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charts/chart6.xml" ContentType="application/vnd.openxmlformats-officedocument.drawingml.chart+xml"/>
  <Override PartName="/xl/tables/table4.xml" ContentType="application/vnd.openxmlformats-officedocument.spreadsheetml.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tables/table2.xml" ContentType="application/vnd.openxmlformats-officedocument.spreadsheetml.table+xml"/>
  <Override PartName="/xl/drawings/drawing6.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omments6.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ml.chartshapes+xml"/>
  <Override PartName="/xl/comments4.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harts/chart18.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worksheets/sheet19.xml" ContentType="application/vnd.openxmlformats-officedocument.spreadsheetml.workshee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tables/table7.xml" ContentType="application/vnd.openxmlformats-officedocument.spreadsheetml.table+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tables/table5.xml" ContentType="application/vnd.openxmlformats-officedocument.spreadsheetml.table+xml"/>
  <Override PartName="/xl/tables/table6.xml" ContentType="application/vnd.openxmlformats-officedocument.spreadsheetml.table+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charts/chart7.xml" ContentType="application/vnd.openxmlformats-officedocument.drawingml.chart+xml"/>
  <Override PartName="/xl/tables/table3.xml" ContentType="application/vnd.openxmlformats-officedocument.spreadsheetml.table+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tables/table1.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ml.chartshapes+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ml.chartshapes+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3.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harts/chart17.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210" windowWidth="11580" windowHeight="7005"/>
  </bookViews>
  <sheets>
    <sheet name="ANOVAevaluacioncontinua_fuck" sheetId="5" r:id="rId1"/>
    <sheet name="bitch_clasificado" sheetId="7" r:id="rId2"/>
    <sheet name="ANOVAS_bitch" sheetId="11" r:id="rId3"/>
    <sheet name="ANOVAS_FUCK" sheetId="12" r:id="rId4"/>
    <sheet name="Sheet1" sheetId="8" r:id="rId5"/>
    <sheet name="fuck" sheetId="1" r:id="rId6"/>
    <sheet name="bitch" sheetId="2" r:id="rId7"/>
    <sheet name="fuckevaluadores" sheetId="3" r:id="rId8"/>
    <sheet name="SIN_COMENTARIOS_ANEW_CERO" sheetId="9" r:id="rId9"/>
    <sheet name="BITCHevaluadores" sheetId="6" r:id="rId10"/>
    <sheet name="bitch_sentiwordnet" sheetId="10" r:id="rId11"/>
    <sheet name="BITCH_FUZZY" sheetId="13" r:id="rId12"/>
    <sheet name="bitch_MSE_solo_amarillosyrojos" sheetId="14" r:id="rId13"/>
    <sheet name="FUCK_FUZZY" sheetId="15" r:id="rId14"/>
    <sheet name="COMPENDIO" sheetId="16" r:id="rId15"/>
    <sheet name="DATOS_LIMPIOS_bitch" sheetId="17" r:id="rId16"/>
    <sheet name="DATOS_LIMPIOS_fuck" sheetId="18" r:id="rId17"/>
    <sheet name="FUCKPRECISIONLISTAS" sheetId="19" r:id="rId18"/>
    <sheet name="BITCHPRECISIONLISTAS" sheetId="20" r:id="rId19"/>
    <sheet name="precisionandrecall" sheetId="21" r:id="rId20"/>
    <sheet name="Hoja4" sheetId="22" r:id="rId21"/>
    <sheet name="NUEVO_DATOS_BITCH" sheetId="23" r:id="rId22"/>
    <sheet name="NUEVOS_DATOS_FUCK" sheetId="24" r:id="rId23"/>
    <sheet name="Hoja1" sheetId="25" r:id="rId24"/>
  </sheets>
  <definedNames>
    <definedName name="_xlnm._FilterDatabase" localSheetId="0" hidden="1">ANOVAevaluacioncontinua_fuck!#REF!</definedName>
    <definedName name="_xlnm._FilterDatabase" localSheetId="6" hidden="1">bitch!$A$1:$B$114</definedName>
    <definedName name="_xlnm._FilterDatabase" localSheetId="11" hidden="1">BITCH_FUZZY!$B$1:$C$1</definedName>
    <definedName name="_xlnm._FilterDatabase" localSheetId="18" hidden="1">BITCHPRECISIONLISTAS!$BP$1:$BS$1</definedName>
    <definedName name="_xlnm._FilterDatabase" localSheetId="15" hidden="1">DATOS_LIMPIOS_bitch!$A$1:$AI$1</definedName>
    <definedName name="_xlnm._FilterDatabase" localSheetId="16" hidden="1">DATOS_LIMPIOS_fuck!$A$2:$AJ$2</definedName>
    <definedName name="_xlnm._FilterDatabase" localSheetId="5" hidden="1">fuck!$A$1:$B$287</definedName>
    <definedName name="_xlnm._FilterDatabase" localSheetId="13" hidden="1">FUCK_FUZZY!$A$1:$AQ$1</definedName>
    <definedName name="_xlnm._FilterDatabase" localSheetId="17" hidden="1">FUCKPRECISIONLISTAS!$BV$1:$BY$1</definedName>
  </definedNames>
  <calcPr calcId="124519"/>
</workbook>
</file>

<file path=xl/calcChain.xml><?xml version="1.0" encoding="utf-8"?>
<calcChain xmlns="http://schemas.openxmlformats.org/spreadsheetml/2006/main">
  <c r="CG2" i="5"/>
  <c r="S2" i="24"/>
  <c r="S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105"/>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Q2"/>
  <c r="Q3" l="1"/>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Y71" i="23"/>
  <c r="W71"/>
  <c r="U71"/>
  <c r="S71"/>
  <c r="Y2"/>
  <c r="Y3"/>
  <c r="Y4"/>
  <c r="Y5"/>
  <c r="Y6"/>
  <c r="Y7"/>
  <c r="Y8"/>
  <c r="Y9"/>
  <c r="Y10"/>
  <c r="Y11"/>
  <c r="Y12"/>
  <c r="Y13"/>
  <c r="Y14"/>
  <c r="Y15"/>
  <c r="Y16"/>
  <c r="Y17"/>
  <c r="Y18"/>
  <c r="Y19"/>
  <c r="Y20"/>
  <c r="Y21"/>
  <c r="Y22"/>
  <c r="Y23"/>
  <c r="Y24"/>
  <c r="Y25"/>
  <c r="Y26"/>
  <c r="Y27"/>
  <c r="Y28"/>
  <c r="Y29"/>
  <c r="Y30"/>
  <c r="Y31"/>
  <c r="Y32"/>
  <c r="Y33"/>
  <c r="Y34"/>
  <c r="Y35"/>
  <c r="Y36"/>
  <c r="Y37"/>
  <c r="Y38"/>
  <c r="Y39"/>
  <c r="Y40"/>
  <c r="Y41"/>
  <c r="Y42"/>
  <c r="Y43"/>
  <c r="Y44"/>
  <c r="Y45"/>
  <c r="Y46"/>
  <c r="Y47"/>
  <c r="Y48"/>
  <c r="Y49"/>
  <c r="Y50"/>
  <c r="Y51"/>
  <c r="Y52"/>
  <c r="Y53"/>
  <c r="Y54"/>
  <c r="Y55"/>
  <c r="Y56"/>
  <c r="Y57"/>
  <c r="Y58"/>
  <c r="Y59"/>
  <c r="Y60"/>
  <c r="Y61"/>
  <c r="Y62"/>
  <c r="Y63"/>
  <c r="Y64"/>
  <c r="Y65"/>
  <c r="Y66"/>
  <c r="Y67"/>
  <c r="Y68"/>
  <c r="Y69"/>
  <c r="Y70"/>
  <c r="W3"/>
  <c r="W4"/>
  <c r="W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2"/>
  <c r="U2"/>
  <c r="U3"/>
  <c r="U4"/>
  <c r="U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S3"/>
  <c r="S4"/>
  <c r="S5"/>
  <c r="S6"/>
  <c r="S7"/>
  <c r="S8"/>
  <c r="S9"/>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2"/>
  <c r="Q71"/>
  <c r="Q3"/>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2"/>
  <c r="N71"/>
  <c r="L71"/>
  <c r="J71"/>
  <c r="H71"/>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2"/>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2"/>
  <c r="F2"/>
  <c r="O2" i="24"/>
  <c r="O3"/>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l="1"/>
  <c r="M2"/>
  <c r="M3"/>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2"/>
  <c r="M173"/>
  <c r="M174"/>
  <c r="M175"/>
  <c r="K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I35"/>
  <c r="I54"/>
  <c r="I57"/>
  <c r="I65"/>
  <c r="I100"/>
  <c r="I106"/>
  <c r="I113"/>
  <c r="I130"/>
  <c r="I165"/>
  <c r="I29"/>
  <c r="I87"/>
  <c r="I95"/>
  <c r="I103"/>
  <c r="I114"/>
  <c r="I121"/>
  <c r="I142"/>
  <c r="I143"/>
  <c r="I156"/>
  <c r="I7"/>
  <c r="I8"/>
  <c r="I13"/>
  <c r="I34"/>
  <c r="I43"/>
  <c r="I51"/>
  <c r="I56"/>
  <c r="I58"/>
  <c r="I60"/>
  <c r="I83"/>
  <c r="I117"/>
  <c r="I119"/>
  <c r="I122"/>
  <c r="I168"/>
  <c r="I3"/>
  <c r="I14"/>
  <c r="I26"/>
  <c r="I28"/>
  <c r="I36"/>
  <c r="I69"/>
  <c r="I141"/>
  <c r="I151"/>
  <c r="I11"/>
  <c r="I27"/>
  <c r="I64"/>
  <c r="I173"/>
  <c r="I2"/>
  <c r="I44"/>
  <c r="I67"/>
  <c r="I72"/>
  <c r="I76"/>
  <c r="I90"/>
  <c r="I99"/>
  <c r="I105"/>
  <c r="I135"/>
  <c r="I10"/>
  <c r="I16"/>
  <c r="I77"/>
  <c r="I97"/>
  <c r="I107"/>
  <c r="I162"/>
  <c r="I98"/>
  <c r="I111"/>
  <c r="I120"/>
  <c r="I138"/>
  <c r="I153"/>
  <c r="I163"/>
  <c r="I20"/>
  <c r="I33"/>
  <c r="I41"/>
  <c r="I70"/>
  <c r="I86"/>
  <c r="I101"/>
  <c r="I131"/>
  <c r="I144"/>
  <c r="I145"/>
  <c r="I22"/>
  <c r="I45"/>
  <c r="I47"/>
  <c r="I53"/>
  <c r="I82"/>
  <c r="I123"/>
  <c r="I149"/>
  <c r="I155"/>
  <c r="I157"/>
  <c r="I159"/>
  <c r="I169"/>
  <c r="I18"/>
  <c r="I55"/>
  <c r="I73"/>
  <c r="I96"/>
  <c r="I102"/>
  <c r="I116"/>
  <c r="I6"/>
  <c r="I19"/>
  <c r="I25"/>
  <c r="I31"/>
  <c r="I66"/>
  <c r="I91"/>
  <c r="I93"/>
  <c r="I115"/>
  <c r="I126"/>
  <c r="I137"/>
  <c r="I9"/>
  <c r="I21"/>
  <c r="I23"/>
  <c r="I81"/>
  <c r="I124"/>
  <c r="I140"/>
  <c r="I148"/>
  <c r="I166"/>
  <c r="I4"/>
  <c r="I30"/>
  <c r="I48"/>
  <c r="I80"/>
  <c r="I92"/>
  <c r="I110"/>
  <c r="I150"/>
  <c r="I174"/>
  <c r="I74"/>
  <c r="I79"/>
  <c r="I125"/>
  <c r="I136"/>
  <c r="I147"/>
  <c r="I75"/>
  <c r="I94"/>
  <c r="I164"/>
  <c r="I171"/>
  <c r="I24"/>
  <c r="I68"/>
  <c r="I109"/>
  <c r="I128"/>
  <c r="I17"/>
  <c r="I37"/>
  <c r="I38"/>
  <c r="I46"/>
  <c r="I61"/>
  <c r="I71"/>
  <c r="I78"/>
  <c r="I85"/>
  <c r="I88"/>
  <c r="I139"/>
  <c r="I161"/>
  <c r="I170"/>
  <c r="I12"/>
  <c r="I40"/>
  <c r="I50"/>
  <c r="I59"/>
  <c r="I62"/>
  <c r="I160"/>
  <c r="I172"/>
  <c r="I32"/>
  <c r="I104"/>
  <c r="I127"/>
  <c r="I129"/>
  <c r="I132"/>
  <c r="I154"/>
  <c r="I167"/>
  <c r="I49"/>
  <c r="I84"/>
  <c r="I108"/>
  <c r="I112"/>
  <c r="I133"/>
  <c r="I158"/>
  <c r="I15"/>
  <c r="I39"/>
  <c r="I146"/>
  <c r="I5"/>
  <c r="I52"/>
  <c r="I118"/>
  <c r="I134"/>
  <c r="I152"/>
  <c r="I42"/>
  <c r="I63"/>
  <c r="I89"/>
  <c r="I175"/>
  <c r="G2" i="3"/>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63" i="24"/>
  <c r="G165"/>
  <c r="G130"/>
  <c r="G113"/>
  <c r="G106"/>
  <c r="G100"/>
  <c r="G65"/>
  <c r="G57"/>
  <c r="G54"/>
  <c r="G35"/>
  <c r="G156"/>
  <c r="G143"/>
  <c r="G142"/>
  <c r="G121"/>
  <c r="G114"/>
  <c r="G103"/>
  <c r="G95"/>
  <c r="G87"/>
  <c r="G29"/>
  <c r="G168"/>
  <c r="G122"/>
  <c r="G119"/>
  <c r="G117"/>
  <c r="G83"/>
  <c r="G60"/>
  <c r="G58"/>
  <c r="G56"/>
  <c r="G51"/>
  <c r="G43"/>
  <c r="G34"/>
  <c r="G13"/>
  <c r="G8"/>
  <c r="G7"/>
  <c r="G151"/>
  <c r="G141"/>
  <c r="G69"/>
  <c r="G36"/>
  <c r="G28"/>
  <c r="G26"/>
  <c r="G14"/>
  <c r="G3"/>
  <c r="G173"/>
  <c r="G64"/>
  <c r="G27"/>
  <c r="G11"/>
  <c r="G135"/>
  <c r="G105"/>
  <c r="G99"/>
  <c r="G90"/>
  <c r="G76"/>
  <c r="G72"/>
  <c r="G67"/>
  <c r="G44"/>
  <c r="G2"/>
  <c r="G162"/>
  <c r="G107"/>
  <c r="G97"/>
  <c r="G77"/>
  <c r="G16"/>
  <c r="G10"/>
  <c r="G163"/>
  <c r="G153"/>
  <c r="G138"/>
  <c r="G120"/>
  <c r="G111"/>
  <c r="G98"/>
  <c r="G145"/>
  <c r="G144"/>
  <c r="G131"/>
  <c r="G101"/>
  <c r="G86"/>
  <c r="G70"/>
  <c r="G41"/>
  <c r="G33"/>
  <c r="G20"/>
  <c r="G169"/>
  <c r="G159"/>
  <c r="G157"/>
  <c r="G155"/>
  <c r="G149"/>
  <c r="G123"/>
  <c r="G82"/>
  <c r="G53"/>
  <c r="G47"/>
  <c r="G45"/>
  <c r="G22"/>
  <c r="G116"/>
  <c r="G102"/>
  <c r="G96"/>
  <c r="G73"/>
  <c r="G55"/>
  <c r="G18"/>
  <c r="G137"/>
  <c r="G126"/>
  <c r="G115"/>
  <c r="G93"/>
  <c r="G91"/>
  <c r="G66"/>
  <c r="G31"/>
  <c r="G25"/>
  <c r="G19"/>
  <c r="G6"/>
  <c r="G166"/>
  <c r="G148"/>
  <c r="G140"/>
  <c r="G124"/>
  <c r="G81"/>
  <c r="G23"/>
  <c r="G21"/>
  <c r="G9"/>
  <c r="G174"/>
  <c r="G150"/>
  <c r="G110"/>
  <c r="G92"/>
  <c r="G80"/>
  <c r="G48"/>
  <c r="G30"/>
  <c r="G4"/>
  <c r="G147"/>
  <c r="G136"/>
  <c r="G125"/>
  <c r="G79"/>
  <c r="G74"/>
  <c r="G171"/>
  <c r="G164"/>
  <c r="G94"/>
  <c r="G75"/>
  <c r="G128"/>
  <c r="G109"/>
  <c r="G68"/>
  <c r="G24"/>
  <c r="G170"/>
  <c r="G161"/>
  <c r="G139"/>
  <c r="G88"/>
  <c r="G85"/>
  <c r="G78"/>
  <c r="G71"/>
  <c r="G61"/>
  <c r="G46"/>
  <c r="G38"/>
  <c r="G37"/>
  <c r="G17"/>
  <c r="G172"/>
  <c r="G160"/>
  <c r="G62"/>
  <c r="G59"/>
  <c r="G50"/>
  <c r="G40"/>
  <c r="G12"/>
  <c r="G167"/>
  <c r="G154"/>
  <c r="G132"/>
  <c r="G129"/>
  <c r="G127"/>
  <c r="G104"/>
  <c r="G32"/>
  <c r="G158"/>
  <c r="G133"/>
  <c r="G112"/>
  <c r="G108"/>
  <c r="G84"/>
  <c r="G49"/>
  <c r="G146"/>
  <c r="G39"/>
  <c r="G15"/>
  <c r="G152"/>
  <c r="G134"/>
  <c r="G118"/>
  <c r="G52"/>
  <c r="G5"/>
  <c r="G42"/>
  <c r="G89"/>
  <c r="G175"/>
  <c r="AD2" i="13"/>
  <c r="AD3"/>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M4" i="21"/>
  <c r="M3"/>
  <c r="C3"/>
  <c r="J4"/>
  <c r="J3"/>
  <c r="J5" s="1"/>
  <c r="M5"/>
  <c r="F4"/>
  <c r="F3"/>
  <c r="F5" s="1"/>
  <c r="C4"/>
  <c r="D22"/>
  <c r="C22"/>
  <c r="B22"/>
  <c r="D21"/>
  <c r="D23" s="1"/>
  <c r="C21"/>
  <c r="C23" s="1"/>
  <c r="B21"/>
  <c r="B23" s="1"/>
  <c r="I21" i="22"/>
  <c r="H21"/>
  <c r="G21"/>
  <c r="I20"/>
  <c r="H20"/>
  <c r="G20"/>
  <c r="I19"/>
  <c r="H19"/>
  <c r="G19"/>
  <c r="I18"/>
  <c r="H18"/>
  <c r="G18"/>
  <c r="I17"/>
  <c r="I24" s="1"/>
  <c r="H17"/>
  <c r="H24" s="1"/>
  <c r="G17"/>
  <c r="G24" s="1"/>
  <c r="I16"/>
  <c r="I23" s="1"/>
  <c r="I25" s="1"/>
  <c r="H16"/>
  <c r="H23" s="1"/>
  <c r="H25" s="1"/>
  <c r="G16"/>
  <c r="G23" s="1"/>
  <c r="G25" s="1"/>
  <c r="BY9" i="20"/>
  <c r="BZ9"/>
  <c r="CA9"/>
  <c r="BY10"/>
  <c r="BZ10"/>
  <c r="CA10"/>
  <c r="BY11"/>
  <c r="BZ11"/>
  <c r="CA11"/>
  <c r="BY12"/>
  <c r="BZ12"/>
  <c r="CA12"/>
  <c r="BY13"/>
  <c r="BZ13"/>
  <c r="CA13"/>
  <c r="BY14"/>
  <c r="BZ14"/>
  <c r="CA14"/>
  <c r="BY16"/>
  <c r="BZ16"/>
  <c r="CA16"/>
  <c r="CA18" s="1"/>
  <c r="BY17"/>
  <c r="BZ17"/>
  <c r="CA17"/>
  <c r="BY18"/>
  <c r="CF17" i="19"/>
  <c r="CF16"/>
  <c r="CF15"/>
  <c r="CE17"/>
  <c r="CE15"/>
  <c r="CE16"/>
  <c r="CD17"/>
  <c r="CD16"/>
  <c r="CD15"/>
  <c r="CF13"/>
  <c r="CF12"/>
  <c r="CE13"/>
  <c r="CE12"/>
  <c r="CD13"/>
  <c r="CD12"/>
  <c r="CF11"/>
  <c r="CE11"/>
  <c r="CD11"/>
  <c r="CD10"/>
  <c r="CF10"/>
  <c r="CE10"/>
  <c r="CF9"/>
  <c r="CE9"/>
  <c r="CF8"/>
  <c r="CE8"/>
  <c r="CD9"/>
  <c r="CD8"/>
  <c r="BS175"/>
  <c r="BS173"/>
  <c r="BS168"/>
  <c r="BS162"/>
  <c r="BS161"/>
  <c r="BS160"/>
  <c r="BS169"/>
  <c r="BS165"/>
  <c r="BS174"/>
  <c r="BS126"/>
  <c r="BS164"/>
  <c r="BS170"/>
  <c r="BS167"/>
  <c r="BS163"/>
  <c r="BS138"/>
  <c r="BS36"/>
  <c r="BS82"/>
  <c r="BS158"/>
  <c r="BS166"/>
  <c r="BS155"/>
  <c r="BS45"/>
  <c r="BS90"/>
  <c r="BS150"/>
  <c r="BS59"/>
  <c r="BS5"/>
  <c r="BS60"/>
  <c r="BS88"/>
  <c r="BS77"/>
  <c r="BS146"/>
  <c r="BS157"/>
  <c r="BS156"/>
  <c r="BS105"/>
  <c r="BS148"/>
  <c r="BS145"/>
  <c r="BS137"/>
  <c r="BS134"/>
  <c r="BS133"/>
  <c r="BS123"/>
  <c r="BS154"/>
  <c r="BS65"/>
  <c r="BS62"/>
  <c r="BS38"/>
  <c r="BS144"/>
  <c r="BS67"/>
  <c r="BS149"/>
  <c r="BS35"/>
  <c r="BS152"/>
  <c r="BS33"/>
  <c r="BS124"/>
  <c r="BS76"/>
  <c r="BS111"/>
  <c r="BS32"/>
  <c r="BS110"/>
  <c r="BS13"/>
  <c r="BS130"/>
  <c r="BS109"/>
  <c r="BS46"/>
  <c r="BS113"/>
  <c r="BS66"/>
  <c r="BS3"/>
  <c r="BS95"/>
  <c r="BS97"/>
  <c r="BS20"/>
  <c r="BS63"/>
  <c r="BS121"/>
  <c r="BS44"/>
  <c r="BS15"/>
  <c r="BS143"/>
  <c r="BS93"/>
  <c r="BS61"/>
  <c r="BS125"/>
  <c r="BS78"/>
  <c r="BS151"/>
  <c r="BS19"/>
  <c r="BS23"/>
  <c r="BS102"/>
  <c r="BS47"/>
  <c r="BS4"/>
  <c r="BS55"/>
  <c r="BS9"/>
  <c r="BS86"/>
  <c r="BS21"/>
  <c r="BS108"/>
  <c r="BS91"/>
  <c r="BS54"/>
  <c r="BS73"/>
  <c r="BS94"/>
  <c r="BS112"/>
  <c r="BS28"/>
  <c r="BS106"/>
  <c r="BS129"/>
  <c r="BS31"/>
  <c r="BS136"/>
  <c r="BS107"/>
  <c r="BS159"/>
  <c r="BS79"/>
  <c r="BS26"/>
  <c r="BS122"/>
  <c r="BS147"/>
  <c r="BS120"/>
  <c r="BS119"/>
  <c r="BS29"/>
  <c r="BS96"/>
  <c r="BS118"/>
  <c r="BS135"/>
  <c r="BS53"/>
  <c r="BS11"/>
  <c r="BS57"/>
  <c r="BS72"/>
  <c r="BS25"/>
  <c r="BS117"/>
  <c r="BS81"/>
  <c r="BS40"/>
  <c r="BS140"/>
  <c r="BS34"/>
  <c r="BS142"/>
  <c r="BS17"/>
  <c r="BS98"/>
  <c r="BS104"/>
  <c r="BS10"/>
  <c r="BS116"/>
  <c r="BS101"/>
  <c r="BS89"/>
  <c r="BS80"/>
  <c r="BS39"/>
  <c r="BS87"/>
  <c r="BS48"/>
  <c r="BS22"/>
  <c r="BS100"/>
  <c r="BS27"/>
  <c r="BS16"/>
  <c r="BS24"/>
  <c r="BS41"/>
  <c r="BS42"/>
  <c r="BS92"/>
  <c r="BS75"/>
  <c r="BS2"/>
  <c r="BS85"/>
  <c r="BS43"/>
  <c r="BS115"/>
  <c r="BS30"/>
  <c r="BS71"/>
  <c r="BS18"/>
  <c r="BS114"/>
  <c r="BS12"/>
  <c r="BS70"/>
  <c r="BS51"/>
  <c r="BS141"/>
  <c r="BS128"/>
  <c r="BS50"/>
  <c r="BS153"/>
  <c r="BS139"/>
  <c r="BS171"/>
  <c r="BS49"/>
  <c r="BS172"/>
  <c r="BS56"/>
  <c r="BS74"/>
  <c r="BS8"/>
  <c r="BS64"/>
  <c r="BS99"/>
  <c r="BS103"/>
  <c r="BS84"/>
  <c r="BS69"/>
  <c r="BS131"/>
  <c r="BS52"/>
  <c r="BS132"/>
  <c r="BS68"/>
  <c r="BS37"/>
  <c r="BS7"/>
  <c r="BS14"/>
  <c r="BS127"/>
  <c r="BS83"/>
  <c r="BS6"/>
  <c r="BS58"/>
  <c r="A44" i="20"/>
  <c r="BL44" s="1"/>
  <c r="A30"/>
  <c r="BL30" s="1"/>
  <c r="C5" i="21"/>
  <c r="BO71" i="20"/>
  <c r="BN71"/>
  <c r="BL71"/>
  <c r="BJ71"/>
  <c r="BH71"/>
  <c r="BF71"/>
  <c r="BD71"/>
  <c r="BB71"/>
  <c r="AZ71"/>
  <c r="AX71"/>
  <c r="AV71"/>
  <c r="AT71"/>
  <c r="AR71"/>
  <c r="AP71"/>
  <c r="AN71"/>
  <c r="AL71"/>
  <c r="AJ71"/>
  <c r="AH71"/>
  <c r="AF71"/>
  <c r="AD71"/>
  <c r="AB71"/>
  <c r="Z71"/>
  <c r="X71"/>
  <c r="V71"/>
  <c r="T71"/>
  <c r="R71"/>
  <c r="P71"/>
  <c r="N71"/>
  <c r="L71"/>
  <c r="J71"/>
  <c r="H71"/>
  <c r="F71"/>
  <c r="D71"/>
  <c r="C71"/>
  <c r="A71"/>
  <c r="BO70"/>
  <c r="BN70"/>
  <c r="BL70"/>
  <c r="BJ70"/>
  <c r="BH70"/>
  <c r="BF70"/>
  <c r="BD70"/>
  <c r="BB70"/>
  <c r="AZ70"/>
  <c r="AX70"/>
  <c r="AV70"/>
  <c r="AT70"/>
  <c r="AR70"/>
  <c r="AP70"/>
  <c r="AN70"/>
  <c r="AL70"/>
  <c r="AJ70"/>
  <c r="AH70"/>
  <c r="AF70"/>
  <c r="AD70"/>
  <c r="AB70"/>
  <c r="Z70"/>
  <c r="X70"/>
  <c r="V70"/>
  <c r="T70"/>
  <c r="R70"/>
  <c r="P70"/>
  <c r="N70"/>
  <c r="L70"/>
  <c r="J70"/>
  <c r="H70"/>
  <c r="F70"/>
  <c r="D70"/>
  <c r="C70"/>
  <c r="A70"/>
  <c r="BO69"/>
  <c r="BN69"/>
  <c r="BL69"/>
  <c r="BJ69"/>
  <c r="BH69"/>
  <c r="BF69"/>
  <c r="BD69"/>
  <c r="BB69"/>
  <c r="AZ69"/>
  <c r="AX69"/>
  <c r="AV69"/>
  <c r="AT69"/>
  <c r="AR69"/>
  <c r="AP69"/>
  <c r="AN69"/>
  <c r="AL69"/>
  <c r="AJ69"/>
  <c r="AH69"/>
  <c r="AF69"/>
  <c r="AD69"/>
  <c r="AB69"/>
  <c r="Z69"/>
  <c r="X69"/>
  <c r="V69"/>
  <c r="T69"/>
  <c r="R69"/>
  <c r="P69"/>
  <c r="N69"/>
  <c r="L69"/>
  <c r="J69"/>
  <c r="H69"/>
  <c r="F69"/>
  <c r="D69"/>
  <c r="C69"/>
  <c r="A69"/>
  <c r="BO68"/>
  <c r="BN68"/>
  <c r="BL68"/>
  <c r="BJ68"/>
  <c r="BH68"/>
  <c r="BF68"/>
  <c r="BD68"/>
  <c r="BB68"/>
  <c r="AZ68"/>
  <c r="AX68"/>
  <c r="AV68"/>
  <c r="AT68"/>
  <c r="AR68"/>
  <c r="AP68"/>
  <c r="AN68"/>
  <c r="AL68"/>
  <c r="AJ68"/>
  <c r="AH68"/>
  <c r="AF68"/>
  <c r="AD68"/>
  <c r="AB68"/>
  <c r="Z68"/>
  <c r="X68"/>
  <c r="V68"/>
  <c r="T68"/>
  <c r="R68"/>
  <c r="P68"/>
  <c r="N68"/>
  <c r="L68"/>
  <c r="J68"/>
  <c r="H68"/>
  <c r="F68"/>
  <c r="D68"/>
  <c r="C68"/>
  <c r="A68"/>
  <c r="BO67"/>
  <c r="BN67"/>
  <c r="BL67"/>
  <c r="BJ67"/>
  <c r="BH67"/>
  <c r="BF67"/>
  <c r="BD67"/>
  <c r="BB67"/>
  <c r="AZ67"/>
  <c r="AX67"/>
  <c r="AV67"/>
  <c r="AT67"/>
  <c r="AR67"/>
  <c r="AP67"/>
  <c r="AN67"/>
  <c r="AL67"/>
  <c r="AJ67"/>
  <c r="AH67"/>
  <c r="AF67"/>
  <c r="AD67"/>
  <c r="AB67"/>
  <c r="Z67"/>
  <c r="X67"/>
  <c r="V67"/>
  <c r="T67"/>
  <c r="R67"/>
  <c r="P67"/>
  <c r="N67"/>
  <c r="L67"/>
  <c r="J67"/>
  <c r="H67"/>
  <c r="F67"/>
  <c r="D67"/>
  <c r="C67"/>
  <c r="A67"/>
  <c r="BO66"/>
  <c r="BN66"/>
  <c r="BL66"/>
  <c r="BJ66"/>
  <c r="BH66"/>
  <c r="BF66"/>
  <c r="BD66"/>
  <c r="BB66"/>
  <c r="AZ66"/>
  <c r="AX66"/>
  <c r="AV66"/>
  <c r="AT66"/>
  <c r="AR66"/>
  <c r="AP66"/>
  <c r="AN66"/>
  <c r="AL66"/>
  <c r="AJ66"/>
  <c r="AH66"/>
  <c r="AF66"/>
  <c r="AD66"/>
  <c r="AB66"/>
  <c r="Z66"/>
  <c r="X66"/>
  <c r="V66"/>
  <c r="T66"/>
  <c r="R66"/>
  <c r="P66"/>
  <c r="N66"/>
  <c r="L66"/>
  <c r="J66"/>
  <c r="H66"/>
  <c r="F66"/>
  <c r="D66"/>
  <c r="C66"/>
  <c r="A66"/>
  <c r="BO65"/>
  <c r="BN65"/>
  <c r="BL65"/>
  <c r="BJ65"/>
  <c r="BH65"/>
  <c r="BF65"/>
  <c r="BD65"/>
  <c r="BB65"/>
  <c r="AZ65"/>
  <c r="AX65"/>
  <c r="AV65"/>
  <c r="AT65"/>
  <c r="AR65"/>
  <c r="AP65"/>
  <c r="AN65"/>
  <c r="AL65"/>
  <c r="AJ65"/>
  <c r="AH65"/>
  <c r="AF65"/>
  <c r="AD65"/>
  <c r="AB65"/>
  <c r="Z65"/>
  <c r="X65"/>
  <c r="V65"/>
  <c r="T65"/>
  <c r="R65"/>
  <c r="P65"/>
  <c r="N65"/>
  <c r="L65"/>
  <c r="J65"/>
  <c r="H65"/>
  <c r="F65"/>
  <c r="D65"/>
  <c r="C65"/>
  <c r="A65"/>
  <c r="BO64"/>
  <c r="BN64"/>
  <c r="BL64"/>
  <c r="BJ64"/>
  <c r="BH64"/>
  <c r="BF64"/>
  <c r="BD64"/>
  <c r="BB64"/>
  <c r="AZ64"/>
  <c r="AX64"/>
  <c r="AV64"/>
  <c r="AT64"/>
  <c r="AR64"/>
  <c r="AP64"/>
  <c r="AN64"/>
  <c r="AL64"/>
  <c r="AJ64"/>
  <c r="AH64"/>
  <c r="AF64"/>
  <c r="AD64"/>
  <c r="AB64"/>
  <c r="Z64"/>
  <c r="X64"/>
  <c r="V64"/>
  <c r="T64"/>
  <c r="R64"/>
  <c r="P64"/>
  <c r="N64"/>
  <c r="L64"/>
  <c r="J64"/>
  <c r="H64"/>
  <c r="F64"/>
  <c r="D64"/>
  <c r="C64"/>
  <c r="A64"/>
  <c r="BO63"/>
  <c r="BN63"/>
  <c r="BL63"/>
  <c r="BJ63"/>
  <c r="BH63"/>
  <c r="BF63"/>
  <c r="BD63"/>
  <c r="BB63"/>
  <c r="AZ63"/>
  <c r="AX63"/>
  <c r="AV63"/>
  <c r="AT63"/>
  <c r="AR63"/>
  <c r="AP63"/>
  <c r="AN63"/>
  <c r="AL63"/>
  <c r="AJ63"/>
  <c r="AH63"/>
  <c r="AF63"/>
  <c r="AD63"/>
  <c r="AB63"/>
  <c r="Z63"/>
  <c r="X63"/>
  <c r="V63"/>
  <c r="T63"/>
  <c r="R63"/>
  <c r="P63"/>
  <c r="N63"/>
  <c r="L63"/>
  <c r="J63"/>
  <c r="H63"/>
  <c r="F63"/>
  <c r="D63"/>
  <c r="C63"/>
  <c r="A63"/>
  <c r="BO62"/>
  <c r="BN62"/>
  <c r="BL62"/>
  <c r="BJ62"/>
  <c r="BH62"/>
  <c r="BF62"/>
  <c r="BD62"/>
  <c r="BB62"/>
  <c r="AZ62"/>
  <c r="AX62"/>
  <c r="AV62"/>
  <c r="AT62"/>
  <c r="AR62"/>
  <c r="AP62"/>
  <c r="AN62"/>
  <c r="AL62"/>
  <c r="AJ62"/>
  <c r="AH62"/>
  <c r="AF62"/>
  <c r="AD62"/>
  <c r="AB62"/>
  <c r="Z62"/>
  <c r="X62"/>
  <c r="V62"/>
  <c r="T62"/>
  <c r="R62"/>
  <c r="P62"/>
  <c r="N62"/>
  <c r="L62"/>
  <c r="J62"/>
  <c r="H62"/>
  <c r="F62"/>
  <c r="D62"/>
  <c r="C62"/>
  <c r="A62"/>
  <c r="BO61"/>
  <c r="BN61"/>
  <c r="BL61"/>
  <c r="BJ61"/>
  <c r="BH61"/>
  <c r="BF61"/>
  <c r="BD61"/>
  <c r="BB61"/>
  <c r="AZ61"/>
  <c r="AX61"/>
  <c r="AV61"/>
  <c r="AT61"/>
  <c r="AR61"/>
  <c r="AP61"/>
  <c r="AN61"/>
  <c r="AL61"/>
  <c r="AJ61"/>
  <c r="AH61"/>
  <c r="AF61"/>
  <c r="AD61"/>
  <c r="AB61"/>
  <c r="Z61"/>
  <c r="X61"/>
  <c r="V61"/>
  <c r="T61"/>
  <c r="R61"/>
  <c r="P61"/>
  <c r="N61"/>
  <c r="L61"/>
  <c r="J61"/>
  <c r="H61"/>
  <c r="F61"/>
  <c r="D61"/>
  <c r="C61"/>
  <c r="A61"/>
  <c r="BO60"/>
  <c r="BN60"/>
  <c r="BL60"/>
  <c r="BJ60"/>
  <c r="BH60"/>
  <c r="BF60"/>
  <c r="BD60"/>
  <c r="BB60"/>
  <c r="AZ60"/>
  <c r="AX60"/>
  <c r="AV60"/>
  <c r="AT60"/>
  <c r="AR60"/>
  <c r="AP60"/>
  <c r="AN60"/>
  <c r="AL60"/>
  <c r="AJ60"/>
  <c r="AH60"/>
  <c r="AF60"/>
  <c r="AD60"/>
  <c r="AB60"/>
  <c r="Z60"/>
  <c r="X60"/>
  <c r="V60"/>
  <c r="T60"/>
  <c r="R60"/>
  <c r="P60"/>
  <c r="N60"/>
  <c r="L60"/>
  <c r="J60"/>
  <c r="H60"/>
  <c r="F60"/>
  <c r="D60"/>
  <c r="C60"/>
  <c r="A60"/>
  <c r="BO59"/>
  <c r="BN59"/>
  <c r="BL59"/>
  <c r="BJ59"/>
  <c r="BH59"/>
  <c r="BF59"/>
  <c r="BD59"/>
  <c r="BB59"/>
  <c r="AZ59"/>
  <c r="AX59"/>
  <c r="AV59"/>
  <c r="AT59"/>
  <c r="AR59"/>
  <c r="AP59"/>
  <c r="AN59"/>
  <c r="AL59"/>
  <c r="AJ59"/>
  <c r="AH59"/>
  <c r="AF59"/>
  <c r="AD59"/>
  <c r="AB59"/>
  <c r="Z59"/>
  <c r="X59"/>
  <c r="V59"/>
  <c r="T59"/>
  <c r="R59"/>
  <c r="P59"/>
  <c r="N59"/>
  <c r="L59"/>
  <c r="J59"/>
  <c r="H59"/>
  <c r="F59"/>
  <c r="D59"/>
  <c r="C59"/>
  <c r="A59"/>
  <c r="BO58"/>
  <c r="BN58"/>
  <c r="BL58"/>
  <c r="BJ58"/>
  <c r="BH58"/>
  <c r="BF58"/>
  <c r="BD58"/>
  <c r="BB58"/>
  <c r="AZ58"/>
  <c r="AX58"/>
  <c r="AV58"/>
  <c r="AT58"/>
  <c r="AR58"/>
  <c r="AP58"/>
  <c r="AN58"/>
  <c r="AL58"/>
  <c r="AJ58"/>
  <c r="AH58"/>
  <c r="AF58"/>
  <c r="AD58"/>
  <c r="AB58"/>
  <c r="Z58"/>
  <c r="X58"/>
  <c r="V58"/>
  <c r="T58"/>
  <c r="R58"/>
  <c r="P58"/>
  <c r="N58"/>
  <c r="L58"/>
  <c r="J58"/>
  <c r="H58"/>
  <c r="F58"/>
  <c r="D58"/>
  <c r="C58"/>
  <c r="A58"/>
  <c r="BO57"/>
  <c r="BN57"/>
  <c r="BL57"/>
  <c r="BJ57"/>
  <c r="BH57"/>
  <c r="BF57"/>
  <c r="BD57"/>
  <c r="BB57"/>
  <c r="AZ57"/>
  <c r="AX57"/>
  <c r="AV57"/>
  <c r="AT57"/>
  <c r="AR57"/>
  <c r="AP57"/>
  <c r="AN57"/>
  <c r="AL57"/>
  <c r="AJ57"/>
  <c r="AH57"/>
  <c r="AF57"/>
  <c r="AD57"/>
  <c r="AB57"/>
  <c r="Z57"/>
  <c r="X57"/>
  <c r="V57"/>
  <c r="T57"/>
  <c r="R57"/>
  <c r="P57"/>
  <c r="N57"/>
  <c r="L57"/>
  <c r="J57"/>
  <c r="H57"/>
  <c r="F57"/>
  <c r="D57"/>
  <c r="C57"/>
  <c r="A57"/>
  <c r="BO56"/>
  <c r="BN56"/>
  <c r="BL56"/>
  <c r="BJ56"/>
  <c r="BH56"/>
  <c r="BF56"/>
  <c r="BD56"/>
  <c r="BB56"/>
  <c r="AZ56"/>
  <c r="AX56"/>
  <c r="AV56"/>
  <c r="AT56"/>
  <c r="AR56"/>
  <c r="AP56"/>
  <c r="AN56"/>
  <c r="AL56"/>
  <c r="AJ56"/>
  <c r="AH56"/>
  <c r="AF56"/>
  <c r="AD56"/>
  <c r="AB56"/>
  <c r="Z56"/>
  <c r="X56"/>
  <c r="V56"/>
  <c r="T56"/>
  <c r="R56"/>
  <c r="P56"/>
  <c r="N56"/>
  <c r="L56"/>
  <c r="J56"/>
  <c r="H56"/>
  <c r="F56"/>
  <c r="D56"/>
  <c r="C56"/>
  <c r="A56"/>
  <c r="BO55"/>
  <c r="BN55"/>
  <c r="BL55"/>
  <c r="BJ55"/>
  <c r="BH55"/>
  <c r="BF55"/>
  <c r="BD55"/>
  <c r="BB55"/>
  <c r="AZ55"/>
  <c r="AX55"/>
  <c r="AV55"/>
  <c r="AT55"/>
  <c r="AR55"/>
  <c r="AP55"/>
  <c r="AN55"/>
  <c r="AL55"/>
  <c r="AJ55"/>
  <c r="AH55"/>
  <c r="AF55"/>
  <c r="AD55"/>
  <c r="AB55"/>
  <c r="Z55"/>
  <c r="X55"/>
  <c r="V55"/>
  <c r="T55"/>
  <c r="R55"/>
  <c r="P55"/>
  <c r="N55"/>
  <c r="L55"/>
  <c r="J55"/>
  <c r="H55"/>
  <c r="F55"/>
  <c r="D55"/>
  <c r="C55"/>
  <c r="A55"/>
  <c r="BO54"/>
  <c r="BN54"/>
  <c r="BL54"/>
  <c r="BJ54"/>
  <c r="BH54"/>
  <c r="BF54"/>
  <c r="BD54"/>
  <c r="BB54"/>
  <c r="AZ54"/>
  <c r="AX54"/>
  <c r="AV54"/>
  <c r="AT54"/>
  <c r="AR54"/>
  <c r="AP54"/>
  <c r="AN54"/>
  <c r="AL54"/>
  <c r="AJ54"/>
  <c r="AH54"/>
  <c r="AF54"/>
  <c r="AD54"/>
  <c r="AB54"/>
  <c r="Z54"/>
  <c r="X54"/>
  <c r="V54"/>
  <c r="T54"/>
  <c r="R54"/>
  <c r="P54"/>
  <c r="N54"/>
  <c r="L54"/>
  <c r="J54"/>
  <c r="H54"/>
  <c r="F54"/>
  <c r="D54"/>
  <c r="C54"/>
  <c r="A54"/>
  <c r="BO53"/>
  <c r="BN53"/>
  <c r="BL53"/>
  <c r="BJ53"/>
  <c r="BH53"/>
  <c r="BF53"/>
  <c r="BD53"/>
  <c r="BB53"/>
  <c r="AZ53"/>
  <c r="AX53"/>
  <c r="AV53"/>
  <c r="AT53"/>
  <c r="AR53"/>
  <c r="AP53"/>
  <c r="AN53"/>
  <c r="AL53"/>
  <c r="AJ53"/>
  <c r="AH53"/>
  <c r="AF53"/>
  <c r="AD53"/>
  <c r="AB53"/>
  <c r="Z53"/>
  <c r="X53"/>
  <c r="V53"/>
  <c r="T53"/>
  <c r="R53"/>
  <c r="P53"/>
  <c r="N53"/>
  <c r="L53"/>
  <c r="J53"/>
  <c r="H53"/>
  <c r="F53"/>
  <c r="D53"/>
  <c r="C53"/>
  <c r="A53"/>
  <c r="BO52"/>
  <c r="BN52"/>
  <c r="BL52"/>
  <c r="BJ52"/>
  <c r="BH52"/>
  <c r="BF52"/>
  <c r="BD52"/>
  <c r="BB52"/>
  <c r="AZ52"/>
  <c r="AX52"/>
  <c r="AV52"/>
  <c r="AT52"/>
  <c r="AR52"/>
  <c r="AP52"/>
  <c r="AN52"/>
  <c r="AL52"/>
  <c r="AJ52"/>
  <c r="AH52"/>
  <c r="AF52"/>
  <c r="AD52"/>
  <c r="AB52"/>
  <c r="Z52"/>
  <c r="X52"/>
  <c r="V52"/>
  <c r="T52"/>
  <c r="R52"/>
  <c r="P52"/>
  <c r="N52"/>
  <c r="L52"/>
  <c r="J52"/>
  <c r="H52"/>
  <c r="F52"/>
  <c r="D52"/>
  <c r="C52"/>
  <c r="A52"/>
  <c r="BO51"/>
  <c r="BN51"/>
  <c r="BL51"/>
  <c r="BJ51"/>
  <c r="BH51"/>
  <c r="BF51"/>
  <c r="BD51"/>
  <c r="BB51"/>
  <c r="AZ51"/>
  <c r="AX51"/>
  <c r="AV51"/>
  <c r="AT51"/>
  <c r="AR51"/>
  <c r="AP51"/>
  <c r="AN51"/>
  <c r="AL51"/>
  <c r="AJ51"/>
  <c r="AH51"/>
  <c r="AF51"/>
  <c r="AD51"/>
  <c r="AB51"/>
  <c r="Z51"/>
  <c r="X51"/>
  <c r="V51"/>
  <c r="T51"/>
  <c r="R51"/>
  <c r="P51"/>
  <c r="N51"/>
  <c r="L51"/>
  <c r="J51"/>
  <c r="H51"/>
  <c r="F51"/>
  <c r="D51"/>
  <c r="C51"/>
  <c r="A51"/>
  <c r="BO50"/>
  <c r="BN50"/>
  <c r="BL50"/>
  <c r="BJ50"/>
  <c r="BH50"/>
  <c r="BF50"/>
  <c r="BD50"/>
  <c r="BB50"/>
  <c r="AZ50"/>
  <c r="AX50"/>
  <c r="AV50"/>
  <c r="AT50"/>
  <c r="AR50"/>
  <c r="AP50"/>
  <c r="AN50"/>
  <c r="AL50"/>
  <c r="AJ50"/>
  <c r="AH50"/>
  <c r="AF50"/>
  <c r="AD50"/>
  <c r="AB50"/>
  <c r="Z50"/>
  <c r="X50"/>
  <c r="V50"/>
  <c r="T50"/>
  <c r="R50"/>
  <c r="P50"/>
  <c r="N50"/>
  <c r="L50"/>
  <c r="J50"/>
  <c r="H50"/>
  <c r="F50"/>
  <c r="D50"/>
  <c r="C50"/>
  <c r="A50"/>
  <c r="BO49"/>
  <c r="BN49"/>
  <c r="BL49"/>
  <c r="BJ49"/>
  <c r="BH49"/>
  <c r="BF49"/>
  <c r="BD49"/>
  <c r="BB49"/>
  <c r="AZ49"/>
  <c r="AX49"/>
  <c r="AV49"/>
  <c r="AT49"/>
  <c r="AR49"/>
  <c r="AP49"/>
  <c r="AN49"/>
  <c r="AL49"/>
  <c r="AJ49"/>
  <c r="AH49"/>
  <c r="AF49"/>
  <c r="AD49"/>
  <c r="AB49"/>
  <c r="Z49"/>
  <c r="X49"/>
  <c r="V49"/>
  <c r="T49"/>
  <c r="R49"/>
  <c r="P49"/>
  <c r="N49"/>
  <c r="L49"/>
  <c r="J49"/>
  <c r="H49"/>
  <c r="F49"/>
  <c r="D49"/>
  <c r="C49"/>
  <c r="A49"/>
  <c r="BO48"/>
  <c r="BN48"/>
  <c r="BL48"/>
  <c r="BJ48"/>
  <c r="BH48"/>
  <c r="BF48"/>
  <c r="BD48"/>
  <c r="BB48"/>
  <c r="AZ48"/>
  <c r="AX48"/>
  <c r="AV48"/>
  <c r="AT48"/>
  <c r="AR48"/>
  <c r="AP48"/>
  <c r="AN48"/>
  <c r="AL48"/>
  <c r="AJ48"/>
  <c r="AH48"/>
  <c r="AF48"/>
  <c r="AD48"/>
  <c r="AB48"/>
  <c r="Z48"/>
  <c r="X48"/>
  <c r="V48"/>
  <c r="T48"/>
  <c r="R48"/>
  <c r="P48"/>
  <c r="N48"/>
  <c r="L48"/>
  <c r="J48"/>
  <c r="H48"/>
  <c r="F48"/>
  <c r="D48"/>
  <c r="C48"/>
  <c r="A48"/>
  <c r="BO47"/>
  <c r="BN47"/>
  <c r="BL47"/>
  <c r="BJ47"/>
  <c r="BH47"/>
  <c r="BF47"/>
  <c r="BD47"/>
  <c r="BB47"/>
  <c r="AZ47"/>
  <c r="AX47"/>
  <c r="AV47"/>
  <c r="AT47"/>
  <c r="AR47"/>
  <c r="AP47"/>
  <c r="AN47"/>
  <c r="AL47"/>
  <c r="AJ47"/>
  <c r="AH47"/>
  <c r="AF47"/>
  <c r="AD47"/>
  <c r="AB47"/>
  <c r="Z47"/>
  <c r="X47"/>
  <c r="V47"/>
  <c r="T47"/>
  <c r="R47"/>
  <c r="P47"/>
  <c r="N47"/>
  <c r="L47"/>
  <c r="J47"/>
  <c r="H47"/>
  <c r="F47"/>
  <c r="D47"/>
  <c r="C47"/>
  <c r="A47"/>
  <c r="BO46"/>
  <c r="BN46"/>
  <c r="BL46"/>
  <c r="BJ46"/>
  <c r="BH46"/>
  <c r="BF46"/>
  <c r="BD46"/>
  <c r="BB46"/>
  <c r="AZ46"/>
  <c r="AX46"/>
  <c r="AV46"/>
  <c r="AT46"/>
  <c r="AR46"/>
  <c r="AP46"/>
  <c r="AN46"/>
  <c r="AL46"/>
  <c r="AJ46"/>
  <c r="AH46"/>
  <c r="AF46"/>
  <c r="AD46"/>
  <c r="AB46"/>
  <c r="Z46"/>
  <c r="X46"/>
  <c r="V46"/>
  <c r="T46"/>
  <c r="R46"/>
  <c r="P46"/>
  <c r="N46"/>
  <c r="L46"/>
  <c r="J46"/>
  <c r="H46"/>
  <c r="F46"/>
  <c r="D46"/>
  <c r="C46"/>
  <c r="A46"/>
  <c r="BO45"/>
  <c r="BN45"/>
  <c r="BL45"/>
  <c r="BJ45"/>
  <c r="BH45"/>
  <c r="BF45"/>
  <c r="BD45"/>
  <c r="BB45"/>
  <c r="AZ45"/>
  <c r="AX45"/>
  <c r="AV45"/>
  <c r="AT45"/>
  <c r="AR45"/>
  <c r="AP45"/>
  <c r="AN45"/>
  <c r="AL45"/>
  <c r="AJ45"/>
  <c r="AH45"/>
  <c r="AF45"/>
  <c r="AD45"/>
  <c r="AB45"/>
  <c r="Z45"/>
  <c r="X45"/>
  <c r="V45"/>
  <c r="T45"/>
  <c r="R45"/>
  <c r="P45"/>
  <c r="N45"/>
  <c r="L45"/>
  <c r="J45"/>
  <c r="H45"/>
  <c r="F45"/>
  <c r="D45"/>
  <c r="C45"/>
  <c r="A45"/>
  <c r="BO44"/>
  <c r="BN44"/>
  <c r="BJ44"/>
  <c r="BH44"/>
  <c r="BF44"/>
  <c r="BD44"/>
  <c r="BB44"/>
  <c r="AZ44"/>
  <c r="AX44"/>
  <c r="AV44"/>
  <c r="AT44"/>
  <c r="AR44"/>
  <c r="AP44"/>
  <c r="AN44"/>
  <c r="AL44"/>
  <c r="AJ44"/>
  <c r="AH44"/>
  <c r="AF44"/>
  <c r="AD44"/>
  <c r="AB44"/>
  <c r="Z44"/>
  <c r="X44"/>
  <c r="V44"/>
  <c r="T44"/>
  <c r="R44"/>
  <c r="P44"/>
  <c r="N44"/>
  <c r="L44"/>
  <c r="J44"/>
  <c r="H44"/>
  <c r="F44"/>
  <c r="D44"/>
  <c r="C44"/>
  <c r="BO43"/>
  <c r="BN43"/>
  <c r="BL43"/>
  <c r="BJ43"/>
  <c r="BH43"/>
  <c r="BF43"/>
  <c r="BD43"/>
  <c r="BB43"/>
  <c r="AZ43"/>
  <c r="AX43"/>
  <c r="AV43"/>
  <c r="AT43"/>
  <c r="AR43"/>
  <c r="AP43"/>
  <c r="AN43"/>
  <c r="AL43"/>
  <c r="AJ43"/>
  <c r="AH43"/>
  <c r="AF43"/>
  <c r="AD43"/>
  <c r="AB43"/>
  <c r="Z43"/>
  <c r="X43"/>
  <c r="V43"/>
  <c r="T43"/>
  <c r="R43"/>
  <c r="P43"/>
  <c r="N43"/>
  <c r="L43"/>
  <c r="J43"/>
  <c r="H43"/>
  <c r="F43"/>
  <c r="D43"/>
  <c r="C43"/>
  <c r="A43"/>
  <c r="BO42"/>
  <c r="BN42"/>
  <c r="BL42"/>
  <c r="BJ42"/>
  <c r="BH42"/>
  <c r="BF42"/>
  <c r="BD42"/>
  <c r="BB42"/>
  <c r="AZ42"/>
  <c r="AX42"/>
  <c r="AV42"/>
  <c r="AT42"/>
  <c r="AR42"/>
  <c r="AP42"/>
  <c r="AN42"/>
  <c r="AL42"/>
  <c r="AJ42"/>
  <c r="AH42"/>
  <c r="AF42"/>
  <c r="AD42"/>
  <c r="AB42"/>
  <c r="Z42"/>
  <c r="X42"/>
  <c r="V42"/>
  <c r="T42"/>
  <c r="R42"/>
  <c r="P42"/>
  <c r="N42"/>
  <c r="L42"/>
  <c r="J42"/>
  <c r="H42"/>
  <c r="F42"/>
  <c r="D42"/>
  <c r="C42"/>
  <c r="B42"/>
  <c r="A42"/>
  <c r="BO41"/>
  <c r="BN41"/>
  <c r="BL41"/>
  <c r="BJ41"/>
  <c r="BH41"/>
  <c r="BF41"/>
  <c r="BD41"/>
  <c r="BB41"/>
  <c r="AZ41"/>
  <c r="AX41"/>
  <c r="AV41"/>
  <c r="AT41"/>
  <c r="AR41"/>
  <c r="AP41"/>
  <c r="AN41"/>
  <c r="AL41"/>
  <c r="AJ41"/>
  <c r="AH41"/>
  <c r="AF41"/>
  <c r="AD41"/>
  <c r="AB41"/>
  <c r="Z41"/>
  <c r="X41"/>
  <c r="V41"/>
  <c r="T41"/>
  <c r="R41"/>
  <c r="P41"/>
  <c r="N41"/>
  <c r="L41"/>
  <c r="J41"/>
  <c r="H41"/>
  <c r="F41"/>
  <c r="D41"/>
  <c r="C41"/>
  <c r="A41"/>
  <c r="BO40"/>
  <c r="BN40"/>
  <c r="BL40"/>
  <c r="BJ40"/>
  <c r="BH40"/>
  <c r="BF40"/>
  <c r="BD40"/>
  <c r="BB40"/>
  <c r="AZ40"/>
  <c r="AX40"/>
  <c r="AV40"/>
  <c r="AT40"/>
  <c r="AR40"/>
  <c r="AP40"/>
  <c r="AN40"/>
  <c r="AL40"/>
  <c r="AJ40"/>
  <c r="AH40"/>
  <c r="AF40"/>
  <c r="AD40"/>
  <c r="AB40"/>
  <c r="Z40"/>
  <c r="X40"/>
  <c r="V40"/>
  <c r="T40"/>
  <c r="R40"/>
  <c r="P40"/>
  <c r="N40"/>
  <c r="L40"/>
  <c r="J40"/>
  <c r="H40"/>
  <c r="F40"/>
  <c r="D40"/>
  <c r="C40"/>
  <c r="A40"/>
  <c r="BO39"/>
  <c r="BN39"/>
  <c r="BL39"/>
  <c r="BJ39"/>
  <c r="BH39"/>
  <c r="BF39"/>
  <c r="BD39"/>
  <c r="BB39"/>
  <c r="AZ39"/>
  <c r="AX39"/>
  <c r="AV39"/>
  <c r="AT39"/>
  <c r="AR39"/>
  <c r="AP39"/>
  <c r="AN39"/>
  <c r="AL39"/>
  <c r="AJ39"/>
  <c r="AH39"/>
  <c r="AF39"/>
  <c r="AD39"/>
  <c r="AB39"/>
  <c r="Z39"/>
  <c r="X39"/>
  <c r="V39"/>
  <c r="T39"/>
  <c r="R39"/>
  <c r="P39"/>
  <c r="N39"/>
  <c r="L39"/>
  <c r="J39"/>
  <c r="H39"/>
  <c r="F39"/>
  <c r="D39"/>
  <c r="C39"/>
  <c r="A39"/>
  <c r="BO38"/>
  <c r="BN38"/>
  <c r="BL38"/>
  <c r="BJ38"/>
  <c r="BH38"/>
  <c r="BF38"/>
  <c r="BD38"/>
  <c r="BB38"/>
  <c r="AZ38"/>
  <c r="AX38"/>
  <c r="AV38"/>
  <c r="AT38"/>
  <c r="AR38"/>
  <c r="AP38"/>
  <c r="AN38"/>
  <c r="AL38"/>
  <c r="AJ38"/>
  <c r="AH38"/>
  <c r="AF38"/>
  <c r="AD38"/>
  <c r="AB38"/>
  <c r="Z38"/>
  <c r="X38"/>
  <c r="V38"/>
  <c r="T38"/>
  <c r="R38"/>
  <c r="P38"/>
  <c r="N38"/>
  <c r="L38"/>
  <c r="J38"/>
  <c r="H38"/>
  <c r="F38"/>
  <c r="D38"/>
  <c r="C38"/>
  <c r="A38"/>
  <c r="BO37"/>
  <c r="BN37"/>
  <c r="BL37"/>
  <c r="BJ37"/>
  <c r="BH37"/>
  <c r="BF37"/>
  <c r="BD37"/>
  <c r="BB37"/>
  <c r="AZ37"/>
  <c r="AX37"/>
  <c r="AV37"/>
  <c r="AT37"/>
  <c r="AR37"/>
  <c r="AP37"/>
  <c r="AN37"/>
  <c r="AL37"/>
  <c r="AJ37"/>
  <c r="AH37"/>
  <c r="AF37"/>
  <c r="AD37"/>
  <c r="AB37"/>
  <c r="Z37"/>
  <c r="X37"/>
  <c r="V37"/>
  <c r="T37"/>
  <c r="R37"/>
  <c r="P37"/>
  <c r="N37"/>
  <c r="L37"/>
  <c r="J37"/>
  <c r="H37"/>
  <c r="F37"/>
  <c r="D37"/>
  <c r="C37"/>
  <c r="A37"/>
  <c r="BO36"/>
  <c r="BN36"/>
  <c r="BL36"/>
  <c r="BJ36"/>
  <c r="BH36"/>
  <c r="BF36"/>
  <c r="BD36"/>
  <c r="BB36"/>
  <c r="AZ36"/>
  <c r="AX36"/>
  <c r="AV36"/>
  <c r="AT36"/>
  <c r="AR36"/>
  <c r="AP36"/>
  <c r="AN36"/>
  <c r="AL36"/>
  <c r="AJ36"/>
  <c r="AH36"/>
  <c r="AF36"/>
  <c r="AD36"/>
  <c r="AB36"/>
  <c r="Z36"/>
  <c r="X36"/>
  <c r="V36"/>
  <c r="T36"/>
  <c r="R36"/>
  <c r="P36"/>
  <c r="N36"/>
  <c r="L36"/>
  <c r="J36"/>
  <c r="H36"/>
  <c r="F36"/>
  <c r="D36"/>
  <c r="C36"/>
  <c r="A36"/>
  <c r="BO35"/>
  <c r="BN35"/>
  <c r="BL35"/>
  <c r="BJ35"/>
  <c r="BH35"/>
  <c r="BF35"/>
  <c r="BD35"/>
  <c r="BB35"/>
  <c r="AZ35"/>
  <c r="AX35"/>
  <c r="AV35"/>
  <c r="AT35"/>
  <c r="AR35"/>
  <c r="AP35"/>
  <c r="AN35"/>
  <c r="AL35"/>
  <c r="AJ35"/>
  <c r="AH35"/>
  <c r="AF35"/>
  <c r="AD35"/>
  <c r="AB35"/>
  <c r="Z35"/>
  <c r="X35"/>
  <c r="V35"/>
  <c r="T35"/>
  <c r="R35"/>
  <c r="P35"/>
  <c r="N35"/>
  <c r="L35"/>
  <c r="J35"/>
  <c r="H35"/>
  <c r="F35"/>
  <c r="D35"/>
  <c r="C35"/>
  <c r="A35"/>
  <c r="BO34"/>
  <c r="BN34"/>
  <c r="BL34"/>
  <c r="BJ34"/>
  <c r="BH34"/>
  <c r="BF34"/>
  <c r="BD34"/>
  <c r="BB34"/>
  <c r="AZ34"/>
  <c r="AX34"/>
  <c r="AV34"/>
  <c r="AT34"/>
  <c r="AR34"/>
  <c r="AP34"/>
  <c r="AN34"/>
  <c r="AL34"/>
  <c r="AJ34"/>
  <c r="AH34"/>
  <c r="AF34"/>
  <c r="AD34"/>
  <c r="AB34"/>
  <c r="Z34"/>
  <c r="X34"/>
  <c r="V34"/>
  <c r="T34"/>
  <c r="R34"/>
  <c r="P34"/>
  <c r="N34"/>
  <c r="L34"/>
  <c r="J34"/>
  <c r="H34"/>
  <c r="F34"/>
  <c r="D34"/>
  <c r="C34"/>
  <c r="A34"/>
  <c r="BO33"/>
  <c r="BN33"/>
  <c r="BL33"/>
  <c r="BJ33"/>
  <c r="BH33"/>
  <c r="BF33"/>
  <c r="BD33"/>
  <c r="BB33"/>
  <c r="AZ33"/>
  <c r="AX33"/>
  <c r="AV33"/>
  <c r="AT33"/>
  <c r="AR33"/>
  <c r="AP33"/>
  <c r="AN33"/>
  <c r="AL33"/>
  <c r="AJ33"/>
  <c r="AH33"/>
  <c r="AF33"/>
  <c r="AD33"/>
  <c r="AB33"/>
  <c r="Z33"/>
  <c r="X33"/>
  <c r="V33"/>
  <c r="T33"/>
  <c r="R33"/>
  <c r="P33"/>
  <c r="N33"/>
  <c r="L33"/>
  <c r="J33"/>
  <c r="H33"/>
  <c r="F33"/>
  <c r="D33"/>
  <c r="C33"/>
  <c r="A33"/>
  <c r="BO32"/>
  <c r="BN32"/>
  <c r="BL32"/>
  <c r="BJ32"/>
  <c r="BH32"/>
  <c r="BF32"/>
  <c r="BD32"/>
  <c r="BB32"/>
  <c r="AZ32"/>
  <c r="AX32"/>
  <c r="AV32"/>
  <c r="AT32"/>
  <c r="AR32"/>
  <c r="AP32"/>
  <c r="AN32"/>
  <c r="AL32"/>
  <c r="AJ32"/>
  <c r="AH32"/>
  <c r="AF32"/>
  <c r="AD32"/>
  <c r="AB32"/>
  <c r="Z32"/>
  <c r="X32"/>
  <c r="V32"/>
  <c r="T32"/>
  <c r="R32"/>
  <c r="P32"/>
  <c r="N32"/>
  <c r="L32"/>
  <c r="J32"/>
  <c r="H32"/>
  <c r="F32"/>
  <c r="D32"/>
  <c r="C32"/>
  <c r="A32"/>
  <c r="BO31"/>
  <c r="BN31"/>
  <c r="BL31"/>
  <c r="BJ31"/>
  <c r="BH31"/>
  <c r="BF31"/>
  <c r="BD31"/>
  <c r="BB31"/>
  <c r="AZ31"/>
  <c r="AX31"/>
  <c r="AV31"/>
  <c r="AT31"/>
  <c r="AR31"/>
  <c r="AP31"/>
  <c r="AN31"/>
  <c r="AL31"/>
  <c r="AJ31"/>
  <c r="AH31"/>
  <c r="AF31"/>
  <c r="AD31"/>
  <c r="AB31"/>
  <c r="Z31"/>
  <c r="X31"/>
  <c r="V31"/>
  <c r="T31"/>
  <c r="R31"/>
  <c r="P31"/>
  <c r="N31"/>
  <c r="L31"/>
  <c r="J31"/>
  <c r="H31"/>
  <c r="F31"/>
  <c r="D31"/>
  <c r="C31"/>
  <c r="A31"/>
  <c r="BO30"/>
  <c r="BN30"/>
  <c r="BJ30"/>
  <c r="BH30"/>
  <c r="BF30"/>
  <c r="BD30"/>
  <c r="BB30"/>
  <c r="AZ30"/>
  <c r="AX30"/>
  <c r="AV30"/>
  <c r="AT30"/>
  <c r="AR30"/>
  <c r="AP30"/>
  <c r="AN30"/>
  <c r="AL30"/>
  <c r="AJ30"/>
  <c r="AH30"/>
  <c r="AF30"/>
  <c r="AD30"/>
  <c r="AB30"/>
  <c r="Z30"/>
  <c r="X30"/>
  <c r="V30"/>
  <c r="T30"/>
  <c r="R30"/>
  <c r="P30"/>
  <c r="N30"/>
  <c r="L30"/>
  <c r="J30"/>
  <c r="H30"/>
  <c r="F30"/>
  <c r="D30"/>
  <c r="C30"/>
  <c r="BO29"/>
  <c r="BN29"/>
  <c r="BL29"/>
  <c r="BJ29"/>
  <c r="BH29"/>
  <c r="BF29"/>
  <c r="BD29"/>
  <c r="BB29"/>
  <c r="AZ29"/>
  <c r="AX29"/>
  <c r="AV29"/>
  <c r="AT29"/>
  <c r="AR29"/>
  <c r="AP29"/>
  <c r="AN29"/>
  <c r="AL29"/>
  <c r="AJ29"/>
  <c r="AH29"/>
  <c r="AF29"/>
  <c r="AD29"/>
  <c r="AB29"/>
  <c r="Z29"/>
  <c r="X29"/>
  <c r="V29"/>
  <c r="T29"/>
  <c r="R29"/>
  <c r="P29"/>
  <c r="N29"/>
  <c r="L29"/>
  <c r="J29"/>
  <c r="H29"/>
  <c r="F29"/>
  <c r="D29"/>
  <c r="C29"/>
  <c r="A29"/>
  <c r="BO28"/>
  <c r="BN28"/>
  <c r="BL28"/>
  <c r="BJ28"/>
  <c r="BH28"/>
  <c r="BF28"/>
  <c r="BD28"/>
  <c r="BB28"/>
  <c r="AZ28"/>
  <c r="AX28"/>
  <c r="AV28"/>
  <c r="AT28"/>
  <c r="AR28"/>
  <c r="AP28"/>
  <c r="AN28"/>
  <c r="AL28"/>
  <c r="AJ28"/>
  <c r="AH28"/>
  <c r="AF28"/>
  <c r="AD28"/>
  <c r="AB28"/>
  <c r="Z28"/>
  <c r="X28"/>
  <c r="V28"/>
  <c r="T28"/>
  <c r="R28"/>
  <c r="P28"/>
  <c r="N28"/>
  <c r="L28"/>
  <c r="J28"/>
  <c r="H28"/>
  <c r="F28"/>
  <c r="D28"/>
  <c r="C28"/>
  <c r="A28"/>
  <c r="BO27"/>
  <c r="BN27"/>
  <c r="BL27"/>
  <c r="BJ27"/>
  <c r="BH27"/>
  <c r="BF27"/>
  <c r="BD27"/>
  <c r="BB27"/>
  <c r="AZ27"/>
  <c r="AX27"/>
  <c r="AV27"/>
  <c r="AT27"/>
  <c r="AR27"/>
  <c r="AP27"/>
  <c r="AN27"/>
  <c r="AL27"/>
  <c r="AJ27"/>
  <c r="AH27"/>
  <c r="AF27"/>
  <c r="AD27"/>
  <c r="AB27"/>
  <c r="Z27"/>
  <c r="X27"/>
  <c r="V27"/>
  <c r="T27"/>
  <c r="R27"/>
  <c r="P27"/>
  <c r="N27"/>
  <c r="L27"/>
  <c r="J27"/>
  <c r="H27"/>
  <c r="F27"/>
  <c r="D27"/>
  <c r="C27"/>
  <c r="A27"/>
  <c r="BO26"/>
  <c r="BN26"/>
  <c r="BL26"/>
  <c r="BJ26"/>
  <c r="BH26"/>
  <c r="BF26"/>
  <c r="BD26"/>
  <c r="BB26"/>
  <c r="AZ26"/>
  <c r="AX26"/>
  <c r="AV26"/>
  <c r="AT26"/>
  <c r="AR26"/>
  <c r="AP26"/>
  <c r="AN26"/>
  <c r="AL26"/>
  <c r="AJ26"/>
  <c r="AH26"/>
  <c r="AF26"/>
  <c r="AD26"/>
  <c r="AB26"/>
  <c r="Z26"/>
  <c r="X26"/>
  <c r="V26"/>
  <c r="T26"/>
  <c r="R26"/>
  <c r="P26"/>
  <c r="N26"/>
  <c r="L26"/>
  <c r="J26"/>
  <c r="H26"/>
  <c r="F26"/>
  <c r="D26"/>
  <c r="C26"/>
  <c r="A26"/>
  <c r="BO25"/>
  <c r="BN25"/>
  <c r="BL25"/>
  <c r="BJ25"/>
  <c r="BH25"/>
  <c r="BF25"/>
  <c r="BD25"/>
  <c r="BB25"/>
  <c r="AZ25"/>
  <c r="AX25"/>
  <c r="AV25"/>
  <c r="AT25"/>
  <c r="AR25"/>
  <c r="AP25"/>
  <c r="AN25"/>
  <c r="AL25"/>
  <c r="AJ25"/>
  <c r="AH25"/>
  <c r="AF25"/>
  <c r="AD25"/>
  <c r="AB25"/>
  <c r="Z25"/>
  <c r="X25"/>
  <c r="V25"/>
  <c r="T25"/>
  <c r="R25"/>
  <c r="P25"/>
  <c r="N25"/>
  <c r="L25"/>
  <c r="J25"/>
  <c r="H25"/>
  <c r="F25"/>
  <c r="D25"/>
  <c r="C25"/>
  <c r="A25"/>
  <c r="BO24"/>
  <c r="BN24"/>
  <c r="BL24"/>
  <c r="BJ24"/>
  <c r="BH24"/>
  <c r="BF24"/>
  <c r="BD24"/>
  <c r="BB24"/>
  <c r="AZ24"/>
  <c r="AX24"/>
  <c r="AV24"/>
  <c r="AT24"/>
  <c r="AR24"/>
  <c r="AP24"/>
  <c r="AN24"/>
  <c r="AL24"/>
  <c r="AJ24"/>
  <c r="AH24"/>
  <c r="AF24"/>
  <c r="AD24"/>
  <c r="AB24"/>
  <c r="Z24"/>
  <c r="X24"/>
  <c r="V24"/>
  <c r="T24"/>
  <c r="R24"/>
  <c r="P24"/>
  <c r="N24"/>
  <c r="L24"/>
  <c r="J24"/>
  <c r="H24"/>
  <c r="F24"/>
  <c r="D24"/>
  <c r="C24"/>
  <c r="A24"/>
  <c r="BO23"/>
  <c r="BN23"/>
  <c r="BL23"/>
  <c r="BJ23"/>
  <c r="BH23"/>
  <c r="BF23"/>
  <c r="BD23"/>
  <c r="BB23"/>
  <c r="AZ23"/>
  <c r="AX23"/>
  <c r="AV23"/>
  <c r="AT23"/>
  <c r="AR23"/>
  <c r="AP23"/>
  <c r="AN23"/>
  <c r="AL23"/>
  <c r="AJ23"/>
  <c r="AH23"/>
  <c r="AF23"/>
  <c r="AD23"/>
  <c r="AB23"/>
  <c r="Z23"/>
  <c r="X23"/>
  <c r="V23"/>
  <c r="T23"/>
  <c r="R23"/>
  <c r="P23"/>
  <c r="N23"/>
  <c r="L23"/>
  <c r="J23"/>
  <c r="H23"/>
  <c r="F23"/>
  <c r="D23"/>
  <c r="C23"/>
  <c r="A23"/>
  <c r="BO22"/>
  <c r="BN22"/>
  <c r="BL22"/>
  <c r="BJ22"/>
  <c r="BH22"/>
  <c r="BF22"/>
  <c r="BD22"/>
  <c r="BB22"/>
  <c r="AZ22"/>
  <c r="AX22"/>
  <c r="AV22"/>
  <c r="AT22"/>
  <c r="AR22"/>
  <c r="AP22"/>
  <c r="AN22"/>
  <c r="AL22"/>
  <c r="AJ22"/>
  <c r="AH22"/>
  <c r="AF22"/>
  <c r="AD22"/>
  <c r="AB22"/>
  <c r="Z22"/>
  <c r="X22"/>
  <c r="V22"/>
  <c r="T22"/>
  <c r="R22"/>
  <c r="P22"/>
  <c r="N22"/>
  <c r="L22"/>
  <c r="J22"/>
  <c r="H22"/>
  <c r="F22"/>
  <c r="D22"/>
  <c r="C22"/>
  <c r="A22"/>
  <c r="BO21"/>
  <c r="BN21"/>
  <c r="BL21"/>
  <c r="BJ21"/>
  <c r="BH21"/>
  <c r="BF21"/>
  <c r="BD21"/>
  <c r="BB21"/>
  <c r="AZ21"/>
  <c r="AX21"/>
  <c r="AV21"/>
  <c r="AT21"/>
  <c r="AR21"/>
  <c r="AP21"/>
  <c r="AN21"/>
  <c r="AL21"/>
  <c r="AJ21"/>
  <c r="AH21"/>
  <c r="AF21"/>
  <c r="AD21"/>
  <c r="AB21"/>
  <c r="Z21"/>
  <c r="X21"/>
  <c r="V21"/>
  <c r="T21"/>
  <c r="R21"/>
  <c r="P21"/>
  <c r="N21"/>
  <c r="L21"/>
  <c r="J21"/>
  <c r="H21"/>
  <c r="F21"/>
  <c r="D21"/>
  <c r="C21"/>
  <c r="A21"/>
  <c r="BO20"/>
  <c r="BN20"/>
  <c r="BL20"/>
  <c r="BJ20"/>
  <c r="BH20"/>
  <c r="BF20"/>
  <c r="BD20"/>
  <c r="BB20"/>
  <c r="AZ20"/>
  <c r="AX20"/>
  <c r="AV20"/>
  <c r="AT20"/>
  <c r="AR20"/>
  <c r="AP20"/>
  <c r="AN20"/>
  <c r="AL20"/>
  <c r="AJ20"/>
  <c r="AH20"/>
  <c r="AF20"/>
  <c r="AD20"/>
  <c r="AB20"/>
  <c r="Z20"/>
  <c r="X20"/>
  <c r="V20"/>
  <c r="T20"/>
  <c r="R20"/>
  <c r="P20"/>
  <c r="N20"/>
  <c r="L20"/>
  <c r="J20"/>
  <c r="H20"/>
  <c r="F20"/>
  <c r="D20"/>
  <c r="C20"/>
  <c r="A20"/>
  <c r="BO19"/>
  <c r="BN19"/>
  <c r="BL19"/>
  <c r="BJ19"/>
  <c r="BH19"/>
  <c r="BF19"/>
  <c r="BD19"/>
  <c r="BB19"/>
  <c r="AZ19"/>
  <c r="AX19"/>
  <c r="AV19"/>
  <c r="AT19"/>
  <c r="AR19"/>
  <c r="AP19"/>
  <c r="AN19"/>
  <c r="AL19"/>
  <c r="AJ19"/>
  <c r="AH19"/>
  <c r="AF19"/>
  <c r="AD19"/>
  <c r="AB19"/>
  <c r="Z19"/>
  <c r="X19"/>
  <c r="V19"/>
  <c r="T19"/>
  <c r="R19"/>
  <c r="P19"/>
  <c r="N19"/>
  <c r="L19"/>
  <c r="J19"/>
  <c r="H19"/>
  <c r="F19"/>
  <c r="D19"/>
  <c r="C19"/>
  <c r="A19"/>
  <c r="BZ18"/>
  <c r="BO18"/>
  <c r="BN18"/>
  <c r="BL18"/>
  <c r="BJ18"/>
  <c r="BH18"/>
  <c r="BF18"/>
  <c r="BD18"/>
  <c r="BB18"/>
  <c r="AZ18"/>
  <c r="AX18"/>
  <c r="AV18"/>
  <c r="AT18"/>
  <c r="AR18"/>
  <c r="AP18"/>
  <c r="AN18"/>
  <c r="AL18"/>
  <c r="AJ18"/>
  <c r="AH18"/>
  <c r="AF18"/>
  <c r="AD18"/>
  <c r="AB18"/>
  <c r="Z18"/>
  <c r="X18"/>
  <c r="V18"/>
  <c r="T18"/>
  <c r="R18"/>
  <c r="P18"/>
  <c r="N18"/>
  <c r="L18"/>
  <c r="J18"/>
  <c r="H18"/>
  <c r="F18"/>
  <c r="D18"/>
  <c r="C18"/>
  <c r="A18"/>
  <c r="BO17"/>
  <c r="BN17"/>
  <c r="BL17"/>
  <c r="BJ17"/>
  <c r="BH17"/>
  <c r="BF17"/>
  <c r="BD17"/>
  <c r="BB17"/>
  <c r="AZ17"/>
  <c r="AX17"/>
  <c r="AV17"/>
  <c r="AT17"/>
  <c r="AR17"/>
  <c r="AP17"/>
  <c r="AN17"/>
  <c r="AL17"/>
  <c r="AJ17"/>
  <c r="AH17"/>
  <c r="AF17"/>
  <c r="AD17"/>
  <c r="AB17"/>
  <c r="Z17"/>
  <c r="X17"/>
  <c r="V17"/>
  <c r="T17"/>
  <c r="R17"/>
  <c r="P17"/>
  <c r="N17"/>
  <c r="L17"/>
  <c r="J17"/>
  <c r="H17"/>
  <c r="F17"/>
  <c r="D17"/>
  <c r="C17"/>
  <c r="A17"/>
  <c r="BO16"/>
  <c r="BN16"/>
  <c r="BL16"/>
  <c r="BJ16"/>
  <c r="BH16"/>
  <c r="BF16"/>
  <c r="BD16"/>
  <c r="BB16"/>
  <c r="AZ16"/>
  <c r="AX16"/>
  <c r="AV16"/>
  <c r="AT16"/>
  <c r="AR16"/>
  <c r="AP16"/>
  <c r="AN16"/>
  <c r="AL16"/>
  <c r="AJ16"/>
  <c r="AH16"/>
  <c r="AF16"/>
  <c r="AD16"/>
  <c r="AB16"/>
  <c r="Z16"/>
  <c r="X16"/>
  <c r="V16"/>
  <c r="T16"/>
  <c r="R16"/>
  <c r="P16"/>
  <c r="N16"/>
  <c r="L16"/>
  <c r="J16"/>
  <c r="H16"/>
  <c r="F16"/>
  <c r="D16"/>
  <c r="C16"/>
  <c r="A16"/>
  <c r="BO15"/>
  <c r="BN15"/>
  <c r="BL15"/>
  <c r="BJ15"/>
  <c r="BH15"/>
  <c r="BF15"/>
  <c r="BD15"/>
  <c r="BB15"/>
  <c r="AZ15"/>
  <c r="AX15"/>
  <c r="AV15"/>
  <c r="AT15"/>
  <c r="AR15"/>
  <c r="AP15"/>
  <c r="AN15"/>
  <c r="AL15"/>
  <c r="AJ15"/>
  <c r="AH15"/>
  <c r="AF15"/>
  <c r="AD15"/>
  <c r="AB15"/>
  <c r="Z15"/>
  <c r="X15"/>
  <c r="V15"/>
  <c r="T15"/>
  <c r="R15"/>
  <c r="P15"/>
  <c r="N15"/>
  <c r="L15"/>
  <c r="J15"/>
  <c r="H15"/>
  <c r="F15"/>
  <c r="D15"/>
  <c r="C15"/>
  <c r="A15"/>
  <c r="BO14"/>
  <c r="BN14"/>
  <c r="BL14"/>
  <c r="BJ14"/>
  <c r="BH14"/>
  <c r="BF14"/>
  <c r="BD14"/>
  <c r="BB14"/>
  <c r="AZ14"/>
  <c r="AX14"/>
  <c r="AV14"/>
  <c r="AT14"/>
  <c r="AR14"/>
  <c r="AP14"/>
  <c r="AN14"/>
  <c r="AL14"/>
  <c r="AJ14"/>
  <c r="AH14"/>
  <c r="AF14"/>
  <c r="AD14"/>
  <c r="AB14"/>
  <c r="Z14"/>
  <c r="X14"/>
  <c r="V14"/>
  <c r="T14"/>
  <c r="R14"/>
  <c r="P14"/>
  <c r="N14"/>
  <c r="L14"/>
  <c r="J14"/>
  <c r="H14"/>
  <c r="F14"/>
  <c r="D14"/>
  <c r="C14"/>
  <c r="A14"/>
  <c r="BO13"/>
  <c r="BN13"/>
  <c r="BL13"/>
  <c r="BJ13"/>
  <c r="BH13"/>
  <c r="BF13"/>
  <c r="BD13"/>
  <c r="BB13"/>
  <c r="AZ13"/>
  <c r="AX13"/>
  <c r="AV13"/>
  <c r="AT13"/>
  <c r="AR13"/>
  <c r="AP13"/>
  <c r="AN13"/>
  <c r="AL13"/>
  <c r="AJ13"/>
  <c r="AH13"/>
  <c r="AF13"/>
  <c r="AD13"/>
  <c r="AB13"/>
  <c r="Z13"/>
  <c r="X13"/>
  <c r="V13"/>
  <c r="T13"/>
  <c r="R13"/>
  <c r="P13"/>
  <c r="N13"/>
  <c r="L13"/>
  <c r="J13"/>
  <c r="H13"/>
  <c r="F13"/>
  <c r="D13"/>
  <c r="C13"/>
  <c r="A13"/>
  <c r="BO12"/>
  <c r="BN12"/>
  <c r="BL12"/>
  <c r="BJ12"/>
  <c r="BH12"/>
  <c r="BF12"/>
  <c r="BD12"/>
  <c r="BB12"/>
  <c r="AZ12"/>
  <c r="AX12"/>
  <c r="AV12"/>
  <c r="AT12"/>
  <c r="AR12"/>
  <c r="AP12"/>
  <c r="AN12"/>
  <c r="AL12"/>
  <c r="AJ12"/>
  <c r="AH12"/>
  <c r="AF12"/>
  <c r="AD12"/>
  <c r="AB12"/>
  <c r="Z12"/>
  <c r="X12"/>
  <c r="V12"/>
  <c r="T12"/>
  <c r="R12"/>
  <c r="P12"/>
  <c r="N12"/>
  <c r="L12"/>
  <c r="J12"/>
  <c r="H12"/>
  <c r="F12"/>
  <c r="D12"/>
  <c r="C12"/>
  <c r="A12"/>
  <c r="BO11"/>
  <c r="BN11"/>
  <c r="BL11"/>
  <c r="BJ11"/>
  <c r="BH11"/>
  <c r="BF11"/>
  <c r="BD11"/>
  <c r="BB11"/>
  <c r="AZ11"/>
  <c r="AX11"/>
  <c r="AV11"/>
  <c r="AT11"/>
  <c r="AR11"/>
  <c r="AP11"/>
  <c r="AN11"/>
  <c r="AL11"/>
  <c r="AJ11"/>
  <c r="AH11"/>
  <c r="AF11"/>
  <c r="AD11"/>
  <c r="AB11"/>
  <c r="Z11"/>
  <c r="X11"/>
  <c r="V11"/>
  <c r="T11"/>
  <c r="R11"/>
  <c r="P11"/>
  <c r="N11"/>
  <c r="L11"/>
  <c r="J11"/>
  <c r="H11"/>
  <c r="F11"/>
  <c r="D11"/>
  <c r="C11"/>
  <c r="A11"/>
  <c r="BO10"/>
  <c r="BN10"/>
  <c r="BL10"/>
  <c r="BJ10"/>
  <c r="BH10"/>
  <c r="BF10"/>
  <c r="BD10"/>
  <c r="BB10"/>
  <c r="AZ10"/>
  <c r="AX10"/>
  <c r="AV10"/>
  <c r="AT10"/>
  <c r="AR10"/>
  <c r="AP10"/>
  <c r="AN10"/>
  <c r="AL10"/>
  <c r="AJ10"/>
  <c r="AH10"/>
  <c r="AF10"/>
  <c r="AD10"/>
  <c r="AB10"/>
  <c r="Z10"/>
  <c r="X10"/>
  <c r="V10"/>
  <c r="T10"/>
  <c r="R10"/>
  <c r="P10"/>
  <c r="N10"/>
  <c r="L10"/>
  <c r="J10"/>
  <c r="H10"/>
  <c r="F10"/>
  <c r="D10"/>
  <c r="C10"/>
  <c r="A10"/>
  <c r="BO9"/>
  <c r="BN9"/>
  <c r="BL9"/>
  <c r="BJ9"/>
  <c r="BH9"/>
  <c r="BF9"/>
  <c r="BD9"/>
  <c r="BB9"/>
  <c r="AZ9"/>
  <c r="AX9"/>
  <c r="AV9"/>
  <c r="AT9"/>
  <c r="AR9"/>
  <c r="AP9"/>
  <c r="AN9"/>
  <c r="AL9"/>
  <c r="AJ9"/>
  <c r="AH9"/>
  <c r="AF9"/>
  <c r="AD9"/>
  <c r="AB9"/>
  <c r="Z9"/>
  <c r="X9"/>
  <c r="V9"/>
  <c r="T9"/>
  <c r="R9"/>
  <c r="P9"/>
  <c r="N9"/>
  <c r="L9"/>
  <c r="J9"/>
  <c r="H9"/>
  <c r="F9"/>
  <c r="D9"/>
  <c r="C9"/>
  <c r="A9"/>
  <c r="BO8"/>
  <c r="BN8"/>
  <c r="BL8"/>
  <c r="BJ8"/>
  <c r="BH8"/>
  <c r="BF8"/>
  <c r="BD8"/>
  <c r="BB8"/>
  <c r="AZ8"/>
  <c r="AX8"/>
  <c r="AV8"/>
  <c r="AT8"/>
  <c r="AR8"/>
  <c r="AP8"/>
  <c r="AN8"/>
  <c r="AL8"/>
  <c r="AJ8"/>
  <c r="AH8"/>
  <c r="AF8"/>
  <c r="AD8"/>
  <c r="AB8"/>
  <c r="Z8"/>
  <c r="X8"/>
  <c r="V8"/>
  <c r="T8"/>
  <c r="R8"/>
  <c r="P8"/>
  <c r="N8"/>
  <c r="L8"/>
  <c r="J8"/>
  <c r="H8"/>
  <c r="F8"/>
  <c r="D8"/>
  <c r="C8"/>
  <c r="A8"/>
  <c r="BO7"/>
  <c r="BN7"/>
  <c r="BL7"/>
  <c r="BJ7"/>
  <c r="BH7"/>
  <c r="BF7"/>
  <c r="BD7"/>
  <c r="BB7"/>
  <c r="AZ7"/>
  <c r="AX7"/>
  <c r="AV7"/>
  <c r="AT7"/>
  <c r="AR7"/>
  <c r="AP7"/>
  <c r="AN7"/>
  <c r="AL7"/>
  <c r="AJ7"/>
  <c r="AH7"/>
  <c r="AF7"/>
  <c r="AD7"/>
  <c r="AB7"/>
  <c r="Z7"/>
  <c r="X7"/>
  <c r="V7"/>
  <c r="T7"/>
  <c r="R7"/>
  <c r="P7"/>
  <c r="N7"/>
  <c r="L7"/>
  <c r="J7"/>
  <c r="H7"/>
  <c r="F7"/>
  <c r="D7"/>
  <c r="C7"/>
  <c r="A7"/>
  <c r="BO6"/>
  <c r="BN6"/>
  <c r="BL6"/>
  <c r="BJ6"/>
  <c r="BH6"/>
  <c r="BF6"/>
  <c r="BD6"/>
  <c r="BB6"/>
  <c r="AZ6"/>
  <c r="AX6"/>
  <c r="AV6"/>
  <c r="AT6"/>
  <c r="AR6"/>
  <c r="AP6"/>
  <c r="AN6"/>
  <c r="AL6"/>
  <c r="AJ6"/>
  <c r="AH6"/>
  <c r="AF6"/>
  <c r="AD6"/>
  <c r="AB6"/>
  <c r="Z6"/>
  <c r="X6"/>
  <c r="V6"/>
  <c r="T6"/>
  <c r="R6"/>
  <c r="P6"/>
  <c r="N6"/>
  <c r="L6"/>
  <c r="J6"/>
  <c r="H6"/>
  <c r="F6"/>
  <c r="D6"/>
  <c r="C6"/>
  <c r="A6"/>
  <c r="BO5"/>
  <c r="BN5"/>
  <c r="BL5"/>
  <c r="BJ5"/>
  <c r="BH5"/>
  <c r="BF5"/>
  <c r="BD5"/>
  <c r="BB5"/>
  <c r="AZ5"/>
  <c r="AX5"/>
  <c r="AV5"/>
  <c r="AT5"/>
  <c r="AR5"/>
  <c r="AP5"/>
  <c r="AN5"/>
  <c r="AL5"/>
  <c r="AJ5"/>
  <c r="AH5"/>
  <c r="AF5"/>
  <c r="AD5"/>
  <c r="AB5"/>
  <c r="Z5"/>
  <c r="X5"/>
  <c r="V5"/>
  <c r="T5"/>
  <c r="R5"/>
  <c r="P5"/>
  <c r="N5"/>
  <c r="L5"/>
  <c r="J5"/>
  <c r="H5"/>
  <c r="F5"/>
  <c r="D5"/>
  <c r="C5"/>
  <c r="A5"/>
  <c r="BO4"/>
  <c r="BN4"/>
  <c r="BL4"/>
  <c r="BJ4"/>
  <c r="BH4"/>
  <c r="BF4"/>
  <c r="BD4"/>
  <c r="BB4"/>
  <c r="AZ4"/>
  <c r="AX4"/>
  <c r="AV4"/>
  <c r="AT4"/>
  <c r="AR4"/>
  <c r="AP4"/>
  <c r="AN4"/>
  <c r="AL4"/>
  <c r="AJ4"/>
  <c r="AH4"/>
  <c r="AF4"/>
  <c r="AD4"/>
  <c r="AB4"/>
  <c r="Z4"/>
  <c r="X4"/>
  <c r="V4"/>
  <c r="T4"/>
  <c r="R4"/>
  <c r="P4"/>
  <c r="N4"/>
  <c r="L4"/>
  <c r="J4"/>
  <c r="H4"/>
  <c r="F4"/>
  <c r="D4"/>
  <c r="C4"/>
  <c r="A4"/>
  <c r="BO3"/>
  <c r="BN3"/>
  <c r="BL3"/>
  <c r="BJ3"/>
  <c r="BH3"/>
  <c r="BF3"/>
  <c r="BD3"/>
  <c r="BB3"/>
  <c r="AZ3"/>
  <c r="AX3"/>
  <c r="AV3"/>
  <c r="AT3"/>
  <c r="AR3"/>
  <c r="AP3"/>
  <c r="AN3"/>
  <c r="AL3"/>
  <c r="AJ3"/>
  <c r="AH3"/>
  <c r="AF3"/>
  <c r="AD3"/>
  <c r="AB3"/>
  <c r="Z3"/>
  <c r="X3"/>
  <c r="V3"/>
  <c r="T3"/>
  <c r="R3"/>
  <c r="P3"/>
  <c r="N3"/>
  <c r="L3"/>
  <c r="J3"/>
  <c r="H3"/>
  <c r="F3"/>
  <c r="D3"/>
  <c r="C3"/>
  <c r="A3"/>
  <c r="BO2"/>
  <c r="BN2"/>
  <c r="BL2"/>
  <c r="BJ2"/>
  <c r="BH2"/>
  <c r="BF2"/>
  <c r="BD2"/>
  <c r="BB2"/>
  <c r="AZ2"/>
  <c r="AX2"/>
  <c r="AV2"/>
  <c r="AT2"/>
  <c r="AR2"/>
  <c r="AP2"/>
  <c r="AN2"/>
  <c r="AL2"/>
  <c r="AJ2"/>
  <c r="AH2"/>
  <c r="AF2"/>
  <c r="AD2"/>
  <c r="AB2"/>
  <c r="Z2"/>
  <c r="X2"/>
  <c r="V2"/>
  <c r="T2"/>
  <c r="R2"/>
  <c r="P2"/>
  <c r="N2"/>
  <c r="L2"/>
  <c r="J2"/>
  <c r="H2"/>
  <c r="F2"/>
  <c r="D2"/>
  <c r="C2"/>
  <c r="A2"/>
  <c r="BS176" i="19"/>
  <c r="AJ170" i="18"/>
  <c r="AJ177"/>
  <c r="AD170"/>
  <c r="AD177"/>
  <c r="X169"/>
  <c r="X170"/>
  <c r="X171"/>
  <c r="X177"/>
  <c r="R170"/>
  <c r="R177"/>
  <c r="L177"/>
  <c r="F177"/>
  <c r="AI71" i="17"/>
  <c r="AC71"/>
  <c r="V71"/>
  <c r="P71"/>
  <c r="J71"/>
  <c r="AI69"/>
  <c r="AC69"/>
  <c r="V69"/>
  <c r="P69"/>
  <c r="J69"/>
  <c r="AI68"/>
  <c r="AC68"/>
  <c r="V68"/>
  <c r="P68"/>
  <c r="J68"/>
  <c r="AI67"/>
  <c r="AC67"/>
  <c r="V67"/>
  <c r="P67"/>
  <c r="J67"/>
  <c r="AI66"/>
  <c r="AC66"/>
  <c r="V66"/>
  <c r="P66"/>
  <c r="J66"/>
  <c r="AI65"/>
  <c r="AC65"/>
  <c r="V65"/>
  <c r="P65"/>
  <c r="J65"/>
  <c r="AI64"/>
  <c r="AC64"/>
  <c r="V64"/>
  <c r="P64"/>
  <c r="J64"/>
  <c r="AI63"/>
  <c r="AC63"/>
  <c r="V63"/>
  <c r="P63"/>
  <c r="J63"/>
  <c r="AI62"/>
  <c r="AC62"/>
  <c r="V62"/>
  <c r="P62"/>
  <c r="J62"/>
  <c r="AI61"/>
  <c r="AC61"/>
  <c r="V61"/>
  <c r="P61"/>
  <c r="J61"/>
  <c r="AI60"/>
  <c r="AC60"/>
  <c r="V60"/>
  <c r="P60"/>
  <c r="J60"/>
  <c r="AI59"/>
  <c r="AC59"/>
  <c r="V59"/>
  <c r="P59"/>
  <c r="J59"/>
  <c r="AI58"/>
  <c r="AC58"/>
  <c r="V58"/>
  <c r="P58"/>
  <c r="J58"/>
  <c r="AI57"/>
  <c r="AC57"/>
  <c r="V57"/>
  <c r="P57"/>
  <c r="J57"/>
  <c r="AI56"/>
  <c r="AC56"/>
  <c r="V56"/>
  <c r="P56"/>
  <c r="J56"/>
  <c r="AI55"/>
  <c r="AC55"/>
  <c r="V55"/>
  <c r="P55"/>
  <c r="J55"/>
  <c r="AI54"/>
  <c r="AC54"/>
  <c r="V54"/>
  <c r="P54"/>
  <c r="J54"/>
  <c r="AI53"/>
  <c r="AC53"/>
  <c r="V53"/>
  <c r="P53"/>
  <c r="J53"/>
  <c r="AI52"/>
  <c r="AC52"/>
  <c r="V52"/>
  <c r="P52"/>
  <c r="J52"/>
  <c r="AI51"/>
  <c r="AC51"/>
  <c r="V51"/>
  <c r="P51"/>
  <c r="J51"/>
  <c r="AI50"/>
  <c r="AC50"/>
  <c r="V50"/>
  <c r="P50"/>
  <c r="J50"/>
  <c r="AI49"/>
  <c r="AC49"/>
  <c r="V49"/>
  <c r="P49"/>
  <c r="J49"/>
  <c r="AI48"/>
  <c r="AC48"/>
  <c r="V48"/>
  <c r="P48"/>
  <c r="J48"/>
  <c r="AI47"/>
  <c r="AC47"/>
  <c r="V47"/>
  <c r="P47"/>
  <c r="J47"/>
  <c r="D47"/>
  <c r="AI46"/>
  <c r="AC46"/>
  <c r="V46"/>
  <c r="P46"/>
  <c r="J46"/>
  <c r="AI45"/>
  <c r="AC45"/>
  <c r="V45"/>
  <c r="P45"/>
  <c r="J45"/>
  <c r="AI44"/>
  <c r="AC44"/>
  <c r="V44"/>
  <c r="P44"/>
  <c r="J44"/>
  <c r="AI43"/>
  <c r="AC43"/>
  <c r="V43"/>
  <c r="P43"/>
  <c r="J43"/>
  <c r="AI42"/>
  <c r="AC42"/>
  <c r="V42"/>
  <c r="P42"/>
  <c r="J42"/>
  <c r="AI41"/>
  <c r="AC41"/>
  <c r="V41"/>
  <c r="P41"/>
  <c r="J41"/>
  <c r="AI40"/>
  <c r="AC40"/>
  <c r="V40"/>
  <c r="P40"/>
  <c r="J40"/>
  <c r="AI39"/>
  <c r="AC39"/>
  <c r="V39"/>
  <c r="P39"/>
  <c r="J39"/>
  <c r="AI38"/>
  <c r="AC38"/>
  <c r="V38"/>
  <c r="P38"/>
  <c r="J38"/>
  <c r="AI37"/>
  <c r="AC37"/>
  <c r="V37"/>
  <c r="P37"/>
  <c r="J37"/>
  <c r="AI36"/>
  <c r="AC36"/>
  <c r="V36"/>
  <c r="P36"/>
  <c r="J36"/>
  <c r="AI35"/>
  <c r="AC35"/>
  <c r="V35"/>
  <c r="P35"/>
  <c r="J35"/>
  <c r="AI34"/>
  <c r="AC34"/>
  <c r="V34"/>
  <c r="P34"/>
  <c r="J34"/>
  <c r="AI33"/>
  <c r="AC33"/>
  <c r="V33"/>
  <c r="P33"/>
  <c r="J33"/>
  <c r="AI32"/>
  <c r="AC32"/>
  <c r="V32"/>
  <c r="P32"/>
  <c r="J32"/>
  <c r="AI31"/>
  <c r="AC31"/>
  <c r="V31"/>
  <c r="P31"/>
  <c r="J31"/>
  <c r="AI30"/>
  <c r="AC30"/>
  <c r="V30"/>
  <c r="P30"/>
  <c r="J30"/>
  <c r="AI29"/>
  <c r="AC29"/>
  <c r="V29"/>
  <c r="P29"/>
  <c r="J29"/>
  <c r="AI28"/>
  <c r="AC28"/>
  <c r="V28"/>
  <c r="P28"/>
  <c r="J28"/>
  <c r="AI27"/>
  <c r="AC27"/>
  <c r="V27"/>
  <c r="P27"/>
  <c r="J27"/>
  <c r="AI26"/>
  <c r="AC26"/>
  <c r="V26"/>
  <c r="P26"/>
  <c r="J26"/>
  <c r="AI25"/>
  <c r="AC25"/>
  <c r="V25"/>
  <c r="P25"/>
  <c r="J25"/>
  <c r="AI24"/>
  <c r="AC24"/>
  <c r="V24"/>
  <c r="P24"/>
  <c r="J24"/>
  <c r="AI23"/>
  <c r="AC23"/>
  <c r="V23"/>
  <c r="P23"/>
  <c r="J23"/>
  <c r="AI22"/>
  <c r="AC22"/>
  <c r="V22"/>
  <c r="P22"/>
  <c r="J22"/>
  <c r="AI21"/>
  <c r="AC21"/>
  <c r="V21"/>
  <c r="P21"/>
  <c r="J21"/>
  <c r="AI20"/>
  <c r="AC20"/>
  <c r="V20"/>
  <c r="P20"/>
  <c r="J20"/>
  <c r="AI19"/>
  <c r="AC19"/>
  <c r="V19"/>
  <c r="P19"/>
  <c r="J19"/>
  <c r="AI18"/>
  <c r="AC18"/>
  <c r="V18"/>
  <c r="P18"/>
  <c r="J18"/>
  <c r="AI17"/>
  <c r="AC17"/>
  <c r="V17"/>
  <c r="P17"/>
  <c r="J17"/>
  <c r="AI16"/>
  <c r="AC16"/>
  <c r="V16"/>
  <c r="P16"/>
  <c r="J16"/>
  <c r="AI15"/>
  <c r="AC15"/>
  <c r="V15"/>
  <c r="P15"/>
  <c r="J15"/>
  <c r="AI14"/>
  <c r="AC14"/>
  <c r="V14"/>
  <c r="P14"/>
  <c r="J14"/>
  <c r="AI13"/>
  <c r="AC13"/>
  <c r="V13"/>
  <c r="P13"/>
  <c r="J13"/>
  <c r="AI12"/>
  <c r="AC12"/>
  <c r="V12"/>
  <c r="P12"/>
  <c r="J12"/>
  <c r="AI11"/>
  <c r="AC11"/>
  <c r="V11"/>
  <c r="P11"/>
  <c r="J11"/>
  <c r="AI10"/>
  <c r="AC10"/>
  <c r="V10"/>
  <c r="P10"/>
  <c r="J10"/>
  <c r="AI9"/>
  <c r="AC9"/>
  <c r="V9"/>
  <c r="P9"/>
  <c r="J9"/>
  <c r="AI8"/>
  <c r="AC8"/>
  <c r="V8"/>
  <c r="P8"/>
  <c r="J8"/>
  <c r="AI7"/>
  <c r="AC7"/>
  <c r="V7"/>
  <c r="P7"/>
  <c r="J7"/>
  <c r="AI6"/>
  <c r="AC6"/>
  <c r="V6"/>
  <c r="P6"/>
  <c r="J6"/>
  <c r="AI5"/>
  <c r="AC5"/>
  <c r="V5"/>
  <c r="P5"/>
  <c r="J5"/>
  <c r="AI4"/>
  <c r="AC4"/>
  <c r="V4"/>
  <c r="P4"/>
  <c r="J4"/>
  <c r="AI3"/>
  <c r="AC3"/>
  <c r="V3"/>
  <c r="P3"/>
  <c r="J3"/>
  <c r="AI2"/>
  <c r="AC2"/>
  <c r="V2"/>
  <c r="P2"/>
  <c r="J2"/>
  <c r="AI1"/>
  <c r="AC1"/>
  <c r="V1"/>
  <c r="P1"/>
  <c r="J1"/>
  <c r="B178" i="16"/>
  <c r="AP176" i="15"/>
  <c r="AH176"/>
  <c r="Z176"/>
  <c r="S176"/>
  <c r="K176"/>
  <c r="AP175"/>
  <c r="AH175"/>
  <c r="Z175"/>
  <c r="S175"/>
  <c r="K175"/>
  <c r="AP174"/>
  <c r="AH174"/>
  <c r="Z174"/>
  <c r="S174"/>
  <c r="K174"/>
  <c r="AP173"/>
  <c r="AH173"/>
  <c r="Z173"/>
  <c r="S173"/>
  <c r="K173"/>
  <c r="AP172"/>
  <c r="AH172"/>
  <c r="Z172"/>
  <c r="S172"/>
  <c r="K172"/>
  <c r="AP171"/>
  <c r="AH171"/>
  <c r="Z171"/>
  <c r="S171"/>
  <c r="K171"/>
  <c r="AP170"/>
  <c r="AH170"/>
  <c r="Z170"/>
  <c r="S170"/>
  <c r="K170"/>
  <c r="AP169"/>
  <c r="AH169"/>
  <c r="Z169"/>
  <c r="S169"/>
  <c r="K169"/>
  <c r="AP168"/>
  <c r="AH168"/>
  <c r="Z168"/>
  <c r="S168"/>
  <c r="K168"/>
  <c r="AP167"/>
  <c r="AH167"/>
  <c r="Z167"/>
  <c r="S167"/>
  <c r="K167"/>
  <c r="AP166"/>
  <c r="AH166"/>
  <c r="Z166"/>
  <c r="S166"/>
  <c r="K166"/>
  <c r="AP165"/>
  <c r="AH165"/>
  <c r="Z165"/>
  <c r="S165"/>
  <c r="K165"/>
  <c r="AP164"/>
  <c r="AH164"/>
  <c r="Z164"/>
  <c r="S164"/>
  <c r="K164"/>
  <c r="AP163"/>
  <c r="AH163"/>
  <c r="Z163"/>
  <c r="S163"/>
  <c r="K163"/>
  <c r="AP162"/>
  <c r="AH162"/>
  <c r="Z162"/>
  <c r="S162"/>
  <c r="K162"/>
  <c r="AP161"/>
  <c r="AH161"/>
  <c r="Z161"/>
  <c r="S161"/>
  <c r="K161"/>
  <c r="AP160"/>
  <c r="AH160"/>
  <c r="Z160"/>
  <c r="S160"/>
  <c r="K160"/>
  <c r="AP159"/>
  <c r="AH159"/>
  <c r="Z159"/>
  <c r="S159"/>
  <c r="K159"/>
  <c r="AP158"/>
  <c r="AH158"/>
  <c r="Z158"/>
  <c r="S158"/>
  <c r="K158"/>
  <c r="AP157"/>
  <c r="AH157"/>
  <c r="Z157"/>
  <c r="S157"/>
  <c r="K157"/>
  <c r="AP156"/>
  <c r="AH156"/>
  <c r="Z156"/>
  <c r="S156"/>
  <c r="K156"/>
  <c r="AP155"/>
  <c r="AH155"/>
  <c r="Z155"/>
  <c r="S155"/>
  <c r="K155"/>
  <c r="AP154"/>
  <c r="AH154"/>
  <c r="Z154"/>
  <c r="S154"/>
  <c r="K154"/>
  <c r="AP153"/>
  <c r="AH153"/>
  <c r="Z153"/>
  <c r="S153"/>
  <c r="K153"/>
  <c r="AP152"/>
  <c r="AH152"/>
  <c r="Z152"/>
  <c r="S152"/>
  <c r="K152"/>
  <c r="AP151"/>
  <c r="AH151"/>
  <c r="Z151"/>
  <c r="S151"/>
  <c r="K151"/>
  <c r="AP150"/>
  <c r="AH150"/>
  <c r="Z150"/>
  <c r="S150"/>
  <c r="K150"/>
  <c r="AP149"/>
  <c r="AH149"/>
  <c r="Z149"/>
  <c r="S149"/>
  <c r="K149"/>
  <c r="AP148"/>
  <c r="AH148"/>
  <c r="Z148"/>
  <c r="S148"/>
  <c r="K148"/>
  <c r="AP147"/>
  <c r="AH147"/>
  <c r="Z147"/>
  <c r="S147"/>
  <c r="K147"/>
  <c r="AP146"/>
  <c r="AH146"/>
  <c r="Z146"/>
  <c r="S146"/>
  <c r="K146"/>
  <c r="AP145"/>
  <c r="AH145"/>
  <c r="Z145"/>
  <c r="S145"/>
  <c r="K145"/>
  <c r="AP144"/>
  <c r="AH144"/>
  <c r="Z144"/>
  <c r="S144"/>
  <c r="K144"/>
  <c r="AP143"/>
  <c r="AH143"/>
  <c r="Z143"/>
  <c r="S143"/>
  <c r="K143"/>
  <c r="AP142"/>
  <c r="AH142"/>
  <c r="Z142"/>
  <c r="S142"/>
  <c r="K142"/>
  <c r="AP141"/>
  <c r="AH141"/>
  <c r="Z141"/>
  <c r="S141"/>
  <c r="K141"/>
  <c r="AP140"/>
  <c r="AH140"/>
  <c r="Z140"/>
  <c r="S140"/>
  <c r="K140"/>
  <c r="AP139"/>
  <c r="AH139"/>
  <c r="Z139"/>
  <c r="S139"/>
  <c r="K139"/>
  <c r="AP138"/>
  <c r="AH138"/>
  <c r="Z138"/>
  <c r="S138"/>
  <c r="K138"/>
  <c r="AP137"/>
  <c r="AH137"/>
  <c r="Z137"/>
  <c r="S137"/>
  <c r="K137"/>
  <c r="AP136"/>
  <c r="AH136"/>
  <c r="Z136"/>
  <c r="S136"/>
  <c r="K136"/>
  <c r="AP135"/>
  <c r="AH135"/>
  <c r="Z135"/>
  <c r="S135"/>
  <c r="K135"/>
  <c r="AP134"/>
  <c r="AH134"/>
  <c r="Z134"/>
  <c r="S134"/>
  <c r="K134"/>
  <c r="AP133"/>
  <c r="AH133"/>
  <c r="Z133"/>
  <c r="S133"/>
  <c r="K133"/>
  <c r="AP132"/>
  <c r="AH132"/>
  <c r="Z132"/>
  <c r="S132"/>
  <c r="K132"/>
  <c r="AP131"/>
  <c r="AH131"/>
  <c r="Z131"/>
  <c r="S131"/>
  <c r="K131"/>
  <c r="AP130"/>
  <c r="AH130"/>
  <c r="Z130"/>
  <c r="S130"/>
  <c r="K130"/>
  <c r="AP129"/>
  <c r="AH129"/>
  <c r="Z129"/>
  <c r="S129"/>
  <c r="K129"/>
  <c r="AP128"/>
  <c r="AH128"/>
  <c r="Z128"/>
  <c r="S128"/>
  <c r="K128"/>
  <c r="AP127"/>
  <c r="AH127"/>
  <c r="Z127"/>
  <c r="S127"/>
  <c r="K127"/>
  <c r="AP126"/>
  <c r="AH126"/>
  <c r="Z126"/>
  <c r="S126"/>
  <c r="K126"/>
  <c r="AP125"/>
  <c r="AH125"/>
  <c r="Z125"/>
  <c r="S125"/>
  <c r="K125"/>
  <c r="AP124"/>
  <c r="AH124"/>
  <c r="Z124"/>
  <c r="S124"/>
  <c r="K124"/>
  <c r="AP123"/>
  <c r="AH123"/>
  <c r="Z123"/>
  <c r="S123"/>
  <c r="K123"/>
  <c r="AP122"/>
  <c r="AH122"/>
  <c r="Z122"/>
  <c r="S122"/>
  <c r="K122"/>
  <c r="AP121"/>
  <c r="AH121"/>
  <c r="Z121"/>
  <c r="S121"/>
  <c r="K121"/>
  <c r="AP120"/>
  <c r="AH120"/>
  <c r="Z120"/>
  <c r="S120"/>
  <c r="K120"/>
  <c r="AP119"/>
  <c r="AH119"/>
  <c r="Z119"/>
  <c r="S119"/>
  <c r="K119"/>
  <c r="AP118"/>
  <c r="AH118"/>
  <c r="Z118"/>
  <c r="S118"/>
  <c r="K118"/>
  <c r="AP117"/>
  <c r="AH117"/>
  <c r="Z117"/>
  <c r="S117"/>
  <c r="K117"/>
  <c r="AP116"/>
  <c r="AH116"/>
  <c r="Z116"/>
  <c r="S116"/>
  <c r="K116"/>
  <c r="AP115"/>
  <c r="AH115"/>
  <c r="Z115"/>
  <c r="S115"/>
  <c r="K115"/>
  <c r="AP114"/>
  <c r="AH114"/>
  <c r="Z114"/>
  <c r="S114"/>
  <c r="K114"/>
  <c r="AP113"/>
  <c r="AH113"/>
  <c r="Z113"/>
  <c r="S113"/>
  <c r="K113"/>
  <c r="AP112"/>
  <c r="AH112"/>
  <c r="Z112"/>
  <c r="S112"/>
  <c r="K112"/>
  <c r="AP111"/>
  <c r="AH111"/>
  <c r="Z111"/>
  <c r="S111"/>
  <c r="K111"/>
  <c r="AP110"/>
  <c r="AH110"/>
  <c r="Z110"/>
  <c r="S110"/>
  <c r="K110"/>
  <c r="AP109"/>
  <c r="AH109"/>
  <c r="Z109"/>
  <c r="S109"/>
  <c r="K109"/>
  <c r="AP108"/>
  <c r="AH108"/>
  <c r="Z108"/>
  <c r="S108"/>
  <c r="K108"/>
  <c r="AP107"/>
  <c r="AH107"/>
  <c r="Z107"/>
  <c r="S107"/>
  <c r="K107"/>
  <c r="AP106"/>
  <c r="AH106"/>
  <c r="Z106"/>
  <c r="S106"/>
  <c r="K106"/>
  <c r="AP105"/>
  <c r="AH105"/>
  <c r="Z105"/>
  <c r="S105"/>
  <c r="K105"/>
  <c r="AP104"/>
  <c r="AH104"/>
  <c r="Z104"/>
  <c r="S104"/>
  <c r="K104"/>
  <c r="AP103"/>
  <c r="AH103"/>
  <c r="Z103"/>
  <c r="S103"/>
  <c r="K103"/>
  <c r="AP102"/>
  <c r="AH102"/>
  <c r="Z102"/>
  <c r="S102"/>
  <c r="K102"/>
  <c r="AP101"/>
  <c r="AH101"/>
  <c r="Z101"/>
  <c r="S101"/>
  <c r="K101"/>
  <c r="AP100"/>
  <c r="AH100"/>
  <c r="Z100"/>
  <c r="S100"/>
  <c r="K100"/>
  <c r="AP99"/>
  <c r="AH99"/>
  <c r="Z99"/>
  <c r="S99"/>
  <c r="K99"/>
  <c r="AP98"/>
  <c r="AH98"/>
  <c r="Z98"/>
  <c r="S98"/>
  <c r="K98"/>
  <c r="AP97"/>
  <c r="AH97"/>
  <c r="Z97"/>
  <c r="S97"/>
  <c r="K97"/>
  <c r="AP96"/>
  <c r="AH96"/>
  <c r="Z96"/>
  <c r="S96"/>
  <c r="K96"/>
  <c r="AP95"/>
  <c r="AH95"/>
  <c r="Z95"/>
  <c r="S95"/>
  <c r="K95"/>
  <c r="AP94"/>
  <c r="AH94"/>
  <c r="Z94"/>
  <c r="S94"/>
  <c r="K94"/>
  <c r="AP93"/>
  <c r="AH93"/>
  <c r="Z93"/>
  <c r="S93"/>
  <c r="K93"/>
  <c r="AP92"/>
  <c r="AH92"/>
  <c r="Z92"/>
  <c r="S92"/>
  <c r="K92"/>
  <c r="AP91"/>
  <c r="AH91"/>
  <c r="Z91"/>
  <c r="S91"/>
  <c r="K91"/>
  <c r="AP90"/>
  <c r="AH90"/>
  <c r="Z90"/>
  <c r="S90"/>
  <c r="K90"/>
  <c r="AP89"/>
  <c r="AH89"/>
  <c r="Z89"/>
  <c r="S89"/>
  <c r="K89"/>
  <c r="AP88"/>
  <c r="AH88"/>
  <c r="Z88"/>
  <c r="S88"/>
  <c r="K88"/>
  <c r="AP87"/>
  <c r="AH87"/>
  <c r="Z87"/>
  <c r="S87"/>
  <c r="K87"/>
  <c r="AP86"/>
  <c r="AH86"/>
  <c r="Z86"/>
  <c r="S86"/>
  <c r="K86"/>
  <c r="AP85"/>
  <c r="AH85"/>
  <c r="Z85"/>
  <c r="S85"/>
  <c r="K85"/>
  <c r="AP84"/>
  <c r="AH84"/>
  <c r="Z84"/>
  <c r="S84"/>
  <c r="K84"/>
  <c r="AP83"/>
  <c r="AH83"/>
  <c r="Z83"/>
  <c r="S83"/>
  <c r="K83"/>
  <c r="AP82"/>
  <c r="AH82"/>
  <c r="Z82"/>
  <c r="S82"/>
  <c r="K82"/>
  <c r="AP81"/>
  <c r="AH81"/>
  <c r="Z81"/>
  <c r="S81"/>
  <c r="K81"/>
  <c r="AP80"/>
  <c r="AH80"/>
  <c r="Z80"/>
  <c r="S80"/>
  <c r="K80"/>
  <c r="AP79"/>
  <c r="AH79"/>
  <c r="Z79"/>
  <c r="S79"/>
  <c r="K79"/>
  <c r="AP78"/>
  <c r="AH78"/>
  <c r="Z78"/>
  <c r="S78"/>
  <c r="K78"/>
  <c r="AP77"/>
  <c r="AH77"/>
  <c r="Z77"/>
  <c r="S77"/>
  <c r="K77"/>
  <c r="AP76"/>
  <c r="AH76"/>
  <c r="Z76"/>
  <c r="S76"/>
  <c r="K76"/>
  <c r="AP75"/>
  <c r="AH75"/>
  <c r="Z75"/>
  <c r="S75"/>
  <c r="K75"/>
  <c r="AP74"/>
  <c r="AH74"/>
  <c r="Z74"/>
  <c r="S74"/>
  <c r="K74"/>
  <c r="AP73"/>
  <c r="AH73"/>
  <c r="Z73"/>
  <c r="S73"/>
  <c r="K73"/>
  <c r="AP72"/>
  <c r="AH72"/>
  <c r="Z72"/>
  <c r="S72"/>
  <c r="K72"/>
  <c r="AP71"/>
  <c r="AH71"/>
  <c r="Z71"/>
  <c r="S71"/>
  <c r="K71"/>
  <c r="AP70"/>
  <c r="AH70"/>
  <c r="Z70"/>
  <c r="S70"/>
  <c r="K70"/>
  <c r="AP69"/>
  <c r="AH69"/>
  <c r="Z69"/>
  <c r="S69"/>
  <c r="K69"/>
  <c r="AP68"/>
  <c r="AH68"/>
  <c r="Z68"/>
  <c r="S68"/>
  <c r="K68"/>
  <c r="AP67"/>
  <c r="AH67"/>
  <c r="Z67"/>
  <c r="S67"/>
  <c r="K67"/>
  <c r="AP66"/>
  <c r="AH66"/>
  <c r="Z66"/>
  <c r="S66"/>
  <c r="K66"/>
  <c r="AP65"/>
  <c r="AH65"/>
  <c r="Z65"/>
  <c r="S65"/>
  <c r="K65"/>
  <c r="AP64"/>
  <c r="AH64"/>
  <c r="Z64"/>
  <c r="S64"/>
  <c r="K64"/>
  <c r="AP63"/>
  <c r="AH63"/>
  <c r="Z63"/>
  <c r="S63"/>
  <c r="K63"/>
  <c r="AP62"/>
  <c r="AH62"/>
  <c r="Z62"/>
  <c r="S62"/>
  <c r="K62"/>
  <c r="AP61"/>
  <c r="AH61"/>
  <c r="Z61"/>
  <c r="S61"/>
  <c r="K61"/>
  <c r="AP60"/>
  <c r="AH60"/>
  <c r="Z60"/>
  <c r="S60"/>
  <c r="K60"/>
  <c r="AP59"/>
  <c r="AH59"/>
  <c r="Z59"/>
  <c r="S59"/>
  <c r="K59"/>
  <c r="AP58"/>
  <c r="AH58"/>
  <c r="Z58"/>
  <c r="S58"/>
  <c r="K58"/>
  <c r="AP57"/>
  <c r="AH57"/>
  <c r="Z57"/>
  <c r="S57"/>
  <c r="K57"/>
  <c r="AP56"/>
  <c r="AH56"/>
  <c r="Z56"/>
  <c r="S56"/>
  <c r="K56"/>
  <c r="AP55"/>
  <c r="AH55"/>
  <c r="Z55"/>
  <c r="S55"/>
  <c r="K55"/>
  <c r="AP54"/>
  <c r="AH54"/>
  <c r="Z54"/>
  <c r="S54"/>
  <c r="K54"/>
  <c r="AP53"/>
  <c r="AH53"/>
  <c r="Z53"/>
  <c r="S53"/>
  <c r="K53"/>
  <c r="AP52"/>
  <c r="AH52"/>
  <c r="Z52"/>
  <c r="S52"/>
  <c r="K52"/>
  <c r="AP51"/>
  <c r="AH51"/>
  <c r="Z51"/>
  <c r="S51"/>
  <c r="K51"/>
  <c r="AP50"/>
  <c r="AH50"/>
  <c r="Z50"/>
  <c r="S50"/>
  <c r="K50"/>
  <c r="AP49"/>
  <c r="AH49"/>
  <c r="Z49"/>
  <c r="S49"/>
  <c r="K49"/>
  <c r="AP48"/>
  <c r="AH48"/>
  <c r="Z48"/>
  <c r="S48"/>
  <c r="K48"/>
  <c r="AP47"/>
  <c r="AH47"/>
  <c r="Z47"/>
  <c r="S47"/>
  <c r="K47"/>
  <c r="AP46"/>
  <c r="AH46"/>
  <c r="Z46"/>
  <c r="S46"/>
  <c r="K46"/>
  <c r="AP45"/>
  <c r="AH45"/>
  <c r="Z45"/>
  <c r="S45"/>
  <c r="K45"/>
  <c r="AP44"/>
  <c r="AH44"/>
  <c r="Z44"/>
  <c r="S44"/>
  <c r="K44"/>
  <c r="AP43"/>
  <c r="AH43"/>
  <c r="Z43"/>
  <c r="S43"/>
  <c r="K43"/>
  <c r="AP42"/>
  <c r="AH42"/>
  <c r="Z42"/>
  <c r="S42"/>
  <c r="K42"/>
  <c r="AP41"/>
  <c r="AH41"/>
  <c r="Z41"/>
  <c r="S41"/>
  <c r="K41"/>
  <c r="AP40"/>
  <c r="AH40"/>
  <c r="Z40"/>
  <c r="S40"/>
  <c r="K40"/>
  <c r="AP39"/>
  <c r="AH39"/>
  <c r="Z39"/>
  <c r="S39"/>
  <c r="K39"/>
  <c r="AP38"/>
  <c r="AH38"/>
  <c r="Z38"/>
  <c r="S38"/>
  <c r="K38"/>
  <c r="AP37"/>
  <c r="AH37"/>
  <c r="Z37"/>
  <c r="S37"/>
  <c r="K37"/>
  <c r="AP36"/>
  <c r="AH36"/>
  <c r="Z36"/>
  <c r="S36"/>
  <c r="K36"/>
  <c r="AP35"/>
  <c r="AH35"/>
  <c r="Z35"/>
  <c r="S35"/>
  <c r="K35"/>
  <c r="AP34"/>
  <c r="AH34"/>
  <c r="Z34"/>
  <c r="S34"/>
  <c r="K34"/>
  <c r="AP33"/>
  <c r="AH33"/>
  <c r="Z33"/>
  <c r="S33"/>
  <c r="K33"/>
  <c r="AP32"/>
  <c r="AH32"/>
  <c r="Z32"/>
  <c r="S32"/>
  <c r="K32"/>
  <c r="AP31"/>
  <c r="AH31"/>
  <c r="Z31"/>
  <c r="S31"/>
  <c r="K31"/>
  <c r="AP30"/>
  <c r="AH30"/>
  <c r="Z30"/>
  <c r="S30"/>
  <c r="K30"/>
  <c r="AP29"/>
  <c r="AH29"/>
  <c r="Z29"/>
  <c r="S29"/>
  <c r="K29"/>
  <c r="AP28"/>
  <c r="AH28"/>
  <c r="Z28"/>
  <c r="S28"/>
  <c r="K28"/>
  <c r="AP27"/>
  <c r="AH27"/>
  <c r="Z27"/>
  <c r="S27"/>
  <c r="K27"/>
  <c r="AP26"/>
  <c r="AH26"/>
  <c r="Z26"/>
  <c r="S26"/>
  <c r="K26"/>
  <c r="AP25"/>
  <c r="AH25"/>
  <c r="Z25"/>
  <c r="S25"/>
  <c r="K25"/>
  <c r="AP24"/>
  <c r="AH24"/>
  <c r="Z24"/>
  <c r="S24"/>
  <c r="K24"/>
  <c r="AP23"/>
  <c r="AH23"/>
  <c r="Z23"/>
  <c r="S23"/>
  <c r="K23"/>
  <c r="AP22"/>
  <c r="AH22"/>
  <c r="Z22"/>
  <c r="S22"/>
  <c r="K22"/>
  <c r="AP21"/>
  <c r="AH21"/>
  <c r="Z21"/>
  <c r="S21"/>
  <c r="K21"/>
  <c r="AP20"/>
  <c r="AH20"/>
  <c r="Z20"/>
  <c r="S20"/>
  <c r="K20"/>
  <c r="AP19"/>
  <c r="AH19"/>
  <c r="Z19"/>
  <c r="S19"/>
  <c r="K19"/>
  <c r="AP18"/>
  <c r="AH18"/>
  <c r="Z18"/>
  <c r="S18"/>
  <c r="K18"/>
  <c r="AP17"/>
  <c r="AH17"/>
  <c r="Z17"/>
  <c r="S17"/>
  <c r="K17"/>
  <c r="AP16"/>
  <c r="AH16"/>
  <c r="Z16"/>
  <c r="S16"/>
  <c r="K16"/>
  <c r="AP15"/>
  <c r="AH15"/>
  <c r="Z15"/>
  <c r="S15"/>
  <c r="K15"/>
  <c r="AP14"/>
  <c r="AH14"/>
  <c r="Z14"/>
  <c r="S14"/>
  <c r="K14"/>
  <c r="AP13"/>
  <c r="AH13"/>
  <c r="Z13"/>
  <c r="S13"/>
  <c r="K13"/>
  <c r="AP12"/>
  <c r="AH12"/>
  <c r="Z12"/>
  <c r="S12"/>
  <c r="K12"/>
  <c r="AP11"/>
  <c r="AH11"/>
  <c r="Z11"/>
  <c r="S11"/>
  <c r="K11"/>
  <c r="AP10"/>
  <c r="AH10"/>
  <c r="Z10"/>
  <c r="S10"/>
  <c r="K10"/>
  <c r="AP9"/>
  <c r="AH9"/>
  <c r="Z9"/>
  <c r="S9"/>
  <c r="K9"/>
  <c r="AP8"/>
  <c r="AH8"/>
  <c r="Z8"/>
  <c r="S8"/>
  <c r="K8"/>
  <c r="AP7"/>
  <c r="AH7"/>
  <c r="Z7"/>
  <c r="S7"/>
  <c r="K7"/>
  <c r="AP6"/>
  <c r="AH6"/>
  <c r="Z6"/>
  <c r="S6"/>
  <c r="K6"/>
  <c r="AP5"/>
  <c r="AH5"/>
  <c r="Z5"/>
  <c r="S5"/>
  <c r="K5"/>
  <c r="AP4"/>
  <c r="AH4"/>
  <c r="Z4"/>
  <c r="S4"/>
  <c r="K4"/>
  <c r="AP3"/>
  <c r="AH3"/>
  <c r="Z3"/>
  <c r="S3"/>
  <c r="K3"/>
  <c r="AP2"/>
  <c r="AH2"/>
  <c r="Z2"/>
  <c r="S2"/>
  <c r="K2"/>
  <c r="D72" i="14"/>
  <c r="C72"/>
  <c r="B72"/>
  <c r="C75" i="13"/>
  <c r="B75"/>
  <c r="AL71"/>
  <c r="AD71"/>
  <c r="W71"/>
  <c r="Q71"/>
  <c r="K71"/>
  <c r="AL70"/>
  <c r="W70"/>
  <c r="Q70"/>
  <c r="K70"/>
  <c r="D70"/>
  <c r="AL69"/>
  <c r="W69"/>
  <c r="Q69"/>
  <c r="K69"/>
  <c r="D69"/>
  <c r="AL68"/>
  <c r="W68"/>
  <c r="Q68"/>
  <c r="K68"/>
  <c r="D68"/>
  <c r="AL67"/>
  <c r="W67"/>
  <c r="Q67"/>
  <c r="K67"/>
  <c r="D67"/>
  <c r="AL66"/>
  <c r="W66"/>
  <c r="Q66"/>
  <c r="K66"/>
  <c r="D66"/>
  <c r="AL65"/>
  <c r="W65"/>
  <c r="Q65"/>
  <c r="K65"/>
  <c r="D65"/>
  <c r="AL64"/>
  <c r="W64"/>
  <c r="Q64"/>
  <c r="K64"/>
  <c r="D64"/>
  <c r="AL63"/>
  <c r="W63"/>
  <c r="Q63"/>
  <c r="K63"/>
  <c r="D63"/>
  <c r="AL62"/>
  <c r="W62"/>
  <c r="Q62"/>
  <c r="K62"/>
  <c r="D62"/>
  <c r="AL61"/>
  <c r="W61"/>
  <c r="Q61"/>
  <c r="K61"/>
  <c r="D61"/>
  <c r="AL60"/>
  <c r="W60"/>
  <c r="Q60"/>
  <c r="K60"/>
  <c r="D60"/>
  <c r="AL59"/>
  <c r="W59"/>
  <c r="Q59"/>
  <c r="K59"/>
  <c r="D59"/>
  <c r="AL58"/>
  <c r="W58"/>
  <c r="Q58"/>
  <c r="K58"/>
  <c r="D58"/>
  <c r="AL57"/>
  <c r="W57"/>
  <c r="Q57"/>
  <c r="K57"/>
  <c r="D57"/>
  <c r="AL56"/>
  <c r="W56"/>
  <c r="Q56"/>
  <c r="K56"/>
  <c r="D56"/>
  <c r="AL55"/>
  <c r="W55"/>
  <c r="Q55"/>
  <c r="K55"/>
  <c r="D55"/>
  <c r="AL54"/>
  <c r="W54"/>
  <c r="Q54"/>
  <c r="K54"/>
  <c r="D54"/>
  <c r="AL53"/>
  <c r="W53"/>
  <c r="Q53"/>
  <c r="K53"/>
  <c r="D53"/>
  <c r="AL52"/>
  <c r="W52"/>
  <c r="Q52"/>
  <c r="K52"/>
  <c r="D52"/>
  <c r="AL51"/>
  <c r="W51"/>
  <c r="Q51"/>
  <c r="K51"/>
  <c r="D51"/>
  <c r="AL50"/>
  <c r="W50"/>
  <c r="Q50"/>
  <c r="K50"/>
  <c r="D50"/>
  <c r="AL49"/>
  <c r="W49"/>
  <c r="Q49"/>
  <c r="K49"/>
  <c r="D49"/>
  <c r="AL48"/>
  <c r="W48"/>
  <c r="Q48"/>
  <c r="K48"/>
  <c r="D48"/>
  <c r="AL47"/>
  <c r="W47"/>
  <c r="Q47"/>
  <c r="K47"/>
  <c r="D47"/>
  <c r="AL46"/>
  <c r="W46"/>
  <c r="Q46"/>
  <c r="K46"/>
  <c r="D46"/>
  <c r="AL45"/>
  <c r="W45"/>
  <c r="Q45"/>
  <c r="K45"/>
  <c r="D45"/>
  <c r="AL44"/>
  <c r="W44"/>
  <c r="Q44"/>
  <c r="K44"/>
  <c r="D44"/>
  <c r="AL43"/>
  <c r="W43"/>
  <c r="Q43"/>
  <c r="K43"/>
  <c r="D43"/>
  <c r="AL42"/>
  <c r="W42"/>
  <c r="Q42"/>
  <c r="K42"/>
  <c r="D42"/>
  <c r="AL41"/>
  <c r="W41"/>
  <c r="Q41"/>
  <c r="K41"/>
  <c r="D41"/>
  <c r="AL40"/>
  <c r="W40"/>
  <c r="Q40"/>
  <c r="K40"/>
  <c r="D40"/>
  <c r="AL39"/>
  <c r="W39"/>
  <c r="Q39"/>
  <c r="K39"/>
  <c r="D39"/>
  <c r="AL38"/>
  <c r="W38"/>
  <c r="Q38"/>
  <c r="K38"/>
  <c r="D38"/>
  <c r="AL37"/>
  <c r="W37"/>
  <c r="Q37"/>
  <c r="K37"/>
  <c r="D37"/>
  <c r="AL36"/>
  <c r="W36"/>
  <c r="Q36"/>
  <c r="K36"/>
  <c r="D36"/>
  <c r="AL35"/>
  <c r="W35"/>
  <c r="Q35"/>
  <c r="K35"/>
  <c r="D35"/>
  <c r="AL34"/>
  <c r="W34"/>
  <c r="Q34"/>
  <c r="K34"/>
  <c r="D34"/>
  <c r="AL33"/>
  <c r="W33"/>
  <c r="Q33"/>
  <c r="K33"/>
  <c r="D33"/>
  <c r="AL32"/>
  <c r="W32"/>
  <c r="Q32"/>
  <c r="K32"/>
  <c r="D32"/>
  <c r="AL31"/>
  <c r="W31"/>
  <c r="Q31"/>
  <c r="K31"/>
  <c r="D31"/>
  <c r="AL30"/>
  <c r="W30"/>
  <c r="Q30"/>
  <c r="K30"/>
  <c r="D30"/>
  <c r="AL29"/>
  <c r="W29"/>
  <c r="Q29"/>
  <c r="K29"/>
  <c r="D29"/>
  <c r="AL28"/>
  <c r="W28"/>
  <c r="Q28"/>
  <c r="K28"/>
  <c r="D28"/>
  <c r="AL27"/>
  <c r="W27"/>
  <c r="Q27"/>
  <c r="K27"/>
  <c r="D27"/>
  <c r="AL26"/>
  <c r="W26"/>
  <c r="Q26"/>
  <c r="K26"/>
  <c r="D26"/>
  <c r="AL25"/>
  <c r="W25"/>
  <c r="Q25"/>
  <c r="K25"/>
  <c r="D25"/>
  <c r="AL24"/>
  <c r="W24"/>
  <c r="Q24"/>
  <c r="K24"/>
  <c r="D24"/>
  <c r="AL23"/>
  <c r="W23"/>
  <c r="Q23"/>
  <c r="K23"/>
  <c r="D23"/>
  <c r="AL22"/>
  <c r="W22"/>
  <c r="Q22"/>
  <c r="K22"/>
  <c r="D22"/>
  <c r="AL21"/>
  <c r="W21"/>
  <c r="Q21"/>
  <c r="K21"/>
  <c r="D21"/>
  <c r="AL20"/>
  <c r="W20"/>
  <c r="Q20"/>
  <c r="K20"/>
  <c r="D20"/>
  <c r="AL19"/>
  <c r="W19"/>
  <c r="Q19"/>
  <c r="K19"/>
  <c r="D19"/>
  <c r="AL18"/>
  <c r="W18"/>
  <c r="Q18"/>
  <c r="K18"/>
  <c r="D18"/>
  <c r="AL17"/>
  <c r="W17"/>
  <c r="Q17"/>
  <c r="K17"/>
  <c r="D17"/>
  <c r="AL16"/>
  <c r="W16"/>
  <c r="Q16"/>
  <c r="K16"/>
  <c r="D16"/>
  <c r="AL15"/>
  <c r="W15"/>
  <c r="Q15"/>
  <c r="K15"/>
  <c r="D15"/>
  <c r="AL14"/>
  <c r="W14"/>
  <c r="Q14"/>
  <c r="K14"/>
  <c r="D14"/>
  <c r="AL13"/>
  <c r="W13"/>
  <c r="Q13"/>
  <c r="K13"/>
  <c r="D13"/>
  <c r="AL12"/>
  <c r="W12"/>
  <c r="Q12"/>
  <c r="K12"/>
  <c r="D12"/>
  <c r="AL11"/>
  <c r="W11"/>
  <c r="Q11"/>
  <c r="K11"/>
  <c r="D11"/>
  <c r="AL10"/>
  <c r="W10"/>
  <c r="Q10"/>
  <c r="K10"/>
  <c r="D10"/>
  <c r="AL9"/>
  <c r="W9"/>
  <c r="Q9"/>
  <c r="K9"/>
  <c r="D9"/>
  <c r="AL8"/>
  <c r="W8"/>
  <c r="Q8"/>
  <c r="K8"/>
  <c r="D8"/>
  <c r="AL7"/>
  <c r="W7"/>
  <c r="Q7"/>
  <c r="K7"/>
  <c r="D7"/>
  <c r="AL6"/>
  <c r="W6"/>
  <c r="Q6"/>
  <c r="K6"/>
  <c r="D6"/>
  <c r="AL5"/>
  <c r="W5"/>
  <c r="Q5"/>
  <c r="K5"/>
  <c r="D5"/>
  <c r="AL4"/>
  <c r="W4"/>
  <c r="Q4"/>
  <c r="K4"/>
  <c r="D4"/>
  <c r="AL3"/>
  <c r="W3"/>
  <c r="Q3"/>
  <c r="K3"/>
  <c r="D3"/>
  <c r="AL2"/>
  <c r="W2"/>
  <c r="Q2"/>
  <c r="K2"/>
  <c r="D2"/>
  <c r="F113" i="6"/>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C140" i="9"/>
  <c r="C137"/>
  <c r="C136"/>
  <c r="C135"/>
  <c r="C134"/>
  <c r="C133"/>
  <c r="C132"/>
  <c r="C131"/>
  <c r="C130"/>
  <c r="C129"/>
  <c r="D128"/>
  <c r="C128"/>
  <c r="C127"/>
  <c r="C124"/>
  <c r="J123"/>
  <c r="H123"/>
  <c r="F123"/>
  <c r="D123"/>
  <c r="Z122"/>
  <c r="U122"/>
  <c r="S122"/>
  <c r="P122"/>
  <c r="N122"/>
  <c r="M122"/>
  <c r="I122"/>
  <c r="G122"/>
  <c r="E122"/>
  <c r="C122"/>
  <c r="Z121"/>
  <c r="Y121"/>
  <c r="V121"/>
  <c r="U121"/>
  <c r="S121"/>
  <c r="P121"/>
  <c r="N121"/>
  <c r="M121"/>
  <c r="K121"/>
  <c r="J121"/>
  <c r="H121"/>
  <c r="F121"/>
  <c r="D121"/>
  <c r="Z120"/>
  <c r="Y120"/>
  <c r="V120"/>
  <c r="U120"/>
  <c r="S120"/>
  <c r="P120"/>
  <c r="N120"/>
  <c r="M120"/>
  <c r="K120"/>
  <c r="J120"/>
  <c r="H120"/>
  <c r="F120"/>
  <c r="D120"/>
  <c r="Z119"/>
  <c r="Y119"/>
  <c r="V119"/>
  <c r="U119"/>
  <c r="S119"/>
  <c r="P119"/>
  <c r="N119"/>
  <c r="M119"/>
  <c r="K119"/>
  <c r="J119"/>
  <c r="H119"/>
  <c r="F119"/>
  <c r="D119"/>
  <c r="Z118"/>
  <c r="Y118"/>
  <c r="V118"/>
  <c r="U118"/>
  <c r="S118"/>
  <c r="P118"/>
  <c r="N118"/>
  <c r="M118"/>
  <c r="K118"/>
  <c r="J118"/>
  <c r="H118"/>
  <c r="F118"/>
  <c r="D118"/>
  <c r="Z117"/>
  <c r="Y117"/>
  <c r="V117"/>
  <c r="U117"/>
  <c r="S117"/>
  <c r="P117"/>
  <c r="N117"/>
  <c r="M117"/>
  <c r="K117"/>
  <c r="J117"/>
  <c r="H117"/>
  <c r="F117"/>
  <c r="D117"/>
  <c r="Z116"/>
  <c r="Y116"/>
  <c r="V116"/>
  <c r="U116"/>
  <c r="S116"/>
  <c r="P116"/>
  <c r="N116"/>
  <c r="M116"/>
  <c r="K116"/>
  <c r="J116"/>
  <c r="H116"/>
  <c r="F116"/>
  <c r="D116"/>
  <c r="Z115"/>
  <c r="Y115"/>
  <c r="V115"/>
  <c r="U115"/>
  <c r="S115"/>
  <c r="P115"/>
  <c r="N115"/>
  <c r="M115"/>
  <c r="K115"/>
  <c r="J115"/>
  <c r="H115"/>
  <c r="F115"/>
  <c r="D115"/>
  <c r="Z114"/>
  <c r="Y114"/>
  <c r="V114"/>
  <c r="U114"/>
  <c r="S114"/>
  <c r="P114"/>
  <c r="N114"/>
  <c r="M114"/>
  <c r="K114"/>
  <c r="J114"/>
  <c r="H114"/>
  <c r="F114"/>
  <c r="D114"/>
  <c r="Z113"/>
  <c r="Y113"/>
  <c r="V113"/>
  <c r="U113"/>
  <c r="S113"/>
  <c r="P113"/>
  <c r="N113"/>
  <c r="M113"/>
  <c r="K113"/>
  <c r="J113"/>
  <c r="H113"/>
  <c r="F113"/>
  <c r="D113"/>
  <c r="Z112"/>
  <c r="Y112"/>
  <c r="V112"/>
  <c r="U112"/>
  <c r="S112"/>
  <c r="P112"/>
  <c r="N112"/>
  <c r="M112"/>
  <c r="K112"/>
  <c r="J112"/>
  <c r="H112"/>
  <c r="F112"/>
  <c r="D112"/>
  <c r="Z111"/>
  <c r="Y111"/>
  <c r="V111"/>
  <c r="U111"/>
  <c r="S111"/>
  <c r="P111"/>
  <c r="N111"/>
  <c r="M111"/>
  <c r="K111"/>
  <c r="J111"/>
  <c r="H111"/>
  <c r="F111"/>
  <c r="D111"/>
  <c r="Z110"/>
  <c r="Y110"/>
  <c r="V110"/>
  <c r="U110"/>
  <c r="S110"/>
  <c r="P110"/>
  <c r="N110"/>
  <c r="M110"/>
  <c r="K110"/>
  <c r="J110"/>
  <c r="H110"/>
  <c r="F110"/>
  <c r="D110"/>
  <c r="Z109"/>
  <c r="Y109"/>
  <c r="V109"/>
  <c r="U109"/>
  <c r="S109"/>
  <c r="P109"/>
  <c r="N109"/>
  <c r="M109"/>
  <c r="K109"/>
  <c r="J109"/>
  <c r="H109"/>
  <c r="F109"/>
  <c r="D109"/>
  <c r="Z108"/>
  <c r="Y108"/>
  <c r="V108"/>
  <c r="U108"/>
  <c r="S108"/>
  <c r="P108"/>
  <c r="N108"/>
  <c r="M108"/>
  <c r="K108"/>
  <c r="J108"/>
  <c r="H108"/>
  <c r="F108"/>
  <c r="D108"/>
  <c r="Z107"/>
  <c r="Y107"/>
  <c r="V107"/>
  <c r="U107"/>
  <c r="S107"/>
  <c r="P107"/>
  <c r="N107"/>
  <c r="M107"/>
  <c r="K107"/>
  <c r="J107"/>
  <c r="H107"/>
  <c r="F107"/>
  <c r="D107"/>
  <c r="Z106"/>
  <c r="Y106"/>
  <c r="V106"/>
  <c r="U106"/>
  <c r="S106"/>
  <c r="P106"/>
  <c r="N106"/>
  <c r="M106"/>
  <c r="K106"/>
  <c r="J106"/>
  <c r="H106"/>
  <c r="F106"/>
  <c r="D106"/>
  <c r="Z105"/>
  <c r="Y105"/>
  <c r="V105"/>
  <c r="U105"/>
  <c r="S105"/>
  <c r="P105"/>
  <c r="N105"/>
  <c r="M105"/>
  <c r="K105"/>
  <c r="J105"/>
  <c r="H105"/>
  <c r="F105"/>
  <c r="D105"/>
  <c r="Z104"/>
  <c r="Y104"/>
  <c r="V104"/>
  <c r="U104"/>
  <c r="S104"/>
  <c r="P104"/>
  <c r="N104"/>
  <c r="M104"/>
  <c r="K104"/>
  <c r="J104"/>
  <c r="H104"/>
  <c r="F104"/>
  <c r="D104"/>
  <c r="Z103"/>
  <c r="Y103"/>
  <c r="V103"/>
  <c r="U103"/>
  <c r="S103"/>
  <c r="P103"/>
  <c r="N103"/>
  <c r="M103"/>
  <c r="K103"/>
  <c r="J103"/>
  <c r="H103"/>
  <c r="F103"/>
  <c r="D103"/>
  <c r="Z102"/>
  <c r="Y102"/>
  <c r="V102"/>
  <c r="U102"/>
  <c r="S102"/>
  <c r="P102"/>
  <c r="N102"/>
  <c r="M102"/>
  <c r="K102"/>
  <c r="J102"/>
  <c r="H102"/>
  <c r="F102"/>
  <c r="D102"/>
  <c r="Z101"/>
  <c r="Y101"/>
  <c r="V101"/>
  <c r="U101"/>
  <c r="S101"/>
  <c r="P101"/>
  <c r="N101"/>
  <c r="M101"/>
  <c r="K101"/>
  <c r="J101"/>
  <c r="H101"/>
  <c r="F101"/>
  <c r="D101"/>
  <c r="Z100"/>
  <c r="Y100"/>
  <c r="V100"/>
  <c r="U100"/>
  <c r="S100"/>
  <c r="P100"/>
  <c r="N100"/>
  <c r="M100"/>
  <c r="K100"/>
  <c r="J100"/>
  <c r="H100"/>
  <c r="F100"/>
  <c r="D100"/>
  <c r="Z99"/>
  <c r="Y99"/>
  <c r="V99"/>
  <c r="U99"/>
  <c r="S99"/>
  <c r="P99"/>
  <c r="N99"/>
  <c r="M99"/>
  <c r="K99"/>
  <c r="J99"/>
  <c r="H99"/>
  <c r="F99"/>
  <c r="D99"/>
  <c r="Z98"/>
  <c r="Y98"/>
  <c r="V98"/>
  <c r="U98"/>
  <c r="S98"/>
  <c r="P98"/>
  <c r="N98"/>
  <c r="M98"/>
  <c r="K98"/>
  <c r="J98"/>
  <c r="H98"/>
  <c r="F98"/>
  <c r="D98"/>
  <c r="Z97"/>
  <c r="Y97"/>
  <c r="V97"/>
  <c r="U97"/>
  <c r="S97"/>
  <c r="P97"/>
  <c r="N97"/>
  <c r="M97"/>
  <c r="K97"/>
  <c r="J97"/>
  <c r="H97"/>
  <c r="F97"/>
  <c r="D97"/>
  <c r="Z96"/>
  <c r="Y96"/>
  <c r="V96"/>
  <c r="U96"/>
  <c r="S96"/>
  <c r="P96"/>
  <c r="N96"/>
  <c r="M96"/>
  <c r="K96"/>
  <c r="J96"/>
  <c r="H96"/>
  <c r="F96"/>
  <c r="D96"/>
  <c r="Z95"/>
  <c r="Y95"/>
  <c r="V95"/>
  <c r="U95"/>
  <c r="S95"/>
  <c r="P95"/>
  <c r="N95"/>
  <c r="M95"/>
  <c r="K95"/>
  <c r="J95"/>
  <c r="H95"/>
  <c r="F95"/>
  <c r="D95"/>
  <c r="Z94"/>
  <c r="Y94"/>
  <c r="V94"/>
  <c r="U94"/>
  <c r="S94"/>
  <c r="P94"/>
  <c r="N94"/>
  <c r="M94"/>
  <c r="K94"/>
  <c r="J94"/>
  <c r="H94"/>
  <c r="F94"/>
  <c r="D94"/>
  <c r="Z93"/>
  <c r="Y93"/>
  <c r="V93"/>
  <c r="U93"/>
  <c r="S93"/>
  <c r="P93"/>
  <c r="N93"/>
  <c r="M93"/>
  <c r="K93"/>
  <c r="J93"/>
  <c r="H93"/>
  <c r="F93"/>
  <c r="D93"/>
  <c r="Z92"/>
  <c r="Y92"/>
  <c r="V92"/>
  <c r="U92"/>
  <c r="S92"/>
  <c r="P92"/>
  <c r="N92"/>
  <c r="M92"/>
  <c r="K92"/>
  <c r="J92"/>
  <c r="H92"/>
  <c r="F92"/>
  <c r="D92"/>
  <c r="Z91"/>
  <c r="Y91"/>
  <c r="V91"/>
  <c r="U91"/>
  <c r="S91"/>
  <c r="P91"/>
  <c r="N91"/>
  <c r="M91"/>
  <c r="K91"/>
  <c r="J91"/>
  <c r="H91"/>
  <c r="F91"/>
  <c r="D91"/>
  <c r="Z90"/>
  <c r="Y90"/>
  <c r="V90"/>
  <c r="U90"/>
  <c r="S90"/>
  <c r="P90"/>
  <c r="N90"/>
  <c r="M90"/>
  <c r="K90"/>
  <c r="J90"/>
  <c r="H90"/>
  <c r="F90"/>
  <c r="D90"/>
  <c r="Z89"/>
  <c r="Y89"/>
  <c r="V89"/>
  <c r="U89"/>
  <c r="S89"/>
  <c r="P89"/>
  <c r="N89"/>
  <c r="M89"/>
  <c r="K89"/>
  <c r="J89"/>
  <c r="H89"/>
  <c r="F89"/>
  <c r="D89"/>
  <c r="Z88"/>
  <c r="Y88"/>
  <c r="V88"/>
  <c r="U88"/>
  <c r="S88"/>
  <c r="P88"/>
  <c r="N88"/>
  <c r="M88"/>
  <c r="K88"/>
  <c r="J88"/>
  <c r="H88"/>
  <c r="F88"/>
  <c r="D88"/>
  <c r="Z87"/>
  <c r="Y87"/>
  <c r="V87"/>
  <c r="U87"/>
  <c r="S87"/>
  <c r="P87"/>
  <c r="N87"/>
  <c r="M87"/>
  <c r="K87"/>
  <c r="J87"/>
  <c r="H87"/>
  <c r="F87"/>
  <c r="D87"/>
  <c r="Z86"/>
  <c r="Y86"/>
  <c r="V86"/>
  <c r="U86"/>
  <c r="S86"/>
  <c r="P86"/>
  <c r="N86"/>
  <c r="M86"/>
  <c r="K86"/>
  <c r="J86"/>
  <c r="H86"/>
  <c r="F86"/>
  <c r="D86"/>
  <c r="Z85"/>
  <c r="Y85"/>
  <c r="V85"/>
  <c r="U85"/>
  <c r="S85"/>
  <c r="P85"/>
  <c r="N85"/>
  <c r="M85"/>
  <c r="K85"/>
  <c r="J85"/>
  <c r="H85"/>
  <c r="F85"/>
  <c r="D85"/>
  <c r="Z84"/>
  <c r="Y84"/>
  <c r="V84"/>
  <c r="U84"/>
  <c r="S84"/>
  <c r="P84"/>
  <c r="N84"/>
  <c r="M84"/>
  <c r="K84"/>
  <c r="J84"/>
  <c r="H84"/>
  <c r="F84"/>
  <c r="D84"/>
  <c r="Z83"/>
  <c r="Y83"/>
  <c r="V83"/>
  <c r="U83"/>
  <c r="S83"/>
  <c r="P83"/>
  <c r="N83"/>
  <c r="M83"/>
  <c r="K83"/>
  <c r="J83"/>
  <c r="H83"/>
  <c r="F83"/>
  <c r="D83"/>
  <c r="Z82"/>
  <c r="Y82"/>
  <c r="V82"/>
  <c r="U82"/>
  <c r="S82"/>
  <c r="P82"/>
  <c r="N82"/>
  <c r="M82"/>
  <c r="K82"/>
  <c r="J82"/>
  <c r="H82"/>
  <c r="F82"/>
  <c r="D82"/>
  <c r="Z81"/>
  <c r="Y81"/>
  <c r="V81"/>
  <c r="U81"/>
  <c r="S81"/>
  <c r="P81"/>
  <c r="N81"/>
  <c r="M81"/>
  <c r="K81"/>
  <c r="J81"/>
  <c r="H81"/>
  <c r="F81"/>
  <c r="D81"/>
  <c r="Z80"/>
  <c r="Y80"/>
  <c r="V80"/>
  <c r="U80"/>
  <c r="S80"/>
  <c r="P80"/>
  <c r="N80"/>
  <c r="M80"/>
  <c r="K80"/>
  <c r="J80"/>
  <c r="H80"/>
  <c r="F80"/>
  <c r="D80"/>
  <c r="Z79"/>
  <c r="Y79"/>
  <c r="V79"/>
  <c r="U79"/>
  <c r="S79"/>
  <c r="P79"/>
  <c r="N79"/>
  <c r="M79"/>
  <c r="K79"/>
  <c r="J79"/>
  <c r="H79"/>
  <c r="F79"/>
  <c r="D79"/>
  <c r="Z78"/>
  <c r="Y78"/>
  <c r="V78"/>
  <c r="U78"/>
  <c r="S78"/>
  <c r="P78"/>
  <c r="N78"/>
  <c r="M78"/>
  <c r="K78"/>
  <c r="J78"/>
  <c r="H78"/>
  <c r="F78"/>
  <c r="D78"/>
  <c r="Z77"/>
  <c r="Y77"/>
  <c r="V77"/>
  <c r="U77"/>
  <c r="S77"/>
  <c r="P77"/>
  <c r="N77"/>
  <c r="M77"/>
  <c r="K77"/>
  <c r="J77"/>
  <c r="H77"/>
  <c r="F77"/>
  <c r="D77"/>
  <c r="Z76"/>
  <c r="Y76"/>
  <c r="V76"/>
  <c r="U76"/>
  <c r="S76"/>
  <c r="P76"/>
  <c r="N76"/>
  <c r="M76"/>
  <c r="K76"/>
  <c r="J76"/>
  <c r="H76"/>
  <c r="F76"/>
  <c r="D76"/>
  <c r="Z75"/>
  <c r="Y75"/>
  <c r="V75"/>
  <c r="U75"/>
  <c r="S75"/>
  <c r="P75"/>
  <c r="N75"/>
  <c r="M75"/>
  <c r="K75"/>
  <c r="J75"/>
  <c r="H75"/>
  <c r="F75"/>
  <c r="D75"/>
  <c r="Z74"/>
  <c r="Y74"/>
  <c r="V74"/>
  <c r="U74"/>
  <c r="S74"/>
  <c r="P74"/>
  <c r="N74"/>
  <c r="M74"/>
  <c r="K74"/>
  <c r="J74"/>
  <c r="H74"/>
  <c r="F74"/>
  <c r="D74"/>
  <c r="Z73"/>
  <c r="Y73"/>
  <c r="V73"/>
  <c r="U73"/>
  <c r="S73"/>
  <c r="P73"/>
  <c r="N73"/>
  <c r="M73"/>
  <c r="K73"/>
  <c r="J73"/>
  <c r="H73"/>
  <c r="F73"/>
  <c r="D73"/>
  <c r="Z72"/>
  <c r="Y72"/>
  <c r="V72"/>
  <c r="U72"/>
  <c r="S72"/>
  <c r="P72"/>
  <c r="N72"/>
  <c r="M72"/>
  <c r="K72"/>
  <c r="J72"/>
  <c r="H72"/>
  <c r="F72"/>
  <c r="D72"/>
  <c r="Z71"/>
  <c r="Y71"/>
  <c r="V71"/>
  <c r="U71"/>
  <c r="S71"/>
  <c r="P71"/>
  <c r="N71"/>
  <c r="M71"/>
  <c r="K71"/>
  <c r="J71"/>
  <c r="H71"/>
  <c r="F71"/>
  <c r="D71"/>
  <c r="Z70"/>
  <c r="Y70"/>
  <c r="V70"/>
  <c r="U70"/>
  <c r="S70"/>
  <c r="P70"/>
  <c r="N70"/>
  <c r="M70"/>
  <c r="K70"/>
  <c r="J70"/>
  <c r="H70"/>
  <c r="F70"/>
  <c r="D70"/>
  <c r="Z69"/>
  <c r="Y69"/>
  <c r="V69"/>
  <c r="U69"/>
  <c r="S69"/>
  <c r="P69"/>
  <c r="N69"/>
  <c r="M69"/>
  <c r="K69"/>
  <c r="J69"/>
  <c r="H69"/>
  <c r="F69"/>
  <c r="D69"/>
  <c r="Z68"/>
  <c r="Y68"/>
  <c r="V68"/>
  <c r="U68"/>
  <c r="S68"/>
  <c r="P68"/>
  <c r="N68"/>
  <c r="M68"/>
  <c r="K68"/>
  <c r="J68"/>
  <c r="H68"/>
  <c r="F68"/>
  <c r="D68"/>
  <c r="Z67"/>
  <c r="Y67"/>
  <c r="V67"/>
  <c r="U67"/>
  <c r="S67"/>
  <c r="P67"/>
  <c r="N67"/>
  <c r="M67"/>
  <c r="K67"/>
  <c r="J67"/>
  <c r="H67"/>
  <c r="F67"/>
  <c r="D67"/>
  <c r="Z66"/>
  <c r="Y66"/>
  <c r="V66"/>
  <c r="U66"/>
  <c r="S66"/>
  <c r="P66"/>
  <c r="N66"/>
  <c r="M66"/>
  <c r="K66"/>
  <c r="J66"/>
  <c r="H66"/>
  <c r="F66"/>
  <c r="D66"/>
  <c r="Z65"/>
  <c r="Y65"/>
  <c r="V65"/>
  <c r="U65"/>
  <c r="S65"/>
  <c r="P65"/>
  <c r="N65"/>
  <c r="M65"/>
  <c r="K65"/>
  <c r="J65"/>
  <c r="H65"/>
  <c r="F65"/>
  <c r="D65"/>
  <c r="Z64"/>
  <c r="Y64"/>
  <c r="V64"/>
  <c r="U64"/>
  <c r="S64"/>
  <c r="P64"/>
  <c r="N64"/>
  <c r="M64"/>
  <c r="K64"/>
  <c r="J64"/>
  <c r="H64"/>
  <c r="F64"/>
  <c r="D64"/>
  <c r="Z63"/>
  <c r="Y63"/>
  <c r="V63"/>
  <c r="U63"/>
  <c r="S63"/>
  <c r="P63"/>
  <c r="N63"/>
  <c r="M63"/>
  <c r="K63"/>
  <c r="J63"/>
  <c r="H63"/>
  <c r="F63"/>
  <c r="D63"/>
  <c r="Z62"/>
  <c r="Y62"/>
  <c r="V62"/>
  <c r="U62"/>
  <c r="S62"/>
  <c r="P62"/>
  <c r="N62"/>
  <c r="M62"/>
  <c r="K62"/>
  <c r="J62"/>
  <c r="H62"/>
  <c r="F62"/>
  <c r="D62"/>
  <c r="Z61"/>
  <c r="Y61"/>
  <c r="V61"/>
  <c r="U61"/>
  <c r="S61"/>
  <c r="P61"/>
  <c r="N61"/>
  <c r="M61"/>
  <c r="K61"/>
  <c r="J61"/>
  <c r="H61"/>
  <c r="F61"/>
  <c r="D61"/>
  <c r="Z60"/>
  <c r="Y60"/>
  <c r="V60"/>
  <c r="U60"/>
  <c r="S60"/>
  <c r="P60"/>
  <c r="N60"/>
  <c r="M60"/>
  <c r="K60"/>
  <c r="J60"/>
  <c r="H60"/>
  <c r="F60"/>
  <c r="D60"/>
  <c r="Z59"/>
  <c r="Y59"/>
  <c r="V59"/>
  <c r="U59"/>
  <c r="S59"/>
  <c r="P59"/>
  <c r="N59"/>
  <c r="M59"/>
  <c r="K59"/>
  <c r="J59"/>
  <c r="H59"/>
  <c r="F59"/>
  <c r="D59"/>
  <c r="Z58"/>
  <c r="Y58"/>
  <c r="V58"/>
  <c r="U58"/>
  <c r="S58"/>
  <c r="P58"/>
  <c r="N58"/>
  <c r="M58"/>
  <c r="K58"/>
  <c r="J58"/>
  <c r="H58"/>
  <c r="F58"/>
  <c r="D58"/>
  <c r="Z57"/>
  <c r="Y57"/>
  <c r="V57"/>
  <c r="U57"/>
  <c r="S57"/>
  <c r="P57"/>
  <c r="N57"/>
  <c r="M57"/>
  <c r="K57"/>
  <c r="J57"/>
  <c r="H57"/>
  <c r="F57"/>
  <c r="D57"/>
  <c r="Z56"/>
  <c r="Y56"/>
  <c r="V56"/>
  <c r="U56"/>
  <c r="S56"/>
  <c r="P56"/>
  <c r="N56"/>
  <c r="M56"/>
  <c r="K56"/>
  <c r="J56"/>
  <c r="H56"/>
  <c r="F56"/>
  <c r="D56"/>
  <c r="Z55"/>
  <c r="Y55"/>
  <c r="V55"/>
  <c r="U55"/>
  <c r="S55"/>
  <c r="P55"/>
  <c r="N55"/>
  <c r="M55"/>
  <c r="K55"/>
  <c r="J55"/>
  <c r="H55"/>
  <c r="F55"/>
  <c r="D55"/>
  <c r="Z54"/>
  <c r="Y54"/>
  <c r="V54"/>
  <c r="U54"/>
  <c r="S54"/>
  <c r="P54"/>
  <c r="N54"/>
  <c r="M54"/>
  <c r="K54"/>
  <c r="J54"/>
  <c r="H54"/>
  <c r="F54"/>
  <c r="D54"/>
  <c r="Z53"/>
  <c r="Y53"/>
  <c r="V53"/>
  <c r="U53"/>
  <c r="S53"/>
  <c r="P53"/>
  <c r="N53"/>
  <c r="M53"/>
  <c r="K53"/>
  <c r="J53"/>
  <c r="H53"/>
  <c r="F53"/>
  <c r="D53"/>
  <c r="Z52"/>
  <c r="Y52"/>
  <c r="V52"/>
  <c r="U52"/>
  <c r="S52"/>
  <c r="P52"/>
  <c r="N52"/>
  <c r="M52"/>
  <c r="K52"/>
  <c r="J52"/>
  <c r="H52"/>
  <c r="F52"/>
  <c r="D52"/>
  <c r="Z51"/>
  <c r="Y51"/>
  <c r="V51"/>
  <c r="U51"/>
  <c r="S51"/>
  <c r="P51"/>
  <c r="N51"/>
  <c r="M51"/>
  <c r="K51"/>
  <c r="J51"/>
  <c r="H51"/>
  <c r="F51"/>
  <c r="D51"/>
  <c r="Z50"/>
  <c r="Y50"/>
  <c r="V50"/>
  <c r="U50"/>
  <c r="S50"/>
  <c r="P50"/>
  <c r="N50"/>
  <c r="M50"/>
  <c r="K50"/>
  <c r="J50"/>
  <c r="H50"/>
  <c r="F50"/>
  <c r="D50"/>
  <c r="Z49"/>
  <c r="Y49"/>
  <c r="V49"/>
  <c r="U49"/>
  <c r="S49"/>
  <c r="P49"/>
  <c r="N49"/>
  <c r="M49"/>
  <c r="K49"/>
  <c r="J49"/>
  <c r="H49"/>
  <c r="F49"/>
  <c r="D49"/>
  <c r="Z48"/>
  <c r="Y48"/>
  <c r="V48"/>
  <c r="U48"/>
  <c r="S48"/>
  <c r="P48"/>
  <c r="N48"/>
  <c r="M48"/>
  <c r="K48"/>
  <c r="J48"/>
  <c r="H48"/>
  <c r="F48"/>
  <c r="D48"/>
  <c r="Z47"/>
  <c r="Y47"/>
  <c r="V47"/>
  <c r="U47"/>
  <c r="S47"/>
  <c r="P47"/>
  <c r="N47"/>
  <c r="M47"/>
  <c r="K47"/>
  <c r="J47"/>
  <c r="H47"/>
  <c r="F47"/>
  <c r="D47"/>
  <c r="Z46"/>
  <c r="Y46"/>
  <c r="V46"/>
  <c r="U46"/>
  <c r="S46"/>
  <c r="P46"/>
  <c r="N46"/>
  <c r="M46"/>
  <c r="K46"/>
  <c r="J46"/>
  <c r="H46"/>
  <c r="F46"/>
  <c r="D46"/>
  <c r="Z45"/>
  <c r="Y45"/>
  <c r="V45"/>
  <c r="U45"/>
  <c r="S45"/>
  <c r="P45"/>
  <c r="N45"/>
  <c r="M45"/>
  <c r="K45"/>
  <c r="J45"/>
  <c r="H45"/>
  <c r="F45"/>
  <c r="D45"/>
  <c r="Z44"/>
  <c r="Y44"/>
  <c r="V44"/>
  <c r="U44"/>
  <c r="S44"/>
  <c r="P44"/>
  <c r="N44"/>
  <c r="M44"/>
  <c r="K44"/>
  <c r="J44"/>
  <c r="H44"/>
  <c r="F44"/>
  <c r="D44"/>
  <c r="Z43"/>
  <c r="Y43"/>
  <c r="V43"/>
  <c r="U43"/>
  <c r="S43"/>
  <c r="P43"/>
  <c r="N43"/>
  <c r="M43"/>
  <c r="K43"/>
  <c r="J43"/>
  <c r="H43"/>
  <c r="F43"/>
  <c r="D43"/>
  <c r="Z42"/>
  <c r="Y42"/>
  <c r="V42"/>
  <c r="U42"/>
  <c r="S42"/>
  <c r="P42"/>
  <c r="N42"/>
  <c r="M42"/>
  <c r="K42"/>
  <c r="J42"/>
  <c r="H42"/>
  <c r="F42"/>
  <c r="D42"/>
  <c r="Z41"/>
  <c r="Y41"/>
  <c r="V41"/>
  <c r="U41"/>
  <c r="S41"/>
  <c r="P41"/>
  <c r="N41"/>
  <c r="M41"/>
  <c r="K41"/>
  <c r="J41"/>
  <c r="H41"/>
  <c r="F41"/>
  <c r="D41"/>
  <c r="Z40"/>
  <c r="Y40"/>
  <c r="V40"/>
  <c r="U40"/>
  <c r="S40"/>
  <c r="P40"/>
  <c r="N40"/>
  <c r="M40"/>
  <c r="K40"/>
  <c r="J40"/>
  <c r="H40"/>
  <c r="F40"/>
  <c r="D40"/>
  <c r="Z39"/>
  <c r="Y39"/>
  <c r="V39"/>
  <c r="U39"/>
  <c r="S39"/>
  <c r="P39"/>
  <c r="N39"/>
  <c r="M39"/>
  <c r="K39"/>
  <c r="J39"/>
  <c r="H39"/>
  <c r="F39"/>
  <c r="D39"/>
  <c r="Z38"/>
  <c r="Y38"/>
  <c r="V38"/>
  <c r="U38"/>
  <c r="S38"/>
  <c r="P38"/>
  <c r="N38"/>
  <c r="M38"/>
  <c r="K38"/>
  <c r="J38"/>
  <c r="H38"/>
  <c r="F38"/>
  <c r="D38"/>
  <c r="Z37"/>
  <c r="Y37"/>
  <c r="V37"/>
  <c r="U37"/>
  <c r="S37"/>
  <c r="P37"/>
  <c r="N37"/>
  <c r="M37"/>
  <c r="K37"/>
  <c r="J37"/>
  <c r="H37"/>
  <c r="F37"/>
  <c r="D37"/>
  <c r="Z36"/>
  <c r="Y36"/>
  <c r="V36"/>
  <c r="U36"/>
  <c r="S36"/>
  <c r="P36"/>
  <c r="N36"/>
  <c r="M36"/>
  <c r="K36"/>
  <c r="J36"/>
  <c r="H36"/>
  <c r="F36"/>
  <c r="D36"/>
  <c r="Z35"/>
  <c r="Y35"/>
  <c r="V35"/>
  <c r="U35"/>
  <c r="S35"/>
  <c r="P35"/>
  <c r="N35"/>
  <c r="M35"/>
  <c r="K35"/>
  <c r="J35"/>
  <c r="H35"/>
  <c r="F35"/>
  <c r="D35"/>
  <c r="Z34"/>
  <c r="Y34"/>
  <c r="V34"/>
  <c r="U34"/>
  <c r="S34"/>
  <c r="P34"/>
  <c r="N34"/>
  <c r="M34"/>
  <c r="K34"/>
  <c r="J34"/>
  <c r="H34"/>
  <c r="F34"/>
  <c r="D34"/>
  <c r="Z33"/>
  <c r="Y33"/>
  <c r="V33"/>
  <c r="U33"/>
  <c r="S33"/>
  <c r="P33"/>
  <c r="N33"/>
  <c r="M33"/>
  <c r="K33"/>
  <c r="J33"/>
  <c r="H33"/>
  <c r="F33"/>
  <c r="D33"/>
  <c r="Z32"/>
  <c r="Y32"/>
  <c r="V32"/>
  <c r="U32"/>
  <c r="S32"/>
  <c r="P32"/>
  <c r="N32"/>
  <c r="M32"/>
  <c r="K32"/>
  <c r="J32"/>
  <c r="H32"/>
  <c r="F32"/>
  <c r="D32"/>
  <c r="Z31"/>
  <c r="Y31"/>
  <c r="V31"/>
  <c r="U31"/>
  <c r="S31"/>
  <c r="P31"/>
  <c r="N31"/>
  <c r="M31"/>
  <c r="K31"/>
  <c r="J31"/>
  <c r="H31"/>
  <c r="F31"/>
  <c r="D31"/>
  <c r="Z30"/>
  <c r="Y30"/>
  <c r="V30"/>
  <c r="U30"/>
  <c r="S30"/>
  <c r="P30"/>
  <c r="N30"/>
  <c r="M30"/>
  <c r="K30"/>
  <c r="J30"/>
  <c r="H30"/>
  <c r="F30"/>
  <c r="D30"/>
  <c r="Z29"/>
  <c r="Y29"/>
  <c r="V29"/>
  <c r="U29"/>
  <c r="S29"/>
  <c r="P29"/>
  <c r="N29"/>
  <c r="M29"/>
  <c r="K29"/>
  <c r="J29"/>
  <c r="H29"/>
  <c r="F29"/>
  <c r="D29"/>
  <c r="Z28"/>
  <c r="Y28"/>
  <c r="V28"/>
  <c r="U28"/>
  <c r="S28"/>
  <c r="P28"/>
  <c r="N28"/>
  <c r="M28"/>
  <c r="K28"/>
  <c r="J28"/>
  <c r="H28"/>
  <c r="F28"/>
  <c r="D28"/>
  <c r="Z27"/>
  <c r="Y27"/>
  <c r="V27"/>
  <c r="U27"/>
  <c r="S27"/>
  <c r="P27"/>
  <c r="N27"/>
  <c r="M27"/>
  <c r="K27"/>
  <c r="J27"/>
  <c r="H27"/>
  <c r="F27"/>
  <c r="D27"/>
  <c r="Z26"/>
  <c r="Y26"/>
  <c r="V26"/>
  <c r="U26"/>
  <c r="S26"/>
  <c r="P26"/>
  <c r="N26"/>
  <c r="M26"/>
  <c r="K26"/>
  <c r="J26"/>
  <c r="H26"/>
  <c r="F26"/>
  <c r="D26"/>
  <c r="Z25"/>
  <c r="Y25"/>
  <c r="V25"/>
  <c r="U25"/>
  <c r="S25"/>
  <c r="P25"/>
  <c r="N25"/>
  <c r="M25"/>
  <c r="K25"/>
  <c r="J25"/>
  <c r="H25"/>
  <c r="F25"/>
  <c r="D25"/>
  <c r="Z24"/>
  <c r="Y24"/>
  <c r="V24"/>
  <c r="U24"/>
  <c r="S24"/>
  <c r="P24"/>
  <c r="N24"/>
  <c r="M24"/>
  <c r="K24"/>
  <c r="J24"/>
  <c r="H24"/>
  <c r="F24"/>
  <c r="D24"/>
  <c r="Z23"/>
  <c r="Y23"/>
  <c r="V23"/>
  <c r="U23"/>
  <c r="S23"/>
  <c r="P23"/>
  <c r="N23"/>
  <c r="M23"/>
  <c r="K23"/>
  <c r="J23"/>
  <c r="H23"/>
  <c r="F23"/>
  <c r="D23"/>
  <c r="Z22"/>
  <c r="Y22"/>
  <c r="V22"/>
  <c r="U22"/>
  <c r="S22"/>
  <c r="P22"/>
  <c r="N22"/>
  <c r="M22"/>
  <c r="K22"/>
  <c r="J22"/>
  <c r="H22"/>
  <c r="F22"/>
  <c r="D22"/>
  <c r="Z21"/>
  <c r="Y21"/>
  <c r="V21"/>
  <c r="U21"/>
  <c r="S21"/>
  <c r="P21"/>
  <c r="N21"/>
  <c r="M21"/>
  <c r="K21"/>
  <c r="J21"/>
  <c r="H21"/>
  <c r="F21"/>
  <c r="D21"/>
  <c r="Z20"/>
  <c r="Y20"/>
  <c r="V20"/>
  <c r="U20"/>
  <c r="S20"/>
  <c r="P20"/>
  <c r="N20"/>
  <c r="M20"/>
  <c r="K20"/>
  <c r="J20"/>
  <c r="H20"/>
  <c r="F20"/>
  <c r="D20"/>
  <c r="Z19"/>
  <c r="Y19"/>
  <c r="V19"/>
  <c r="U19"/>
  <c r="S19"/>
  <c r="P19"/>
  <c r="N19"/>
  <c r="M19"/>
  <c r="K19"/>
  <c r="J19"/>
  <c r="H19"/>
  <c r="F19"/>
  <c r="D19"/>
  <c r="Z18"/>
  <c r="Y18"/>
  <c r="V18"/>
  <c r="U18"/>
  <c r="S18"/>
  <c r="P18"/>
  <c r="N18"/>
  <c r="M18"/>
  <c r="K18"/>
  <c r="J18"/>
  <c r="H18"/>
  <c r="F18"/>
  <c r="D18"/>
  <c r="Z17"/>
  <c r="Y17"/>
  <c r="V17"/>
  <c r="U17"/>
  <c r="S17"/>
  <c r="P17"/>
  <c r="N17"/>
  <c r="M17"/>
  <c r="K17"/>
  <c r="J17"/>
  <c r="H17"/>
  <c r="F17"/>
  <c r="D17"/>
  <c r="Z16"/>
  <c r="Y16"/>
  <c r="V16"/>
  <c r="U16"/>
  <c r="S16"/>
  <c r="P16"/>
  <c r="N16"/>
  <c r="M16"/>
  <c r="K16"/>
  <c r="J16"/>
  <c r="H16"/>
  <c r="F16"/>
  <c r="D16"/>
  <c r="Z15"/>
  <c r="Y15"/>
  <c r="V15"/>
  <c r="U15"/>
  <c r="S15"/>
  <c r="P15"/>
  <c r="N15"/>
  <c r="M15"/>
  <c r="K15"/>
  <c r="J15"/>
  <c r="H15"/>
  <c r="F15"/>
  <c r="D15"/>
  <c r="Z14"/>
  <c r="Y14"/>
  <c r="V14"/>
  <c r="U14"/>
  <c r="S14"/>
  <c r="P14"/>
  <c r="N14"/>
  <c r="M14"/>
  <c r="K14"/>
  <c r="J14"/>
  <c r="H14"/>
  <c r="F14"/>
  <c r="D14"/>
  <c r="Z13"/>
  <c r="Y13"/>
  <c r="V13"/>
  <c r="U13"/>
  <c r="S13"/>
  <c r="P13"/>
  <c r="N13"/>
  <c r="M13"/>
  <c r="K13"/>
  <c r="J13"/>
  <c r="H13"/>
  <c r="F13"/>
  <c r="D13"/>
  <c r="Z12"/>
  <c r="Y12"/>
  <c r="V12"/>
  <c r="U12"/>
  <c r="S12"/>
  <c r="P12"/>
  <c r="N12"/>
  <c r="M12"/>
  <c r="K12"/>
  <c r="J12"/>
  <c r="H12"/>
  <c r="F12"/>
  <c r="D12"/>
  <c r="Z11"/>
  <c r="Y11"/>
  <c r="V11"/>
  <c r="U11"/>
  <c r="S11"/>
  <c r="P11"/>
  <c r="N11"/>
  <c r="M11"/>
  <c r="K11"/>
  <c r="J11"/>
  <c r="H11"/>
  <c r="F11"/>
  <c r="D11"/>
  <c r="Z10"/>
  <c r="Y10"/>
  <c r="V10"/>
  <c r="U10"/>
  <c r="S10"/>
  <c r="P10"/>
  <c r="N10"/>
  <c r="M10"/>
  <c r="K10"/>
  <c r="J10"/>
  <c r="H10"/>
  <c r="F10"/>
  <c r="D10"/>
  <c r="Z9"/>
  <c r="Y9"/>
  <c r="V9"/>
  <c r="U9"/>
  <c r="S9"/>
  <c r="P9"/>
  <c r="N9"/>
  <c r="M9"/>
  <c r="K9"/>
  <c r="J9"/>
  <c r="H9"/>
  <c r="F9"/>
  <c r="D9"/>
  <c r="Z8"/>
  <c r="Y8"/>
  <c r="V8"/>
  <c r="U8"/>
  <c r="S8"/>
  <c r="P8"/>
  <c r="N8"/>
  <c r="M8"/>
  <c r="K8"/>
  <c r="J8"/>
  <c r="H8"/>
  <c r="F8"/>
  <c r="D8"/>
  <c r="Z7"/>
  <c r="Y7"/>
  <c r="V7"/>
  <c r="U7"/>
  <c r="S7"/>
  <c r="P7"/>
  <c r="N7"/>
  <c r="M7"/>
  <c r="K7"/>
  <c r="J7"/>
  <c r="H7"/>
  <c r="F7"/>
  <c r="D7"/>
  <c r="Z6"/>
  <c r="Y6"/>
  <c r="V6"/>
  <c r="U6"/>
  <c r="S6"/>
  <c r="P6"/>
  <c r="N6"/>
  <c r="M6"/>
  <c r="K6"/>
  <c r="J6"/>
  <c r="H6"/>
  <c r="F6"/>
  <c r="D6"/>
  <c r="Z5"/>
  <c r="Y5"/>
  <c r="V5"/>
  <c r="U5"/>
  <c r="S5"/>
  <c r="P5"/>
  <c r="N5"/>
  <c r="M5"/>
  <c r="K5"/>
  <c r="J5"/>
  <c r="H5"/>
  <c r="F5"/>
  <c r="D5"/>
  <c r="Z4"/>
  <c r="Y4"/>
  <c r="V4"/>
  <c r="U4"/>
  <c r="S4"/>
  <c r="P4"/>
  <c r="N4"/>
  <c r="M4"/>
  <c r="K4"/>
  <c r="J4"/>
  <c r="H4"/>
  <c r="F4"/>
  <c r="D4"/>
  <c r="Z3"/>
  <c r="Y3"/>
  <c r="V3"/>
  <c r="U3"/>
  <c r="S3"/>
  <c r="P3"/>
  <c r="N3"/>
  <c r="M3"/>
  <c r="K3"/>
  <c r="J3"/>
  <c r="H3"/>
  <c r="F3"/>
  <c r="D3"/>
  <c r="Z2"/>
  <c r="Y2"/>
  <c r="V2"/>
  <c r="U2"/>
  <c r="S2"/>
  <c r="P2"/>
  <c r="N2"/>
  <c r="M2"/>
  <c r="K2"/>
  <c r="J2"/>
  <c r="H2"/>
  <c r="F2"/>
  <c r="D2"/>
  <c r="F284" i="3"/>
  <c r="F280"/>
  <c r="F279"/>
  <c r="F278"/>
  <c r="F277"/>
  <c r="F276"/>
  <c r="F275"/>
  <c r="F274"/>
  <c r="F273"/>
  <c r="F272"/>
  <c r="F271"/>
  <c r="F270"/>
  <c r="F269"/>
  <c r="F267"/>
  <c r="F266"/>
  <c r="F265"/>
  <c r="F264"/>
  <c r="F263"/>
  <c r="F262"/>
  <c r="F261"/>
  <c r="F260"/>
  <c r="F259"/>
  <c r="F258"/>
  <c r="F256"/>
  <c r="F254"/>
  <c r="F253"/>
  <c r="F252"/>
  <c r="F251"/>
  <c r="F250"/>
  <c r="F249"/>
  <c r="F248"/>
  <c r="F247"/>
  <c r="F246"/>
  <c r="F245"/>
  <c r="F244"/>
  <c r="F243"/>
  <c r="F242"/>
  <c r="F241"/>
  <c r="F240"/>
  <c r="F239"/>
  <c r="F238"/>
  <c r="F237"/>
  <c r="F236"/>
  <c r="F235"/>
  <c r="F234"/>
  <c r="F233"/>
  <c r="F232"/>
  <c r="F231"/>
  <c r="F228"/>
  <c r="F227"/>
  <c r="F226"/>
  <c r="F224"/>
  <c r="F223"/>
  <c r="F222"/>
  <c r="F221"/>
  <c r="F220"/>
  <c r="F219"/>
  <c r="F218"/>
  <c r="F216"/>
  <c r="F215"/>
  <c r="F214"/>
  <c r="F213"/>
  <c r="F212"/>
  <c r="F211"/>
  <c r="F209"/>
  <c r="F208"/>
  <c r="F207"/>
  <c r="F206"/>
  <c r="F205"/>
  <c r="F204"/>
  <c r="F203"/>
  <c r="F202"/>
  <c r="F200"/>
  <c r="F198"/>
  <c r="F197"/>
  <c r="F196"/>
  <c r="F194"/>
  <c r="F192"/>
  <c r="F190"/>
  <c r="F187"/>
  <c r="F186"/>
  <c r="F185"/>
  <c r="F184"/>
  <c r="F183"/>
  <c r="F182"/>
  <c r="F181"/>
  <c r="F180"/>
  <c r="F179"/>
  <c r="F177"/>
  <c r="F176"/>
  <c r="F175"/>
  <c r="F174"/>
  <c r="F173"/>
  <c r="F172"/>
  <c r="F170"/>
  <c r="F169"/>
  <c r="F168"/>
  <c r="F167"/>
  <c r="F166"/>
  <c r="F165"/>
  <c r="F164"/>
  <c r="F163"/>
  <c r="F162"/>
  <c r="F161"/>
  <c r="F160"/>
  <c r="F159"/>
  <c r="F158"/>
  <c r="F157"/>
  <c r="F156"/>
  <c r="F155"/>
  <c r="F154"/>
  <c r="F153"/>
  <c r="F152"/>
  <c r="F150"/>
  <c r="F149"/>
  <c r="F148"/>
  <c r="F147"/>
  <c r="F146"/>
  <c r="F145"/>
  <c r="F144"/>
  <c r="F143"/>
  <c r="F141"/>
  <c r="F140"/>
  <c r="F139"/>
  <c r="F137"/>
  <c r="F136"/>
  <c r="F135"/>
  <c r="F134"/>
  <c r="F133"/>
  <c r="F132"/>
  <c r="F131"/>
  <c r="F130"/>
  <c r="F129"/>
  <c r="F128"/>
  <c r="F127"/>
  <c r="F126"/>
  <c r="F124"/>
  <c r="F123"/>
  <c r="F122"/>
  <c r="F121"/>
  <c r="F118"/>
  <c r="F117"/>
  <c r="F116"/>
  <c r="F115"/>
  <c r="F114"/>
  <c r="F113"/>
  <c r="F112"/>
  <c r="F111"/>
  <c r="F110"/>
  <c r="F109"/>
  <c r="F108"/>
  <c r="F107"/>
  <c r="F106"/>
  <c r="F105"/>
  <c r="F104"/>
  <c r="F103"/>
  <c r="F102"/>
  <c r="F101"/>
  <c r="F100"/>
  <c r="F99"/>
  <c r="F98"/>
  <c r="F97"/>
  <c r="F96"/>
  <c r="F95"/>
  <c r="F94"/>
  <c r="F93"/>
  <c r="F91"/>
  <c r="F90"/>
  <c r="F89"/>
  <c r="F88"/>
  <c r="F87"/>
  <c r="F86"/>
  <c r="F85"/>
  <c r="F84"/>
  <c r="F83"/>
  <c r="F81"/>
  <c r="F79"/>
  <c r="F77"/>
  <c r="F76"/>
  <c r="F75"/>
  <c r="F74"/>
  <c r="F73"/>
  <c r="F72"/>
  <c r="F70"/>
  <c r="F69"/>
  <c r="F68"/>
  <c r="F67"/>
  <c r="F66"/>
  <c r="F65"/>
  <c r="F64"/>
  <c r="F63"/>
  <c r="F62"/>
  <c r="F61"/>
  <c r="F59"/>
  <c r="F58"/>
  <c r="F57"/>
  <c r="F56"/>
  <c r="F55"/>
  <c r="F54"/>
  <c r="F53"/>
  <c r="F52"/>
  <c r="F51"/>
  <c r="F50"/>
  <c r="F49"/>
  <c r="F48"/>
  <c r="F47"/>
  <c r="F46"/>
  <c r="F45"/>
  <c r="F44"/>
  <c r="F43"/>
  <c r="F41"/>
  <c r="F40"/>
  <c r="F39"/>
  <c r="F38"/>
  <c r="F37"/>
  <c r="F36"/>
  <c r="F35"/>
  <c r="F34"/>
  <c r="F33"/>
  <c r="F32"/>
  <c r="F31"/>
  <c r="F30"/>
  <c r="F28"/>
  <c r="F27"/>
  <c r="F26"/>
  <c r="F25"/>
  <c r="F23"/>
  <c r="F22"/>
  <c r="F21"/>
  <c r="F20"/>
  <c r="F19"/>
  <c r="F18"/>
  <c r="F17"/>
  <c r="F16"/>
  <c r="F15"/>
  <c r="F13"/>
  <c r="F12"/>
  <c r="F11"/>
  <c r="F10"/>
  <c r="F8"/>
  <c r="F7"/>
  <c r="F6"/>
  <c r="F5"/>
  <c r="F4"/>
  <c r="F3"/>
  <c r="F2"/>
  <c r="C194" i="8"/>
  <c r="C191"/>
  <c r="C190"/>
  <c r="C189"/>
  <c r="C188"/>
  <c r="C187"/>
  <c r="C186"/>
  <c r="C185"/>
  <c r="C184"/>
  <c r="C183"/>
  <c r="D182"/>
  <c r="C182"/>
  <c r="C181"/>
  <c r="C178"/>
  <c r="J177"/>
  <c r="H177"/>
  <c r="F177"/>
  <c r="D177"/>
  <c r="U176"/>
  <c r="S176"/>
  <c r="P176"/>
  <c r="N176"/>
  <c r="M176"/>
  <c r="I176"/>
  <c r="G176"/>
  <c r="E176"/>
  <c r="C176"/>
  <c r="V175"/>
  <c r="U175"/>
  <c r="S175"/>
  <c r="P175"/>
  <c r="N175"/>
  <c r="M175"/>
  <c r="K175"/>
  <c r="J175"/>
  <c r="H175"/>
  <c r="F175"/>
  <c r="D175"/>
  <c r="V174"/>
  <c r="U174"/>
  <c r="S174"/>
  <c r="P174"/>
  <c r="N174"/>
  <c r="M174"/>
  <c r="K174"/>
  <c r="J174"/>
  <c r="H174"/>
  <c r="F174"/>
  <c r="D174"/>
  <c r="V173"/>
  <c r="U173"/>
  <c r="S173"/>
  <c r="P173"/>
  <c r="N173"/>
  <c r="M173"/>
  <c r="K173"/>
  <c r="J173"/>
  <c r="H173"/>
  <c r="F173"/>
  <c r="D173"/>
  <c r="V172"/>
  <c r="U172"/>
  <c r="S172"/>
  <c r="P172"/>
  <c r="N172"/>
  <c r="M172"/>
  <c r="K172"/>
  <c r="J172"/>
  <c r="H172"/>
  <c r="F172"/>
  <c r="D172"/>
  <c r="V171"/>
  <c r="U171"/>
  <c r="S171"/>
  <c r="P171"/>
  <c r="N171"/>
  <c r="M171"/>
  <c r="K171"/>
  <c r="J171"/>
  <c r="H171"/>
  <c r="F171"/>
  <c r="D171"/>
  <c r="V170"/>
  <c r="U170"/>
  <c r="S170"/>
  <c r="P170"/>
  <c r="N170"/>
  <c r="M170"/>
  <c r="K170"/>
  <c r="J170"/>
  <c r="H170"/>
  <c r="F170"/>
  <c r="D170"/>
  <c r="V169"/>
  <c r="U169"/>
  <c r="S169"/>
  <c r="P169"/>
  <c r="N169"/>
  <c r="M169"/>
  <c r="K169"/>
  <c r="J169"/>
  <c r="H169"/>
  <c r="F169"/>
  <c r="D169"/>
  <c r="V168"/>
  <c r="U168"/>
  <c r="S168"/>
  <c r="P168"/>
  <c r="N168"/>
  <c r="M168"/>
  <c r="K168"/>
  <c r="J168"/>
  <c r="H168"/>
  <c r="F168"/>
  <c r="D168"/>
  <c r="V167"/>
  <c r="U167"/>
  <c r="S167"/>
  <c r="P167"/>
  <c r="N167"/>
  <c r="M167"/>
  <c r="K167"/>
  <c r="J167"/>
  <c r="H167"/>
  <c r="F167"/>
  <c r="D167"/>
  <c r="V166"/>
  <c r="U166"/>
  <c r="S166"/>
  <c r="P166"/>
  <c r="N166"/>
  <c r="M166"/>
  <c r="K166"/>
  <c r="J166"/>
  <c r="H166"/>
  <c r="F166"/>
  <c r="D166"/>
  <c r="V165"/>
  <c r="U165"/>
  <c r="S165"/>
  <c r="P165"/>
  <c r="N165"/>
  <c r="M165"/>
  <c r="K165"/>
  <c r="J165"/>
  <c r="H165"/>
  <c r="F165"/>
  <c r="D165"/>
  <c r="V164"/>
  <c r="U164"/>
  <c r="S164"/>
  <c r="P164"/>
  <c r="N164"/>
  <c r="M164"/>
  <c r="K164"/>
  <c r="J164"/>
  <c r="H164"/>
  <c r="F164"/>
  <c r="D164"/>
  <c r="V163"/>
  <c r="U163"/>
  <c r="S163"/>
  <c r="P163"/>
  <c r="N163"/>
  <c r="M163"/>
  <c r="K163"/>
  <c r="J163"/>
  <c r="H163"/>
  <c r="F163"/>
  <c r="D163"/>
  <c r="V162"/>
  <c r="U162"/>
  <c r="S162"/>
  <c r="P162"/>
  <c r="N162"/>
  <c r="M162"/>
  <c r="K162"/>
  <c r="J162"/>
  <c r="H162"/>
  <c r="F162"/>
  <c r="D162"/>
  <c r="V161"/>
  <c r="U161"/>
  <c r="S161"/>
  <c r="P161"/>
  <c r="N161"/>
  <c r="M161"/>
  <c r="K161"/>
  <c r="J161"/>
  <c r="H161"/>
  <c r="F161"/>
  <c r="D161"/>
  <c r="V160"/>
  <c r="U160"/>
  <c r="S160"/>
  <c r="P160"/>
  <c r="N160"/>
  <c r="M160"/>
  <c r="K160"/>
  <c r="J160"/>
  <c r="H160"/>
  <c r="F160"/>
  <c r="D160"/>
  <c r="V159"/>
  <c r="U159"/>
  <c r="S159"/>
  <c r="P159"/>
  <c r="N159"/>
  <c r="M159"/>
  <c r="K159"/>
  <c r="J159"/>
  <c r="H159"/>
  <c r="F159"/>
  <c r="D159"/>
  <c r="V158"/>
  <c r="U158"/>
  <c r="S158"/>
  <c r="P158"/>
  <c r="N158"/>
  <c r="M158"/>
  <c r="K158"/>
  <c r="J158"/>
  <c r="H158"/>
  <c r="F158"/>
  <c r="D158"/>
  <c r="V157"/>
  <c r="U157"/>
  <c r="S157"/>
  <c r="P157"/>
  <c r="N157"/>
  <c r="M157"/>
  <c r="K157"/>
  <c r="J157"/>
  <c r="H157"/>
  <c r="F157"/>
  <c r="D157"/>
  <c r="V156"/>
  <c r="U156"/>
  <c r="S156"/>
  <c r="P156"/>
  <c r="N156"/>
  <c r="M156"/>
  <c r="K156"/>
  <c r="J156"/>
  <c r="H156"/>
  <c r="F156"/>
  <c r="D156"/>
  <c r="V155"/>
  <c r="U155"/>
  <c r="S155"/>
  <c r="P155"/>
  <c r="N155"/>
  <c r="M155"/>
  <c r="K155"/>
  <c r="J155"/>
  <c r="H155"/>
  <c r="F155"/>
  <c r="D155"/>
  <c r="V154"/>
  <c r="U154"/>
  <c r="S154"/>
  <c r="P154"/>
  <c r="N154"/>
  <c r="M154"/>
  <c r="K154"/>
  <c r="J154"/>
  <c r="H154"/>
  <c r="F154"/>
  <c r="D154"/>
  <c r="V153"/>
  <c r="U153"/>
  <c r="S153"/>
  <c r="P153"/>
  <c r="N153"/>
  <c r="M153"/>
  <c r="K153"/>
  <c r="J153"/>
  <c r="H153"/>
  <c r="F153"/>
  <c r="D153"/>
  <c r="V152"/>
  <c r="U152"/>
  <c r="S152"/>
  <c r="P152"/>
  <c r="N152"/>
  <c r="M152"/>
  <c r="K152"/>
  <c r="J152"/>
  <c r="H152"/>
  <c r="F152"/>
  <c r="D152"/>
  <c r="V151"/>
  <c r="U151"/>
  <c r="S151"/>
  <c r="P151"/>
  <c r="N151"/>
  <c r="M151"/>
  <c r="K151"/>
  <c r="J151"/>
  <c r="H151"/>
  <c r="F151"/>
  <c r="D151"/>
  <c r="V150"/>
  <c r="U150"/>
  <c r="S150"/>
  <c r="P150"/>
  <c r="N150"/>
  <c r="M150"/>
  <c r="K150"/>
  <c r="J150"/>
  <c r="H150"/>
  <c r="F150"/>
  <c r="D150"/>
  <c r="V149"/>
  <c r="U149"/>
  <c r="S149"/>
  <c r="P149"/>
  <c r="N149"/>
  <c r="M149"/>
  <c r="K149"/>
  <c r="J149"/>
  <c r="H149"/>
  <c r="F149"/>
  <c r="D149"/>
  <c r="V148"/>
  <c r="U148"/>
  <c r="S148"/>
  <c r="P148"/>
  <c r="N148"/>
  <c r="M148"/>
  <c r="K148"/>
  <c r="J148"/>
  <c r="H148"/>
  <c r="F148"/>
  <c r="D148"/>
  <c r="V147"/>
  <c r="U147"/>
  <c r="S147"/>
  <c r="P147"/>
  <c r="N147"/>
  <c r="M147"/>
  <c r="K147"/>
  <c r="J147"/>
  <c r="H147"/>
  <c r="F147"/>
  <c r="D147"/>
  <c r="V146"/>
  <c r="U146"/>
  <c r="S146"/>
  <c r="P146"/>
  <c r="N146"/>
  <c r="M146"/>
  <c r="K146"/>
  <c r="J146"/>
  <c r="H146"/>
  <c r="F146"/>
  <c r="D146"/>
  <c r="V145"/>
  <c r="U145"/>
  <c r="S145"/>
  <c r="P145"/>
  <c r="N145"/>
  <c r="M145"/>
  <c r="K145"/>
  <c r="J145"/>
  <c r="H145"/>
  <c r="F145"/>
  <c r="D145"/>
  <c r="V144"/>
  <c r="U144"/>
  <c r="S144"/>
  <c r="P144"/>
  <c r="N144"/>
  <c r="M144"/>
  <c r="K144"/>
  <c r="J144"/>
  <c r="H144"/>
  <c r="F144"/>
  <c r="D144"/>
  <c r="V143"/>
  <c r="U143"/>
  <c r="S143"/>
  <c r="P143"/>
  <c r="N143"/>
  <c r="M143"/>
  <c r="K143"/>
  <c r="J143"/>
  <c r="H143"/>
  <c r="F143"/>
  <c r="D143"/>
  <c r="V142"/>
  <c r="U142"/>
  <c r="S142"/>
  <c r="P142"/>
  <c r="N142"/>
  <c r="M142"/>
  <c r="K142"/>
  <c r="J142"/>
  <c r="H142"/>
  <c r="F142"/>
  <c r="D142"/>
  <c r="V141"/>
  <c r="U141"/>
  <c r="S141"/>
  <c r="P141"/>
  <c r="N141"/>
  <c r="M141"/>
  <c r="K141"/>
  <c r="J141"/>
  <c r="H141"/>
  <c r="F141"/>
  <c r="D141"/>
  <c r="V140"/>
  <c r="U140"/>
  <c r="S140"/>
  <c r="P140"/>
  <c r="N140"/>
  <c r="M140"/>
  <c r="K140"/>
  <c r="J140"/>
  <c r="H140"/>
  <c r="F140"/>
  <c r="D140"/>
  <c r="V139"/>
  <c r="U139"/>
  <c r="S139"/>
  <c r="P139"/>
  <c r="N139"/>
  <c r="M139"/>
  <c r="K139"/>
  <c r="J139"/>
  <c r="H139"/>
  <c r="F139"/>
  <c r="D139"/>
  <c r="V138"/>
  <c r="U138"/>
  <c r="S138"/>
  <c r="P138"/>
  <c r="N138"/>
  <c r="M138"/>
  <c r="K138"/>
  <c r="J138"/>
  <c r="H138"/>
  <c r="F138"/>
  <c r="D138"/>
  <c r="V137"/>
  <c r="U137"/>
  <c r="S137"/>
  <c r="P137"/>
  <c r="N137"/>
  <c r="M137"/>
  <c r="K137"/>
  <c r="J137"/>
  <c r="H137"/>
  <c r="F137"/>
  <c r="D137"/>
  <c r="V136"/>
  <c r="U136"/>
  <c r="S136"/>
  <c r="P136"/>
  <c r="N136"/>
  <c r="M136"/>
  <c r="K136"/>
  <c r="J136"/>
  <c r="H136"/>
  <c r="F136"/>
  <c r="D136"/>
  <c r="V135"/>
  <c r="U135"/>
  <c r="S135"/>
  <c r="P135"/>
  <c r="N135"/>
  <c r="M135"/>
  <c r="K135"/>
  <c r="J135"/>
  <c r="H135"/>
  <c r="F135"/>
  <c r="D135"/>
  <c r="V134"/>
  <c r="U134"/>
  <c r="S134"/>
  <c r="P134"/>
  <c r="N134"/>
  <c r="M134"/>
  <c r="K134"/>
  <c r="J134"/>
  <c r="H134"/>
  <c r="F134"/>
  <c r="D134"/>
  <c r="V133"/>
  <c r="U133"/>
  <c r="S133"/>
  <c r="P133"/>
  <c r="N133"/>
  <c r="M133"/>
  <c r="K133"/>
  <c r="J133"/>
  <c r="H133"/>
  <c r="F133"/>
  <c r="D133"/>
  <c r="V132"/>
  <c r="U132"/>
  <c r="S132"/>
  <c r="P132"/>
  <c r="N132"/>
  <c r="M132"/>
  <c r="K132"/>
  <c r="J132"/>
  <c r="H132"/>
  <c r="F132"/>
  <c r="D132"/>
  <c r="V131"/>
  <c r="U131"/>
  <c r="S131"/>
  <c r="P131"/>
  <c r="N131"/>
  <c r="M131"/>
  <c r="K131"/>
  <c r="J131"/>
  <c r="H131"/>
  <c r="F131"/>
  <c r="D131"/>
  <c r="V130"/>
  <c r="U130"/>
  <c r="S130"/>
  <c r="P130"/>
  <c r="N130"/>
  <c r="M130"/>
  <c r="K130"/>
  <c r="J130"/>
  <c r="H130"/>
  <c r="F130"/>
  <c r="D130"/>
  <c r="V129"/>
  <c r="U129"/>
  <c r="S129"/>
  <c r="P129"/>
  <c r="N129"/>
  <c r="M129"/>
  <c r="K129"/>
  <c r="J129"/>
  <c r="H129"/>
  <c r="F129"/>
  <c r="D129"/>
  <c r="V128"/>
  <c r="U128"/>
  <c r="S128"/>
  <c r="P128"/>
  <c r="N128"/>
  <c r="M128"/>
  <c r="K128"/>
  <c r="J128"/>
  <c r="H128"/>
  <c r="F128"/>
  <c r="D128"/>
  <c r="V127"/>
  <c r="U127"/>
  <c r="S127"/>
  <c r="P127"/>
  <c r="N127"/>
  <c r="M127"/>
  <c r="K127"/>
  <c r="J127"/>
  <c r="H127"/>
  <c r="F127"/>
  <c r="D127"/>
  <c r="V126"/>
  <c r="U126"/>
  <c r="S126"/>
  <c r="P126"/>
  <c r="N126"/>
  <c r="M126"/>
  <c r="K126"/>
  <c r="J126"/>
  <c r="H126"/>
  <c r="F126"/>
  <c r="D126"/>
  <c r="V125"/>
  <c r="U125"/>
  <c r="S125"/>
  <c r="P125"/>
  <c r="N125"/>
  <c r="M125"/>
  <c r="K125"/>
  <c r="J125"/>
  <c r="H125"/>
  <c r="F125"/>
  <c r="D125"/>
  <c r="V124"/>
  <c r="U124"/>
  <c r="S124"/>
  <c r="P124"/>
  <c r="N124"/>
  <c r="M124"/>
  <c r="K124"/>
  <c r="J124"/>
  <c r="H124"/>
  <c r="F124"/>
  <c r="D124"/>
  <c r="V123"/>
  <c r="U123"/>
  <c r="S123"/>
  <c r="P123"/>
  <c r="N123"/>
  <c r="M123"/>
  <c r="K123"/>
  <c r="J123"/>
  <c r="H123"/>
  <c r="F123"/>
  <c r="D123"/>
  <c r="V122"/>
  <c r="U122"/>
  <c r="S122"/>
  <c r="P122"/>
  <c r="N122"/>
  <c r="M122"/>
  <c r="K122"/>
  <c r="J122"/>
  <c r="H122"/>
  <c r="F122"/>
  <c r="D122"/>
  <c r="V121"/>
  <c r="U121"/>
  <c r="S121"/>
  <c r="P121"/>
  <c r="N121"/>
  <c r="M121"/>
  <c r="K121"/>
  <c r="J121"/>
  <c r="H121"/>
  <c r="F121"/>
  <c r="D121"/>
  <c r="V120"/>
  <c r="U120"/>
  <c r="S120"/>
  <c r="P120"/>
  <c r="N120"/>
  <c r="M120"/>
  <c r="K120"/>
  <c r="J120"/>
  <c r="H120"/>
  <c r="F120"/>
  <c r="D120"/>
  <c r="V119"/>
  <c r="U119"/>
  <c r="S119"/>
  <c r="P119"/>
  <c r="N119"/>
  <c r="M119"/>
  <c r="K119"/>
  <c r="J119"/>
  <c r="H119"/>
  <c r="F119"/>
  <c r="D119"/>
  <c r="V118"/>
  <c r="U118"/>
  <c r="S118"/>
  <c r="P118"/>
  <c r="N118"/>
  <c r="M118"/>
  <c r="K118"/>
  <c r="J118"/>
  <c r="H118"/>
  <c r="F118"/>
  <c r="D118"/>
  <c r="V117"/>
  <c r="U117"/>
  <c r="S117"/>
  <c r="P117"/>
  <c r="N117"/>
  <c r="M117"/>
  <c r="K117"/>
  <c r="J117"/>
  <c r="H117"/>
  <c r="F117"/>
  <c r="D117"/>
  <c r="V116"/>
  <c r="U116"/>
  <c r="S116"/>
  <c r="P116"/>
  <c r="N116"/>
  <c r="M116"/>
  <c r="K116"/>
  <c r="J116"/>
  <c r="H116"/>
  <c r="F116"/>
  <c r="D116"/>
  <c r="V115"/>
  <c r="U115"/>
  <c r="S115"/>
  <c r="P115"/>
  <c r="N115"/>
  <c r="M115"/>
  <c r="K115"/>
  <c r="J115"/>
  <c r="H115"/>
  <c r="F115"/>
  <c r="D115"/>
  <c r="V114"/>
  <c r="U114"/>
  <c r="S114"/>
  <c r="P114"/>
  <c r="N114"/>
  <c r="M114"/>
  <c r="K114"/>
  <c r="J114"/>
  <c r="H114"/>
  <c r="F114"/>
  <c r="D114"/>
  <c r="V113"/>
  <c r="U113"/>
  <c r="S113"/>
  <c r="P113"/>
  <c r="N113"/>
  <c r="M113"/>
  <c r="K113"/>
  <c r="J113"/>
  <c r="H113"/>
  <c r="F113"/>
  <c r="D113"/>
  <c r="V112"/>
  <c r="U112"/>
  <c r="S112"/>
  <c r="P112"/>
  <c r="N112"/>
  <c r="M112"/>
  <c r="K112"/>
  <c r="J112"/>
  <c r="H112"/>
  <c r="F112"/>
  <c r="D112"/>
  <c r="V111"/>
  <c r="U111"/>
  <c r="S111"/>
  <c r="P111"/>
  <c r="N111"/>
  <c r="M111"/>
  <c r="K111"/>
  <c r="J111"/>
  <c r="H111"/>
  <c r="F111"/>
  <c r="D111"/>
  <c r="V110"/>
  <c r="U110"/>
  <c r="S110"/>
  <c r="P110"/>
  <c r="N110"/>
  <c r="M110"/>
  <c r="K110"/>
  <c r="J110"/>
  <c r="H110"/>
  <c r="F110"/>
  <c r="D110"/>
  <c r="V109"/>
  <c r="U109"/>
  <c r="S109"/>
  <c r="P109"/>
  <c r="N109"/>
  <c r="M109"/>
  <c r="K109"/>
  <c r="J109"/>
  <c r="H109"/>
  <c r="F109"/>
  <c r="D109"/>
  <c r="V108"/>
  <c r="U108"/>
  <c r="S108"/>
  <c r="P108"/>
  <c r="N108"/>
  <c r="M108"/>
  <c r="K108"/>
  <c r="J108"/>
  <c r="H108"/>
  <c r="F108"/>
  <c r="D108"/>
  <c r="V107"/>
  <c r="U107"/>
  <c r="S107"/>
  <c r="P107"/>
  <c r="N107"/>
  <c r="M107"/>
  <c r="K107"/>
  <c r="J107"/>
  <c r="H107"/>
  <c r="F107"/>
  <c r="D107"/>
  <c r="V106"/>
  <c r="U106"/>
  <c r="S106"/>
  <c r="P106"/>
  <c r="N106"/>
  <c r="M106"/>
  <c r="K106"/>
  <c r="J106"/>
  <c r="H106"/>
  <c r="F106"/>
  <c r="D106"/>
  <c r="V105"/>
  <c r="U105"/>
  <c r="S105"/>
  <c r="P105"/>
  <c r="N105"/>
  <c r="M105"/>
  <c r="K105"/>
  <c r="J105"/>
  <c r="H105"/>
  <c r="F105"/>
  <c r="D105"/>
  <c r="V104"/>
  <c r="U104"/>
  <c r="S104"/>
  <c r="P104"/>
  <c r="N104"/>
  <c r="M104"/>
  <c r="K104"/>
  <c r="J104"/>
  <c r="H104"/>
  <c r="F104"/>
  <c r="D104"/>
  <c r="V103"/>
  <c r="U103"/>
  <c r="S103"/>
  <c r="P103"/>
  <c r="N103"/>
  <c r="M103"/>
  <c r="K103"/>
  <c r="J103"/>
  <c r="H103"/>
  <c r="F103"/>
  <c r="D103"/>
  <c r="V102"/>
  <c r="U102"/>
  <c r="S102"/>
  <c r="P102"/>
  <c r="N102"/>
  <c r="M102"/>
  <c r="K102"/>
  <c r="J102"/>
  <c r="H102"/>
  <c r="F102"/>
  <c r="D102"/>
  <c r="V101"/>
  <c r="U101"/>
  <c r="S101"/>
  <c r="P101"/>
  <c r="N101"/>
  <c r="M101"/>
  <c r="K101"/>
  <c r="J101"/>
  <c r="H101"/>
  <c r="F101"/>
  <c r="D101"/>
  <c r="V100"/>
  <c r="U100"/>
  <c r="S100"/>
  <c r="P100"/>
  <c r="N100"/>
  <c r="M100"/>
  <c r="K100"/>
  <c r="J100"/>
  <c r="H100"/>
  <c r="F100"/>
  <c r="D100"/>
  <c r="V99"/>
  <c r="U99"/>
  <c r="S99"/>
  <c r="P99"/>
  <c r="N99"/>
  <c r="M99"/>
  <c r="K99"/>
  <c r="J99"/>
  <c r="H99"/>
  <c r="F99"/>
  <c r="D99"/>
  <c r="V98"/>
  <c r="U98"/>
  <c r="S98"/>
  <c r="P98"/>
  <c r="N98"/>
  <c r="M98"/>
  <c r="K98"/>
  <c r="J98"/>
  <c r="H98"/>
  <c r="F98"/>
  <c r="D98"/>
  <c r="V97"/>
  <c r="U97"/>
  <c r="S97"/>
  <c r="P97"/>
  <c r="N97"/>
  <c r="M97"/>
  <c r="K97"/>
  <c r="J97"/>
  <c r="H97"/>
  <c r="F97"/>
  <c r="D97"/>
  <c r="V96"/>
  <c r="U96"/>
  <c r="S96"/>
  <c r="P96"/>
  <c r="N96"/>
  <c r="M96"/>
  <c r="K96"/>
  <c r="J96"/>
  <c r="H96"/>
  <c r="F96"/>
  <c r="D96"/>
  <c r="V95"/>
  <c r="U95"/>
  <c r="S95"/>
  <c r="P95"/>
  <c r="N95"/>
  <c r="M95"/>
  <c r="K95"/>
  <c r="J95"/>
  <c r="H95"/>
  <c r="F95"/>
  <c r="D95"/>
  <c r="V94"/>
  <c r="U94"/>
  <c r="S94"/>
  <c r="P94"/>
  <c r="N94"/>
  <c r="M94"/>
  <c r="K94"/>
  <c r="J94"/>
  <c r="H94"/>
  <c r="F94"/>
  <c r="D94"/>
  <c r="V93"/>
  <c r="U93"/>
  <c r="S93"/>
  <c r="P93"/>
  <c r="N93"/>
  <c r="M93"/>
  <c r="K93"/>
  <c r="J93"/>
  <c r="H93"/>
  <c r="F93"/>
  <c r="D93"/>
  <c r="V92"/>
  <c r="U92"/>
  <c r="S92"/>
  <c r="P92"/>
  <c r="N92"/>
  <c r="M92"/>
  <c r="K92"/>
  <c r="J92"/>
  <c r="H92"/>
  <c r="F92"/>
  <c r="D92"/>
  <c r="V91"/>
  <c r="U91"/>
  <c r="S91"/>
  <c r="P91"/>
  <c r="N91"/>
  <c r="M91"/>
  <c r="K91"/>
  <c r="J91"/>
  <c r="H91"/>
  <c r="F91"/>
  <c r="D91"/>
  <c r="V90"/>
  <c r="U90"/>
  <c r="S90"/>
  <c r="P90"/>
  <c r="N90"/>
  <c r="M90"/>
  <c r="K90"/>
  <c r="J90"/>
  <c r="H90"/>
  <c r="F90"/>
  <c r="D90"/>
  <c r="V89"/>
  <c r="U89"/>
  <c r="S89"/>
  <c r="P89"/>
  <c r="N89"/>
  <c r="M89"/>
  <c r="K89"/>
  <c r="J89"/>
  <c r="H89"/>
  <c r="F89"/>
  <c r="D89"/>
  <c r="V88"/>
  <c r="U88"/>
  <c r="S88"/>
  <c r="P88"/>
  <c r="N88"/>
  <c r="M88"/>
  <c r="K88"/>
  <c r="J88"/>
  <c r="H88"/>
  <c r="F88"/>
  <c r="D88"/>
  <c r="V87"/>
  <c r="U87"/>
  <c r="S87"/>
  <c r="P87"/>
  <c r="N87"/>
  <c r="M87"/>
  <c r="K87"/>
  <c r="J87"/>
  <c r="H87"/>
  <c r="F87"/>
  <c r="D87"/>
  <c r="V86"/>
  <c r="U86"/>
  <c r="S86"/>
  <c r="P86"/>
  <c r="N86"/>
  <c r="M86"/>
  <c r="K86"/>
  <c r="J86"/>
  <c r="H86"/>
  <c r="F86"/>
  <c r="D86"/>
  <c r="V85"/>
  <c r="U85"/>
  <c r="S85"/>
  <c r="P85"/>
  <c r="N85"/>
  <c r="M85"/>
  <c r="K85"/>
  <c r="J85"/>
  <c r="H85"/>
  <c r="F85"/>
  <c r="D85"/>
  <c r="V84"/>
  <c r="U84"/>
  <c r="S84"/>
  <c r="P84"/>
  <c r="N84"/>
  <c r="M84"/>
  <c r="K84"/>
  <c r="J84"/>
  <c r="H84"/>
  <c r="F84"/>
  <c r="D84"/>
  <c r="V83"/>
  <c r="U83"/>
  <c r="S83"/>
  <c r="P83"/>
  <c r="N83"/>
  <c r="M83"/>
  <c r="K83"/>
  <c r="J83"/>
  <c r="H83"/>
  <c r="F83"/>
  <c r="D83"/>
  <c r="V82"/>
  <c r="U82"/>
  <c r="S82"/>
  <c r="P82"/>
  <c r="N82"/>
  <c r="M82"/>
  <c r="K82"/>
  <c r="J82"/>
  <c r="H82"/>
  <c r="F82"/>
  <c r="D82"/>
  <c r="V81"/>
  <c r="U81"/>
  <c r="S81"/>
  <c r="P81"/>
  <c r="N81"/>
  <c r="M81"/>
  <c r="K81"/>
  <c r="J81"/>
  <c r="H81"/>
  <c r="F81"/>
  <c r="D81"/>
  <c r="V80"/>
  <c r="U80"/>
  <c r="S80"/>
  <c r="P80"/>
  <c r="N80"/>
  <c r="M80"/>
  <c r="K80"/>
  <c r="J80"/>
  <c r="H80"/>
  <c r="F80"/>
  <c r="D80"/>
  <c r="V79"/>
  <c r="U79"/>
  <c r="S79"/>
  <c r="P79"/>
  <c r="N79"/>
  <c r="M79"/>
  <c r="K79"/>
  <c r="J79"/>
  <c r="H79"/>
  <c r="F79"/>
  <c r="D79"/>
  <c r="V78"/>
  <c r="U78"/>
  <c r="S78"/>
  <c r="P78"/>
  <c r="N78"/>
  <c r="M78"/>
  <c r="K78"/>
  <c r="J78"/>
  <c r="H78"/>
  <c r="F78"/>
  <c r="D78"/>
  <c r="V77"/>
  <c r="U77"/>
  <c r="S77"/>
  <c r="P77"/>
  <c r="N77"/>
  <c r="M77"/>
  <c r="K77"/>
  <c r="J77"/>
  <c r="H77"/>
  <c r="F77"/>
  <c r="D77"/>
  <c r="V76"/>
  <c r="U76"/>
  <c r="S76"/>
  <c r="P76"/>
  <c r="N76"/>
  <c r="M76"/>
  <c r="K76"/>
  <c r="J76"/>
  <c r="H76"/>
  <c r="F76"/>
  <c r="D76"/>
  <c r="V75"/>
  <c r="U75"/>
  <c r="S75"/>
  <c r="P75"/>
  <c r="N75"/>
  <c r="M75"/>
  <c r="K75"/>
  <c r="J75"/>
  <c r="H75"/>
  <c r="F75"/>
  <c r="D75"/>
  <c r="V74"/>
  <c r="U74"/>
  <c r="S74"/>
  <c r="P74"/>
  <c r="N74"/>
  <c r="M74"/>
  <c r="K74"/>
  <c r="J74"/>
  <c r="H74"/>
  <c r="F74"/>
  <c r="D74"/>
  <c r="V73"/>
  <c r="U73"/>
  <c r="S73"/>
  <c r="P73"/>
  <c r="N73"/>
  <c r="M73"/>
  <c r="K73"/>
  <c r="J73"/>
  <c r="H73"/>
  <c r="F73"/>
  <c r="D73"/>
  <c r="V72"/>
  <c r="U72"/>
  <c r="S72"/>
  <c r="P72"/>
  <c r="N72"/>
  <c r="M72"/>
  <c r="K72"/>
  <c r="J72"/>
  <c r="H72"/>
  <c r="F72"/>
  <c r="D72"/>
  <c r="V71"/>
  <c r="U71"/>
  <c r="S71"/>
  <c r="P71"/>
  <c r="N71"/>
  <c r="M71"/>
  <c r="K71"/>
  <c r="J71"/>
  <c r="H71"/>
  <c r="F71"/>
  <c r="D71"/>
  <c r="V70"/>
  <c r="U70"/>
  <c r="S70"/>
  <c r="P70"/>
  <c r="N70"/>
  <c r="M70"/>
  <c r="K70"/>
  <c r="J70"/>
  <c r="H70"/>
  <c r="F70"/>
  <c r="D70"/>
  <c r="V69"/>
  <c r="U69"/>
  <c r="S69"/>
  <c r="P69"/>
  <c r="N69"/>
  <c r="M69"/>
  <c r="K69"/>
  <c r="J69"/>
  <c r="H69"/>
  <c r="F69"/>
  <c r="D69"/>
  <c r="V68"/>
  <c r="U68"/>
  <c r="S68"/>
  <c r="P68"/>
  <c r="N68"/>
  <c r="M68"/>
  <c r="K68"/>
  <c r="J68"/>
  <c r="H68"/>
  <c r="F68"/>
  <c r="D68"/>
  <c r="V67"/>
  <c r="U67"/>
  <c r="S67"/>
  <c r="P67"/>
  <c r="N67"/>
  <c r="M67"/>
  <c r="K67"/>
  <c r="J67"/>
  <c r="H67"/>
  <c r="F67"/>
  <c r="D67"/>
  <c r="V66"/>
  <c r="U66"/>
  <c r="S66"/>
  <c r="P66"/>
  <c r="N66"/>
  <c r="M66"/>
  <c r="K66"/>
  <c r="J66"/>
  <c r="H66"/>
  <c r="F66"/>
  <c r="D66"/>
  <c r="V65"/>
  <c r="U65"/>
  <c r="S65"/>
  <c r="P65"/>
  <c r="N65"/>
  <c r="M65"/>
  <c r="K65"/>
  <c r="J65"/>
  <c r="H65"/>
  <c r="F65"/>
  <c r="D65"/>
  <c r="V64"/>
  <c r="U64"/>
  <c r="S64"/>
  <c r="P64"/>
  <c r="N64"/>
  <c r="M64"/>
  <c r="K64"/>
  <c r="J64"/>
  <c r="H64"/>
  <c r="F64"/>
  <c r="D64"/>
  <c r="V63"/>
  <c r="U63"/>
  <c r="S63"/>
  <c r="P63"/>
  <c r="N63"/>
  <c r="M63"/>
  <c r="K63"/>
  <c r="J63"/>
  <c r="H63"/>
  <c r="F63"/>
  <c r="D63"/>
  <c r="V62"/>
  <c r="U62"/>
  <c r="S62"/>
  <c r="P62"/>
  <c r="N62"/>
  <c r="M62"/>
  <c r="K62"/>
  <c r="J62"/>
  <c r="H62"/>
  <c r="F62"/>
  <c r="D62"/>
  <c r="V61"/>
  <c r="U61"/>
  <c r="S61"/>
  <c r="P61"/>
  <c r="N61"/>
  <c r="M61"/>
  <c r="K61"/>
  <c r="J61"/>
  <c r="H61"/>
  <c r="F61"/>
  <c r="D61"/>
  <c r="V60"/>
  <c r="U60"/>
  <c r="S60"/>
  <c r="P60"/>
  <c r="N60"/>
  <c r="M60"/>
  <c r="K60"/>
  <c r="J60"/>
  <c r="H60"/>
  <c r="F60"/>
  <c r="D60"/>
  <c r="V59"/>
  <c r="U59"/>
  <c r="S59"/>
  <c r="P59"/>
  <c r="N59"/>
  <c r="M59"/>
  <c r="K59"/>
  <c r="J59"/>
  <c r="H59"/>
  <c r="F59"/>
  <c r="D59"/>
  <c r="V58"/>
  <c r="U58"/>
  <c r="S58"/>
  <c r="P58"/>
  <c r="N58"/>
  <c r="M58"/>
  <c r="K58"/>
  <c r="J58"/>
  <c r="H58"/>
  <c r="F58"/>
  <c r="D58"/>
  <c r="V57"/>
  <c r="U57"/>
  <c r="S57"/>
  <c r="P57"/>
  <c r="N57"/>
  <c r="M57"/>
  <c r="K57"/>
  <c r="J57"/>
  <c r="H57"/>
  <c r="F57"/>
  <c r="D57"/>
  <c r="V56"/>
  <c r="U56"/>
  <c r="S56"/>
  <c r="P56"/>
  <c r="N56"/>
  <c r="M56"/>
  <c r="K56"/>
  <c r="J56"/>
  <c r="H56"/>
  <c r="F56"/>
  <c r="D56"/>
  <c r="V55"/>
  <c r="U55"/>
  <c r="S55"/>
  <c r="P55"/>
  <c r="N55"/>
  <c r="M55"/>
  <c r="K55"/>
  <c r="J55"/>
  <c r="H55"/>
  <c r="F55"/>
  <c r="D55"/>
  <c r="V54"/>
  <c r="U54"/>
  <c r="S54"/>
  <c r="P54"/>
  <c r="N54"/>
  <c r="M54"/>
  <c r="K54"/>
  <c r="J54"/>
  <c r="H54"/>
  <c r="F54"/>
  <c r="D54"/>
  <c r="V53"/>
  <c r="U53"/>
  <c r="S53"/>
  <c r="P53"/>
  <c r="N53"/>
  <c r="M53"/>
  <c r="K53"/>
  <c r="J53"/>
  <c r="H53"/>
  <c r="F53"/>
  <c r="D53"/>
  <c r="V52"/>
  <c r="U52"/>
  <c r="S52"/>
  <c r="P52"/>
  <c r="N52"/>
  <c r="M52"/>
  <c r="K52"/>
  <c r="J52"/>
  <c r="H52"/>
  <c r="F52"/>
  <c r="D52"/>
  <c r="V51"/>
  <c r="U51"/>
  <c r="S51"/>
  <c r="P51"/>
  <c r="N51"/>
  <c r="M51"/>
  <c r="K51"/>
  <c r="J51"/>
  <c r="H51"/>
  <c r="F51"/>
  <c r="D51"/>
  <c r="V50"/>
  <c r="U50"/>
  <c r="S50"/>
  <c r="P50"/>
  <c r="N50"/>
  <c r="M50"/>
  <c r="K50"/>
  <c r="J50"/>
  <c r="H50"/>
  <c r="F50"/>
  <c r="D50"/>
  <c r="V49"/>
  <c r="U49"/>
  <c r="S49"/>
  <c r="P49"/>
  <c r="N49"/>
  <c r="M49"/>
  <c r="K49"/>
  <c r="J49"/>
  <c r="H49"/>
  <c r="F49"/>
  <c r="D49"/>
  <c r="V48"/>
  <c r="U48"/>
  <c r="S48"/>
  <c r="P48"/>
  <c r="N48"/>
  <c r="M48"/>
  <c r="K48"/>
  <c r="J48"/>
  <c r="H48"/>
  <c r="F48"/>
  <c r="D48"/>
  <c r="V47"/>
  <c r="U47"/>
  <c r="S47"/>
  <c r="P47"/>
  <c r="N47"/>
  <c r="M47"/>
  <c r="K47"/>
  <c r="J47"/>
  <c r="H47"/>
  <c r="F47"/>
  <c r="D47"/>
  <c r="V46"/>
  <c r="U46"/>
  <c r="S46"/>
  <c r="P46"/>
  <c r="N46"/>
  <c r="M46"/>
  <c r="K46"/>
  <c r="J46"/>
  <c r="H46"/>
  <c r="F46"/>
  <c r="D46"/>
  <c r="V45"/>
  <c r="U45"/>
  <c r="S45"/>
  <c r="P45"/>
  <c r="N45"/>
  <c r="M45"/>
  <c r="K45"/>
  <c r="J45"/>
  <c r="H45"/>
  <c r="F45"/>
  <c r="D45"/>
  <c r="V44"/>
  <c r="U44"/>
  <c r="S44"/>
  <c r="P44"/>
  <c r="N44"/>
  <c r="M44"/>
  <c r="K44"/>
  <c r="J44"/>
  <c r="H44"/>
  <c r="F44"/>
  <c r="D44"/>
  <c r="V43"/>
  <c r="U43"/>
  <c r="S43"/>
  <c r="P43"/>
  <c r="N43"/>
  <c r="M43"/>
  <c r="K43"/>
  <c r="J43"/>
  <c r="H43"/>
  <c r="F43"/>
  <c r="D43"/>
  <c r="V42"/>
  <c r="U42"/>
  <c r="S42"/>
  <c r="P42"/>
  <c r="N42"/>
  <c r="M42"/>
  <c r="K42"/>
  <c r="J42"/>
  <c r="H42"/>
  <c r="F42"/>
  <c r="D42"/>
  <c r="V41"/>
  <c r="U41"/>
  <c r="S41"/>
  <c r="P41"/>
  <c r="N41"/>
  <c r="M41"/>
  <c r="K41"/>
  <c r="J41"/>
  <c r="H41"/>
  <c r="F41"/>
  <c r="D41"/>
  <c r="V40"/>
  <c r="U40"/>
  <c r="S40"/>
  <c r="P40"/>
  <c r="N40"/>
  <c r="M40"/>
  <c r="K40"/>
  <c r="J40"/>
  <c r="H40"/>
  <c r="F40"/>
  <c r="D40"/>
  <c r="V39"/>
  <c r="U39"/>
  <c r="S39"/>
  <c r="P39"/>
  <c r="N39"/>
  <c r="M39"/>
  <c r="K39"/>
  <c r="J39"/>
  <c r="H39"/>
  <c r="F39"/>
  <c r="D39"/>
  <c r="V38"/>
  <c r="U38"/>
  <c r="S38"/>
  <c r="P38"/>
  <c r="N38"/>
  <c r="M38"/>
  <c r="K38"/>
  <c r="J38"/>
  <c r="H38"/>
  <c r="F38"/>
  <c r="D38"/>
  <c r="V37"/>
  <c r="U37"/>
  <c r="S37"/>
  <c r="P37"/>
  <c r="N37"/>
  <c r="M37"/>
  <c r="K37"/>
  <c r="J37"/>
  <c r="H37"/>
  <c r="F37"/>
  <c r="D37"/>
  <c r="V36"/>
  <c r="U36"/>
  <c r="S36"/>
  <c r="P36"/>
  <c r="N36"/>
  <c r="M36"/>
  <c r="K36"/>
  <c r="J36"/>
  <c r="H36"/>
  <c r="F36"/>
  <c r="D36"/>
  <c r="V35"/>
  <c r="U35"/>
  <c r="S35"/>
  <c r="P35"/>
  <c r="N35"/>
  <c r="M35"/>
  <c r="K35"/>
  <c r="J35"/>
  <c r="H35"/>
  <c r="F35"/>
  <c r="D35"/>
  <c r="V34"/>
  <c r="U34"/>
  <c r="S34"/>
  <c r="P34"/>
  <c r="N34"/>
  <c r="M34"/>
  <c r="K34"/>
  <c r="J34"/>
  <c r="H34"/>
  <c r="F34"/>
  <c r="D34"/>
  <c r="V33"/>
  <c r="U33"/>
  <c r="S33"/>
  <c r="P33"/>
  <c r="N33"/>
  <c r="M33"/>
  <c r="K33"/>
  <c r="J33"/>
  <c r="H33"/>
  <c r="F33"/>
  <c r="D33"/>
  <c r="V32"/>
  <c r="U32"/>
  <c r="S32"/>
  <c r="P32"/>
  <c r="N32"/>
  <c r="M32"/>
  <c r="K32"/>
  <c r="J32"/>
  <c r="H32"/>
  <c r="F32"/>
  <c r="D32"/>
  <c r="V31"/>
  <c r="U31"/>
  <c r="S31"/>
  <c r="P31"/>
  <c r="N31"/>
  <c r="M31"/>
  <c r="K31"/>
  <c r="J31"/>
  <c r="H31"/>
  <c r="F31"/>
  <c r="D31"/>
  <c r="V30"/>
  <c r="U30"/>
  <c r="S30"/>
  <c r="P30"/>
  <c r="N30"/>
  <c r="M30"/>
  <c r="K30"/>
  <c r="J30"/>
  <c r="H30"/>
  <c r="F30"/>
  <c r="D30"/>
  <c r="V29"/>
  <c r="U29"/>
  <c r="S29"/>
  <c r="P29"/>
  <c r="N29"/>
  <c r="M29"/>
  <c r="K29"/>
  <c r="J29"/>
  <c r="H29"/>
  <c r="F29"/>
  <c r="D29"/>
  <c r="V28"/>
  <c r="U28"/>
  <c r="S28"/>
  <c r="P28"/>
  <c r="N28"/>
  <c r="M28"/>
  <c r="K28"/>
  <c r="J28"/>
  <c r="H28"/>
  <c r="F28"/>
  <c r="D28"/>
  <c r="V27"/>
  <c r="U27"/>
  <c r="S27"/>
  <c r="P27"/>
  <c r="N27"/>
  <c r="M27"/>
  <c r="K27"/>
  <c r="J27"/>
  <c r="H27"/>
  <c r="F27"/>
  <c r="D27"/>
  <c r="V26"/>
  <c r="U26"/>
  <c r="S26"/>
  <c r="P26"/>
  <c r="N26"/>
  <c r="M26"/>
  <c r="K26"/>
  <c r="J26"/>
  <c r="H26"/>
  <c r="F26"/>
  <c r="D26"/>
  <c r="V25"/>
  <c r="U25"/>
  <c r="S25"/>
  <c r="P25"/>
  <c r="N25"/>
  <c r="M25"/>
  <c r="K25"/>
  <c r="J25"/>
  <c r="H25"/>
  <c r="F25"/>
  <c r="D25"/>
  <c r="V24"/>
  <c r="U24"/>
  <c r="S24"/>
  <c r="P24"/>
  <c r="N24"/>
  <c r="M24"/>
  <c r="K24"/>
  <c r="J24"/>
  <c r="H24"/>
  <c r="F24"/>
  <c r="D24"/>
  <c r="V23"/>
  <c r="U23"/>
  <c r="S23"/>
  <c r="P23"/>
  <c r="N23"/>
  <c r="M23"/>
  <c r="K23"/>
  <c r="J23"/>
  <c r="H23"/>
  <c r="F23"/>
  <c r="D23"/>
  <c r="V22"/>
  <c r="U22"/>
  <c r="S22"/>
  <c r="P22"/>
  <c r="N22"/>
  <c r="M22"/>
  <c r="K22"/>
  <c r="J22"/>
  <c r="H22"/>
  <c r="F22"/>
  <c r="D22"/>
  <c r="V21"/>
  <c r="U21"/>
  <c r="S21"/>
  <c r="P21"/>
  <c r="N21"/>
  <c r="M21"/>
  <c r="K21"/>
  <c r="J21"/>
  <c r="H21"/>
  <c r="F21"/>
  <c r="D21"/>
  <c r="V20"/>
  <c r="U20"/>
  <c r="S20"/>
  <c r="P20"/>
  <c r="N20"/>
  <c r="M20"/>
  <c r="K20"/>
  <c r="J20"/>
  <c r="H20"/>
  <c r="F20"/>
  <c r="D20"/>
  <c r="V19"/>
  <c r="U19"/>
  <c r="S19"/>
  <c r="P19"/>
  <c r="N19"/>
  <c r="M19"/>
  <c r="K19"/>
  <c r="J19"/>
  <c r="H19"/>
  <c r="F19"/>
  <c r="D19"/>
  <c r="V18"/>
  <c r="U18"/>
  <c r="S18"/>
  <c r="P18"/>
  <c r="N18"/>
  <c r="M18"/>
  <c r="K18"/>
  <c r="J18"/>
  <c r="H18"/>
  <c r="F18"/>
  <c r="D18"/>
  <c r="V17"/>
  <c r="U17"/>
  <c r="S17"/>
  <c r="P17"/>
  <c r="N17"/>
  <c r="M17"/>
  <c r="K17"/>
  <c r="J17"/>
  <c r="H17"/>
  <c r="F17"/>
  <c r="D17"/>
  <c r="V16"/>
  <c r="U16"/>
  <c r="S16"/>
  <c r="P16"/>
  <c r="N16"/>
  <c r="M16"/>
  <c r="K16"/>
  <c r="J16"/>
  <c r="H16"/>
  <c r="F16"/>
  <c r="D16"/>
  <c r="V15"/>
  <c r="U15"/>
  <c r="S15"/>
  <c r="P15"/>
  <c r="N15"/>
  <c r="M15"/>
  <c r="K15"/>
  <c r="J15"/>
  <c r="H15"/>
  <c r="F15"/>
  <c r="D15"/>
  <c r="V14"/>
  <c r="U14"/>
  <c r="S14"/>
  <c r="P14"/>
  <c r="N14"/>
  <c r="M14"/>
  <c r="K14"/>
  <c r="J14"/>
  <c r="H14"/>
  <c r="F14"/>
  <c r="D14"/>
  <c r="V13"/>
  <c r="U13"/>
  <c r="S13"/>
  <c r="P13"/>
  <c r="N13"/>
  <c r="M13"/>
  <c r="K13"/>
  <c r="J13"/>
  <c r="H13"/>
  <c r="F13"/>
  <c r="D13"/>
  <c r="V12"/>
  <c r="U12"/>
  <c r="S12"/>
  <c r="P12"/>
  <c r="N12"/>
  <c r="M12"/>
  <c r="K12"/>
  <c r="J12"/>
  <c r="H12"/>
  <c r="F12"/>
  <c r="D12"/>
  <c r="V11"/>
  <c r="U11"/>
  <c r="S11"/>
  <c r="P11"/>
  <c r="N11"/>
  <c r="M11"/>
  <c r="K11"/>
  <c r="J11"/>
  <c r="H11"/>
  <c r="F11"/>
  <c r="D11"/>
  <c r="V10"/>
  <c r="U10"/>
  <c r="S10"/>
  <c r="P10"/>
  <c r="N10"/>
  <c r="M10"/>
  <c r="K10"/>
  <c r="J10"/>
  <c r="H10"/>
  <c r="F10"/>
  <c r="D10"/>
  <c r="V9"/>
  <c r="U9"/>
  <c r="S9"/>
  <c r="P9"/>
  <c r="N9"/>
  <c r="M9"/>
  <c r="K9"/>
  <c r="J9"/>
  <c r="H9"/>
  <c r="F9"/>
  <c r="D9"/>
  <c r="V8"/>
  <c r="U8"/>
  <c r="S8"/>
  <c r="P8"/>
  <c r="N8"/>
  <c r="M8"/>
  <c r="K8"/>
  <c r="J8"/>
  <c r="H8"/>
  <c r="F8"/>
  <c r="D8"/>
  <c r="V7"/>
  <c r="U7"/>
  <c r="S7"/>
  <c r="P7"/>
  <c r="N7"/>
  <c r="M7"/>
  <c r="K7"/>
  <c r="J7"/>
  <c r="H7"/>
  <c r="F7"/>
  <c r="D7"/>
  <c r="V6"/>
  <c r="U6"/>
  <c r="S6"/>
  <c r="P6"/>
  <c r="N6"/>
  <c r="M6"/>
  <c r="K6"/>
  <c r="J6"/>
  <c r="H6"/>
  <c r="F6"/>
  <c r="D6"/>
  <c r="V5"/>
  <c r="U5"/>
  <c r="S5"/>
  <c r="P5"/>
  <c r="N5"/>
  <c r="M5"/>
  <c r="K5"/>
  <c r="J5"/>
  <c r="H5"/>
  <c r="F5"/>
  <c r="D5"/>
  <c r="V4"/>
  <c r="U4"/>
  <c r="S4"/>
  <c r="P4"/>
  <c r="N4"/>
  <c r="M4"/>
  <c r="K4"/>
  <c r="J4"/>
  <c r="H4"/>
  <c r="F4"/>
  <c r="D4"/>
  <c r="V3"/>
  <c r="U3"/>
  <c r="S3"/>
  <c r="P3"/>
  <c r="N3"/>
  <c r="M3"/>
  <c r="K3"/>
  <c r="J3"/>
  <c r="H3"/>
  <c r="F3"/>
  <c r="D3"/>
  <c r="V2"/>
  <c r="U2"/>
  <c r="S2"/>
  <c r="P2"/>
  <c r="N2"/>
  <c r="M2"/>
  <c r="K2"/>
  <c r="J2"/>
  <c r="H2"/>
  <c r="F2"/>
  <c r="D2"/>
  <c r="K190" i="12"/>
  <c r="D190"/>
  <c r="K189"/>
  <c r="D189"/>
  <c r="K188"/>
  <c r="D188"/>
  <c r="K187"/>
  <c r="D187"/>
  <c r="K186"/>
  <c r="D186"/>
  <c r="K185"/>
  <c r="D185"/>
  <c r="K184"/>
  <c r="D184"/>
  <c r="K183"/>
  <c r="D183"/>
  <c r="K182"/>
  <c r="D182"/>
  <c r="K181"/>
  <c r="D181"/>
  <c r="K180"/>
  <c r="D180"/>
  <c r="K178"/>
  <c r="D178"/>
  <c r="N177"/>
  <c r="L177"/>
  <c r="J177"/>
  <c r="G177"/>
  <c r="E177"/>
  <c r="C177"/>
  <c r="M176"/>
  <c r="K176"/>
  <c r="I176"/>
  <c r="F176"/>
  <c r="D176"/>
  <c r="B176"/>
  <c r="N175"/>
  <c r="L175"/>
  <c r="J175"/>
  <c r="G175"/>
  <c r="E175"/>
  <c r="C175"/>
  <c r="N174"/>
  <c r="L174"/>
  <c r="J174"/>
  <c r="G174"/>
  <c r="E174"/>
  <c r="C174"/>
  <c r="N173"/>
  <c r="L173"/>
  <c r="J173"/>
  <c r="G173"/>
  <c r="E173"/>
  <c r="C173"/>
  <c r="N172"/>
  <c r="L172"/>
  <c r="J172"/>
  <c r="G172"/>
  <c r="E172"/>
  <c r="C172"/>
  <c r="N171"/>
  <c r="L171"/>
  <c r="J171"/>
  <c r="G171"/>
  <c r="E171"/>
  <c r="C171"/>
  <c r="N170"/>
  <c r="L170"/>
  <c r="J170"/>
  <c r="G170"/>
  <c r="E170"/>
  <c r="C170"/>
  <c r="N169"/>
  <c r="L169"/>
  <c r="J169"/>
  <c r="G169"/>
  <c r="E169"/>
  <c r="C169"/>
  <c r="N168"/>
  <c r="L168"/>
  <c r="J168"/>
  <c r="G168"/>
  <c r="E168"/>
  <c r="C168"/>
  <c r="N167"/>
  <c r="L167"/>
  <c r="J167"/>
  <c r="G167"/>
  <c r="E167"/>
  <c r="C167"/>
  <c r="N166"/>
  <c r="L166"/>
  <c r="J166"/>
  <c r="G166"/>
  <c r="E166"/>
  <c r="C166"/>
  <c r="N165"/>
  <c r="L165"/>
  <c r="J165"/>
  <c r="G165"/>
  <c r="E165"/>
  <c r="C165"/>
  <c r="N164"/>
  <c r="L164"/>
  <c r="J164"/>
  <c r="G164"/>
  <c r="E164"/>
  <c r="C164"/>
  <c r="N163"/>
  <c r="L163"/>
  <c r="J163"/>
  <c r="G163"/>
  <c r="E163"/>
  <c r="C163"/>
  <c r="N162"/>
  <c r="L162"/>
  <c r="J162"/>
  <c r="G162"/>
  <c r="E162"/>
  <c r="C162"/>
  <c r="N161"/>
  <c r="L161"/>
  <c r="J161"/>
  <c r="G161"/>
  <c r="E161"/>
  <c r="C161"/>
  <c r="N160"/>
  <c r="L160"/>
  <c r="J160"/>
  <c r="G160"/>
  <c r="E160"/>
  <c r="C160"/>
  <c r="N159"/>
  <c r="L159"/>
  <c r="J159"/>
  <c r="G159"/>
  <c r="E159"/>
  <c r="C159"/>
  <c r="N158"/>
  <c r="L158"/>
  <c r="J158"/>
  <c r="G158"/>
  <c r="E158"/>
  <c r="C158"/>
  <c r="N157"/>
  <c r="L157"/>
  <c r="J157"/>
  <c r="G157"/>
  <c r="E157"/>
  <c r="C157"/>
  <c r="N156"/>
  <c r="L156"/>
  <c r="J156"/>
  <c r="G156"/>
  <c r="E156"/>
  <c r="C156"/>
  <c r="N155"/>
  <c r="L155"/>
  <c r="J155"/>
  <c r="G155"/>
  <c r="E155"/>
  <c r="C155"/>
  <c r="N154"/>
  <c r="L154"/>
  <c r="J154"/>
  <c r="G154"/>
  <c r="E154"/>
  <c r="C154"/>
  <c r="N153"/>
  <c r="L153"/>
  <c r="J153"/>
  <c r="G153"/>
  <c r="E153"/>
  <c r="C153"/>
  <c r="N152"/>
  <c r="L152"/>
  <c r="J152"/>
  <c r="G152"/>
  <c r="E152"/>
  <c r="C152"/>
  <c r="N151"/>
  <c r="L151"/>
  <c r="J151"/>
  <c r="G151"/>
  <c r="E151"/>
  <c r="C151"/>
  <c r="N150"/>
  <c r="L150"/>
  <c r="J150"/>
  <c r="G150"/>
  <c r="E150"/>
  <c r="C150"/>
  <c r="N149"/>
  <c r="L149"/>
  <c r="J149"/>
  <c r="G149"/>
  <c r="E149"/>
  <c r="C149"/>
  <c r="N148"/>
  <c r="L148"/>
  <c r="J148"/>
  <c r="G148"/>
  <c r="E148"/>
  <c r="C148"/>
  <c r="N147"/>
  <c r="L147"/>
  <c r="J147"/>
  <c r="G147"/>
  <c r="E147"/>
  <c r="C147"/>
  <c r="N146"/>
  <c r="L146"/>
  <c r="J146"/>
  <c r="G146"/>
  <c r="E146"/>
  <c r="C146"/>
  <c r="N145"/>
  <c r="L145"/>
  <c r="J145"/>
  <c r="G145"/>
  <c r="E145"/>
  <c r="C145"/>
  <c r="N144"/>
  <c r="L144"/>
  <c r="J144"/>
  <c r="G144"/>
  <c r="E144"/>
  <c r="C144"/>
  <c r="N143"/>
  <c r="L143"/>
  <c r="J143"/>
  <c r="G143"/>
  <c r="E143"/>
  <c r="C143"/>
  <c r="N142"/>
  <c r="L142"/>
  <c r="J142"/>
  <c r="G142"/>
  <c r="E142"/>
  <c r="C142"/>
  <c r="N141"/>
  <c r="L141"/>
  <c r="J141"/>
  <c r="G141"/>
  <c r="E141"/>
  <c r="C141"/>
  <c r="N140"/>
  <c r="L140"/>
  <c r="J140"/>
  <c r="G140"/>
  <c r="E140"/>
  <c r="C140"/>
  <c r="N139"/>
  <c r="L139"/>
  <c r="J139"/>
  <c r="G139"/>
  <c r="E139"/>
  <c r="C139"/>
  <c r="N138"/>
  <c r="L138"/>
  <c r="J138"/>
  <c r="G138"/>
  <c r="E138"/>
  <c r="C138"/>
  <c r="N137"/>
  <c r="L137"/>
  <c r="J137"/>
  <c r="G137"/>
  <c r="E137"/>
  <c r="C137"/>
  <c r="N136"/>
  <c r="L136"/>
  <c r="J136"/>
  <c r="G136"/>
  <c r="E136"/>
  <c r="C136"/>
  <c r="N135"/>
  <c r="L135"/>
  <c r="J135"/>
  <c r="G135"/>
  <c r="E135"/>
  <c r="C135"/>
  <c r="N134"/>
  <c r="L134"/>
  <c r="J134"/>
  <c r="G134"/>
  <c r="E134"/>
  <c r="C134"/>
  <c r="N133"/>
  <c r="L133"/>
  <c r="J133"/>
  <c r="G133"/>
  <c r="E133"/>
  <c r="C133"/>
  <c r="N132"/>
  <c r="L132"/>
  <c r="J132"/>
  <c r="G132"/>
  <c r="E132"/>
  <c r="C132"/>
  <c r="N131"/>
  <c r="L131"/>
  <c r="J131"/>
  <c r="G131"/>
  <c r="E131"/>
  <c r="C131"/>
  <c r="N130"/>
  <c r="L130"/>
  <c r="J130"/>
  <c r="G130"/>
  <c r="E130"/>
  <c r="C130"/>
  <c r="N129"/>
  <c r="L129"/>
  <c r="J129"/>
  <c r="G129"/>
  <c r="E129"/>
  <c r="C129"/>
  <c r="N128"/>
  <c r="L128"/>
  <c r="J128"/>
  <c r="G128"/>
  <c r="E128"/>
  <c r="C128"/>
  <c r="N127"/>
  <c r="L127"/>
  <c r="J127"/>
  <c r="G127"/>
  <c r="E127"/>
  <c r="C127"/>
  <c r="N126"/>
  <c r="L126"/>
  <c r="J126"/>
  <c r="G126"/>
  <c r="E126"/>
  <c r="C126"/>
  <c r="N125"/>
  <c r="L125"/>
  <c r="J125"/>
  <c r="G125"/>
  <c r="E125"/>
  <c r="C125"/>
  <c r="N124"/>
  <c r="L124"/>
  <c r="J124"/>
  <c r="G124"/>
  <c r="E124"/>
  <c r="C124"/>
  <c r="N123"/>
  <c r="L123"/>
  <c r="J123"/>
  <c r="G123"/>
  <c r="E123"/>
  <c r="C123"/>
  <c r="N122"/>
  <c r="L122"/>
  <c r="J122"/>
  <c r="G122"/>
  <c r="E122"/>
  <c r="C122"/>
  <c r="N121"/>
  <c r="L121"/>
  <c r="J121"/>
  <c r="G121"/>
  <c r="E121"/>
  <c r="C121"/>
  <c r="N120"/>
  <c r="L120"/>
  <c r="J120"/>
  <c r="G120"/>
  <c r="E120"/>
  <c r="C120"/>
  <c r="N119"/>
  <c r="L119"/>
  <c r="J119"/>
  <c r="G119"/>
  <c r="E119"/>
  <c r="C119"/>
  <c r="N118"/>
  <c r="L118"/>
  <c r="J118"/>
  <c r="G118"/>
  <c r="E118"/>
  <c r="C118"/>
  <c r="N117"/>
  <c r="L117"/>
  <c r="J117"/>
  <c r="G117"/>
  <c r="E117"/>
  <c r="C117"/>
  <c r="N116"/>
  <c r="L116"/>
  <c r="J116"/>
  <c r="G116"/>
  <c r="E116"/>
  <c r="C116"/>
  <c r="N115"/>
  <c r="L115"/>
  <c r="J115"/>
  <c r="G115"/>
  <c r="E115"/>
  <c r="C115"/>
  <c r="N114"/>
  <c r="L114"/>
  <c r="J114"/>
  <c r="G114"/>
  <c r="E114"/>
  <c r="C114"/>
  <c r="N113"/>
  <c r="L113"/>
  <c r="J113"/>
  <c r="G113"/>
  <c r="E113"/>
  <c r="C113"/>
  <c r="N112"/>
  <c r="L112"/>
  <c r="J112"/>
  <c r="G112"/>
  <c r="E112"/>
  <c r="C112"/>
  <c r="N111"/>
  <c r="L111"/>
  <c r="J111"/>
  <c r="G111"/>
  <c r="E111"/>
  <c r="C111"/>
  <c r="N110"/>
  <c r="L110"/>
  <c r="J110"/>
  <c r="G110"/>
  <c r="E110"/>
  <c r="C110"/>
  <c r="N109"/>
  <c r="L109"/>
  <c r="J109"/>
  <c r="G109"/>
  <c r="E109"/>
  <c r="C109"/>
  <c r="N108"/>
  <c r="L108"/>
  <c r="J108"/>
  <c r="G108"/>
  <c r="E108"/>
  <c r="C108"/>
  <c r="N107"/>
  <c r="L107"/>
  <c r="J107"/>
  <c r="G107"/>
  <c r="E107"/>
  <c r="C107"/>
  <c r="N106"/>
  <c r="L106"/>
  <c r="J106"/>
  <c r="G106"/>
  <c r="E106"/>
  <c r="C106"/>
  <c r="N105"/>
  <c r="L105"/>
  <c r="J105"/>
  <c r="G105"/>
  <c r="E105"/>
  <c r="C105"/>
  <c r="N104"/>
  <c r="L104"/>
  <c r="J104"/>
  <c r="G104"/>
  <c r="E104"/>
  <c r="C104"/>
  <c r="N103"/>
  <c r="L103"/>
  <c r="J103"/>
  <c r="G103"/>
  <c r="E103"/>
  <c r="C103"/>
  <c r="N102"/>
  <c r="L102"/>
  <c r="J102"/>
  <c r="G102"/>
  <c r="E102"/>
  <c r="C102"/>
  <c r="N101"/>
  <c r="L101"/>
  <c r="J101"/>
  <c r="G101"/>
  <c r="E101"/>
  <c r="C101"/>
  <c r="N100"/>
  <c r="L100"/>
  <c r="J100"/>
  <c r="G100"/>
  <c r="E100"/>
  <c r="C100"/>
  <c r="N99"/>
  <c r="L99"/>
  <c r="J99"/>
  <c r="G99"/>
  <c r="E99"/>
  <c r="C99"/>
  <c r="N98"/>
  <c r="L98"/>
  <c r="J98"/>
  <c r="G98"/>
  <c r="E98"/>
  <c r="C98"/>
  <c r="N97"/>
  <c r="L97"/>
  <c r="J97"/>
  <c r="G97"/>
  <c r="E97"/>
  <c r="C97"/>
  <c r="N96"/>
  <c r="L96"/>
  <c r="J96"/>
  <c r="G96"/>
  <c r="E96"/>
  <c r="C96"/>
  <c r="N95"/>
  <c r="L95"/>
  <c r="J95"/>
  <c r="G95"/>
  <c r="E95"/>
  <c r="C95"/>
  <c r="N94"/>
  <c r="L94"/>
  <c r="J94"/>
  <c r="G94"/>
  <c r="E94"/>
  <c r="C94"/>
  <c r="N93"/>
  <c r="L93"/>
  <c r="J93"/>
  <c r="G93"/>
  <c r="E93"/>
  <c r="C93"/>
  <c r="N92"/>
  <c r="L92"/>
  <c r="J92"/>
  <c r="G92"/>
  <c r="E92"/>
  <c r="C92"/>
  <c r="N91"/>
  <c r="L91"/>
  <c r="J91"/>
  <c r="G91"/>
  <c r="E91"/>
  <c r="C91"/>
  <c r="N90"/>
  <c r="L90"/>
  <c r="J90"/>
  <c r="G90"/>
  <c r="E90"/>
  <c r="C90"/>
  <c r="N89"/>
  <c r="L89"/>
  <c r="J89"/>
  <c r="G89"/>
  <c r="E89"/>
  <c r="C89"/>
  <c r="N88"/>
  <c r="L88"/>
  <c r="J88"/>
  <c r="G88"/>
  <c r="E88"/>
  <c r="C88"/>
  <c r="N87"/>
  <c r="L87"/>
  <c r="J87"/>
  <c r="G87"/>
  <c r="E87"/>
  <c r="C87"/>
  <c r="N86"/>
  <c r="L86"/>
  <c r="J86"/>
  <c r="G86"/>
  <c r="E86"/>
  <c r="C86"/>
  <c r="N85"/>
  <c r="L85"/>
  <c r="J85"/>
  <c r="G85"/>
  <c r="E85"/>
  <c r="C85"/>
  <c r="N84"/>
  <c r="L84"/>
  <c r="J84"/>
  <c r="G84"/>
  <c r="E84"/>
  <c r="C84"/>
  <c r="N83"/>
  <c r="L83"/>
  <c r="J83"/>
  <c r="G83"/>
  <c r="E83"/>
  <c r="C83"/>
  <c r="N82"/>
  <c r="L82"/>
  <c r="J82"/>
  <c r="G82"/>
  <c r="E82"/>
  <c r="C82"/>
  <c r="N81"/>
  <c r="L81"/>
  <c r="J81"/>
  <c r="G81"/>
  <c r="E81"/>
  <c r="C81"/>
  <c r="N80"/>
  <c r="L80"/>
  <c r="J80"/>
  <c r="G80"/>
  <c r="E80"/>
  <c r="C80"/>
  <c r="N79"/>
  <c r="L79"/>
  <c r="J79"/>
  <c r="G79"/>
  <c r="E79"/>
  <c r="C79"/>
  <c r="N78"/>
  <c r="L78"/>
  <c r="J78"/>
  <c r="G78"/>
  <c r="E78"/>
  <c r="C78"/>
  <c r="N77"/>
  <c r="L77"/>
  <c r="J77"/>
  <c r="G77"/>
  <c r="E77"/>
  <c r="C77"/>
  <c r="N76"/>
  <c r="L76"/>
  <c r="J76"/>
  <c r="G76"/>
  <c r="E76"/>
  <c r="C76"/>
  <c r="N75"/>
  <c r="L75"/>
  <c r="J75"/>
  <c r="G75"/>
  <c r="E75"/>
  <c r="C75"/>
  <c r="N74"/>
  <c r="L74"/>
  <c r="J74"/>
  <c r="G74"/>
  <c r="E74"/>
  <c r="C74"/>
  <c r="N73"/>
  <c r="L73"/>
  <c r="J73"/>
  <c r="G73"/>
  <c r="E73"/>
  <c r="C73"/>
  <c r="N72"/>
  <c r="L72"/>
  <c r="J72"/>
  <c r="G72"/>
  <c r="E72"/>
  <c r="C72"/>
  <c r="N71"/>
  <c r="L71"/>
  <c r="J71"/>
  <c r="G71"/>
  <c r="E71"/>
  <c r="C71"/>
  <c r="N70"/>
  <c r="L70"/>
  <c r="J70"/>
  <c r="G70"/>
  <c r="E70"/>
  <c r="C70"/>
  <c r="N69"/>
  <c r="L69"/>
  <c r="J69"/>
  <c r="G69"/>
  <c r="E69"/>
  <c r="C69"/>
  <c r="N68"/>
  <c r="L68"/>
  <c r="J68"/>
  <c r="G68"/>
  <c r="E68"/>
  <c r="C68"/>
  <c r="N67"/>
  <c r="L67"/>
  <c r="J67"/>
  <c r="G67"/>
  <c r="E67"/>
  <c r="C67"/>
  <c r="N66"/>
  <c r="L66"/>
  <c r="J66"/>
  <c r="G66"/>
  <c r="E66"/>
  <c r="C66"/>
  <c r="N65"/>
  <c r="L65"/>
  <c r="J65"/>
  <c r="G65"/>
  <c r="E65"/>
  <c r="C65"/>
  <c r="N64"/>
  <c r="L64"/>
  <c r="J64"/>
  <c r="G64"/>
  <c r="E64"/>
  <c r="C64"/>
  <c r="N63"/>
  <c r="L63"/>
  <c r="J63"/>
  <c r="G63"/>
  <c r="E63"/>
  <c r="C63"/>
  <c r="N62"/>
  <c r="L62"/>
  <c r="J62"/>
  <c r="G62"/>
  <c r="E62"/>
  <c r="C62"/>
  <c r="N61"/>
  <c r="L61"/>
  <c r="J61"/>
  <c r="G61"/>
  <c r="E61"/>
  <c r="C61"/>
  <c r="N60"/>
  <c r="L60"/>
  <c r="J60"/>
  <c r="G60"/>
  <c r="E60"/>
  <c r="C60"/>
  <c r="N59"/>
  <c r="L59"/>
  <c r="J59"/>
  <c r="G59"/>
  <c r="E59"/>
  <c r="C59"/>
  <c r="N58"/>
  <c r="L58"/>
  <c r="J58"/>
  <c r="G58"/>
  <c r="E58"/>
  <c r="C58"/>
  <c r="N57"/>
  <c r="L57"/>
  <c r="J57"/>
  <c r="G57"/>
  <c r="E57"/>
  <c r="C57"/>
  <c r="N56"/>
  <c r="L56"/>
  <c r="J56"/>
  <c r="G56"/>
  <c r="E56"/>
  <c r="C56"/>
  <c r="N55"/>
  <c r="L55"/>
  <c r="J55"/>
  <c r="G55"/>
  <c r="E55"/>
  <c r="C55"/>
  <c r="N54"/>
  <c r="L54"/>
  <c r="J54"/>
  <c r="G54"/>
  <c r="E54"/>
  <c r="C54"/>
  <c r="N53"/>
  <c r="L53"/>
  <c r="J53"/>
  <c r="G53"/>
  <c r="E53"/>
  <c r="C53"/>
  <c r="N52"/>
  <c r="L52"/>
  <c r="J52"/>
  <c r="G52"/>
  <c r="E52"/>
  <c r="C52"/>
  <c r="N51"/>
  <c r="L51"/>
  <c r="J51"/>
  <c r="G51"/>
  <c r="E51"/>
  <c r="C51"/>
  <c r="N50"/>
  <c r="L50"/>
  <c r="J50"/>
  <c r="G50"/>
  <c r="E50"/>
  <c r="C50"/>
  <c r="N49"/>
  <c r="L49"/>
  <c r="J49"/>
  <c r="G49"/>
  <c r="E49"/>
  <c r="C49"/>
  <c r="N48"/>
  <c r="L48"/>
  <c r="J48"/>
  <c r="G48"/>
  <c r="E48"/>
  <c r="C48"/>
  <c r="N47"/>
  <c r="L47"/>
  <c r="J47"/>
  <c r="G47"/>
  <c r="E47"/>
  <c r="C47"/>
  <c r="N46"/>
  <c r="L46"/>
  <c r="J46"/>
  <c r="G46"/>
  <c r="E46"/>
  <c r="C46"/>
  <c r="N45"/>
  <c r="L45"/>
  <c r="J45"/>
  <c r="G45"/>
  <c r="E45"/>
  <c r="C45"/>
  <c r="N44"/>
  <c r="L44"/>
  <c r="J44"/>
  <c r="G44"/>
  <c r="E44"/>
  <c r="C44"/>
  <c r="N43"/>
  <c r="L43"/>
  <c r="J43"/>
  <c r="G43"/>
  <c r="E43"/>
  <c r="C43"/>
  <c r="N42"/>
  <c r="L42"/>
  <c r="J42"/>
  <c r="G42"/>
  <c r="E42"/>
  <c r="C42"/>
  <c r="N41"/>
  <c r="L41"/>
  <c r="J41"/>
  <c r="G41"/>
  <c r="E41"/>
  <c r="C41"/>
  <c r="N40"/>
  <c r="L40"/>
  <c r="J40"/>
  <c r="G40"/>
  <c r="E40"/>
  <c r="C40"/>
  <c r="N39"/>
  <c r="L39"/>
  <c r="J39"/>
  <c r="G39"/>
  <c r="E39"/>
  <c r="C39"/>
  <c r="N38"/>
  <c r="L38"/>
  <c r="J38"/>
  <c r="G38"/>
  <c r="E38"/>
  <c r="C38"/>
  <c r="N37"/>
  <c r="L37"/>
  <c r="J37"/>
  <c r="G37"/>
  <c r="E37"/>
  <c r="C37"/>
  <c r="N36"/>
  <c r="L36"/>
  <c r="J36"/>
  <c r="G36"/>
  <c r="E36"/>
  <c r="C36"/>
  <c r="N35"/>
  <c r="L35"/>
  <c r="J35"/>
  <c r="G35"/>
  <c r="E35"/>
  <c r="C35"/>
  <c r="N34"/>
  <c r="L34"/>
  <c r="J34"/>
  <c r="G34"/>
  <c r="E34"/>
  <c r="C34"/>
  <c r="N33"/>
  <c r="L33"/>
  <c r="J33"/>
  <c r="G33"/>
  <c r="E33"/>
  <c r="C33"/>
  <c r="N32"/>
  <c r="L32"/>
  <c r="J32"/>
  <c r="G32"/>
  <c r="E32"/>
  <c r="C32"/>
  <c r="N31"/>
  <c r="L31"/>
  <c r="J31"/>
  <c r="G31"/>
  <c r="E31"/>
  <c r="C31"/>
  <c r="N30"/>
  <c r="L30"/>
  <c r="J30"/>
  <c r="G30"/>
  <c r="E30"/>
  <c r="C30"/>
  <c r="N29"/>
  <c r="L29"/>
  <c r="J29"/>
  <c r="G29"/>
  <c r="E29"/>
  <c r="C29"/>
  <c r="N28"/>
  <c r="L28"/>
  <c r="J28"/>
  <c r="G28"/>
  <c r="E28"/>
  <c r="C28"/>
  <c r="N27"/>
  <c r="L27"/>
  <c r="J27"/>
  <c r="G27"/>
  <c r="E27"/>
  <c r="C27"/>
  <c r="N26"/>
  <c r="L26"/>
  <c r="J26"/>
  <c r="G26"/>
  <c r="E26"/>
  <c r="C26"/>
  <c r="N25"/>
  <c r="L25"/>
  <c r="J25"/>
  <c r="G25"/>
  <c r="E25"/>
  <c r="C25"/>
  <c r="N24"/>
  <c r="L24"/>
  <c r="J24"/>
  <c r="G24"/>
  <c r="E24"/>
  <c r="C24"/>
  <c r="N23"/>
  <c r="L23"/>
  <c r="J23"/>
  <c r="G23"/>
  <c r="E23"/>
  <c r="C23"/>
  <c r="N22"/>
  <c r="L22"/>
  <c r="J22"/>
  <c r="G22"/>
  <c r="E22"/>
  <c r="C22"/>
  <c r="N21"/>
  <c r="L21"/>
  <c r="J21"/>
  <c r="G21"/>
  <c r="E21"/>
  <c r="C21"/>
  <c r="N20"/>
  <c r="L20"/>
  <c r="J20"/>
  <c r="G20"/>
  <c r="E20"/>
  <c r="C20"/>
  <c r="N19"/>
  <c r="L19"/>
  <c r="J19"/>
  <c r="G19"/>
  <c r="E19"/>
  <c r="C19"/>
  <c r="N18"/>
  <c r="L18"/>
  <c r="J18"/>
  <c r="G18"/>
  <c r="E18"/>
  <c r="C18"/>
  <c r="N17"/>
  <c r="L17"/>
  <c r="J17"/>
  <c r="G17"/>
  <c r="E17"/>
  <c r="C17"/>
  <c r="N16"/>
  <c r="L16"/>
  <c r="J16"/>
  <c r="G16"/>
  <c r="E16"/>
  <c r="C16"/>
  <c r="N15"/>
  <c r="L15"/>
  <c r="J15"/>
  <c r="G15"/>
  <c r="E15"/>
  <c r="C15"/>
  <c r="N14"/>
  <c r="L14"/>
  <c r="J14"/>
  <c r="G14"/>
  <c r="E14"/>
  <c r="C14"/>
  <c r="N13"/>
  <c r="L13"/>
  <c r="J13"/>
  <c r="G13"/>
  <c r="E13"/>
  <c r="C13"/>
  <c r="N12"/>
  <c r="L12"/>
  <c r="J12"/>
  <c r="G12"/>
  <c r="E12"/>
  <c r="C12"/>
  <c r="N11"/>
  <c r="L11"/>
  <c r="J11"/>
  <c r="G11"/>
  <c r="E11"/>
  <c r="C11"/>
  <c r="N10"/>
  <c r="L10"/>
  <c r="J10"/>
  <c r="G10"/>
  <c r="E10"/>
  <c r="C10"/>
  <c r="N9"/>
  <c r="L9"/>
  <c r="J9"/>
  <c r="G9"/>
  <c r="E9"/>
  <c r="C9"/>
  <c r="N8"/>
  <c r="L8"/>
  <c r="J8"/>
  <c r="G8"/>
  <c r="E8"/>
  <c r="C8"/>
  <c r="N7"/>
  <c r="L7"/>
  <c r="J7"/>
  <c r="G7"/>
  <c r="E7"/>
  <c r="C7"/>
  <c r="N6"/>
  <c r="L6"/>
  <c r="J6"/>
  <c r="G6"/>
  <c r="E6"/>
  <c r="C6"/>
  <c r="N5"/>
  <c r="L5"/>
  <c r="J5"/>
  <c r="G5"/>
  <c r="E5"/>
  <c r="C5"/>
  <c r="N4"/>
  <c r="L4"/>
  <c r="J4"/>
  <c r="G4"/>
  <c r="E4"/>
  <c r="C4"/>
  <c r="N3"/>
  <c r="L3"/>
  <c r="J3"/>
  <c r="G3"/>
  <c r="E3"/>
  <c r="C3"/>
  <c r="N2"/>
  <c r="L2"/>
  <c r="J2"/>
  <c r="G2"/>
  <c r="E2"/>
  <c r="C2"/>
  <c r="J86" i="11"/>
  <c r="C86"/>
  <c r="J85"/>
  <c r="C85"/>
  <c r="J84"/>
  <c r="C84"/>
  <c r="J83"/>
  <c r="C83"/>
  <c r="J82"/>
  <c r="C82"/>
  <c r="J81"/>
  <c r="C81"/>
  <c r="J80"/>
  <c r="C80"/>
  <c r="J79"/>
  <c r="C79"/>
  <c r="J78"/>
  <c r="C78"/>
  <c r="J77"/>
  <c r="C77"/>
  <c r="J76"/>
  <c r="C76"/>
  <c r="J74"/>
  <c r="C74"/>
  <c r="N73"/>
  <c r="L73"/>
  <c r="J73"/>
  <c r="G73"/>
  <c r="E73"/>
  <c r="C73"/>
  <c r="M72"/>
  <c r="K72"/>
  <c r="I72"/>
  <c r="F72"/>
  <c r="D72"/>
  <c r="B72"/>
  <c r="N70"/>
  <c r="L70"/>
  <c r="J70"/>
  <c r="I70"/>
  <c r="G70"/>
  <c r="E70"/>
  <c r="C70"/>
  <c r="N69"/>
  <c r="L69"/>
  <c r="J69"/>
  <c r="I69"/>
  <c r="G69"/>
  <c r="E69"/>
  <c r="C69"/>
  <c r="N68"/>
  <c r="L68"/>
  <c r="J68"/>
  <c r="I68"/>
  <c r="G68"/>
  <c r="E68"/>
  <c r="C68"/>
  <c r="N67"/>
  <c r="L67"/>
  <c r="J67"/>
  <c r="I67"/>
  <c r="G67"/>
  <c r="E67"/>
  <c r="C67"/>
  <c r="N66"/>
  <c r="L66"/>
  <c r="J66"/>
  <c r="I66"/>
  <c r="G66"/>
  <c r="E66"/>
  <c r="C66"/>
  <c r="N65"/>
  <c r="L65"/>
  <c r="J65"/>
  <c r="I65"/>
  <c r="G65"/>
  <c r="E65"/>
  <c r="C65"/>
  <c r="N64"/>
  <c r="L64"/>
  <c r="J64"/>
  <c r="I64"/>
  <c r="G64"/>
  <c r="E64"/>
  <c r="C64"/>
  <c r="N63"/>
  <c r="L63"/>
  <c r="J63"/>
  <c r="I63"/>
  <c r="G63"/>
  <c r="E63"/>
  <c r="C63"/>
  <c r="N62"/>
  <c r="L62"/>
  <c r="J62"/>
  <c r="I62"/>
  <c r="G62"/>
  <c r="E62"/>
  <c r="C62"/>
  <c r="N61"/>
  <c r="L61"/>
  <c r="J61"/>
  <c r="I61"/>
  <c r="G61"/>
  <c r="E61"/>
  <c r="C61"/>
  <c r="N60"/>
  <c r="L60"/>
  <c r="J60"/>
  <c r="I60"/>
  <c r="G60"/>
  <c r="E60"/>
  <c r="C60"/>
  <c r="N59"/>
  <c r="L59"/>
  <c r="J59"/>
  <c r="I59"/>
  <c r="G59"/>
  <c r="E59"/>
  <c r="C59"/>
  <c r="N58"/>
  <c r="L58"/>
  <c r="J58"/>
  <c r="I58"/>
  <c r="G58"/>
  <c r="E58"/>
  <c r="C58"/>
  <c r="N57"/>
  <c r="L57"/>
  <c r="J57"/>
  <c r="I57"/>
  <c r="G57"/>
  <c r="E57"/>
  <c r="C57"/>
  <c r="N56"/>
  <c r="L56"/>
  <c r="J56"/>
  <c r="I56"/>
  <c r="G56"/>
  <c r="E56"/>
  <c r="C56"/>
  <c r="N55"/>
  <c r="L55"/>
  <c r="J55"/>
  <c r="I55"/>
  <c r="G55"/>
  <c r="E55"/>
  <c r="C55"/>
  <c r="N54"/>
  <c r="L54"/>
  <c r="J54"/>
  <c r="I54"/>
  <c r="G54"/>
  <c r="E54"/>
  <c r="C54"/>
  <c r="N53"/>
  <c r="L53"/>
  <c r="J53"/>
  <c r="I53"/>
  <c r="G53"/>
  <c r="E53"/>
  <c r="C53"/>
  <c r="N52"/>
  <c r="L52"/>
  <c r="J52"/>
  <c r="I52"/>
  <c r="G52"/>
  <c r="E52"/>
  <c r="C52"/>
  <c r="N51"/>
  <c r="L51"/>
  <c r="J51"/>
  <c r="I51"/>
  <c r="G51"/>
  <c r="E51"/>
  <c r="C51"/>
  <c r="N50"/>
  <c r="L50"/>
  <c r="J50"/>
  <c r="I50"/>
  <c r="G50"/>
  <c r="E50"/>
  <c r="C50"/>
  <c r="N49"/>
  <c r="L49"/>
  <c r="J49"/>
  <c r="I49"/>
  <c r="G49"/>
  <c r="E49"/>
  <c r="C49"/>
  <c r="N48"/>
  <c r="L48"/>
  <c r="J48"/>
  <c r="I48"/>
  <c r="G48"/>
  <c r="E48"/>
  <c r="C48"/>
  <c r="N47"/>
  <c r="L47"/>
  <c r="J47"/>
  <c r="I47"/>
  <c r="G47"/>
  <c r="E47"/>
  <c r="C47"/>
  <c r="N46"/>
  <c r="L46"/>
  <c r="J46"/>
  <c r="I46"/>
  <c r="G46"/>
  <c r="E46"/>
  <c r="C46"/>
  <c r="N45"/>
  <c r="L45"/>
  <c r="J45"/>
  <c r="I45"/>
  <c r="G45"/>
  <c r="E45"/>
  <c r="C45"/>
  <c r="N44"/>
  <c r="L44"/>
  <c r="J44"/>
  <c r="I44"/>
  <c r="G44"/>
  <c r="E44"/>
  <c r="C44"/>
  <c r="N43"/>
  <c r="L43"/>
  <c r="J43"/>
  <c r="I43"/>
  <c r="G43"/>
  <c r="E43"/>
  <c r="C43"/>
  <c r="N42"/>
  <c r="L42"/>
  <c r="J42"/>
  <c r="I42"/>
  <c r="G42"/>
  <c r="E42"/>
  <c r="C42"/>
  <c r="N41"/>
  <c r="L41"/>
  <c r="J41"/>
  <c r="I41"/>
  <c r="G41"/>
  <c r="E41"/>
  <c r="C41"/>
  <c r="N40"/>
  <c r="L40"/>
  <c r="J40"/>
  <c r="I40"/>
  <c r="G40"/>
  <c r="E40"/>
  <c r="C40"/>
  <c r="N39"/>
  <c r="L39"/>
  <c r="J39"/>
  <c r="I39"/>
  <c r="G39"/>
  <c r="E39"/>
  <c r="C39"/>
  <c r="N38"/>
  <c r="L38"/>
  <c r="J38"/>
  <c r="I38"/>
  <c r="G38"/>
  <c r="E38"/>
  <c r="C38"/>
  <c r="N37"/>
  <c r="L37"/>
  <c r="J37"/>
  <c r="I37"/>
  <c r="G37"/>
  <c r="E37"/>
  <c r="C37"/>
  <c r="N36"/>
  <c r="L36"/>
  <c r="J36"/>
  <c r="I36"/>
  <c r="G36"/>
  <c r="E36"/>
  <c r="C36"/>
  <c r="N35"/>
  <c r="L35"/>
  <c r="J35"/>
  <c r="I35"/>
  <c r="G35"/>
  <c r="E35"/>
  <c r="C35"/>
  <c r="N34"/>
  <c r="L34"/>
  <c r="J34"/>
  <c r="I34"/>
  <c r="G34"/>
  <c r="E34"/>
  <c r="C34"/>
  <c r="N33"/>
  <c r="L33"/>
  <c r="J33"/>
  <c r="I33"/>
  <c r="G33"/>
  <c r="E33"/>
  <c r="C33"/>
  <c r="N32"/>
  <c r="L32"/>
  <c r="J32"/>
  <c r="I32"/>
  <c r="G32"/>
  <c r="E32"/>
  <c r="C32"/>
  <c r="N31"/>
  <c r="L31"/>
  <c r="J31"/>
  <c r="I31"/>
  <c r="G31"/>
  <c r="E31"/>
  <c r="C31"/>
  <c r="N30"/>
  <c r="L30"/>
  <c r="J30"/>
  <c r="I30"/>
  <c r="G30"/>
  <c r="E30"/>
  <c r="C30"/>
  <c r="N29"/>
  <c r="L29"/>
  <c r="J29"/>
  <c r="I29"/>
  <c r="G29"/>
  <c r="E29"/>
  <c r="C29"/>
  <c r="N28"/>
  <c r="L28"/>
  <c r="J28"/>
  <c r="I28"/>
  <c r="G28"/>
  <c r="E28"/>
  <c r="C28"/>
  <c r="N27"/>
  <c r="L27"/>
  <c r="J27"/>
  <c r="I27"/>
  <c r="G27"/>
  <c r="E27"/>
  <c r="C27"/>
  <c r="N26"/>
  <c r="L26"/>
  <c r="J26"/>
  <c r="I26"/>
  <c r="G26"/>
  <c r="E26"/>
  <c r="C26"/>
  <c r="N25"/>
  <c r="L25"/>
  <c r="J25"/>
  <c r="I25"/>
  <c r="G25"/>
  <c r="E25"/>
  <c r="C25"/>
  <c r="N24"/>
  <c r="L24"/>
  <c r="J24"/>
  <c r="I24"/>
  <c r="G24"/>
  <c r="E24"/>
  <c r="C24"/>
  <c r="N23"/>
  <c r="L23"/>
  <c r="J23"/>
  <c r="I23"/>
  <c r="G23"/>
  <c r="E23"/>
  <c r="C23"/>
  <c r="N22"/>
  <c r="L22"/>
  <c r="J22"/>
  <c r="I22"/>
  <c r="G22"/>
  <c r="E22"/>
  <c r="C22"/>
  <c r="N21"/>
  <c r="L21"/>
  <c r="J21"/>
  <c r="I21"/>
  <c r="G21"/>
  <c r="E21"/>
  <c r="C21"/>
  <c r="N20"/>
  <c r="L20"/>
  <c r="J20"/>
  <c r="I20"/>
  <c r="G20"/>
  <c r="E20"/>
  <c r="C20"/>
  <c r="N19"/>
  <c r="L19"/>
  <c r="J19"/>
  <c r="I19"/>
  <c r="G19"/>
  <c r="E19"/>
  <c r="C19"/>
  <c r="N18"/>
  <c r="L18"/>
  <c r="J18"/>
  <c r="I18"/>
  <c r="G18"/>
  <c r="E18"/>
  <c r="C18"/>
  <c r="N17"/>
  <c r="L17"/>
  <c r="J17"/>
  <c r="I17"/>
  <c r="G17"/>
  <c r="E17"/>
  <c r="C17"/>
  <c r="N16"/>
  <c r="L16"/>
  <c r="J16"/>
  <c r="I16"/>
  <c r="G16"/>
  <c r="E16"/>
  <c r="C16"/>
  <c r="N15"/>
  <c r="L15"/>
  <c r="J15"/>
  <c r="I15"/>
  <c r="G15"/>
  <c r="E15"/>
  <c r="C15"/>
  <c r="N14"/>
  <c r="L14"/>
  <c r="J14"/>
  <c r="I14"/>
  <c r="G14"/>
  <c r="E14"/>
  <c r="C14"/>
  <c r="N13"/>
  <c r="L13"/>
  <c r="J13"/>
  <c r="I13"/>
  <c r="G13"/>
  <c r="E13"/>
  <c r="C13"/>
  <c r="N12"/>
  <c r="L12"/>
  <c r="J12"/>
  <c r="I12"/>
  <c r="G12"/>
  <c r="E12"/>
  <c r="C12"/>
  <c r="N11"/>
  <c r="L11"/>
  <c r="J11"/>
  <c r="I11"/>
  <c r="G11"/>
  <c r="E11"/>
  <c r="C11"/>
  <c r="N10"/>
  <c r="L10"/>
  <c r="J10"/>
  <c r="I10"/>
  <c r="G10"/>
  <c r="E10"/>
  <c r="C10"/>
  <c r="N9"/>
  <c r="L9"/>
  <c r="J9"/>
  <c r="I9"/>
  <c r="G9"/>
  <c r="E9"/>
  <c r="C9"/>
  <c r="N8"/>
  <c r="L8"/>
  <c r="J8"/>
  <c r="I8"/>
  <c r="G8"/>
  <c r="E8"/>
  <c r="C8"/>
  <c r="N7"/>
  <c r="L7"/>
  <c r="J7"/>
  <c r="I7"/>
  <c r="G7"/>
  <c r="E7"/>
  <c r="C7"/>
  <c r="N6"/>
  <c r="L6"/>
  <c r="J6"/>
  <c r="I6"/>
  <c r="G6"/>
  <c r="E6"/>
  <c r="C6"/>
  <c r="N5"/>
  <c r="L5"/>
  <c r="J5"/>
  <c r="I5"/>
  <c r="G5"/>
  <c r="E5"/>
  <c r="C5"/>
  <c r="N4"/>
  <c r="L4"/>
  <c r="J4"/>
  <c r="I4"/>
  <c r="G4"/>
  <c r="E4"/>
  <c r="C4"/>
  <c r="N3"/>
  <c r="L3"/>
  <c r="J3"/>
  <c r="I3"/>
  <c r="G3"/>
  <c r="E3"/>
  <c r="C3"/>
  <c r="N2"/>
  <c r="L2"/>
  <c r="J2"/>
  <c r="I2"/>
  <c r="G2"/>
  <c r="E2"/>
  <c r="C2"/>
  <c r="C86" i="7"/>
  <c r="C85"/>
  <c r="C84"/>
  <c r="C83"/>
  <c r="C82"/>
  <c r="C81"/>
  <c r="C80"/>
  <c r="C79"/>
  <c r="C78"/>
  <c r="C77"/>
  <c r="C76"/>
  <c r="CL73"/>
  <c r="CK73"/>
  <c r="CJ73"/>
  <c r="J72"/>
  <c r="H72"/>
  <c r="F72"/>
  <c r="D72"/>
  <c r="CN71"/>
  <c r="CM71"/>
  <c r="CL71"/>
  <c r="CK71"/>
  <c r="CJ71"/>
  <c r="CI71"/>
  <c r="CF71"/>
  <c r="CE71"/>
  <c r="CC71"/>
  <c r="BZ71"/>
  <c r="BY71"/>
  <c r="BX71"/>
  <c r="BV71"/>
  <c r="BT71"/>
  <c r="BR71"/>
  <c r="BP71"/>
  <c r="BN71"/>
  <c r="BL71"/>
  <c r="BJ71"/>
  <c r="BH71"/>
  <c r="BF71"/>
  <c r="BD71"/>
  <c r="BB71"/>
  <c r="AZ71"/>
  <c r="AX71"/>
  <c r="AV71"/>
  <c r="AT71"/>
  <c r="AR71"/>
  <c r="AP71"/>
  <c r="AN71"/>
  <c r="AL71"/>
  <c r="AJ71"/>
  <c r="AH71"/>
  <c r="AF71"/>
  <c r="AD71"/>
  <c r="AB71"/>
  <c r="Z71"/>
  <c r="X71"/>
  <c r="V71"/>
  <c r="T71"/>
  <c r="R71"/>
  <c r="P71"/>
  <c r="N71"/>
  <c r="M71"/>
  <c r="L71"/>
  <c r="K71"/>
  <c r="I71"/>
  <c r="G71"/>
  <c r="E71"/>
  <c r="C71"/>
  <c r="CN70"/>
  <c r="CM70"/>
  <c r="CL70"/>
  <c r="CJ70"/>
  <c r="CI70"/>
  <c r="CG70"/>
  <c r="CF70"/>
  <c r="CE70"/>
  <c r="CC70"/>
  <c r="BZ70"/>
  <c r="BY70"/>
  <c r="BX70"/>
  <c r="BV70"/>
  <c r="BT70"/>
  <c r="BR70"/>
  <c r="BP70"/>
  <c r="BN70"/>
  <c r="BL70"/>
  <c r="BJ70"/>
  <c r="BH70"/>
  <c r="BF70"/>
  <c r="BD70"/>
  <c r="BB70"/>
  <c r="AZ70"/>
  <c r="AX70"/>
  <c r="AV70"/>
  <c r="AT70"/>
  <c r="AR70"/>
  <c r="AP70"/>
  <c r="AN70"/>
  <c r="AL70"/>
  <c r="AJ70"/>
  <c r="AH70"/>
  <c r="AF70"/>
  <c r="AD70"/>
  <c r="AB70"/>
  <c r="Z70"/>
  <c r="X70"/>
  <c r="V70"/>
  <c r="T70"/>
  <c r="R70"/>
  <c r="P70"/>
  <c r="N70"/>
  <c r="M70"/>
  <c r="K70"/>
  <c r="J70"/>
  <c r="H70"/>
  <c r="F70"/>
  <c r="D70"/>
  <c r="CN69"/>
  <c r="CM69"/>
  <c r="CL69"/>
  <c r="CJ69"/>
  <c r="CI69"/>
  <c r="CG69"/>
  <c r="CF69"/>
  <c r="CE69"/>
  <c r="CC69"/>
  <c r="BZ69"/>
  <c r="BY69"/>
  <c r="BX69"/>
  <c r="BV69"/>
  <c r="BT69"/>
  <c r="BR69"/>
  <c r="BP69"/>
  <c r="BN69"/>
  <c r="BL69"/>
  <c r="BJ69"/>
  <c r="BH69"/>
  <c r="BF69"/>
  <c r="BD69"/>
  <c r="BB69"/>
  <c r="AZ69"/>
  <c r="AX69"/>
  <c r="AV69"/>
  <c r="AT69"/>
  <c r="AR69"/>
  <c r="AP69"/>
  <c r="AN69"/>
  <c r="AL69"/>
  <c r="AJ69"/>
  <c r="AH69"/>
  <c r="AF69"/>
  <c r="AD69"/>
  <c r="AB69"/>
  <c r="Z69"/>
  <c r="X69"/>
  <c r="V69"/>
  <c r="T69"/>
  <c r="R69"/>
  <c r="P69"/>
  <c r="N69"/>
  <c r="M69"/>
  <c r="K69"/>
  <c r="J69"/>
  <c r="H69"/>
  <c r="F69"/>
  <c r="D69"/>
  <c r="CN68"/>
  <c r="CM68"/>
  <c r="CL68"/>
  <c r="CJ68"/>
  <c r="CI68"/>
  <c r="CG68"/>
  <c r="CF68"/>
  <c r="CE68"/>
  <c r="CC68"/>
  <c r="BZ68"/>
  <c r="BY68"/>
  <c r="BX68"/>
  <c r="BV68"/>
  <c r="BT68"/>
  <c r="BR68"/>
  <c r="BP68"/>
  <c r="BN68"/>
  <c r="BL68"/>
  <c r="BJ68"/>
  <c r="BH68"/>
  <c r="BF68"/>
  <c r="BD68"/>
  <c r="BB68"/>
  <c r="AZ68"/>
  <c r="AX68"/>
  <c r="AV68"/>
  <c r="AT68"/>
  <c r="AR68"/>
  <c r="AP68"/>
  <c r="AN68"/>
  <c r="AL68"/>
  <c r="AJ68"/>
  <c r="AH68"/>
  <c r="AF68"/>
  <c r="AD68"/>
  <c r="AB68"/>
  <c r="Z68"/>
  <c r="X68"/>
  <c r="V68"/>
  <c r="T68"/>
  <c r="R68"/>
  <c r="P68"/>
  <c r="N68"/>
  <c r="M68"/>
  <c r="K68"/>
  <c r="J68"/>
  <c r="H68"/>
  <c r="F68"/>
  <c r="D68"/>
  <c r="CN67"/>
  <c r="CM67"/>
  <c r="CL67"/>
  <c r="CJ67"/>
  <c r="CI67"/>
  <c r="CG67"/>
  <c r="CF67"/>
  <c r="CE67"/>
  <c r="CC67"/>
  <c r="BZ67"/>
  <c r="BY67"/>
  <c r="BX67"/>
  <c r="BV67"/>
  <c r="BT67"/>
  <c r="BR67"/>
  <c r="BP67"/>
  <c r="BN67"/>
  <c r="BL67"/>
  <c r="BJ67"/>
  <c r="BH67"/>
  <c r="BF67"/>
  <c r="BD67"/>
  <c r="BB67"/>
  <c r="AZ67"/>
  <c r="AX67"/>
  <c r="AV67"/>
  <c r="AT67"/>
  <c r="AR67"/>
  <c r="AP67"/>
  <c r="AN67"/>
  <c r="AL67"/>
  <c r="AJ67"/>
  <c r="AH67"/>
  <c r="AF67"/>
  <c r="AD67"/>
  <c r="AB67"/>
  <c r="Z67"/>
  <c r="X67"/>
  <c r="V67"/>
  <c r="T67"/>
  <c r="R67"/>
  <c r="P67"/>
  <c r="N67"/>
  <c r="M67"/>
  <c r="K67"/>
  <c r="J67"/>
  <c r="H67"/>
  <c r="F67"/>
  <c r="D67"/>
  <c r="CN66"/>
  <c r="CM66"/>
  <c r="CL66"/>
  <c r="CJ66"/>
  <c r="CI66"/>
  <c r="CG66"/>
  <c r="CF66"/>
  <c r="CE66"/>
  <c r="CC66"/>
  <c r="BZ66"/>
  <c r="BY66"/>
  <c r="BX66"/>
  <c r="BV66"/>
  <c r="BT66"/>
  <c r="BR66"/>
  <c r="BP66"/>
  <c r="BN66"/>
  <c r="BL66"/>
  <c r="BJ66"/>
  <c r="BH66"/>
  <c r="BF66"/>
  <c r="BD66"/>
  <c r="BB66"/>
  <c r="AZ66"/>
  <c r="AX66"/>
  <c r="AV66"/>
  <c r="AT66"/>
  <c r="AR66"/>
  <c r="AP66"/>
  <c r="AN66"/>
  <c r="AL66"/>
  <c r="AJ66"/>
  <c r="AH66"/>
  <c r="AF66"/>
  <c r="AD66"/>
  <c r="AB66"/>
  <c r="Z66"/>
  <c r="X66"/>
  <c r="V66"/>
  <c r="T66"/>
  <c r="R66"/>
  <c r="P66"/>
  <c r="N66"/>
  <c r="M66"/>
  <c r="K66"/>
  <c r="J66"/>
  <c r="H66"/>
  <c r="F66"/>
  <c r="D66"/>
  <c r="CN65"/>
  <c r="CM65"/>
  <c r="CL65"/>
  <c r="CJ65"/>
  <c r="CI65"/>
  <c r="CG65"/>
  <c r="CF65"/>
  <c r="CE65"/>
  <c r="CC65"/>
  <c r="BZ65"/>
  <c r="BY65"/>
  <c r="BX65"/>
  <c r="BV65"/>
  <c r="BT65"/>
  <c r="BR65"/>
  <c r="BP65"/>
  <c r="BN65"/>
  <c r="BL65"/>
  <c r="BJ65"/>
  <c r="BH65"/>
  <c r="BF65"/>
  <c r="BD65"/>
  <c r="BB65"/>
  <c r="AZ65"/>
  <c r="AX65"/>
  <c r="AV65"/>
  <c r="AT65"/>
  <c r="AR65"/>
  <c r="AP65"/>
  <c r="AN65"/>
  <c r="AL65"/>
  <c r="AJ65"/>
  <c r="AH65"/>
  <c r="AF65"/>
  <c r="AD65"/>
  <c r="AB65"/>
  <c r="Z65"/>
  <c r="X65"/>
  <c r="V65"/>
  <c r="T65"/>
  <c r="R65"/>
  <c r="P65"/>
  <c r="N65"/>
  <c r="M65"/>
  <c r="K65"/>
  <c r="J65"/>
  <c r="H65"/>
  <c r="F65"/>
  <c r="D65"/>
  <c r="CN64"/>
  <c r="CM64"/>
  <c r="CL64"/>
  <c r="CJ64"/>
  <c r="CI64"/>
  <c r="CG64"/>
  <c r="CF64"/>
  <c r="CE64"/>
  <c r="CC64"/>
  <c r="BZ64"/>
  <c r="BY64"/>
  <c r="BX64"/>
  <c r="BV64"/>
  <c r="BT64"/>
  <c r="BR64"/>
  <c r="BP64"/>
  <c r="BN64"/>
  <c r="BL64"/>
  <c r="BJ64"/>
  <c r="BH64"/>
  <c r="BF64"/>
  <c r="BD64"/>
  <c r="BB64"/>
  <c r="AZ64"/>
  <c r="AX64"/>
  <c r="AV64"/>
  <c r="AT64"/>
  <c r="AR64"/>
  <c r="AP64"/>
  <c r="AN64"/>
  <c r="AL64"/>
  <c r="AJ64"/>
  <c r="AH64"/>
  <c r="AF64"/>
  <c r="AD64"/>
  <c r="AB64"/>
  <c r="Z64"/>
  <c r="X64"/>
  <c r="V64"/>
  <c r="T64"/>
  <c r="R64"/>
  <c r="P64"/>
  <c r="N64"/>
  <c r="M64"/>
  <c r="K64"/>
  <c r="J64"/>
  <c r="H64"/>
  <c r="F64"/>
  <c r="D64"/>
  <c r="CN63"/>
  <c r="CM63"/>
  <c r="CL63"/>
  <c r="CJ63"/>
  <c r="CI63"/>
  <c r="CG63"/>
  <c r="CF63"/>
  <c r="CE63"/>
  <c r="CC63"/>
  <c r="BZ63"/>
  <c r="BY63"/>
  <c r="BX63"/>
  <c r="BV63"/>
  <c r="BT63"/>
  <c r="BR63"/>
  <c r="BP63"/>
  <c r="BN63"/>
  <c r="BL63"/>
  <c r="BJ63"/>
  <c r="BH63"/>
  <c r="BF63"/>
  <c r="BD63"/>
  <c r="BB63"/>
  <c r="AZ63"/>
  <c r="AX63"/>
  <c r="AV63"/>
  <c r="AT63"/>
  <c r="AR63"/>
  <c r="AP63"/>
  <c r="AN63"/>
  <c r="AL63"/>
  <c r="AJ63"/>
  <c r="AH63"/>
  <c r="AF63"/>
  <c r="AD63"/>
  <c r="AB63"/>
  <c r="Z63"/>
  <c r="X63"/>
  <c r="V63"/>
  <c r="T63"/>
  <c r="R63"/>
  <c r="P63"/>
  <c r="N63"/>
  <c r="M63"/>
  <c r="K63"/>
  <c r="J63"/>
  <c r="H63"/>
  <c r="F63"/>
  <c r="D63"/>
  <c r="CN62"/>
  <c r="CM62"/>
  <c r="CL62"/>
  <c r="CJ62"/>
  <c r="CI62"/>
  <c r="CG62"/>
  <c r="CF62"/>
  <c r="CE62"/>
  <c r="CC62"/>
  <c r="BZ62"/>
  <c r="BY62"/>
  <c r="BX62"/>
  <c r="BV62"/>
  <c r="BT62"/>
  <c r="BR62"/>
  <c r="BP62"/>
  <c r="BN62"/>
  <c r="BL62"/>
  <c r="BJ62"/>
  <c r="BH62"/>
  <c r="BF62"/>
  <c r="BD62"/>
  <c r="BB62"/>
  <c r="AZ62"/>
  <c r="AX62"/>
  <c r="AV62"/>
  <c r="AT62"/>
  <c r="AR62"/>
  <c r="AP62"/>
  <c r="AN62"/>
  <c r="AL62"/>
  <c r="AJ62"/>
  <c r="AH62"/>
  <c r="AF62"/>
  <c r="AD62"/>
  <c r="AB62"/>
  <c r="Z62"/>
  <c r="X62"/>
  <c r="V62"/>
  <c r="T62"/>
  <c r="R62"/>
  <c r="P62"/>
  <c r="N62"/>
  <c r="M62"/>
  <c r="K62"/>
  <c r="J62"/>
  <c r="H62"/>
  <c r="F62"/>
  <c r="D62"/>
  <c r="CN61"/>
  <c r="CM61"/>
  <c r="CL61"/>
  <c r="CJ61"/>
  <c r="CI61"/>
  <c r="CG61"/>
  <c r="CF61"/>
  <c r="CE61"/>
  <c r="CC61"/>
  <c r="BZ61"/>
  <c r="BY61"/>
  <c r="BX61"/>
  <c r="BV61"/>
  <c r="BT61"/>
  <c r="BR61"/>
  <c r="BP61"/>
  <c r="BN61"/>
  <c r="BL61"/>
  <c r="BJ61"/>
  <c r="BH61"/>
  <c r="BF61"/>
  <c r="BD61"/>
  <c r="BB61"/>
  <c r="AZ61"/>
  <c r="AX61"/>
  <c r="AV61"/>
  <c r="AT61"/>
  <c r="AR61"/>
  <c r="AP61"/>
  <c r="AN61"/>
  <c r="AL61"/>
  <c r="AJ61"/>
  <c r="AH61"/>
  <c r="AF61"/>
  <c r="AD61"/>
  <c r="AB61"/>
  <c r="Z61"/>
  <c r="X61"/>
  <c r="V61"/>
  <c r="T61"/>
  <c r="R61"/>
  <c r="P61"/>
  <c r="N61"/>
  <c r="M61"/>
  <c r="K61"/>
  <c r="J61"/>
  <c r="H61"/>
  <c r="F61"/>
  <c r="D61"/>
  <c r="CN60"/>
  <c r="CM60"/>
  <c r="CL60"/>
  <c r="CJ60"/>
  <c r="CI60"/>
  <c r="CG60"/>
  <c r="CF60"/>
  <c r="CE60"/>
  <c r="CC60"/>
  <c r="BZ60"/>
  <c r="BY60"/>
  <c r="BX60"/>
  <c r="BV60"/>
  <c r="BT60"/>
  <c r="BR60"/>
  <c r="BP60"/>
  <c r="BN60"/>
  <c r="BL60"/>
  <c r="BJ60"/>
  <c r="BH60"/>
  <c r="BF60"/>
  <c r="BD60"/>
  <c r="BB60"/>
  <c r="AZ60"/>
  <c r="AX60"/>
  <c r="AV60"/>
  <c r="AT60"/>
  <c r="AR60"/>
  <c r="AP60"/>
  <c r="AN60"/>
  <c r="AL60"/>
  <c r="AJ60"/>
  <c r="AH60"/>
  <c r="AF60"/>
  <c r="AD60"/>
  <c r="AB60"/>
  <c r="Z60"/>
  <c r="X60"/>
  <c r="V60"/>
  <c r="T60"/>
  <c r="R60"/>
  <c r="P60"/>
  <c r="N60"/>
  <c r="M60"/>
  <c r="K60"/>
  <c r="J60"/>
  <c r="H60"/>
  <c r="F60"/>
  <c r="D60"/>
  <c r="CN59"/>
  <c r="CM59"/>
  <c r="CL59"/>
  <c r="CJ59"/>
  <c r="CI59"/>
  <c r="CG59"/>
  <c r="CF59"/>
  <c r="CE59"/>
  <c r="CC59"/>
  <c r="BZ59"/>
  <c r="BY59"/>
  <c r="BX59"/>
  <c r="BV59"/>
  <c r="BT59"/>
  <c r="BR59"/>
  <c r="BP59"/>
  <c r="BN59"/>
  <c r="BL59"/>
  <c r="BJ59"/>
  <c r="BH59"/>
  <c r="BF59"/>
  <c r="BD59"/>
  <c r="BB59"/>
  <c r="AZ59"/>
  <c r="AX59"/>
  <c r="AV59"/>
  <c r="AT59"/>
  <c r="AR59"/>
  <c r="AP59"/>
  <c r="AN59"/>
  <c r="AL59"/>
  <c r="AJ59"/>
  <c r="AH59"/>
  <c r="AF59"/>
  <c r="AD59"/>
  <c r="AB59"/>
  <c r="Z59"/>
  <c r="X59"/>
  <c r="V59"/>
  <c r="T59"/>
  <c r="R59"/>
  <c r="P59"/>
  <c r="N59"/>
  <c r="M59"/>
  <c r="K59"/>
  <c r="J59"/>
  <c r="H59"/>
  <c r="F59"/>
  <c r="D59"/>
  <c r="CN58"/>
  <c r="CM58"/>
  <c r="CL58"/>
  <c r="CJ58"/>
  <c r="CI58"/>
  <c r="CG58"/>
  <c r="CF58"/>
  <c r="CE58"/>
  <c r="CC58"/>
  <c r="BZ58"/>
  <c r="BY58"/>
  <c r="BX58"/>
  <c r="BV58"/>
  <c r="BT58"/>
  <c r="BR58"/>
  <c r="BP58"/>
  <c r="BN58"/>
  <c r="BL58"/>
  <c r="BJ58"/>
  <c r="BH58"/>
  <c r="BF58"/>
  <c r="BD58"/>
  <c r="BB58"/>
  <c r="AZ58"/>
  <c r="AX58"/>
  <c r="AV58"/>
  <c r="AT58"/>
  <c r="AR58"/>
  <c r="AP58"/>
  <c r="AN58"/>
  <c r="AL58"/>
  <c r="AJ58"/>
  <c r="AH58"/>
  <c r="AF58"/>
  <c r="AD58"/>
  <c r="AB58"/>
  <c r="Z58"/>
  <c r="X58"/>
  <c r="V58"/>
  <c r="T58"/>
  <c r="R58"/>
  <c r="P58"/>
  <c r="N58"/>
  <c r="M58"/>
  <c r="K58"/>
  <c r="J58"/>
  <c r="H58"/>
  <c r="F58"/>
  <c r="D58"/>
  <c r="CN57"/>
  <c r="CM57"/>
  <c r="CL57"/>
  <c r="CJ57"/>
  <c r="CI57"/>
  <c r="CG57"/>
  <c r="CF57"/>
  <c r="CE57"/>
  <c r="CC57"/>
  <c r="BZ57"/>
  <c r="BY57"/>
  <c r="BX57"/>
  <c r="BV57"/>
  <c r="BT57"/>
  <c r="BR57"/>
  <c r="BP57"/>
  <c r="BN57"/>
  <c r="BL57"/>
  <c r="BJ57"/>
  <c r="BH57"/>
  <c r="BF57"/>
  <c r="BD57"/>
  <c r="BB57"/>
  <c r="AZ57"/>
  <c r="AX57"/>
  <c r="AV57"/>
  <c r="AT57"/>
  <c r="AR57"/>
  <c r="AP57"/>
  <c r="AN57"/>
  <c r="AL57"/>
  <c r="AJ57"/>
  <c r="AH57"/>
  <c r="AF57"/>
  <c r="AD57"/>
  <c r="AB57"/>
  <c r="Z57"/>
  <c r="X57"/>
  <c r="V57"/>
  <c r="T57"/>
  <c r="R57"/>
  <c r="P57"/>
  <c r="N57"/>
  <c r="M57"/>
  <c r="K57"/>
  <c r="J57"/>
  <c r="H57"/>
  <c r="F57"/>
  <c r="D57"/>
  <c r="CN56"/>
  <c r="CM56"/>
  <c r="CL56"/>
  <c r="CJ56"/>
  <c r="CI56"/>
  <c r="CG56"/>
  <c r="CF56"/>
  <c r="CE56"/>
  <c r="CC56"/>
  <c r="BZ56"/>
  <c r="BY56"/>
  <c r="BX56"/>
  <c r="BV56"/>
  <c r="BT56"/>
  <c r="BR56"/>
  <c r="BP56"/>
  <c r="BN56"/>
  <c r="BL56"/>
  <c r="BJ56"/>
  <c r="BH56"/>
  <c r="BF56"/>
  <c r="BD56"/>
  <c r="BB56"/>
  <c r="AZ56"/>
  <c r="AX56"/>
  <c r="AV56"/>
  <c r="AT56"/>
  <c r="AR56"/>
  <c r="AP56"/>
  <c r="AN56"/>
  <c r="AL56"/>
  <c r="AJ56"/>
  <c r="AH56"/>
  <c r="AF56"/>
  <c r="AD56"/>
  <c r="AB56"/>
  <c r="Z56"/>
  <c r="X56"/>
  <c r="V56"/>
  <c r="T56"/>
  <c r="R56"/>
  <c r="P56"/>
  <c r="N56"/>
  <c r="M56"/>
  <c r="K56"/>
  <c r="J56"/>
  <c r="H56"/>
  <c r="F56"/>
  <c r="D56"/>
  <c r="CN55"/>
  <c r="CM55"/>
  <c r="CL55"/>
  <c r="CJ55"/>
  <c r="CI55"/>
  <c r="CG55"/>
  <c r="CF55"/>
  <c r="CE55"/>
  <c r="CC55"/>
  <c r="BZ55"/>
  <c r="BY55"/>
  <c r="BX55"/>
  <c r="BV55"/>
  <c r="BT55"/>
  <c r="BR55"/>
  <c r="BP55"/>
  <c r="BN55"/>
  <c r="BL55"/>
  <c r="BJ55"/>
  <c r="BH55"/>
  <c r="BF55"/>
  <c r="BD55"/>
  <c r="BB55"/>
  <c r="AZ55"/>
  <c r="AX55"/>
  <c r="AV55"/>
  <c r="AT55"/>
  <c r="AR55"/>
  <c r="AP55"/>
  <c r="AN55"/>
  <c r="AL55"/>
  <c r="AJ55"/>
  <c r="AH55"/>
  <c r="AF55"/>
  <c r="AD55"/>
  <c r="AB55"/>
  <c r="Z55"/>
  <c r="X55"/>
  <c r="V55"/>
  <c r="T55"/>
  <c r="R55"/>
  <c r="P55"/>
  <c r="N55"/>
  <c r="M55"/>
  <c r="K55"/>
  <c r="J55"/>
  <c r="H55"/>
  <c r="F55"/>
  <c r="D55"/>
  <c r="CN54"/>
  <c r="CM54"/>
  <c r="CL54"/>
  <c r="CJ54"/>
  <c r="CI54"/>
  <c r="CG54"/>
  <c r="CF54"/>
  <c r="CE54"/>
  <c r="CC54"/>
  <c r="BZ54"/>
  <c r="BY54"/>
  <c r="BX54"/>
  <c r="BV54"/>
  <c r="BT54"/>
  <c r="BR54"/>
  <c r="BP54"/>
  <c r="BN54"/>
  <c r="BL54"/>
  <c r="BJ54"/>
  <c r="BH54"/>
  <c r="BF54"/>
  <c r="BD54"/>
  <c r="BB54"/>
  <c r="AZ54"/>
  <c r="AX54"/>
  <c r="AV54"/>
  <c r="AT54"/>
  <c r="AR54"/>
  <c r="AP54"/>
  <c r="AN54"/>
  <c r="AL54"/>
  <c r="AJ54"/>
  <c r="AH54"/>
  <c r="AF54"/>
  <c r="AD54"/>
  <c r="AB54"/>
  <c r="Z54"/>
  <c r="X54"/>
  <c r="V54"/>
  <c r="T54"/>
  <c r="R54"/>
  <c r="P54"/>
  <c r="N54"/>
  <c r="M54"/>
  <c r="K54"/>
  <c r="J54"/>
  <c r="H54"/>
  <c r="F54"/>
  <c r="D54"/>
  <c r="CN53"/>
  <c r="CM53"/>
  <c r="CL53"/>
  <c r="CJ53"/>
  <c r="CI53"/>
  <c r="CG53"/>
  <c r="CF53"/>
  <c r="CE53"/>
  <c r="CC53"/>
  <c r="BZ53"/>
  <c r="BY53"/>
  <c r="BX53"/>
  <c r="BV53"/>
  <c r="BT53"/>
  <c r="BR53"/>
  <c r="BP53"/>
  <c r="BN53"/>
  <c r="BL53"/>
  <c r="BJ53"/>
  <c r="BH53"/>
  <c r="BF53"/>
  <c r="BD53"/>
  <c r="BB53"/>
  <c r="AZ53"/>
  <c r="AX53"/>
  <c r="AV53"/>
  <c r="AT53"/>
  <c r="AR53"/>
  <c r="AP53"/>
  <c r="AN53"/>
  <c r="AL53"/>
  <c r="AJ53"/>
  <c r="AH53"/>
  <c r="AF53"/>
  <c r="AD53"/>
  <c r="AB53"/>
  <c r="Z53"/>
  <c r="X53"/>
  <c r="V53"/>
  <c r="T53"/>
  <c r="R53"/>
  <c r="P53"/>
  <c r="N53"/>
  <c r="M53"/>
  <c r="K53"/>
  <c r="J53"/>
  <c r="H53"/>
  <c r="F53"/>
  <c r="D53"/>
  <c r="CN52"/>
  <c r="CM52"/>
  <c r="CL52"/>
  <c r="CJ52"/>
  <c r="CI52"/>
  <c r="CG52"/>
  <c r="CF52"/>
  <c r="CE52"/>
  <c r="CC52"/>
  <c r="BZ52"/>
  <c r="BY52"/>
  <c r="BX52"/>
  <c r="BV52"/>
  <c r="BT52"/>
  <c r="BR52"/>
  <c r="BP52"/>
  <c r="BN52"/>
  <c r="BL52"/>
  <c r="BJ52"/>
  <c r="BH52"/>
  <c r="BF52"/>
  <c r="BD52"/>
  <c r="BB52"/>
  <c r="AZ52"/>
  <c r="AX52"/>
  <c r="AV52"/>
  <c r="AT52"/>
  <c r="AR52"/>
  <c r="AP52"/>
  <c r="AN52"/>
  <c r="AL52"/>
  <c r="AJ52"/>
  <c r="AH52"/>
  <c r="AF52"/>
  <c r="AD52"/>
  <c r="AB52"/>
  <c r="Z52"/>
  <c r="X52"/>
  <c r="V52"/>
  <c r="T52"/>
  <c r="R52"/>
  <c r="P52"/>
  <c r="N52"/>
  <c r="M52"/>
  <c r="K52"/>
  <c r="J52"/>
  <c r="H52"/>
  <c r="F52"/>
  <c r="D52"/>
  <c r="CN51"/>
  <c r="CM51"/>
  <c r="CL51"/>
  <c r="CJ51"/>
  <c r="CI51"/>
  <c r="CG51"/>
  <c r="CF51"/>
  <c r="CE51"/>
  <c r="CC51"/>
  <c r="BZ51"/>
  <c r="BY51"/>
  <c r="BX51"/>
  <c r="BV51"/>
  <c r="BT51"/>
  <c r="BR51"/>
  <c r="BP51"/>
  <c r="BN51"/>
  <c r="BL51"/>
  <c r="BJ51"/>
  <c r="BH51"/>
  <c r="BF51"/>
  <c r="BD51"/>
  <c r="BB51"/>
  <c r="AZ51"/>
  <c r="AX51"/>
  <c r="AV51"/>
  <c r="AT51"/>
  <c r="AR51"/>
  <c r="AP51"/>
  <c r="AN51"/>
  <c r="AL51"/>
  <c r="AJ51"/>
  <c r="AH51"/>
  <c r="AF51"/>
  <c r="AD51"/>
  <c r="AB51"/>
  <c r="Z51"/>
  <c r="X51"/>
  <c r="V51"/>
  <c r="T51"/>
  <c r="R51"/>
  <c r="P51"/>
  <c r="N51"/>
  <c r="M51"/>
  <c r="K51"/>
  <c r="J51"/>
  <c r="H51"/>
  <c r="F51"/>
  <c r="D51"/>
  <c r="CN50"/>
  <c r="CM50"/>
  <c r="CL50"/>
  <c r="CJ50"/>
  <c r="CI50"/>
  <c r="CG50"/>
  <c r="CF50"/>
  <c r="CE50"/>
  <c r="CC50"/>
  <c r="BZ50"/>
  <c r="BY50"/>
  <c r="BX50"/>
  <c r="BV50"/>
  <c r="BT50"/>
  <c r="BR50"/>
  <c r="BP50"/>
  <c r="BN50"/>
  <c r="BL50"/>
  <c r="BJ50"/>
  <c r="BH50"/>
  <c r="BF50"/>
  <c r="BD50"/>
  <c r="BB50"/>
  <c r="AZ50"/>
  <c r="AX50"/>
  <c r="AV50"/>
  <c r="AT50"/>
  <c r="AR50"/>
  <c r="AP50"/>
  <c r="AN50"/>
  <c r="AL50"/>
  <c r="AJ50"/>
  <c r="AH50"/>
  <c r="AF50"/>
  <c r="AD50"/>
  <c r="AB50"/>
  <c r="Z50"/>
  <c r="X50"/>
  <c r="V50"/>
  <c r="T50"/>
  <c r="R50"/>
  <c r="P50"/>
  <c r="N50"/>
  <c r="M50"/>
  <c r="K50"/>
  <c r="J50"/>
  <c r="H50"/>
  <c r="F50"/>
  <c r="D50"/>
  <c r="CN49"/>
  <c r="CM49"/>
  <c r="CL49"/>
  <c r="CJ49"/>
  <c r="CI49"/>
  <c r="CG49"/>
  <c r="CF49"/>
  <c r="CE49"/>
  <c r="CC49"/>
  <c r="BZ49"/>
  <c r="BY49"/>
  <c r="BX49"/>
  <c r="BV49"/>
  <c r="BT49"/>
  <c r="BR49"/>
  <c r="BP49"/>
  <c r="BN49"/>
  <c r="BL49"/>
  <c r="BJ49"/>
  <c r="BH49"/>
  <c r="BF49"/>
  <c r="BD49"/>
  <c r="BB49"/>
  <c r="AZ49"/>
  <c r="AX49"/>
  <c r="AV49"/>
  <c r="AT49"/>
  <c r="AR49"/>
  <c r="AP49"/>
  <c r="AN49"/>
  <c r="AL49"/>
  <c r="AJ49"/>
  <c r="AH49"/>
  <c r="AF49"/>
  <c r="AD49"/>
  <c r="AB49"/>
  <c r="Z49"/>
  <c r="X49"/>
  <c r="V49"/>
  <c r="T49"/>
  <c r="R49"/>
  <c r="P49"/>
  <c r="N49"/>
  <c r="M49"/>
  <c r="K49"/>
  <c r="J49"/>
  <c r="H49"/>
  <c r="F49"/>
  <c r="D49"/>
  <c r="CN48"/>
  <c r="CM48"/>
  <c r="CL48"/>
  <c r="CJ48"/>
  <c r="CI48"/>
  <c r="CG48"/>
  <c r="CF48"/>
  <c r="CE48"/>
  <c r="CC48"/>
  <c r="BZ48"/>
  <c r="BY48"/>
  <c r="BX48"/>
  <c r="BV48"/>
  <c r="BT48"/>
  <c r="BR48"/>
  <c r="BP48"/>
  <c r="BN48"/>
  <c r="BL48"/>
  <c r="BJ48"/>
  <c r="BH48"/>
  <c r="BF48"/>
  <c r="BD48"/>
  <c r="BB48"/>
  <c r="AZ48"/>
  <c r="AX48"/>
  <c r="AV48"/>
  <c r="AT48"/>
  <c r="AR48"/>
  <c r="AP48"/>
  <c r="AN48"/>
  <c r="AL48"/>
  <c r="AJ48"/>
  <c r="AH48"/>
  <c r="AF48"/>
  <c r="AD48"/>
  <c r="AB48"/>
  <c r="Z48"/>
  <c r="X48"/>
  <c r="V48"/>
  <c r="T48"/>
  <c r="R48"/>
  <c r="P48"/>
  <c r="N48"/>
  <c r="M48"/>
  <c r="K48"/>
  <c r="J48"/>
  <c r="H48"/>
  <c r="F48"/>
  <c r="D48"/>
  <c r="CN47"/>
  <c r="CM47"/>
  <c r="CL47"/>
  <c r="CJ47"/>
  <c r="CI47"/>
  <c r="CG47"/>
  <c r="CF47"/>
  <c r="CE47"/>
  <c r="CC47"/>
  <c r="BZ47"/>
  <c r="BY47"/>
  <c r="BX47"/>
  <c r="BV47"/>
  <c r="BT47"/>
  <c r="BR47"/>
  <c r="BP47"/>
  <c r="BN47"/>
  <c r="BL47"/>
  <c r="BJ47"/>
  <c r="BH47"/>
  <c r="BF47"/>
  <c r="BD47"/>
  <c r="BB47"/>
  <c r="AZ47"/>
  <c r="AX47"/>
  <c r="AV47"/>
  <c r="AT47"/>
  <c r="AR47"/>
  <c r="AP47"/>
  <c r="AN47"/>
  <c r="AL47"/>
  <c r="AJ47"/>
  <c r="AH47"/>
  <c r="AF47"/>
  <c r="AD47"/>
  <c r="AB47"/>
  <c r="Z47"/>
  <c r="X47"/>
  <c r="V47"/>
  <c r="T47"/>
  <c r="R47"/>
  <c r="P47"/>
  <c r="N47"/>
  <c r="M47"/>
  <c r="K47"/>
  <c r="J47"/>
  <c r="H47"/>
  <c r="F47"/>
  <c r="D47"/>
  <c r="CN46"/>
  <c r="CM46"/>
  <c r="CL46"/>
  <c r="CJ46"/>
  <c r="CI46"/>
  <c r="CG46"/>
  <c r="CF46"/>
  <c r="CE46"/>
  <c r="CC46"/>
  <c r="BZ46"/>
  <c r="BY46"/>
  <c r="BX46"/>
  <c r="BV46"/>
  <c r="BT46"/>
  <c r="BR46"/>
  <c r="BP46"/>
  <c r="BN46"/>
  <c r="BL46"/>
  <c r="BJ46"/>
  <c r="BH46"/>
  <c r="BF46"/>
  <c r="BD46"/>
  <c r="BB46"/>
  <c r="AZ46"/>
  <c r="AX46"/>
  <c r="AV46"/>
  <c r="AT46"/>
  <c r="AR46"/>
  <c r="AP46"/>
  <c r="AN46"/>
  <c r="AL46"/>
  <c r="AJ46"/>
  <c r="AH46"/>
  <c r="AF46"/>
  <c r="AD46"/>
  <c r="AB46"/>
  <c r="Z46"/>
  <c r="X46"/>
  <c r="V46"/>
  <c r="T46"/>
  <c r="R46"/>
  <c r="P46"/>
  <c r="N46"/>
  <c r="M46"/>
  <c r="K46"/>
  <c r="J46"/>
  <c r="H46"/>
  <c r="F46"/>
  <c r="D46"/>
  <c r="CN45"/>
  <c r="CM45"/>
  <c r="CL45"/>
  <c r="CJ45"/>
  <c r="CI45"/>
  <c r="CG45"/>
  <c r="CF45"/>
  <c r="CE45"/>
  <c r="CC45"/>
  <c r="BZ45"/>
  <c r="BY45"/>
  <c r="BX45"/>
  <c r="BV45"/>
  <c r="BT45"/>
  <c r="BR45"/>
  <c r="BP45"/>
  <c r="BN45"/>
  <c r="BL45"/>
  <c r="BJ45"/>
  <c r="BH45"/>
  <c r="BF45"/>
  <c r="BD45"/>
  <c r="BB45"/>
  <c r="AZ45"/>
  <c r="AX45"/>
  <c r="AV45"/>
  <c r="AT45"/>
  <c r="AR45"/>
  <c r="AP45"/>
  <c r="AN45"/>
  <c r="AL45"/>
  <c r="AJ45"/>
  <c r="AH45"/>
  <c r="AF45"/>
  <c r="AD45"/>
  <c r="AB45"/>
  <c r="Z45"/>
  <c r="X45"/>
  <c r="V45"/>
  <c r="T45"/>
  <c r="R45"/>
  <c r="P45"/>
  <c r="N45"/>
  <c r="M45"/>
  <c r="K45"/>
  <c r="J45"/>
  <c r="H45"/>
  <c r="F45"/>
  <c r="D45"/>
  <c r="CN44"/>
  <c r="CM44"/>
  <c r="CL44"/>
  <c r="CJ44"/>
  <c r="CI44"/>
  <c r="CG44"/>
  <c r="CF44"/>
  <c r="CE44"/>
  <c r="CC44"/>
  <c r="BZ44"/>
  <c r="BY44"/>
  <c r="BX44"/>
  <c r="BV44"/>
  <c r="BT44"/>
  <c r="BR44"/>
  <c r="BP44"/>
  <c r="BN44"/>
  <c r="BL44"/>
  <c r="BJ44"/>
  <c r="BH44"/>
  <c r="BF44"/>
  <c r="BD44"/>
  <c r="BB44"/>
  <c r="AZ44"/>
  <c r="AX44"/>
  <c r="AV44"/>
  <c r="AT44"/>
  <c r="AR44"/>
  <c r="AP44"/>
  <c r="AN44"/>
  <c r="AL44"/>
  <c r="AJ44"/>
  <c r="AH44"/>
  <c r="AF44"/>
  <c r="AD44"/>
  <c r="AB44"/>
  <c r="Z44"/>
  <c r="X44"/>
  <c r="V44"/>
  <c r="T44"/>
  <c r="R44"/>
  <c r="P44"/>
  <c r="N44"/>
  <c r="M44"/>
  <c r="K44"/>
  <c r="J44"/>
  <c r="H44"/>
  <c r="F44"/>
  <c r="D44"/>
  <c r="CN43"/>
  <c r="CM43"/>
  <c r="CL43"/>
  <c r="CJ43"/>
  <c r="CI43"/>
  <c r="CG43"/>
  <c r="CF43"/>
  <c r="CE43"/>
  <c r="CC43"/>
  <c r="BZ43"/>
  <c r="BY43"/>
  <c r="BX43"/>
  <c r="BV43"/>
  <c r="BT43"/>
  <c r="BR43"/>
  <c r="BP43"/>
  <c r="BN43"/>
  <c r="BL43"/>
  <c r="BJ43"/>
  <c r="BH43"/>
  <c r="BF43"/>
  <c r="BD43"/>
  <c r="BB43"/>
  <c r="AZ43"/>
  <c r="AX43"/>
  <c r="AV43"/>
  <c r="AT43"/>
  <c r="AR43"/>
  <c r="AP43"/>
  <c r="AN43"/>
  <c r="AL43"/>
  <c r="AJ43"/>
  <c r="AH43"/>
  <c r="AF43"/>
  <c r="AD43"/>
  <c r="AB43"/>
  <c r="Z43"/>
  <c r="X43"/>
  <c r="V43"/>
  <c r="T43"/>
  <c r="R43"/>
  <c r="P43"/>
  <c r="N43"/>
  <c r="M43"/>
  <c r="K43"/>
  <c r="J43"/>
  <c r="H43"/>
  <c r="F43"/>
  <c r="D43"/>
  <c r="CN42"/>
  <c r="CM42"/>
  <c r="CL42"/>
  <c r="CJ42"/>
  <c r="CI42"/>
  <c r="CG42"/>
  <c r="CF42"/>
  <c r="CE42"/>
  <c r="CC42"/>
  <c r="BZ42"/>
  <c r="BY42"/>
  <c r="BX42"/>
  <c r="BV42"/>
  <c r="BT42"/>
  <c r="BR42"/>
  <c r="BP42"/>
  <c r="BN42"/>
  <c r="BL42"/>
  <c r="BJ42"/>
  <c r="BH42"/>
  <c r="BF42"/>
  <c r="BD42"/>
  <c r="BB42"/>
  <c r="AZ42"/>
  <c r="AX42"/>
  <c r="AV42"/>
  <c r="AT42"/>
  <c r="AR42"/>
  <c r="AP42"/>
  <c r="AN42"/>
  <c r="AL42"/>
  <c r="AJ42"/>
  <c r="AH42"/>
  <c r="AF42"/>
  <c r="AD42"/>
  <c r="AB42"/>
  <c r="Z42"/>
  <c r="X42"/>
  <c r="V42"/>
  <c r="T42"/>
  <c r="R42"/>
  <c r="P42"/>
  <c r="N42"/>
  <c r="M42"/>
  <c r="K42"/>
  <c r="J42"/>
  <c r="H42"/>
  <c r="F42"/>
  <c r="D42"/>
  <c r="CN41"/>
  <c r="CM41"/>
  <c r="CL41"/>
  <c r="CJ41"/>
  <c r="CI41"/>
  <c r="CG41"/>
  <c r="CF41"/>
  <c r="CE41"/>
  <c r="CC41"/>
  <c r="BZ41"/>
  <c r="BY41"/>
  <c r="BX41"/>
  <c r="BV41"/>
  <c r="BT41"/>
  <c r="BR41"/>
  <c r="BP41"/>
  <c r="BN41"/>
  <c r="BL41"/>
  <c r="BJ41"/>
  <c r="BH41"/>
  <c r="BF41"/>
  <c r="BD41"/>
  <c r="BB41"/>
  <c r="AZ41"/>
  <c r="AX41"/>
  <c r="AV41"/>
  <c r="AT41"/>
  <c r="AR41"/>
  <c r="AP41"/>
  <c r="AN41"/>
  <c r="AL41"/>
  <c r="AJ41"/>
  <c r="AH41"/>
  <c r="AF41"/>
  <c r="AD41"/>
  <c r="AB41"/>
  <c r="Z41"/>
  <c r="X41"/>
  <c r="V41"/>
  <c r="T41"/>
  <c r="R41"/>
  <c r="P41"/>
  <c r="N41"/>
  <c r="M41"/>
  <c r="K41"/>
  <c r="J41"/>
  <c r="H41"/>
  <c r="F41"/>
  <c r="D41"/>
  <c r="CN40"/>
  <c r="CM40"/>
  <c r="CL40"/>
  <c r="CJ40"/>
  <c r="CI40"/>
  <c r="CG40"/>
  <c r="CF40"/>
  <c r="CE40"/>
  <c r="CC40"/>
  <c r="BZ40"/>
  <c r="BY40"/>
  <c r="BX40"/>
  <c r="BV40"/>
  <c r="BT40"/>
  <c r="BR40"/>
  <c r="BP40"/>
  <c r="BN40"/>
  <c r="BL40"/>
  <c r="BJ40"/>
  <c r="BH40"/>
  <c r="BF40"/>
  <c r="BD40"/>
  <c r="BB40"/>
  <c r="AZ40"/>
  <c r="AX40"/>
  <c r="AV40"/>
  <c r="AT40"/>
  <c r="AR40"/>
  <c r="AP40"/>
  <c r="AN40"/>
  <c r="AL40"/>
  <c r="AJ40"/>
  <c r="AH40"/>
  <c r="AF40"/>
  <c r="AD40"/>
  <c r="AB40"/>
  <c r="Z40"/>
  <c r="X40"/>
  <c r="V40"/>
  <c r="T40"/>
  <c r="R40"/>
  <c r="P40"/>
  <c r="N40"/>
  <c r="M40"/>
  <c r="K40"/>
  <c r="J40"/>
  <c r="H40"/>
  <c r="F40"/>
  <c r="D40"/>
  <c r="CN39"/>
  <c r="CM39"/>
  <c r="CL39"/>
  <c r="CJ39"/>
  <c r="CI39"/>
  <c r="CG39"/>
  <c r="CF39"/>
  <c r="CE39"/>
  <c r="CC39"/>
  <c r="BZ39"/>
  <c r="BY39"/>
  <c r="BX39"/>
  <c r="BV39"/>
  <c r="BT39"/>
  <c r="BR39"/>
  <c r="BP39"/>
  <c r="BN39"/>
  <c r="BL39"/>
  <c r="BJ39"/>
  <c r="BH39"/>
  <c r="BF39"/>
  <c r="BD39"/>
  <c r="BB39"/>
  <c r="AZ39"/>
  <c r="AX39"/>
  <c r="AV39"/>
  <c r="AT39"/>
  <c r="AR39"/>
  <c r="AP39"/>
  <c r="AN39"/>
  <c r="AL39"/>
  <c r="AJ39"/>
  <c r="AH39"/>
  <c r="AF39"/>
  <c r="AD39"/>
  <c r="AB39"/>
  <c r="Z39"/>
  <c r="X39"/>
  <c r="V39"/>
  <c r="T39"/>
  <c r="R39"/>
  <c r="P39"/>
  <c r="N39"/>
  <c r="M39"/>
  <c r="K39"/>
  <c r="J39"/>
  <c r="H39"/>
  <c r="F39"/>
  <c r="D39"/>
  <c r="CN38"/>
  <c r="CM38"/>
  <c r="CL38"/>
  <c r="CJ38"/>
  <c r="CI38"/>
  <c r="CG38"/>
  <c r="CF38"/>
  <c r="CE38"/>
  <c r="CC38"/>
  <c r="BZ38"/>
  <c r="BY38"/>
  <c r="BX38"/>
  <c r="BV38"/>
  <c r="BT38"/>
  <c r="BR38"/>
  <c r="BP38"/>
  <c r="BN38"/>
  <c r="BL38"/>
  <c r="BJ38"/>
  <c r="BH38"/>
  <c r="BF38"/>
  <c r="BD38"/>
  <c r="BB38"/>
  <c r="AZ38"/>
  <c r="AX38"/>
  <c r="AV38"/>
  <c r="AT38"/>
  <c r="AR38"/>
  <c r="AP38"/>
  <c r="AN38"/>
  <c r="AL38"/>
  <c r="AJ38"/>
  <c r="AH38"/>
  <c r="AF38"/>
  <c r="AD38"/>
  <c r="AB38"/>
  <c r="Z38"/>
  <c r="X38"/>
  <c r="V38"/>
  <c r="T38"/>
  <c r="R38"/>
  <c r="P38"/>
  <c r="N38"/>
  <c r="M38"/>
  <c r="K38"/>
  <c r="J38"/>
  <c r="H38"/>
  <c r="F38"/>
  <c r="D38"/>
  <c r="CN37"/>
  <c r="CM37"/>
  <c r="CL37"/>
  <c r="CJ37"/>
  <c r="CI37"/>
  <c r="CG37"/>
  <c r="CF37"/>
  <c r="CE37"/>
  <c r="CC37"/>
  <c r="BZ37"/>
  <c r="BY37"/>
  <c r="BX37"/>
  <c r="BV37"/>
  <c r="BT37"/>
  <c r="BR37"/>
  <c r="BP37"/>
  <c r="BN37"/>
  <c r="BL37"/>
  <c r="BJ37"/>
  <c r="BH37"/>
  <c r="BF37"/>
  <c r="BD37"/>
  <c r="BB37"/>
  <c r="AZ37"/>
  <c r="AX37"/>
  <c r="AV37"/>
  <c r="AT37"/>
  <c r="AR37"/>
  <c r="AP37"/>
  <c r="AN37"/>
  <c r="AL37"/>
  <c r="AJ37"/>
  <c r="AH37"/>
  <c r="AF37"/>
  <c r="AD37"/>
  <c r="AB37"/>
  <c r="Z37"/>
  <c r="X37"/>
  <c r="V37"/>
  <c r="T37"/>
  <c r="R37"/>
  <c r="P37"/>
  <c r="N37"/>
  <c r="M37"/>
  <c r="K37"/>
  <c r="J37"/>
  <c r="H37"/>
  <c r="F37"/>
  <c r="D37"/>
  <c r="CN36"/>
  <c r="CM36"/>
  <c r="CL36"/>
  <c r="CJ36"/>
  <c r="CI36"/>
  <c r="CG36"/>
  <c r="CF36"/>
  <c r="CE36"/>
  <c r="CC36"/>
  <c r="BZ36"/>
  <c r="BY36"/>
  <c r="BX36"/>
  <c r="BV36"/>
  <c r="BT36"/>
  <c r="BR36"/>
  <c r="BP36"/>
  <c r="BN36"/>
  <c r="BL36"/>
  <c r="BJ36"/>
  <c r="BH36"/>
  <c r="BF36"/>
  <c r="BD36"/>
  <c r="BB36"/>
  <c r="AZ36"/>
  <c r="AX36"/>
  <c r="AV36"/>
  <c r="AT36"/>
  <c r="AR36"/>
  <c r="AP36"/>
  <c r="AN36"/>
  <c r="AL36"/>
  <c r="AJ36"/>
  <c r="AH36"/>
  <c r="AF36"/>
  <c r="AD36"/>
  <c r="AB36"/>
  <c r="Z36"/>
  <c r="X36"/>
  <c r="V36"/>
  <c r="T36"/>
  <c r="R36"/>
  <c r="P36"/>
  <c r="N36"/>
  <c r="M36"/>
  <c r="K36"/>
  <c r="J36"/>
  <c r="H36"/>
  <c r="F36"/>
  <c r="D36"/>
  <c r="CN35"/>
  <c r="CM35"/>
  <c r="CL35"/>
  <c r="CJ35"/>
  <c r="CI35"/>
  <c r="CG35"/>
  <c r="CF35"/>
  <c r="CE35"/>
  <c r="CC35"/>
  <c r="BZ35"/>
  <c r="BY35"/>
  <c r="BX35"/>
  <c r="BV35"/>
  <c r="BT35"/>
  <c r="BR35"/>
  <c r="BP35"/>
  <c r="BN35"/>
  <c r="BL35"/>
  <c r="BJ35"/>
  <c r="BH35"/>
  <c r="BF35"/>
  <c r="BD35"/>
  <c r="BB35"/>
  <c r="AZ35"/>
  <c r="AX35"/>
  <c r="AV35"/>
  <c r="AT35"/>
  <c r="AR35"/>
  <c r="AP35"/>
  <c r="AN35"/>
  <c r="AL35"/>
  <c r="AJ35"/>
  <c r="AH35"/>
  <c r="AF35"/>
  <c r="AD35"/>
  <c r="AB35"/>
  <c r="Z35"/>
  <c r="X35"/>
  <c r="V35"/>
  <c r="T35"/>
  <c r="R35"/>
  <c r="P35"/>
  <c r="N35"/>
  <c r="M35"/>
  <c r="K35"/>
  <c r="J35"/>
  <c r="H35"/>
  <c r="F35"/>
  <c r="D35"/>
  <c r="CN34"/>
  <c r="CM34"/>
  <c r="CL34"/>
  <c r="CJ34"/>
  <c r="CI34"/>
  <c r="CG34"/>
  <c r="CF34"/>
  <c r="CE34"/>
  <c r="CC34"/>
  <c r="BZ34"/>
  <c r="BY34"/>
  <c r="BX34"/>
  <c r="BV34"/>
  <c r="BT34"/>
  <c r="BR34"/>
  <c r="BP34"/>
  <c r="BN34"/>
  <c r="BL34"/>
  <c r="BJ34"/>
  <c r="BH34"/>
  <c r="BF34"/>
  <c r="BD34"/>
  <c r="BB34"/>
  <c r="AZ34"/>
  <c r="AX34"/>
  <c r="AV34"/>
  <c r="AT34"/>
  <c r="AR34"/>
  <c r="AP34"/>
  <c r="AN34"/>
  <c r="AL34"/>
  <c r="AJ34"/>
  <c r="AH34"/>
  <c r="AF34"/>
  <c r="AD34"/>
  <c r="AB34"/>
  <c r="Z34"/>
  <c r="X34"/>
  <c r="V34"/>
  <c r="T34"/>
  <c r="R34"/>
  <c r="P34"/>
  <c r="N34"/>
  <c r="M34"/>
  <c r="K34"/>
  <c r="J34"/>
  <c r="H34"/>
  <c r="F34"/>
  <c r="D34"/>
  <c r="CN33"/>
  <c r="CM33"/>
  <c r="CL33"/>
  <c r="CJ33"/>
  <c r="CI33"/>
  <c r="CG33"/>
  <c r="CF33"/>
  <c r="CE33"/>
  <c r="CC33"/>
  <c r="BZ33"/>
  <c r="BY33"/>
  <c r="BX33"/>
  <c r="BV33"/>
  <c r="BT33"/>
  <c r="BR33"/>
  <c r="BP33"/>
  <c r="BN33"/>
  <c r="BL33"/>
  <c r="BJ33"/>
  <c r="BH33"/>
  <c r="BF33"/>
  <c r="BD33"/>
  <c r="BB33"/>
  <c r="AZ33"/>
  <c r="AX33"/>
  <c r="AV33"/>
  <c r="AT33"/>
  <c r="AR33"/>
  <c r="AP33"/>
  <c r="AN33"/>
  <c r="AL33"/>
  <c r="AJ33"/>
  <c r="AH33"/>
  <c r="AF33"/>
  <c r="AD33"/>
  <c r="AB33"/>
  <c r="Z33"/>
  <c r="X33"/>
  <c r="V33"/>
  <c r="T33"/>
  <c r="R33"/>
  <c r="P33"/>
  <c r="N33"/>
  <c r="M33"/>
  <c r="K33"/>
  <c r="J33"/>
  <c r="H33"/>
  <c r="F33"/>
  <c r="D33"/>
  <c r="CN32"/>
  <c r="CM32"/>
  <c r="CL32"/>
  <c r="CJ32"/>
  <c r="CI32"/>
  <c r="CG32"/>
  <c r="CF32"/>
  <c r="CE32"/>
  <c r="CC32"/>
  <c r="BZ32"/>
  <c r="BY32"/>
  <c r="BX32"/>
  <c r="BV32"/>
  <c r="BT32"/>
  <c r="BR32"/>
  <c r="BP32"/>
  <c r="BN32"/>
  <c r="BL32"/>
  <c r="BJ32"/>
  <c r="BH32"/>
  <c r="BF32"/>
  <c r="BD32"/>
  <c r="BB32"/>
  <c r="AZ32"/>
  <c r="AX32"/>
  <c r="AV32"/>
  <c r="AT32"/>
  <c r="AR32"/>
  <c r="AP32"/>
  <c r="AN32"/>
  <c r="AL32"/>
  <c r="AJ32"/>
  <c r="AH32"/>
  <c r="AF32"/>
  <c r="AD32"/>
  <c r="AB32"/>
  <c r="Z32"/>
  <c r="X32"/>
  <c r="V32"/>
  <c r="T32"/>
  <c r="R32"/>
  <c r="P32"/>
  <c r="N32"/>
  <c r="M32"/>
  <c r="K32"/>
  <c r="J32"/>
  <c r="H32"/>
  <c r="F32"/>
  <c r="D32"/>
  <c r="CN31"/>
  <c r="CM31"/>
  <c r="CL31"/>
  <c r="CJ31"/>
  <c r="CI31"/>
  <c r="CG31"/>
  <c r="CF31"/>
  <c r="CE31"/>
  <c r="CC31"/>
  <c r="BZ31"/>
  <c r="BY31"/>
  <c r="BX31"/>
  <c r="BV31"/>
  <c r="BT31"/>
  <c r="BR31"/>
  <c r="BP31"/>
  <c r="BN31"/>
  <c r="BL31"/>
  <c r="BJ31"/>
  <c r="BH31"/>
  <c r="BF31"/>
  <c r="BD31"/>
  <c r="BB31"/>
  <c r="AZ31"/>
  <c r="AX31"/>
  <c r="AV31"/>
  <c r="AT31"/>
  <c r="AR31"/>
  <c r="AP31"/>
  <c r="AN31"/>
  <c r="AL31"/>
  <c r="AJ31"/>
  <c r="AH31"/>
  <c r="AF31"/>
  <c r="AD31"/>
  <c r="AB31"/>
  <c r="Z31"/>
  <c r="X31"/>
  <c r="V31"/>
  <c r="T31"/>
  <c r="R31"/>
  <c r="P31"/>
  <c r="N31"/>
  <c r="M31"/>
  <c r="K31"/>
  <c r="J31"/>
  <c r="H31"/>
  <c r="F31"/>
  <c r="D31"/>
  <c r="CN30"/>
  <c r="CM30"/>
  <c r="CL30"/>
  <c r="CJ30"/>
  <c r="CI30"/>
  <c r="CG30"/>
  <c r="CF30"/>
  <c r="CE30"/>
  <c r="CC30"/>
  <c r="BZ30"/>
  <c r="BY30"/>
  <c r="BX30"/>
  <c r="BV30"/>
  <c r="BT30"/>
  <c r="BR30"/>
  <c r="BP30"/>
  <c r="BN30"/>
  <c r="BL30"/>
  <c r="BJ30"/>
  <c r="BH30"/>
  <c r="BF30"/>
  <c r="BD30"/>
  <c r="BB30"/>
  <c r="AZ30"/>
  <c r="AX30"/>
  <c r="AV30"/>
  <c r="AT30"/>
  <c r="AR30"/>
  <c r="AP30"/>
  <c r="AN30"/>
  <c r="AL30"/>
  <c r="AJ30"/>
  <c r="AH30"/>
  <c r="AF30"/>
  <c r="AD30"/>
  <c r="AB30"/>
  <c r="Z30"/>
  <c r="X30"/>
  <c r="V30"/>
  <c r="T30"/>
  <c r="R30"/>
  <c r="P30"/>
  <c r="N30"/>
  <c r="M30"/>
  <c r="K30"/>
  <c r="J30"/>
  <c r="H30"/>
  <c r="F30"/>
  <c r="D30"/>
  <c r="CN29"/>
  <c r="CM29"/>
  <c r="CL29"/>
  <c r="CJ29"/>
  <c r="CI29"/>
  <c r="CG29"/>
  <c r="CF29"/>
  <c r="CE29"/>
  <c r="CC29"/>
  <c r="BZ29"/>
  <c r="BY29"/>
  <c r="BX29"/>
  <c r="BV29"/>
  <c r="BT29"/>
  <c r="BR29"/>
  <c r="BP29"/>
  <c r="BN29"/>
  <c r="BL29"/>
  <c r="BJ29"/>
  <c r="BH29"/>
  <c r="BF29"/>
  <c r="BD29"/>
  <c r="BB29"/>
  <c r="AZ29"/>
  <c r="AX29"/>
  <c r="AV29"/>
  <c r="AT29"/>
  <c r="AR29"/>
  <c r="AP29"/>
  <c r="AN29"/>
  <c r="AL29"/>
  <c r="AJ29"/>
  <c r="AH29"/>
  <c r="AF29"/>
  <c r="AD29"/>
  <c r="AB29"/>
  <c r="Z29"/>
  <c r="X29"/>
  <c r="V29"/>
  <c r="T29"/>
  <c r="R29"/>
  <c r="P29"/>
  <c r="N29"/>
  <c r="M29"/>
  <c r="K29"/>
  <c r="J29"/>
  <c r="H29"/>
  <c r="F29"/>
  <c r="D29"/>
  <c r="CN28"/>
  <c r="CM28"/>
  <c r="CL28"/>
  <c r="CJ28"/>
  <c r="CI28"/>
  <c r="CG28"/>
  <c r="CF28"/>
  <c r="CE28"/>
  <c r="CC28"/>
  <c r="BZ28"/>
  <c r="BY28"/>
  <c r="BX28"/>
  <c r="BV28"/>
  <c r="BT28"/>
  <c r="BR28"/>
  <c r="BP28"/>
  <c r="BN28"/>
  <c r="BL28"/>
  <c r="BJ28"/>
  <c r="BH28"/>
  <c r="BF28"/>
  <c r="BD28"/>
  <c r="BB28"/>
  <c r="AZ28"/>
  <c r="AX28"/>
  <c r="AV28"/>
  <c r="AT28"/>
  <c r="AR28"/>
  <c r="AP28"/>
  <c r="AN28"/>
  <c r="AL28"/>
  <c r="AJ28"/>
  <c r="AH28"/>
  <c r="AF28"/>
  <c r="AD28"/>
  <c r="AB28"/>
  <c r="Z28"/>
  <c r="X28"/>
  <c r="V28"/>
  <c r="T28"/>
  <c r="R28"/>
  <c r="P28"/>
  <c r="N28"/>
  <c r="M28"/>
  <c r="K28"/>
  <c r="J28"/>
  <c r="H28"/>
  <c r="F28"/>
  <c r="D28"/>
  <c r="CN27"/>
  <c r="CM27"/>
  <c r="CL27"/>
  <c r="CJ27"/>
  <c r="CI27"/>
  <c r="CG27"/>
  <c r="CF27"/>
  <c r="CE27"/>
  <c r="CC27"/>
  <c r="BZ27"/>
  <c r="BY27"/>
  <c r="BX27"/>
  <c r="BV27"/>
  <c r="BT27"/>
  <c r="BR27"/>
  <c r="BP27"/>
  <c r="BN27"/>
  <c r="BL27"/>
  <c r="BJ27"/>
  <c r="BH27"/>
  <c r="BF27"/>
  <c r="BD27"/>
  <c r="BB27"/>
  <c r="AZ27"/>
  <c r="AX27"/>
  <c r="AV27"/>
  <c r="AT27"/>
  <c r="AR27"/>
  <c r="AP27"/>
  <c r="AN27"/>
  <c r="AL27"/>
  <c r="AJ27"/>
  <c r="AH27"/>
  <c r="AF27"/>
  <c r="AD27"/>
  <c r="AB27"/>
  <c r="Z27"/>
  <c r="X27"/>
  <c r="V27"/>
  <c r="T27"/>
  <c r="R27"/>
  <c r="P27"/>
  <c r="N27"/>
  <c r="M27"/>
  <c r="K27"/>
  <c r="J27"/>
  <c r="H27"/>
  <c r="F27"/>
  <c r="D27"/>
  <c r="CN26"/>
  <c r="CM26"/>
  <c r="CL26"/>
  <c r="CJ26"/>
  <c r="CI26"/>
  <c r="CG26"/>
  <c r="CF26"/>
  <c r="CE26"/>
  <c r="CC26"/>
  <c r="BZ26"/>
  <c r="BY26"/>
  <c r="BX26"/>
  <c r="BV26"/>
  <c r="BT26"/>
  <c r="BR26"/>
  <c r="BP26"/>
  <c r="BN26"/>
  <c r="BL26"/>
  <c r="BJ26"/>
  <c r="BH26"/>
  <c r="BF26"/>
  <c r="BD26"/>
  <c r="BB26"/>
  <c r="AZ26"/>
  <c r="AX26"/>
  <c r="AV26"/>
  <c r="AT26"/>
  <c r="AR26"/>
  <c r="AP26"/>
  <c r="AN26"/>
  <c r="AL26"/>
  <c r="AJ26"/>
  <c r="AH26"/>
  <c r="AF26"/>
  <c r="AD26"/>
  <c r="AB26"/>
  <c r="Z26"/>
  <c r="X26"/>
  <c r="V26"/>
  <c r="T26"/>
  <c r="R26"/>
  <c r="P26"/>
  <c r="N26"/>
  <c r="M26"/>
  <c r="K26"/>
  <c r="J26"/>
  <c r="H26"/>
  <c r="F26"/>
  <c r="D26"/>
  <c r="CN25"/>
  <c r="CM25"/>
  <c r="CL25"/>
  <c r="CJ25"/>
  <c r="CI25"/>
  <c r="CG25"/>
  <c r="CF25"/>
  <c r="CE25"/>
  <c r="CC25"/>
  <c r="BZ25"/>
  <c r="BY25"/>
  <c r="BX25"/>
  <c r="BV25"/>
  <c r="BT25"/>
  <c r="BR25"/>
  <c r="BP25"/>
  <c r="BN25"/>
  <c r="BL25"/>
  <c r="BJ25"/>
  <c r="BH25"/>
  <c r="BF25"/>
  <c r="BD25"/>
  <c r="BB25"/>
  <c r="AZ25"/>
  <c r="AX25"/>
  <c r="AV25"/>
  <c r="AT25"/>
  <c r="AR25"/>
  <c r="AP25"/>
  <c r="AN25"/>
  <c r="AL25"/>
  <c r="AJ25"/>
  <c r="AH25"/>
  <c r="AF25"/>
  <c r="AD25"/>
  <c r="AB25"/>
  <c r="Z25"/>
  <c r="X25"/>
  <c r="V25"/>
  <c r="T25"/>
  <c r="R25"/>
  <c r="P25"/>
  <c r="N25"/>
  <c r="M25"/>
  <c r="K25"/>
  <c r="J25"/>
  <c r="H25"/>
  <c r="F25"/>
  <c r="D25"/>
  <c r="CN24"/>
  <c r="CM24"/>
  <c r="CL24"/>
  <c r="CJ24"/>
  <c r="CI24"/>
  <c r="CG24"/>
  <c r="CF24"/>
  <c r="CE24"/>
  <c r="CC24"/>
  <c r="BZ24"/>
  <c r="BY24"/>
  <c r="BX24"/>
  <c r="BV24"/>
  <c r="BT24"/>
  <c r="BR24"/>
  <c r="BP24"/>
  <c r="BN24"/>
  <c r="BL24"/>
  <c r="BJ24"/>
  <c r="BH24"/>
  <c r="BF24"/>
  <c r="BD24"/>
  <c r="BB24"/>
  <c r="AZ24"/>
  <c r="AX24"/>
  <c r="AV24"/>
  <c r="AT24"/>
  <c r="AR24"/>
  <c r="AP24"/>
  <c r="AN24"/>
  <c r="AL24"/>
  <c r="AJ24"/>
  <c r="AH24"/>
  <c r="AF24"/>
  <c r="AD24"/>
  <c r="AB24"/>
  <c r="Z24"/>
  <c r="X24"/>
  <c r="V24"/>
  <c r="T24"/>
  <c r="R24"/>
  <c r="P24"/>
  <c r="N24"/>
  <c r="M24"/>
  <c r="K24"/>
  <c r="J24"/>
  <c r="H24"/>
  <c r="F24"/>
  <c r="D24"/>
  <c r="CN23"/>
  <c r="CM23"/>
  <c r="CL23"/>
  <c r="CJ23"/>
  <c r="CI23"/>
  <c r="CG23"/>
  <c r="CF23"/>
  <c r="CE23"/>
  <c r="CC23"/>
  <c r="BZ23"/>
  <c r="BY23"/>
  <c r="BX23"/>
  <c r="BV23"/>
  <c r="BT23"/>
  <c r="BR23"/>
  <c r="BP23"/>
  <c r="BN23"/>
  <c r="BL23"/>
  <c r="BJ23"/>
  <c r="BH23"/>
  <c r="BF23"/>
  <c r="BD23"/>
  <c r="BB23"/>
  <c r="AZ23"/>
  <c r="AX23"/>
  <c r="AV23"/>
  <c r="AT23"/>
  <c r="AR23"/>
  <c r="AP23"/>
  <c r="AN23"/>
  <c r="AL23"/>
  <c r="AJ23"/>
  <c r="AH23"/>
  <c r="AF23"/>
  <c r="AD23"/>
  <c r="AB23"/>
  <c r="Z23"/>
  <c r="X23"/>
  <c r="V23"/>
  <c r="T23"/>
  <c r="R23"/>
  <c r="P23"/>
  <c r="N23"/>
  <c r="M23"/>
  <c r="K23"/>
  <c r="J23"/>
  <c r="H23"/>
  <c r="F23"/>
  <c r="D23"/>
  <c r="CN22"/>
  <c r="CM22"/>
  <c r="CL22"/>
  <c r="CJ22"/>
  <c r="CI22"/>
  <c r="CG22"/>
  <c r="CF22"/>
  <c r="CE22"/>
  <c r="CC22"/>
  <c r="BZ22"/>
  <c r="BY22"/>
  <c r="BX22"/>
  <c r="BV22"/>
  <c r="BT22"/>
  <c r="BR22"/>
  <c r="BP22"/>
  <c r="BN22"/>
  <c r="BL22"/>
  <c r="BJ22"/>
  <c r="BH22"/>
  <c r="BF22"/>
  <c r="BD22"/>
  <c r="BB22"/>
  <c r="AZ22"/>
  <c r="AX22"/>
  <c r="AV22"/>
  <c r="AT22"/>
  <c r="AR22"/>
  <c r="AP22"/>
  <c r="AN22"/>
  <c r="AL22"/>
  <c r="AJ22"/>
  <c r="AH22"/>
  <c r="AF22"/>
  <c r="AD22"/>
  <c r="AB22"/>
  <c r="Z22"/>
  <c r="X22"/>
  <c r="V22"/>
  <c r="T22"/>
  <c r="R22"/>
  <c r="P22"/>
  <c r="N22"/>
  <c r="M22"/>
  <c r="K22"/>
  <c r="J22"/>
  <c r="H22"/>
  <c r="F22"/>
  <c r="D22"/>
  <c r="CN21"/>
  <c r="CM21"/>
  <c r="CL21"/>
  <c r="CJ21"/>
  <c r="CI21"/>
  <c r="CG21"/>
  <c r="CF21"/>
  <c r="CE21"/>
  <c r="CC21"/>
  <c r="BZ21"/>
  <c r="BY21"/>
  <c r="BX21"/>
  <c r="BV21"/>
  <c r="BT21"/>
  <c r="BR21"/>
  <c r="BP21"/>
  <c r="BN21"/>
  <c r="BL21"/>
  <c r="BJ21"/>
  <c r="BH21"/>
  <c r="BF21"/>
  <c r="BD21"/>
  <c r="BB21"/>
  <c r="AZ21"/>
  <c r="AX21"/>
  <c r="AV21"/>
  <c r="AT21"/>
  <c r="AR21"/>
  <c r="AP21"/>
  <c r="AN21"/>
  <c r="AL21"/>
  <c r="AJ21"/>
  <c r="AH21"/>
  <c r="AF21"/>
  <c r="AD21"/>
  <c r="AB21"/>
  <c r="Z21"/>
  <c r="X21"/>
  <c r="V21"/>
  <c r="T21"/>
  <c r="R21"/>
  <c r="P21"/>
  <c r="N21"/>
  <c r="M21"/>
  <c r="K21"/>
  <c r="J21"/>
  <c r="H21"/>
  <c r="F21"/>
  <c r="D21"/>
  <c r="CN20"/>
  <c r="CM20"/>
  <c r="CL20"/>
  <c r="CJ20"/>
  <c r="CI20"/>
  <c r="CG20"/>
  <c r="CF20"/>
  <c r="CE20"/>
  <c r="CC20"/>
  <c r="BZ20"/>
  <c r="BY20"/>
  <c r="BX20"/>
  <c r="BV20"/>
  <c r="BT20"/>
  <c r="BR20"/>
  <c r="BP20"/>
  <c r="BN20"/>
  <c r="BL20"/>
  <c r="BJ20"/>
  <c r="BH20"/>
  <c r="BF20"/>
  <c r="BD20"/>
  <c r="BB20"/>
  <c r="AZ20"/>
  <c r="AX20"/>
  <c r="AV20"/>
  <c r="AT20"/>
  <c r="AR20"/>
  <c r="AP20"/>
  <c r="AN20"/>
  <c r="AL20"/>
  <c r="AJ20"/>
  <c r="AH20"/>
  <c r="AF20"/>
  <c r="AD20"/>
  <c r="AB20"/>
  <c r="Z20"/>
  <c r="X20"/>
  <c r="V20"/>
  <c r="T20"/>
  <c r="R20"/>
  <c r="P20"/>
  <c r="N20"/>
  <c r="M20"/>
  <c r="K20"/>
  <c r="J20"/>
  <c r="H20"/>
  <c r="F20"/>
  <c r="D20"/>
  <c r="CN19"/>
  <c r="CM19"/>
  <c r="CL19"/>
  <c r="CJ19"/>
  <c r="CI19"/>
  <c r="CG19"/>
  <c r="CF19"/>
  <c r="CE19"/>
  <c r="CC19"/>
  <c r="BZ19"/>
  <c r="BY19"/>
  <c r="BX19"/>
  <c r="BV19"/>
  <c r="BT19"/>
  <c r="BR19"/>
  <c r="BP19"/>
  <c r="BN19"/>
  <c r="BL19"/>
  <c r="BJ19"/>
  <c r="BH19"/>
  <c r="BF19"/>
  <c r="BD19"/>
  <c r="BB19"/>
  <c r="AZ19"/>
  <c r="AX19"/>
  <c r="AV19"/>
  <c r="AT19"/>
  <c r="AR19"/>
  <c r="AP19"/>
  <c r="AN19"/>
  <c r="AL19"/>
  <c r="AJ19"/>
  <c r="AH19"/>
  <c r="AF19"/>
  <c r="AD19"/>
  <c r="AB19"/>
  <c r="Z19"/>
  <c r="X19"/>
  <c r="V19"/>
  <c r="T19"/>
  <c r="R19"/>
  <c r="P19"/>
  <c r="N19"/>
  <c r="M19"/>
  <c r="K19"/>
  <c r="J19"/>
  <c r="H19"/>
  <c r="F19"/>
  <c r="D19"/>
  <c r="CN18"/>
  <c r="CM18"/>
  <c r="CL18"/>
  <c r="CJ18"/>
  <c r="CI18"/>
  <c r="CG18"/>
  <c r="CF18"/>
  <c r="CE18"/>
  <c r="CC18"/>
  <c r="BZ18"/>
  <c r="BY18"/>
  <c r="BX18"/>
  <c r="BV18"/>
  <c r="BT18"/>
  <c r="BR18"/>
  <c r="BP18"/>
  <c r="BN18"/>
  <c r="BL18"/>
  <c r="BJ18"/>
  <c r="BH18"/>
  <c r="BF18"/>
  <c r="BD18"/>
  <c r="BB18"/>
  <c r="AZ18"/>
  <c r="AX18"/>
  <c r="AV18"/>
  <c r="AT18"/>
  <c r="AR18"/>
  <c r="AP18"/>
  <c r="AN18"/>
  <c r="AL18"/>
  <c r="AJ18"/>
  <c r="AH18"/>
  <c r="AF18"/>
  <c r="AD18"/>
  <c r="AB18"/>
  <c r="Z18"/>
  <c r="X18"/>
  <c r="V18"/>
  <c r="T18"/>
  <c r="R18"/>
  <c r="P18"/>
  <c r="N18"/>
  <c r="M18"/>
  <c r="K18"/>
  <c r="J18"/>
  <c r="H18"/>
  <c r="F18"/>
  <c r="D18"/>
  <c r="CN17"/>
  <c r="CM17"/>
  <c r="CL17"/>
  <c r="CJ17"/>
  <c r="CI17"/>
  <c r="CG17"/>
  <c r="CF17"/>
  <c r="CE17"/>
  <c r="CC17"/>
  <c r="BZ17"/>
  <c r="BY17"/>
  <c r="BX17"/>
  <c r="BV17"/>
  <c r="BT17"/>
  <c r="BR17"/>
  <c r="BP17"/>
  <c r="BN17"/>
  <c r="BL17"/>
  <c r="BJ17"/>
  <c r="BH17"/>
  <c r="BF17"/>
  <c r="BD17"/>
  <c r="BB17"/>
  <c r="AZ17"/>
  <c r="AX17"/>
  <c r="AV17"/>
  <c r="AT17"/>
  <c r="AR17"/>
  <c r="AP17"/>
  <c r="AN17"/>
  <c r="AL17"/>
  <c r="AJ17"/>
  <c r="AH17"/>
  <c r="AF17"/>
  <c r="AD17"/>
  <c r="AB17"/>
  <c r="Z17"/>
  <c r="X17"/>
  <c r="V17"/>
  <c r="T17"/>
  <c r="R17"/>
  <c r="P17"/>
  <c r="N17"/>
  <c r="M17"/>
  <c r="K17"/>
  <c r="J17"/>
  <c r="H17"/>
  <c r="F17"/>
  <c r="D17"/>
  <c r="CN16"/>
  <c r="CM16"/>
  <c r="CL16"/>
  <c r="CJ16"/>
  <c r="CI16"/>
  <c r="CG16"/>
  <c r="CF16"/>
  <c r="CE16"/>
  <c r="CC16"/>
  <c r="BZ16"/>
  <c r="BY16"/>
  <c r="BX16"/>
  <c r="BV16"/>
  <c r="BT16"/>
  <c r="BR16"/>
  <c r="BP16"/>
  <c r="BN16"/>
  <c r="BL16"/>
  <c r="BJ16"/>
  <c r="BH16"/>
  <c r="BF16"/>
  <c r="BD16"/>
  <c r="BB16"/>
  <c r="AZ16"/>
  <c r="AX16"/>
  <c r="AV16"/>
  <c r="AT16"/>
  <c r="AR16"/>
  <c r="AP16"/>
  <c r="AN16"/>
  <c r="AL16"/>
  <c r="AJ16"/>
  <c r="AH16"/>
  <c r="AF16"/>
  <c r="AD16"/>
  <c r="AB16"/>
  <c r="Z16"/>
  <c r="X16"/>
  <c r="V16"/>
  <c r="T16"/>
  <c r="R16"/>
  <c r="P16"/>
  <c r="N16"/>
  <c r="M16"/>
  <c r="K16"/>
  <c r="J16"/>
  <c r="H16"/>
  <c r="F16"/>
  <c r="D16"/>
  <c r="CN15"/>
  <c r="CM15"/>
  <c r="CL15"/>
  <c r="CJ15"/>
  <c r="CI15"/>
  <c r="CG15"/>
  <c r="CF15"/>
  <c r="CE15"/>
  <c r="CC15"/>
  <c r="BZ15"/>
  <c r="BY15"/>
  <c r="BX15"/>
  <c r="BV15"/>
  <c r="BT15"/>
  <c r="BR15"/>
  <c r="BP15"/>
  <c r="BN15"/>
  <c r="BL15"/>
  <c r="BJ15"/>
  <c r="BH15"/>
  <c r="BF15"/>
  <c r="BD15"/>
  <c r="BB15"/>
  <c r="AZ15"/>
  <c r="AX15"/>
  <c r="AV15"/>
  <c r="AT15"/>
  <c r="AR15"/>
  <c r="AP15"/>
  <c r="AN15"/>
  <c r="AL15"/>
  <c r="AJ15"/>
  <c r="AH15"/>
  <c r="AF15"/>
  <c r="AD15"/>
  <c r="AB15"/>
  <c r="Z15"/>
  <c r="X15"/>
  <c r="V15"/>
  <c r="T15"/>
  <c r="R15"/>
  <c r="P15"/>
  <c r="N15"/>
  <c r="M15"/>
  <c r="K15"/>
  <c r="J15"/>
  <c r="H15"/>
  <c r="F15"/>
  <c r="D15"/>
  <c r="CN14"/>
  <c r="CM14"/>
  <c r="CL14"/>
  <c r="CJ14"/>
  <c r="CI14"/>
  <c r="CG14"/>
  <c r="CF14"/>
  <c r="CE14"/>
  <c r="CC14"/>
  <c r="BZ14"/>
  <c r="BY14"/>
  <c r="BX14"/>
  <c r="BV14"/>
  <c r="BT14"/>
  <c r="BR14"/>
  <c r="BP14"/>
  <c r="BN14"/>
  <c r="BL14"/>
  <c r="BJ14"/>
  <c r="BH14"/>
  <c r="BF14"/>
  <c r="BD14"/>
  <c r="BB14"/>
  <c r="AZ14"/>
  <c r="AX14"/>
  <c r="AV14"/>
  <c r="AT14"/>
  <c r="AR14"/>
  <c r="AP14"/>
  <c r="AN14"/>
  <c r="AL14"/>
  <c r="AJ14"/>
  <c r="AH14"/>
  <c r="AF14"/>
  <c r="AD14"/>
  <c r="AB14"/>
  <c r="Z14"/>
  <c r="X14"/>
  <c r="V14"/>
  <c r="T14"/>
  <c r="R14"/>
  <c r="P14"/>
  <c r="N14"/>
  <c r="M14"/>
  <c r="K14"/>
  <c r="J14"/>
  <c r="H14"/>
  <c r="F14"/>
  <c r="D14"/>
  <c r="CN13"/>
  <c r="CM13"/>
  <c r="CL13"/>
  <c r="CJ13"/>
  <c r="CI13"/>
  <c r="CG13"/>
  <c r="CF13"/>
  <c r="CE13"/>
  <c r="CC13"/>
  <c r="BZ13"/>
  <c r="BY13"/>
  <c r="BX13"/>
  <c r="BV13"/>
  <c r="BT13"/>
  <c r="BR13"/>
  <c r="BP13"/>
  <c r="BN13"/>
  <c r="BL13"/>
  <c r="BJ13"/>
  <c r="BH13"/>
  <c r="BF13"/>
  <c r="BD13"/>
  <c r="BB13"/>
  <c r="AZ13"/>
  <c r="AX13"/>
  <c r="AV13"/>
  <c r="AT13"/>
  <c r="AR13"/>
  <c r="AP13"/>
  <c r="AN13"/>
  <c r="AL13"/>
  <c r="AJ13"/>
  <c r="AH13"/>
  <c r="AF13"/>
  <c r="AD13"/>
  <c r="AB13"/>
  <c r="Z13"/>
  <c r="X13"/>
  <c r="V13"/>
  <c r="T13"/>
  <c r="R13"/>
  <c r="P13"/>
  <c r="N13"/>
  <c r="M13"/>
  <c r="K13"/>
  <c r="J13"/>
  <c r="H13"/>
  <c r="F13"/>
  <c r="D13"/>
  <c r="CN12"/>
  <c r="CM12"/>
  <c r="CL12"/>
  <c r="CJ12"/>
  <c r="CI12"/>
  <c r="CG12"/>
  <c r="CF12"/>
  <c r="CE12"/>
  <c r="CC12"/>
  <c r="BZ12"/>
  <c r="BY12"/>
  <c r="BX12"/>
  <c r="BV12"/>
  <c r="BT12"/>
  <c r="BR12"/>
  <c r="BP12"/>
  <c r="BN12"/>
  <c r="BL12"/>
  <c r="BJ12"/>
  <c r="BH12"/>
  <c r="BF12"/>
  <c r="BD12"/>
  <c r="BB12"/>
  <c r="AZ12"/>
  <c r="AX12"/>
  <c r="AV12"/>
  <c r="AT12"/>
  <c r="AR12"/>
  <c r="AP12"/>
  <c r="AN12"/>
  <c r="AL12"/>
  <c r="AJ12"/>
  <c r="AH12"/>
  <c r="AF12"/>
  <c r="AD12"/>
  <c r="AB12"/>
  <c r="Z12"/>
  <c r="X12"/>
  <c r="V12"/>
  <c r="T12"/>
  <c r="R12"/>
  <c r="P12"/>
  <c r="N12"/>
  <c r="M12"/>
  <c r="K12"/>
  <c r="J12"/>
  <c r="H12"/>
  <c r="F12"/>
  <c r="D12"/>
  <c r="CN11"/>
  <c r="CM11"/>
  <c r="CL11"/>
  <c r="CJ11"/>
  <c r="CI11"/>
  <c r="CG11"/>
  <c r="CF11"/>
  <c r="CE11"/>
  <c r="CC11"/>
  <c r="BZ11"/>
  <c r="BY11"/>
  <c r="BX11"/>
  <c r="BV11"/>
  <c r="BT11"/>
  <c r="BR11"/>
  <c r="BP11"/>
  <c r="BN11"/>
  <c r="BL11"/>
  <c r="BJ11"/>
  <c r="BH11"/>
  <c r="BF11"/>
  <c r="BD11"/>
  <c r="BB11"/>
  <c r="AZ11"/>
  <c r="AX11"/>
  <c r="AV11"/>
  <c r="AT11"/>
  <c r="AR11"/>
  <c r="AP11"/>
  <c r="AN11"/>
  <c r="AL11"/>
  <c r="AJ11"/>
  <c r="AH11"/>
  <c r="AF11"/>
  <c r="AD11"/>
  <c r="AB11"/>
  <c r="Z11"/>
  <c r="X11"/>
  <c r="V11"/>
  <c r="T11"/>
  <c r="R11"/>
  <c r="P11"/>
  <c r="N11"/>
  <c r="M11"/>
  <c r="K11"/>
  <c r="J11"/>
  <c r="H11"/>
  <c r="F11"/>
  <c r="D11"/>
  <c r="CN10"/>
  <c r="CM10"/>
  <c r="CL10"/>
  <c r="CJ10"/>
  <c r="CI10"/>
  <c r="CG10"/>
  <c r="CF10"/>
  <c r="CE10"/>
  <c r="CC10"/>
  <c r="BZ10"/>
  <c r="BY10"/>
  <c r="BX10"/>
  <c r="BV10"/>
  <c r="BT10"/>
  <c r="BR10"/>
  <c r="BP10"/>
  <c r="BN10"/>
  <c r="BL10"/>
  <c r="BJ10"/>
  <c r="BH10"/>
  <c r="BF10"/>
  <c r="BD10"/>
  <c r="BB10"/>
  <c r="AZ10"/>
  <c r="AX10"/>
  <c r="AV10"/>
  <c r="AT10"/>
  <c r="AR10"/>
  <c r="AP10"/>
  <c r="AN10"/>
  <c r="AL10"/>
  <c r="AJ10"/>
  <c r="AH10"/>
  <c r="AF10"/>
  <c r="AD10"/>
  <c r="AB10"/>
  <c r="Z10"/>
  <c r="X10"/>
  <c r="V10"/>
  <c r="T10"/>
  <c r="R10"/>
  <c r="P10"/>
  <c r="N10"/>
  <c r="M10"/>
  <c r="K10"/>
  <c r="J10"/>
  <c r="H10"/>
  <c r="F10"/>
  <c r="D10"/>
  <c r="CN9"/>
  <c r="CM9"/>
  <c r="CL9"/>
  <c r="CJ9"/>
  <c r="CI9"/>
  <c r="CG9"/>
  <c r="CF9"/>
  <c r="CE9"/>
  <c r="CC9"/>
  <c r="BZ9"/>
  <c r="BY9"/>
  <c r="BX9"/>
  <c r="BV9"/>
  <c r="BT9"/>
  <c r="BR9"/>
  <c r="BP9"/>
  <c r="BN9"/>
  <c r="BL9"/>
  <c r="BJ9"/>
  <c r="BH9"/>
  <c r="BF9"/>
  <c r="BD9"/>
  <c r="BB9"/>
  <c r="AZ9"/>
  <c r="AX9"/>
  <c r="AV9"/>
  <c r="AT9"/>
  <c r="AR9"/>
  <c r="AP9"/>
  <c r="AN9"/>
  <c r="AL9"/>
  <c r="AJ9"/>
  <c r="AH9"/>
  <c r="AF9"/>
  <c r="AD9"/>
  <c r="AB9"/>
  <c r="Z9"/>
  <c r="X9"/>
  <c r="V9"/>
  <c r="T9"/>
  <c r="R9"/>
  <c r="P9"/>
  <c r="N9"/>
  <c r="M9"/>
  <c r="K9"/>
  <c r="J9"/>
  <c r="H9"/>
  <c r="F9"/>
  <c r="D9"/>
  <c r="CN8"/>
  <c r="CM8"/>
  <c r="CL8"/>
  <c r="CJ8"/>
  <c r="CI8"/>
  <c r="CG8"/>
  <c r="CF8"/>
  <c r="CE8"/>
  <c r="CC8"/>
  <c r="BZ8"/>
  <c r="BY8"/>
  <c r="BX8"/>
  <c r="BV8"/>
  <c r="BT8"/>
  <c r="BR8"/>
  <c r="BP8"/>
  <c r="BN8"/>
  <c r="BL8"/>
  <c r="BJ8"/>
  <c r="BH8"/>
  <c r="BF8"/>
  <c r="BD8"/>
  <c r="BB8"/>
  <c r="AZ8"/>
  <c r="AX8"/>
  <c r="AV8"/>
  <c r="AT8"/>
  <c r="AR8"/>
  <c r="AP8"/>
  <c r="AN8"/>
  <c r="AL8"/>
  <c r="AJ8"/>
  <c r="AH8"/>
  <c r="AF8"/>
  <c r="AD8"/>
  <c r="AB8"/>
  <c r="Z8"/>
  <c r="X8"/>
  <c r="V8"/>
  <c r="T8"/>
  <c r="R8"/>
  <c r="P8"/>
  <c r="N8"/>
  <c r="M8"/>
  <c r="K8"/>
  <c r="J8"/>
  <c r="H8"/>
  <c r="F8"/>
  <c r="D8"/>
  <c r="CN7"/>
  <c r="CM7"/>
  <c r="CL7"/>
  <c r="CJ7"/>
  <c r="CI7"/>
  <c r="CG7"/>
  <c r="CF7"/>
  <c r="CE7"/>
  <c r="CC7"/>
  <c r="BZ7"/>
  <c r="BY7"/>
  <c r="BX7"/>
  <c r="BV7"/>
  <c r="BT7"/>
  <c r="BR7"/>
  <c r="BP7"/>
  <c r="BN7"/>
  <c r="BL7"/>
  <c r="BJ7"/>
  <c r="BH7"/>
  <c r="BF7"/>
  <c r="BD7"/>
  <c r="BB7"/>
  <c r="AZ7"/>
  <c r="AX7"/>
  <c r="AV7"/>
  <c r="AT7"/>
  <c r="AR7"/>
  <c r="AP7"/>
  <c r="AN7"/>
  <c r="AL7"/>
  <c r="AJ7"/>
  <c r="AH7"/>
  <c r="AF7"/>
  <c r="AD7"/>
  <c r="AB7"/>
  <c r="Z7"/>
  <c r="X7"/>
  <c r="V7"/>
  <c r="T7"/>
  <c r="R7"/>
  <c r="P7"/>
  <c r="N7"/>
  <c r="M7"/>
  <c r="K7"/>
  <c r="J7"/>
  <c r="H7"/>
  <c r="F7"/>
  <c r="D7"/>
  <c r="CN6"/>
  <c r="CM6"/>
  <c r="CL6"/>
  <c r="CJ6"/>
  <c r="CI6"/>
  <c r="CG6"/>
  <c r="CF6"/>
  <c r="CE6"/>
  <c r="CC6"/>
  <c r="BZ6"/>
  <c r="BY6"/>
  <c r="BX6"/>
  <c r="BV6"/>
  <c r="BT6"/>
  <c r="BR6"/>
  <c r="BP6"/>
  <c r="BN6"/>
  <c r="BL6"/>
  <c r="BJ6"/>
  <c r="BH6"/>
  <c r="BF6"/>
  <c r="BD6"/>
  <c r="BB6"/>
  <c r="AZ6"/>
  <c r="AX6"/>
  <c r="AV6"/>
  <c r="AT6"/>
  <c r="AR6"/>
  <c r="AP6"/>
  <c r="AN6"/>
  <c r="AL6"/>
  <c r="AJ6"/>
  <c r="AH6"/>
  <c r="AF6"/>
  <c r="AD6"/>
  <c r="AB6"/>
  <c r="Z6"/>
  <c r="X6"/>
  <c r="V6"/>
  <c r="T6"/>
  <c r="R6"/>
  <c r="P6"/>
  <c r="N6"/>
  <c r="M6"/>
  <c r="K6"/>
  <c r="J6"/>
  <c r="H6"/>
  <c r="F6"/>
  <c r="D6"/>
  <c r="CN5"/>
  <c r="CM5"/>
  <c r="CL5"/>
  <c r="CJ5"/>
  <c r="CI5"/>
  <c r="CG5"/>
  <c r="CF5"/>
  <c r="CE5"/>
  <c r="CC5"/>
  <c r="BZ5"/>
  <c r="BY5"/>
  <c r="BX5"/>
  <c r="BV5"/>
  <c r="BT5"/>
  <c r="BR5"/>
  <c r="BP5"/>
  <c r="BN5"/>
  <c r="BL5"/>
  <c r="BJ5"/>
  <c r="BH5"/>
  <c r="BF5"/>
  <c r="BD5"/>
  <c r="BB5"/>
  <c r="AZ5"/>
  <c r="AX5"/>
  <c r="AV5"/>
  <c r="AT5"/>
  <c r="AR5"/>
  <c r="AP5"/>
  <c r="AN5"/>
  <c r="AL5"/>
  <c r="AJ5"/>
  <c r="AH5"/>
  <c r="AF5"/>
  <c r="AD5"/>
  <c r="AB5"/>
  <c r="Z5"/>
  <c r="X5"/>
  <c r="V5"/>
  <c r="T5"/>
  <c r="R5"/>
  <c r="P5"/>
  <c r="N5"/>
  <c r="M5"/>
  <c r="K5"/>
  <c r="J5"/>
  <c r="H5"/>
  <c r="F5"/>
  <c r="D5"/>
  <c r="CN4"/>
  <c r="CM4"/>
  <c r="CL4"/>
  <c r="CJ4"/>
  <c r="CI4"/>
  <c r="CG4"/>
  <c r="CF4"/>
  <c r="CE4"/>
  <c r="CC4"/>
  <c r="BZ4"/>
  <c r="BY4"/>
  <c r="BX4"/>
  <c r="BV4"/>
  <c r="BT4"/>
  <c r="BR4"/>
  <c r="BP4"/>
  <c r="BN4"/>
  <c r="BL4"/>
  <c r="BJ4"/>
  <c r="BH4"/>
  <c r="BF4"/>
  <c r="BD4"/>
  <c r="BB4"/>
  <c r="AZ4"/>
  <c r="AX4"/>
  <c r="AV4"/>
  <c r="AT4"/>
  <c r="AR4"/>
  <c r="AP4"/>
  <c r="AN4"/>
  <c r="AL4"/>
  <c r="AJ4"/>
  <c r="AH4"/>
  <c r="AF4"/>
  <c r="AD4"/>
  <c r="AB4"/>
  <c r="Z4"/>
  <c r="X4"/>
  <c r="V4"/>
  <c r="T4"/>
  <c r="R4"/>
  <c r="P4"/>
  <c r="N4"/>
  <c r="M4"/>
  <c r="K4"/>
  <c r="J4"/>
  <c r="H4"/>
  <c r="F4"/>
  <c r="D4"/>
  <c r="CN3"/>
  <c r="CM3"/>
  <c r="CL3"/>
  <c r="CJ3"/>
  <c r="CI3"/>
  <c r="CG3"/>
  <c r="CF3"/>
  <c r="CE3"/>
  <c r="CC3"/>
  <c r="BZ3"/>
  <c r="BY3"/>
  <c r="BX3"/>
  <c r="BV3"/>
  <c r="BT3"/>
  <c r="BR3"/>
  <c r="BP3"/>
  <c r="BN3"/>
  <c r="BL3"/>
  <c r="BJ3"/>
  <c r="BH3"/>
  <c r="BF3"/>
  <c r="BD3"/>
  <c r="BB3"/>
  <c r="AZ3"/>
  <c r="AX3"/>
  <c r="AV3"/>
  <c r="AT3"/>
  <c r="AR3"/>
  <c r="AP3"/>
  <c r="AN3"/>
  <c r="AL3"/>
  <c r="AJ3"/>
  <c r="AH3"/>
  <c r="AF3"/>
  <c r="AD3"/>
  <c r="AB3"/>
  <c r="Z3"/>
  <c r="X3"/>
  <c r="V3"/>
  <c r="T3"/>
  <c r="R3"/>
  <c r="P3"/>
  <c r="N3"/>
  <c r="M3"/>
  <c r="K3"/>
  <c r="J3"/>
  <c r="H3"/>
  <c r="F3"/>
  <c r="D3"/>
  <c r="CN2"/>
  <c r="CM2"/>
  <c r="CL2"/>
  <c r="CJ2"/>
  <c r="CI2"/>
  <c r="CG2"/>
  <c r="CF2"/>
  <c r="CE2"/>
  <c r="CC2"/>
  <c r="BZ2"/>
  <c r="BY2"/>
  <c r="BX2"/>
  <c r="BV2"/>
  <c r="BT2"/>
  <c r="BR2"/>
  <c r="BP2"/>
  <c r="BN2"/>
  <c r="BL2"/>
  <c r="BJ2"/>
  <c r="BH2"/>
  <c r="BF2"/>
  <c r="BD2"/>
  <c r="BB2"/>
  <c r="AZ2"/>
  <c r="AX2"/>
  <c r="AV2"/>
  <c r="AT2"/>
  <c r="AR2"/>
  <c r="AP2"/>
  <c r="AN2"/>
  <c r="AL2"/>
  <c r="AJ2"/>
  <c r="AH2"/>
  <c r="AF2"/>
  <c r="AD2"/>
  <c r="AB2"/>
  <c r="Z2"/>
  <c r="X2"/>
  <c r="V2"/>
  <c r="T2"/>
  <c r="R2"/>
  <c r="P2"/>
  <c r="N2"/>
  <c r="M2"/>
  <c r="K2"/>
  <c r="J2"/>
  <c r="H2"/>
  <c r="F2"/>
  <c r="D2"/>
  <c r="C176" i="5"/>
  <c r="E176"/>
  <c r="G176"/>
  <c r="I176"/>
  <c r="C178"/>
  <c r="C181"/>
  <c r="C182"/>
  <c r="D182"/>
  <c r="C184"/>
  <c r="C187"/>
  <c r="C189"/>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7"/>
  <c r="F2"/>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7"/>
  <c r="H2"/>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7"/>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7"/>
  <c r="C183"/>
  <c r="C185"/>
  <c r="C188"/>
  <c r="C190"/>
  <c r="C191"/>
  <c r="C186"/>
  <c r="K175"/>
  <c r="CM175"/>
  <c r="CO180"/>
  <c r="CJ2"/>
  <c r="CJ3"/>
  <c r="CJ4"/>
  <c r="CJ5"/>
  <c r="CJ6"/>
  <c r="CJ7"/>
  <c r="CJ8"/>
  <c r="CJ9"/>
  <c r="CJ10"/>
  <c r="CJ11"/>
  <c r="CJ12"/>
  <c r="CJ13"/>
  <c r="CJ14"/>
  <c r="CJ15"/>
  <c r="CJ16"/>
  <c r="CJ17"/>
  <c r="CJ18"/>
  <c r="CJ19"/>
  <c r="CJ20"/>
  <c r="CJ21"/>
  <c r="CJ22"/>
  <c r="CJ23"/>
  <c r="CJ24"/>
  <c r="CJ25"/>
  <c r="CJ26"/>
  <c r="CJ27"/>
  <c r="CJ28"/>
  <c r="CJ29"/>
  <c r="CJ30"/>
  <c r="CJ31"/>
  <c r="CJ32"/>
  <c r="CJ33"/>
  <c r="CJ34"/>
  <c r="CJ35"/>
  <c r="CJ36"/>
  <c r="CJ37"/>
  <c r="CJ38"/>
  <c r="CJ39"/>
  <c r="CJ40"/>
  <c r="CJ41"/>
  <c r="CJ42"/>
  <c r="CJ43"/>
  <c r="CJ44"/>
  <c r="CJ45"/>
  <c r="CJ46"/>
  <c r="CJ47"/>
  <c r="CJ48"/>
  <c r="CJ49"/>
  <c r="CJ50"/>
  <c r="CJ51"/>
  <c r="CJ52"/>
  <c r="CJ53"/>
  <c r="CJ54"/>
  <c r="CJ55"/>
  <c r="CJ56"/>
  <c r="CJ57"/>
  <c r="CJ58"/>
  <c r="CJ59"/>
  <c r="CJ60"/>
  <c r="CJ61"/>
  <c r="CJ62"/>
  <c r="CJ63"/>
  <c r="CJ64"/>
  <c r="CJ65"/>
  <c r="CJ66"/>
  <c r="CJ67"/>
  <c r="CJ68"/>
  <c r="CJ69"/>
  <c r="CJ70"/>
  <c r="CJ71"/>
  <c r="CJ72"/>
  <c r="CJ73"/>
  <c r="CJ74"/>
  <c r="CJ75"/>
  <c r="CJ76"/>
  <c r="CJ77"/>
  <c r="CJ78"/>
  <c r="CJ79"/>
  <c r="CJ80"/>
  <c r="CJ81"/>
  <c r="CJ82"/>
  <c r="CJ83"/>
  <c r="CJ84"/>
  <c r="CJ85"/>
  <c r="CJ86"/>
  <c r="CJ87"/>
  <c r="CJ88"/>
  <c r="CJ89"/>
  <c r="CJ90"/>
  <c r="CJ91"/>
  <c r="CJ92"/>
  <c r="CJ93"/>
  <c r="CJ94"/>
  <c r="CJ95"/>
  <c r="CJ96"/>
  <c r="CJ97"/>
  <c r="CJ98"/>
  <c r="CJ99"/>
  <c r="CJ100"/>
  <c r="CJ101"/>
  <c r="CJ102"/>
  <c r="CJ103"/>
  <c r="CJ104"/>
  <c r="CJ105"/>
  <c r="CJ106"/>
  <c r="CJ107"/>
  <c r="CJ108"/>
  <c r="CJ109"/>
  <c r="CJ110"/>
  <c r="CJ111"/>
  <c r="CJ112"/>
  <c r="CJ113"/>
  <c r="CJ114"/>
  <c r="CJ115"/>
  <c r="CJ116"/>
  <c r="CJ117"/>
  <c r="CJ118"/>
  <c r="CJ119"/>
  <c r="CJ120"/>
  <c r="CJ121"/>
  <c r="CJ122"/>
  <c r="CJ123"/>
  <c r="CJ124"/>
  <c r="CJ125"/>
  <c r="CJ126"/>
  <c r="CJ127"/>
  <c r="CJ128"/>
  <c r="CJ129"/>
  <c r="CJ130"/>
  <c r="CJ131"/>
  <c r="CJ132"/>
  <c r="CJ133"/>
  <c r="CJ134"/>
  <c r="CJ135"/>
  <c r="CJ136"/>
  <c r="CJ137"/>
  <c r="CJ138"/>
  <c r="CJ139"/>
  <c r="CJ140"/>
  <c r="CJ141"/>
  <c r="CJ142"/>
  <c r="CJ143"/>
  <c r="CJ144"/>
  <c r="CJ145"/>
  <c r="CJ146"/>
  <c r="CJ147"/>
  <c r="CJ148"/>
  <c r="CJ149"/>
  <c r="CJ150"/>
  <c r="CJ151"/>
  <c r="CJ152"/>
  <c r="CJ153"/>
  <c r="CJ154"/>
  <c r="CJ155"/>
  <c r="CJ156"/>
  <c r="CJ157"/>
  <c r="CJ158"/>
  <c r="CJ159"/>
  <c r="CJ160"/>
  <c r="CJ161"/>
  <c r="CJ162"/>
  <c r="CJ163"/>
  <c r="CJ164"/>
  <c r="CJ165"/>
  <c r="CJ166"/>
  <c r="CJ167"/>
  <c r="CJ168"/>
  <c r="CJ169"/>
  <c r="CJ170"/>
  <c r="CJ171"/>
  <c r="CJ172"/>
  <c r="CJ173"/>
  <c r="CJ174"/>
  <c r="CJ175"/>
  <c r="CN180"/>
  <c r="K2"/>
  <c r="M2"/>
  <c r="K3"/>
  <c r="M3"/>
  <c r="K4"/>
  <c r="M4"/>
  <c r="K5"/>
  <c r="M5"/>
  <c r="K6"/>
  <c r="M6"/>
  <c r="K7"/>
  <c r="M7"/>
  <c r="K8"/>
  <c r="M8"/>
  <c r="K9"/>
  <c r="M9"/>
  <c r="K10"/>
  <c r="M10"/>
  <c r="K11"/>
  <c r="M11"/>
  <c r="K12"/>
  <c r="M12"/>
  <c r="K13"/>
  <c r="M13"/>
  <c r="K14"/>
  <c r="M14"/>
  <c r="K15"/>
  <c r="M15"/>
  <c r="K16"/>
  <c r="M16"/>
  <c r="K17"/>
  <c r="M17"/>
  <c r="K18"/>
  <c r="M18"/>
  <c r="K19"/>
  <c r="M19"/>
  <c r="K20"/>
  <c r="M20"/>
  <c r="K21"/>
  <c r="M21"/>
  <c r="K22"/>
  <c r="M22"/>
  <c r="K23"/>
  <c r="M23"/>
  <c r="K24"/>
  <c r="M24"/>
  <c r="K25"/>
  <c r="M25"/>
  <c r="K26"/>
  <c r="M26"/>
  <c r="K27"/>
  <c r="M27"/>
  <c r="K28"/>
  <c r="M28"/>
  <c r="K29"/>
  <c r="M29"/>
  <c r="K30"/>
  <c r="M30"/>
  <c r="K31"/>
  <c r="M31"/>
  <c r="K32"/>
  <c r="M32"/>
  <c r="K33"/>
  <c r="M33"/>
  <c r="K34"/>
  <c r="M34"/>
  <c r="K35"/>
  <c r="M35"/>
  <c r="K36"/>
  <c r="M36"/>
  <c r="K37"/>
  <c r="M37"/>
  <c r="K38"/>
  <c r="M38"/>
  <c r="K39"/>
  <c r="M39"/>
  <c r="K40"/>
  <c r="M40"/>
  <c r="K41"/>
  <c r="M41"/>
  <c r="K42"/>
  <c r="M42"/>
  <c r="K43"/>
  <c r="M43"/>
  <c r="K44"/>
  <c r="M44"/>
  <c r="K45"/>
  <c r="M45"/>
  <c r="K46"/>
  <c r="M46"/>
  <c r="K47"/>
  <c r="M47"/>
  <c r="K48"/>
  <c r="M48"/>
  <c r="K49"/>
  <c r="M49"/>
  <c r="K50"/>
  <c r="M50"/>
  <c r="K51"/>
  <c r="M51"/>
  <c r="K52"/>
  <c r="M52"/>
  <c r="K53"/>
  <c r="M53"/>
  <c r="K54"/>
  <c r="M54"/>
  <c r="K55"/>
  <c r="M55"/>
  <c r="K56"/>
  <c r="M56"/>
  <c r="K57"/>
  <c r="M57"/>
  <c r="K58"/>
  <c r="M58"/>
  <c r="K59"/>
  <c r="M59"/>
  <c r="K60"/>
  <c r="M60"/>
  <c r="K61"/>
  <c r="M61"/>
  <c r="K62"/>
  <c r="M62"/>
  <c r="K63"/>
  <c r="M63"/>
  <c r="K64"/>
  <c r="M64"/>
  <c r="K65"/>
  <c r="M65"/>
  <c r="K66"/>
  <c r="M66"/>
  <c r="K67"/>
  <c r="M67"/>
  <c r="K68"/>
  <c r="M68"/>
  <c r="K69"/>
  <c r="M69"/>
  <c r="K70"/>
  <c r="M70"/>
  <c r="K71"/>
  <c r="M71"/>
  <c r="K72"/>
  <c r="M72"/>
  <c r="K73"/>
  <c r="M73"/>
  <c r="K74"/>
  <c r="M74"/>
  <c r="K75"/>
  <c r="M75"/>
  <c r="K76"/>
  <c r="M76"/>
  <c r="K77"/>
  <c r="M77"/>
  <c r="K78"/>
  <c r="M78"/>
  <c r="K79"/>
  <c r="M79"/>
  <c r="K80"/>
  <c r="M80"/>
  <c r="K81"/>
  <c r="M81"/>
  <c r="K82"/>
  <c r="M82"/>
  <c r="K83"/>
  <c r="M83"/>
  <c r="K84"/>
  <c r="M84"/>
  <c r="K85"/>
  <c r="M85"/>
  <c r="K86"/>
  <c r="M86"/>
  <c r="K87"/>
  <c r="M87"/>
  <c r="K88"/>
  <c r="M88"/>
  <c r="K89"/>
  <c r="M89"/>
  <c r="K90"/>
  <c r="M90"/>
  <c r="K91"/>
  <c r="M91"/>
  <c r="K92"/>
  <c r="M92"/>
  <c r="K93"/>
  <c r="M93"/>
  <c r="K94"/>
  <c r="M94"/>
  <c r="K95"/>
  <c r="M95"/>
  <c r="K96"/>
  <c r="M96"/>
  <c r="K97"/>
  <c r="M97"/>
  <c r="K98"/>
  <c r="M98"/>
  <c r="K99"/>
  <c r="M99"/>
  <c r="K100"/>
  <c r="M100"/>
  <c r="K101"/>
  <c r="M101"/>
  <c r="K102"/>
  <c r="M102"/>
  <c r="K103"/>
  <c r="M103"/>
  <c r="K104"/>
  <c r="M104"/>
  <c r="K105"/>
  <c r="M105"/>
  <c r="K106"/>
  <c r="M106"/>
  <c r="K107"/>
  <c r="M107"/>
  <c r="K108"/>
  <c r="M108"/>
  <c r="K109"/>
  <c r="M109"/>
  <c r="K110"/>
  <c r="M110"/>
  <c r="K111"/>
  <c r="M111"/>
  <c r="K112"/>
  <c r="M112"/>
  <c r="K113"/>
  <c r="M113"/>
  <c r="K114"/>
  <c r="M114"/>
  <c r="K115"/>
  <c r="M115"/>
  <c r="K116"/>
  <c r="M116"/>
  <c r="K117"/>
  <c r="M117"/>
  <c r="K118"/>
  <c r="M118"/>
  <c r="K119"/>
  <c r="M119"/>
  <c r="K120"/>
  <c r="M120"/>
  <c r="K121"/>
  <c r="M121"/>
  <c r="K122"/>
  <c r="M122"/>
  <c r="K123"/>
  <c r="M123"/>
  <c r="K124"/>
  <c r="M124"/>
  <c r="K125"/>
  <c r="M125"/>
  <c r="K126"/>
  <c r="M126"/>
  <c r="K127"/>
  <c r="M127"/>
  <c r="K128"/>
  <c r="M128"/>
  <c r="K129"/>
  <c r="M129"/>
  <c r="K130"/>
  <c r="M130"/>
  <c r="K131"/>
  <c r="M131"/>
  <c r="K132"/>
  <c r="M132"/>
  <c r="K133"/>
  <c r="M133"/>
  <c r="K134"/>
  <c r="M134"/>
  <c r="K135"/>
  <c r="M135"/>
  <c r="K136"/>
  <c r="M136"/>
  <c r="K137"/>
  <c r="M137"/>
  <c r="K138"/>
  <c r="M138"/>
  <c r="K139"/>
  <c r="M139"/>
  <c r="K140"/>
  <c r="M140"/>
  <c r="K141"/>
  <c r="M141"/>
  <c r="K142"/>
  <c r="M142"/>
  <c r="K143"/>
  <c r="M143"/>
  <c r="K144"/>
  <c r="M144"/>
  <c r="K145"/>
  <c r="M145"/>
  <c r="K146"/>
  <c r="M146"/>
  <c r="K147"/>
  <c r="M147"/>
  <c r="K148"/>
  <c r="M148"/>
  <c r="K149"/>
  <c r="M149"/>
  <c r="K150"/>
  <c r="M150"/>
  <c r="K151"/>
  <c r="M151"/>
  <c r="K152"/>
  <c r="M152"/>
  <c r="K153"/>
  <c r="M153"/>
  <c r="K154"/>
  <c r="M154"/>
  <c r="K155"/>
  <c r="M155"/>
  <c r="K156"/>
  <c r="M156"/>
  <c r="K157"/>
  <c r="M157"/>
  <c r="K158"/>
  <c r="M158"/>
  <c r="K159"/>
  <c r="M159"/>
  <c r="K160"/>
  <c r="M160"/>
  <c r="K161"/>
  <c r="M161"/>
  <c r="K162"/>
  <c r="M162"/>
  <c r="K163"/>
  <c r="M163"/>
  <c r="K164"/>
  <c r="M164"/>
  <c r="K165"/>
  <c r="M165"/>
  <c r="K166"/>
  <c r="M166"/>
  <c r="K167"/>
  <c r="M167"/>
  <c r="K168"/>
  <c r="M168"/>
  <c r="K169"/>
  <c r="M169"/>
  <c r="K170"/>
  <c r="M170"/>
  <c r="K171"/>
  <c r="M171"/>
  <c r="K172"/>
  <c r="M172"/>
  <c r="K173"/>
  <c r="M173"/>
  <c r="K174"/>
  <c r="M174"/>
  <c r="M175"/>
  <c r="CM180"/>
  <c r="CO2"/>
  <c r="CO3"/>
  <c r="CO4"/>
  <c r="CO5"/>
  <c r="CO6"/>
  <c r="CO7"/>
  <c r="CO8"/>
  <c r="CO9"/>
  <c r="CO10"/>
  <c r="CO11"/>
  <c r="CO12"/>
  <c r="CO13"/>
  <c r="CO14"/>
  <c r="CO15"/>
  <c r="CO16"/>
  <c r="CO17"/>
  <c r="CO18"/>
  <c r="CO19"/>
  <c r="CO20"/>
  <c r="CO21"/>
  <c r="CO22"/>
  <c r="CO23"/>
  <c r="CO24"/>
  <c r="CO25"/>
  <c r="CO26"/>
  <c r="CO27"/>
  <c r="CO28"/>
  <c r="CO29"/>
  <c r="CO30"/>
  <c r="CO31"/>
  <c r="CO32"/>
  <c r="CO33"/>
  <c r="CO34"/>
  <c r="CO35"/>
  <c r="CO36"/>
  <c r="CO37"/>
  <c r="CO38"/>
  <c r="CO39"/>
  <c r="CO40"/>
  <c r="CO41"/>
  <c r="CO42"/>
  <c r="CO43"/>
  <c r="CO44"/>
  <c r="CO45"/>
  <c r="CO46"/>
  <c r="CO47"/>
  <c r="CO48"/>
  <c r="CO49"/>
  <c r="CO50"/>
  <c r="CO51"/>
  <c r="CO52"/>
  <c r="CO53"/>
  <c r="CO54"/>
  <c r="CO55"/>
  <c r="CO56"/>
  <c r="CO57"/>
  <c r="CO58"/>
  <c r="CO59"/>
  <c r="CO60"/>
  <c r="CO61"/>
  <c r="CO62"/>
  <c r="CO63"/>
  <c r="CO64"/>
  <c r="CO65"/>
  <c r="CO66"/>
  <c r="CO67"/>
  <c r="CO68"/>
  <c r="CO69"/>
  <c r="CO70"/>
  <c r="CO71"/>
  <c r="CO72"/>
  <c r="CO73"/>
  <c r="CO74"/>
  <c r="CO75"/>
  <c r="CO76"/>
  <c r="CO77"/>
  <c r="CO78"/>
  <c r="CO79"/>
  <c r="CO80"/>
  <c r="CO81"/>
  <c r="CO82"/>
  <c r="CO83"/>
  <c r="CO84"/>
  <c r="CO85"/>
  <c r="CO86"/>
  <c r="CO87"/>
  <c r="CO88"/>
  <c r="CO89"/>
  <c r="CO90"/>
  <c r="CO91"/>
  <c r="CO92"/>
  <c r="CO93"/>
  <c r="CO94"/>
  <c r="CO95"/>
  <c r="CO96"/>
  <c r="CO97"/>
  <c r="CO98"/>
  <c r="CO99"/>
  <c r="CO100"/>
  <c r="CO101"/>
  <c r="CO102"/>
  <c r="CO103"/>
  <c r="CO104"/>
  <c r="CO105"/>
  <c r="CO106"/>
  <c r="CO107"/>
  <c r="CO108"/>
  <c r="CO109"/>
  <c r="CO110"/>
  <c r="CO111"/>
  <c r="CO112"/>
  <c r="CO113"/>
  <c r="CO114"/>
  <c r="CO115"/>
  <c r="CO116"/>
  <c r="CO117"/>
  <c r="CO118"/>
  <c r="CO119"/>
  <c r="CO120"/>
  <c r="CO121"/>
  <c r="CO122"/>
  <c r="CO123"/>
  <c r="CO124"/>
  <c r="CO125"/>
  <c r="CO126"/>
  <c r="CO127"/>
  <c r="CO128"/>
  <c r="CO129"/>
  <c r="CO130"/>
  <c r="CO131"/>
  <c r="CO132"/>
  <c r="CO133"/>
  <c r="CO134"/>
  <c r="CO135"/>
  <c r="CO136"/>
  <c r="CO137"/>
  <c r="CO138"/>
  <c r="CO139"/>
  <c r="CO140"/>
  <c r="CO141"/>
  <c r="CO142"/>
  <c r="CO143"/>
  <c r="CO144"/>
  <c r="CO145"/>
  <c r="CO146"/>
  <c r="CO147"/>
  <c r="CO148"/>
  <c r="CO149"/>
  <c r="CO150"/>
  <c r="CO151"/>
  <c r="CO152"/>
  <c r="CO153"/>
  <c r="CO154"/>
  <c r="CO155"/>
  <c r="CO156"/>
  <c r="CO157"/>
  <c r="CO158"/>
  <c r="CO159"/>
  <c r="CO160"/>
  <c r="CO161"/>
  <c r="CO162"/>
  <c r="CO163"/>
  <c r="CO164"/>
  <c r="CO165"/>
  <c r="CO166"/>
  <c r="CO167"/>
  <c r="CO168"/>
  <c r="CO169"/>
  <c r="CO170"/>
  <c r="CO171"/>
  <c r="CO172"/>
  <c r="CO173"/>
  <c r="CO174"/>
  <c r="CO175"/>
  <c r="CO176"/>
  <c r="CN2"/>
  <c r="CN3"/>
  <c r="CN4"/>
  <c r="CN5"/>
  <c r="CN6"/>
  <c r="CN7"/>
  <c r="CN8"/>
  <c r="CN9"/>
  <c r="CN10"/>
  <c r="CN11"/>
  <c r="CN12"/>
  <c r="CN13"/>
  <c r="CN14"/>
  <c r="CN15"/>
  <c r="CN16"/>
  <c r="CN17"/>
  <c r="CN18"/>
  <c r="CN19"/>
  <c r="CN20"/>
  <c r="CN21"/>
  <c r="CN22"/>
  <c r="CN23"/>
  <c r="CN24"/>
  <c r="CN25"/>
  <c r="CN26"/>
  <c r="CN27"/>
  <c r="CN28"/>
  <c r="CN29"/>
  <c r="CN30"/>
  <c r="CN31"/>
  <c r="CN32"/>
  <c r="CN33"/>
  <c r="CN34"/>
  <c r="CN35"/>
  <c r="CN36"/>
  <c r="CN37"/>
  <c r="CN38"/>
  <c r="CN39"/>
  <c r="CN40"/>
  <c r="CN41"/>
  <c r="CN42"/>
  <c r="CN43"/>
  <c r="CN44"/>
  <c r="CN45"/>
  <c r="CN46"/>
  <c r="CN47"/>
  <c r="CN48"/>
  <c r="CN49"/>
  <c r="CN50"/>
  <c r="CN51"/>
  <c r="CN52"/>
  <c r="CN53"/>
  <c r="CN54"/>
  <c r="CN55"/>
  <c r="CN56"/>
  <c r="CN57"/>
  <c r="CN58"/>
  <c r="CN59"/>
  <c r="CN60"/>
  <c r="CN61"/>
  <c r="CN62"/>
  <c r="CN63"/>
  <c r="CN64"/>
  <c r="CN65"/>
  <c r="CN66"/>
  <c r="CN67"/>
  <c r="CN68"/>
  <c r="CN69"/>
  <c r="CN70"/>
  <c r="CN71"/>
  <c r="CN72"/>
  <c r="CN73"/>
  <c r="CN74"/>
  <c r="CN75"/>
  <c r="CN76"/>
  <c r="CN77"/>
  <c r="CN78"/>
  <c r="CN79"/>
  <c r="CN80"/>
  <c r="CN81"/>
  <c r="CN82"/>
  <c r="CN83"/>
  <c r="CN84"/>
  <c r="CN85"/>
  <c r="CN86"/>
  <c r="CN87"/>
  <c r="CN88"/>
  <c r="CN89"/>
  <c r="CN90"/>
  <c r="CN91"/>
  <c r="CN92"/>
  <c r="CN93"/>
  <c r="CN94"/>
  <c r="CN95"/>
  <c r="CN96"/>
  <c r="CN97"/>
  <c r="CN98"/>
  <c r="CN99"/>
  <c r="CN100"/>
  <c r="CN101"/>
  <c r="CN102"/>
  <c r="CN103"/>
  <c r="CN104"/>
  <c r="CN105"/>
  <c r="CN106"/>
  <c r="CN107"/>
  <c r="CN108"/>
  <c r="CN109"/>
  <c r="CN110"/>
  <c r="CN111"/>
  <c r="CN112"/>
  <c r="CN113"/>
  <c r="CN114"/>
  <c r="CN115"/>
  <c r="CN116"/>
  <c r="CN117"/>
  <c r="CN118"/>
  <c r="CN119"/>
  <c r="CN120"/>
  <c r="CN121"/>
  <c r="CN122"/>
  <c r="CN123"/>
  <c r="CN124"/>
  <c r="CN125"/>
  <c r="CN126"/>
  <c r="CN127"/>
  <c r="CN128"/>
  <c r="CN129"/>
  <c r="CN130"/>
  <c r="CN131"/>
  <c r="CN132"/>
  <c r="CN133"/>
  <c r="CN134"/>
  <c r="CN135"/>
  <c r="CN136"/>
  <c r="CN137"/>
  <c r="CN138"/>
  <c r="CN139"/>
  <c r="CN140"/>
  <c r="CN141"/>
  <c r="CN142"/>
  <c r="CN143"/>
  <c r="CN144"/>
  <c r="CN145"/>
  <c r="CN146"/>
  <c r="CN147"/>
  <c r="CN148"/>
  <c r="CN149"/>
  <c r="CN150"/>
  <c r="CN151"/>
  <c r="CN152"/>
  <c r="CN153"/>
  <c r="CN154"/>
  <c r="CN155"/>
  <c r="CN156"/>
  <c r="CN157"/>
  <c r="CN158"/>
  <c r="CN159"/>
  <c r="CN160"/>
  <c r="CN161"/>
  <c r="CN162"/>
  <c r="CN163"/>
  <c r="CN164"/>
  <c r="CN165"/>
  <c r="CN166"/>
  <c r="CN167"/>
  <c r="CN168"/>
  <c r="CN169"/>
  <c r="CN170"/>
  <c r="CN171"/>
  <c r="CN172"/>
  <c r="CN173"/>
  <c r="CN174"/>
  <c r="CN175"/>
  <c r="CN176"/>
  <c r="CM176"/>
  <c r="CL176"/>
  <c r="CK2"/>
  <c r="CK3"/>
  <c r="CK4"/>
  <c r="CK5"/>
  <c r="CK6"/>
  <c r="CK7"/>
  <c r="CK8"/>
  <c r="CK9"/>
  <c r="CK10"/>
  <c r="CK11"/>
  <c r="CK12"/>
  <c r="CK13"/>
  <c r="CK14"/>
  <c r="CK15"/>
  <c r="CK16"/>
  <c r="CK17"/>
  <c r="CK18"/>
  <c r="CK19"/>
  <c r="CK20"/>
  <c r="CK21"/>
  <c r="CK22"/>
  <c r="CK23"/>
  <c r="CK24"/>
  <c r="CK25"/>
  <c r="CK26"/>
  <c r="CK27"/>
  <c r="CK28"/>
  <c r="CK29"/>
  <c r="CK30"/>
  <c r="CK31"/>
  <c r="CK32"/>
  <c r="CK33"/>
  <c r="CK34"/>
  <c r="CK35"/>
  <c r="CK36"/>
  <c r="CK37"/>
  <c r="CK38"/>
  <c r="CK39"/>
  <c r="CK40"/>
  <c r="CK41"/>
  <c r="CK42"/>
  <c r="CK43"/>
  <c r="CK44"/>
  <c r="CK45"/>
  <c r="CK46"/>
  <c r="CK47"/>
  <c r="CK48"/>
  <c r="CK49"/>
  <c r="CK50"/>
  <c r="CK51"/>
  <c r="CK52"/>
  <c r="CK53"/>
  <c r="CK54"/>
  <c r="CK55"/>
  <c r="CK56"/>
  <c r="CK57"/>
  <c r="CK58"/>
  <c r="CK59"/>
  <c r="CK60"/>
  <c r="CK61"/>
  <c r="CK62"/>
  <c r="CK63"/>
  <c r="CK64"/>
  <c r="CK65"/>
  <c r="CK66"/>
  <c r="CK67"/>
  <c r="CK68"/>
  <c r="CK69"/>
  <c r="CK70"/>
  <c r="CK71"/>
  <c r="CK72"/>
  <c r="CK73"/>
  <c r="CK74"/>
  <c r="CK75"/>
  <c r="CK76"/>
  <c r="CK77"/>
  <c r="CK78"/>
  <c r="CK79"/>
  <c r="CK80"/>
  <c r="CK81"/>
  <c r="CK82"/>
  <c r="CK83"/>
  <c r="CK84"/>
  <c r="CK85"/>
  <c r="CK86"/>
  <c r="CK87"/>
  <c r="CK88"/>
  <c r="CK89"/>
  <c r="CK90"/>
  <c r="CK91"/>
  <c r="CK92"/>
  <c r="CK93"/>
  <c r="CK94"/>
  <c r="CK95"/>
  <c r="CK96"/>
  <c r="CK97"/>
  <c r="CK98"/>
  <c r="CK99"/>
  <c r="CK100"/>
  <c r="CK101"/>
  <c r="CK102"/>
  <c r="CK103"/>
  <c r="CK104"/>
  <c r="CK105"/>
  <c r="CK106"/>
  <c r="CK107"/>
  <c r="CK108"/>
  <c r="CK109"/>
  <c r="CK110"/>
  <c r="CK111"/>
  <c r="CK112"/>
  <c r="CK113"/>
  <c r="CK114"/>
  <c r="CK115"/>
  <c r="CK116"/>
  <c r="CK117"/>
  <c r="CK118"/>
  <c r="CK119"/>
  <c r="CK120"/>
  <c r="CK121"/>
  <c r="CK122"/>
  <c r="CK123"/>
  <c r="CK124"/>
  <c r="CK125"/>
  <c r="CK126"/>
  <c r="CK127"/>
  <c r="CK128"/>
  <c r="CK129"/>
  <c r="CK130"/>
  <c r="CK131"/>
  <c r="CK132"/>
  <c r="CK133"/>
  <c r="CK134"/>
  <c r="CK135"/>
  <c r="CK136"/>
  <c r="CK137"/>
  <c r="CK138"/>
  <c r="CK139"/>
  <c r="CK140"/>
  <c r="CK141"/>
  <c r="CK142"/>
  <c r="CK143"/>
  <c r="CK144"/>
  <c r="CK145"/>
  <c r="CK146"/>
  <c r="CK147"/>
  <c r="CK148"/>
  <c r="CK149"/>
  <c r="CK150"/>
  <c r="CK151"/>
  <c r="CK152"/>
  <c r="CK153"/>
  <c r="CK154"/>
  <c r="CK155"/>
  <c r="CK156"/>
  <c r="CK157"/>
  <c r="CK158"/>
  <c r="CK159"/>
  <c r="CK160"/>
  <c r="CK161"/>
  <c r="CK162"/>
  <c r="CK163"/>
  <c r="CK164"/>
  <c r="CK165"/>
  <c r="CK166"/>
  <c r="CK167"/>
  <c r="CK168"/>
  <c r="CK169"/>
  <c r="CK170"/>
  <c r="CK171"/>
  <c r="CK172"/>
  <c r="CK173"/>
  <c r="CK174"/>
  <c r="CK175"/>
  <c r="CK176"/>
  <c r="CJ176"/>
  <c r="CF2"/>
  <c r="CF3"/>
  <c r="CF4"/>
  <c r="CF5"/>
  <c r="CF6"/>
  <c r="CF7"/>
  <c r="CF8"/>
  <c r="CF9"/>
  <c r="CF10"/>
  <c r="CF11"/>
  <c r="CF12"/>
  <c r="CF13"/>
  <c r="CF14"/>
  <c r="CF15"/>
  <c r="CF16"/>
  <c r="CF17"/>
  <c r="CF18"/>
  <c r="CF19"/>
  <c r="CF20"/>
  <c r="CF21"/>
  <c r="CF22"/>
  <c r="CF23"/>
  <c r="CF24"/>
  <c r="CF25"/>
  <c r="CF26"/>
  <c r="CF27"/>
  <c r="CF28"/>
  <c r="CF29"/>
  <c r="CF30"/>
  <c r="CF31"/>
  <c r="CF32"/>
  <c r="CF33"/>
  <c r="CF34"/>
  <c r="CF35"/>
  <c r="CF36"/>
  <c r="CF37"/>
  <c r="CF38"/>
  <c r="CF39"/>
  <c r="CF40"/>
  <c r="CF41"/>
  <c r="CF42"/>
  <c r="CF43"/>
  <c r="CF44"/>
  <c r="CF45"/>
  <c r="CF46"/>
  <c r="CF47"/>
  <c r="CF48"/>
  <c r="CF49"/>
  <c r="CF50"/>
  <c r="CF51"/>
  <c r="CF52"/>
  <c r="CF53"/>
  <c r="CF54"/>
  <c r="CF55"/>
  <c r="CF56"/>
  <c r="CF57"/>
  <c r="CF58"/>
  <c r="CF59"/>
  <c r="CF60"/>
  <c r="CF61"/>
  <c r="CF62"/>
  <c r="CF63"/>
  <c r="CF64"/>
  <c r="CF65"/>
  <c r="CF66"/>
  <c r="CF67"/>
  <c r="CF68"/>
  <c r="CF69"/>
  <c r="CF70"/>
  <c r="CF71"/>
  <c r="CF72"/>
  <c r="CF73"/>
  <c r="CF74"/>
  <c r="CF75"/>
  <c r="CF76"/>
  <c r="CF77"/>
  <c r="CF78"/>
  <c r="CF79"/>
  <c r="CF80"/>
  <c r="CF81"/>
  <c r="CF82"/>
  <c r="CF83"/>
  <c r="CF84"/>
  <c r="CF85"/>
  <c r="CF86"/>
  <c r="CF87"/>
  <c r="CF88"/>
  <c r="CF89"/>
  <c r="CF90"/>
  <c r="CF91"/>
  <c r="CF92"/>
  <c r="CF93"/>
  <c r="CF94"/>
  <c r="CF95"/>
  <c r="CF96"/>
  <c r="CF97"/>
  <c r="CF98"/>
  <c r="CF99"/>
  <c r="CF100"/>
  <c r="CF101"/>
  <c r="CF102"/>
  <c r="CF103"/>
  <c r="CF104"/>
  <c r="CF105"/>
  <c r="CF106"/>
  <c r="CF107"/>
  <c r="CF108"/>
  <c r="CF109"/>
  <c r="CF110"/>
  <c r="CF111"/>
  <c r="CF112"/>
  <c r="CF113"/>
  <c r="CF114"/>
  <c r="CF115"/>
  <c r="CF116"/>
  <c r="CF117"/>
  <c r="CF118"/>
  <c r="CF119"/>
  <c r="CF120"/>
  <c r="CF121"/>
  <c r="CF122"/>
  <c r="CF123"/>
  <c r="CF124"/>
  <c r="CF125"/>
  <c r="CF126"/>
  <c r="CF127"/>
  <c r="CF128"/>
  <c r="CF129"/>
  <c r="CF130"/>
  <c r="CF131"/>
  <c r="CF132"/>
  <c r="CF133"/>
  <c r="CF134"/>
  <c r="CF135"/>
  <c r="CF136"/>
  <c r="CF137"/>
  <c r="CF138"/>
  <c r="CF139"/>
  <c r="CF140"/>
  <c r="CF141"/>
  <c r="CF142"/>
  <c r="CF143"/>
  <c r="CF144"/>
  <c r="CF145"/>
  <c r="CF146"/>
  <c r="CF147"/>
  <c r="CF148"/>
  <c r="CF149"/>
  <c r="CF150"/>
  <c r="CF151"/>
  <c r="CF152"/>
  <c r="CF153"/>
  <c r="CF154"/>
  <c r="CF155"/>
  <c r="CF156"/>
  <c r="CF157"/>
  <c r="CF158"/>
  <c r="CF159"/>
  <c r="CF160"/>
  <c r="CF161"/>
  <c r="CF162"/>
  <c r="CF163"/>
  <c r="CF164"/>
  <c r="CF165"/>
  <c r="CF166"/>
  <c r="CF167"/>
  <c r="CF168"/>
  <c r="CF169"/>
  <c r="CF170"/>
  <c r="CF171"/>
  <c r="CF172"/>
  <c r="CF173"/>
  <c r="CF174"/>
  <c r="CF175"/>
  <c r="CF176"/>
  <c r="CD2"/>
  <c r="CD3"/>
  <c r="CD4"/>
  <c r="CD5"/>
  <c r="CD6"/>
  <c r="CD7"/>
  <c r="CD8"/>
  <c r="CD9"/>
  <c r="CD10"/>
  <c r="CD11"/>
  <c r="CD12"/>
  <c r="CD13"/>
  <c r="CD14"/>
  <c r="CD15"/>
  <c r="CD16"/>
  <c r="CD17"/>
  <c r="CD18"/>
  <c r="CD19"/>
  <c r="CD20"/>
  <c r="CD21"/>
  <c r="CD22"/>
  <c r="CD23"/>
  <c r="CD24"/>
  <c r="CD25"/>
  <c r="CD26"/>
  <c r="CD27"/>
  <c r="CD28"/>
  <c r="CD29"/>
  <c r="CD30"/>
  <c r="CD31"/>
  <c r="CD32"/>
  <c r="CD33"/>
  <c r="CD34"/>
  <c r="CD35"/>
  <c r="CD36"/>
  <c r="CD37"/>
  <c r="CD38"/>
  <c r="CD39"/>
  <c r="CD40"/>
  <c r="CD41"/>
  <c r="CD42"/>
  <c r="CD43"/>
  <c r="CD44"/>
  <c r="CD45"/>
  <c r="CD46"/>
  <c r="CD47"/>
  <c r="CD48"/>
  <c r="CD49"/>
  <c r="CD50"/>
  <c r="CD51"/>
  <c r="CD52"/>
  <c r="CD53"/>
  <c r="CD54"/>
  <c r="CD55"/>
  <c r="CD56"/>
  <c r="CD57"/>
  <c r="CD58"/>
  <c r="CD59"/>
  <c r="CD60"/>
  <c r="CD61"/>
  <c r="CD62"/>
  <c r="CD63"/>
  <c r="CD64"/>
  <c r="CD65"/>
  <c r="CD66"/>
  <c r="CD67"/>
  <c r="CD68"/>
  <c r="CD69"/>
  <c r="CD70"/>
  <c r="CD71"/>
  <c r="CD72"/>
  <c r="CD73"/>
  <c r="CD74"/>
  <c r="CD75"/>
  <c r="CD76"/>
  <c r="CD77"/>
  <c r="CD78"/>
  <c r="CD79"/>
  <c r="CD80"/>
  <c r="CD81"/>
  <c r="CD82"/>
  <c r="CD83"/>
  <c r="CD84"/>
  <c r="CD85"/>
  <c r="CD86"/>
  <c r="CD87"/>
  <c r="CD88"/>
  <c r="CD89"/>
  <c r="CD90"/>
  <c r="CD91"/>
  <c r="CD92"/>
  <c r="CD93"/>
  <c r="CD94"/>
  <c r="CD95"/>
  <c r="CD96"/>
  <c r="CD97"/>
  <c r="CD98"/>
  <c r="CD99"/>
  <c r="CD100"/>
  <c r="CD101"/>
  <c r="CD102"/>
  <c r="CD103"/>
  <c r="CD104"/>
  <c r="CD105"/>
  <c r="CD106"/>
  <c r="CD107"/>
  <c r="CD108"/>
  <c r="CD109"/>
  <c r="CD110"/>
  <c r="CD111"/>
  <c r="CD112"/>
  <c r="CD113"/>
  <c r="CD114"/>
  <c r="CD115"/>
  <c r="CD116"/>
  <c r="CD117"/>
  <c r="CD118"/>
  <c r="CD119"/>
  <c r="CD120"/>
  <c r="CD121"/>
  <c r="CD122"/>
  <c r="CD123"/>
  <c r="CD124"/>
  <c r="CD125"/>
  <c r="CD126"/>
  <c r="CD127"/>
  <c r="CD128"/>
  <c r="CD129"/>
  <c r="CD130"/>
  <c r="CD131"/>
  <c r="CD132"/>
  <c r="CD133"/>
  <c r="CD134"/>
  <c r="CD135"/>
  <c r="CD136"/>
  <c r="CD137"/>
  <c r="CD138"/>
  <c r="CD139"/>
  <c r="CD140"/>
  <c r="CD141"/>
  <c r="CD142"/>
  <c r="CD143"/>
  <c r="CD144"/>
  <c r="CD145"/>
  <c r="CD146"/>
  <c r="CD147"/>
  <c r="CD148"/>
  <c r="CD149"/>
  <c r="CD150"/>
  <c r="CD151"/>
  <c r="CD152"/>
  <c r="CD153"/>
  <c r="CD154"/>
  <c r="CD155"/>
  <c r="CD156"/>
  <c r="CD157"/>
  <c r="CD158"/>
  <c r="CD159"/>
  <c r="CD160"/>
  <c r="CD161"/>
  <c r="CD162"/>
  <c r="CD163"/>
  <c r="CD164"/>
  <c r="CD165"/>
  <c r="CD166"/>
  <c r="CD167"/>
  <c r="CD168"/>
  <c r="CD169"/>
  <c r="CD170"/>
  <c r="CD171"/>
  <c r="CD172"/>
  <c r="CD173"/>
  <c r="CD174"/>
  <c r="CD175"/>
  <c r="CD176"/>
  <c r="BY2"/>
  <c r="CA2"/>
  <c r="BY3"/>
  <c r="CA3"/>
  <c r="BY4"/>
  <c r="CA4"/>
  <c r="BY5"/>
  <c r="CA5"/>
  <c r="BY6"/>
  <c r="CA6"/>
  <c r="BY7"/>
  <c r="CA7"/>
  <c r="BY8"/>
  <c r="CA8"/>
  <c r="BY9"/>
  <c r="CA9"/>
  <c r="BY10"/>
  <c r="CA10"/>
  <c r="BY11"/>
  <c r="CA11"/>
  <c r="BY12"/>
  <c r="CA12"/>
  <c r="BY13"/>
  <c r="CA13"/>
  <c r="BY14"/>
  <c r="CA14"/>
  <c r="BY15"/>
  <c r="CA15"/>
  <c r="BY16"/>
  <c r="CA16"/>
  <c r="BY17"/>
  <c r="CA17"/>
  <c r="BY18"/>
  <c r="CA18"/>
  <c r="BY19"/>
  <c r="CA19"/>
  <c r="BY20"/>
  <c r="CA20"/>
  <c r="BY21"/>
  <c r="CA21"/>
  <c r="BY22"/>
  <c r="CA22"/>
  <c r="BY23"/>
  <c r="CA23"/>
  <c r="BY24"/>
  <c r="CA24"/>
  <c r="BY25"/>
  <c r="CA25"/>
  <c r="BY26"/>
  <c r="CA26"/>
  <c r="BY27"/>
  <c r="CA27"/>
  <c r="BY28"/>
  <c r="CA28"/>
  <c r="BY29"/>
  <c r="CA29"/>
  <c r="BY30"/>
  <c r="CA30"/>
  <c r="BY31"/>
  <c r="CA31"/>
  <c r="BY32"/>
  <c r="CA32"/>
  <c r="BY33"/>
  <c r="CA33"/>
  <c r="BY34"/>
  <c r="CA34"/>
  <c r="BY35"/>
  <c r="CA35"/>
  <c r="BY36"/>
  <c r="CA36"/>
  <c r="BY37"/>
  <c r="CA37"/>
  <c r="BY38"/>
  <c r="CA38"/>
  <c r="BY39"/>
  <c r="CA39"/>
  <c r="BY40"/>
  <c r="CA40"/>
  <c r="BY41"/>
  <c r="CA41"/>
  <c r="BY42"/>
  <c r="CA42"/>
  <c r="BY43"/>
  <c r="CA43"/>
  <c r="BY44"/>
  <c r="CA44"/>
  <c r="BY45"/>
  <c r="CA45"/>
  <c r="BY46"/>
  <c r="CA46"/>
  <c r="BY47"/>
  <c r="CA47"/>
  <c r="BY48"/>
  <c r="CA48"/>
  <c r="BY49"/>
  <c r="CA49"/>
  <c r="BY50"/>
  <c r="CA50"/>
  <c r="BY51"/>
  <c r="CA51"/>
  <c r="BY52"/>
  <c r="CA52"/>
  <c r="BY53"/>
  <c r="CA53"/>
  <c r="BY54"/>
  <c r="CA54"/>
  <c r="BY55"/>
  <c r="CA55"/>
  <c r="BY56"/>
  <c r="CA56"/>
  <c r="BY57"/>
  <c r="CA57"/>
  <c r="BY58"/>
  <c r="CA58"/>
  <c r="BY59"/>
  <c r="CA59"/>
  <c r="BY60"/>
  <c r="CA60"/>
  <c r="BY61"/>
  <c r="CA61"/>
  <c r="BY62"/>
  <c r="CA62"/>
  <c r="BY63"/>
  <c r="CA63"/>
  <c r="BY64"/>
  <c r="CA64"/>
  <c r="BY65"/>
  <c r="CA65"/>
  <c r="BY66"/>
  <c r="CA66"/>
  <c r="BY67"/>
  <c r="CA67"/>
  <c r="BY68"/>
  <c r="CA68"/>
  <c r="BY69"/>
  <c r="CA69"/>
  <c r="BY70"/>
  <c r="CA70"/>
  <c r="BY71"/>
  <c r="CA71"/>
  <c r="BY72"/>
  <c r="CA72"/>
  <c r="BY73"/>
  <c r="CA73"/>
  <c r="BY74"/>
  <c r="CA74"/>
  <c r="BY75"/>
  <c r="CA75"/>
  <c r="BY76"/>
  <c r="CA76"/>
  <c r="BY77"/>
  <c r="CA77"/>
  <c r="BY78"/>
  <c r="CA78"/>
  <c r="BY79"/>
  <c r="CA79"/>
  <c r="BY80"/>
  <c r="CA80"/>
  <c r="BY81"/>
  <c r="CA81"/>
  <c r="BY82"/>
  <c r="CA82"/>
  <c r="BY83"/>
  <c r="CA83"/>
  <c r="BY84"/>
  <c r="CA84"/>
  <c r="BY85"/>
  <c r="CA85"/>
  <c r="BY86"/>
  <c r="CA86"/>
  <c r="BY87"/>
  <c r="CA87"/>
  <c r="BY88"/>
  <c r="CA88"/>
  <c r="BY89"/>
  <c r="CA89"/>
  <c r="BY90"/>
  <c r="CA90"/>
  <c r="BY91"/>
  <c r="CA91"/>
  <c r="BY92"/>
  <c r="CA92"/>
  <c r="BY93"/>
  <c r="CA93"/>
  <c r="BY94"/>
  <c r="CA94"/>
  <c r="BY95"/>
  <c r="CA95"/>
  <c r="BY96"/>
  <c r="CA96"/>
  <c r="BY97"/>
  <c r="CA97"/>
  <c r="BY98"/>
  <c r="CA98"/>
  <c r="BY99"/>
  <c r="CA99"/>
  <c r="BY100"/>
  <c r="CA100"/>
  <c r="BY101"/>
  <c r="CA101"/>
  <c r="BY102"/>
  <c r="CA102"/>
  <c r="BY103"/>
  <c r="CA103"/>
  <c r="BY104"/>
  <c r="CA104"/>
  <c r="BY105"/>
  <c r="CA105"/>
  <c r="BY106"/>
  <c r="CA106"/>
  <c r="BY107"/>
  <c r="CA107"/>
  <c r="BY108"/>
  <c r="CA108"/>
  <c r="BY109"/>
  <c r="CA109"/>
  <c r="BY110"/>
  <c r="CA110"/>
  <c r="BY111"/>
  <c r="CA111"/>
  <c r="BY112"/>
  <c r="CA112"/>
  <c r="BY113"/>
  <c r="CA113"/>
  <c r="BY114"/>
  <c r="CA114"/>
  <c r="BY115"/>
  <c r="CA115"/>
  <c r="BY116"/>
  <c r="CA116"/>
  <c r="BY117"/>
  <c r="CA117"/>
  <c r="BY118"/>
  <c r="CA118"/>
  <c r="BY119"/>
  <c r="CA119"/>
  <c r="BY120"/>
  <c r="CA120"/>
  <c r="BY121"/>
  <c r="CA121"/>
  <c r="BY122"/>
  <c r="CA122"/>
  <c r="BY123"/>
  <c r="CA123"/>
  <c r="BY124"/>
  <c r="CA124"/>
  <c r="BY125"/>
  <c r="CA125"/>
  <c r="BY126"/>
  <c r="CA126"/>
  <c r="BY127"/>
  <c r="CA127"/>
  <c r="BY128"/>
  <c r="CA128"/>
  <c r="BY129"/>
  <c r="CA129"/>
  <c r="BY130"/>
  <c r="CA130"/>
  <c r="BY131"/>
  <c r="CA131"/>
  <c r="BY132"/>
  <c r="CA132"/>
  <c r="BY133"/>
  <c r="CA133"/>
  <c r="BY134"/>
  <c r="CA134"/>
  <c r="BY135"/>
  <c r="CA135"/>
  <c r="BY136"/>
  <c r="CA136"/>
  <c r="BY137"/>
  <c r="CA137"/>
  <c r="BY138"/>
  <c r="CA138"/>
  <c r="BY139"/>
  <c r="CA139"/>
  <c r="BY140"/>
  <c r="CA140"/>
  <c r="BY141"/>
  <c r="CA141"/>
  <c r="BY142"/>
  <c r="CA142"/>
  <c r="BY143"/>
  <c r="CA143"/>
  <c r="BY144"/>
  <c r="CA144"/>
  <c r="BY145"/>
  <c r="CA145"/>
  <c r="BY146"/>
  <c r="CA146"/>
  <c r="BY147"/>
  <c r="CA147"/>
  <c r="BY148"/>
  <c r="CA148"/>
  <c r="BY149"/>
  <c r="CA149"/>
  <c r="BY150"/>
  <c r="CA150"/>
  <c r="BY151"/>
  <c r="CA151"/>
  <c r="BY152"/>
  <c r="CA152"/>
  <c r="BY153"/>
  <c r="CA153"/>
  <c r="BY154"/>
  <c r="CA154"/>
  <c r="BY155"/>
  <c r="CA155"/>
  <c r="BY156"/>
  <c r="CA156"/>
  <c r="BY157"/>
  <c r="CA157"/>
  <c r="BY158"/>
  <c r="CA158"/>
  <c r="BY159"/>
  <c r="CA159"/>
  <c r="BY160"/>
  <c r="CA160"/>
  <c r="BY161"/>
  <c r="CA161"/>
  <c r="BY162"/>
  <c r="CA162"/>
  <c r="BY163"/>
  <c r="CA163"/>
  <c r="BY164"/>
  <c r="CA164"/>
  <c r="BY165"/>
  <c r="CA165"/>
  <c r="BY166"/>
  <c r="CA166"/>
  <c r="BY167"/>
  <c r="CA167"/>
  <c r="BY168"/>
  <c r="CA168"/>
  <c r="BY169"/>
  <c r="CA169"/>
  <c r="BY170"/>
  <c r="CA170"/>
  <c r="BY171"/>
  <c r="CA171"/>
  <c r="BY172"/>
  <c r="CA172"/>
  <c r="BY173"/>
  <c r="CA173"/>
  <c r="BY174"/>
  <c r="CA174"/>
  <c r="BY175"/>
  <c r="CA175"/>
  <c r="CA176"/>
  <c r="BY176"/>
  <c r="BX2"/>
  <c r="BX3"/>
  <c r="BX4"/>
  <c r="BX5"/>
  <c r="BX6"/>
  <c r="BX7"/>
  <c r="BX8"/>
  <c r="BX9"/>
  <c r="BX10"/>
  <c r="BX11"/>
  <c r="BX12"/>
  <c r="BX13"/>
  <c r="BX14"/>
  <c r="BX15"/>
  <c r="BX16"/>
  <c r="BX17"/>
  <c r="BX18"/>
  <c r="BX19"/>
  <c r="BX20"/>
  <c r="BX21"/>
  <c r="BX22"/>
  <c r="BX23"/>
  <c r="BX24"/>
  <c r="BX25"/>
  <c r="BX26"/>
  <c r="BX27"/>
  <c r="BX28"/>
  <c r="BX29"/>
  <c r="BX30"/>
  <c r="BX31"/>
  <c r="BX32"/>
  <c r="BX33"/>
  <c r="BX34"/>
  <c r="BX35"/>
  <c r="BX36"/>
  <c r="BX37"/>
  <c r="BX38"/>
  <c r="BX39"/>
  <c r="BX40"/>
  <c r="BX41"/>
  <c r="BX42"/>
  <c r="BX43"/>
  <c r="BX44"/>
  <c r="BX45"/>
  <c r="BX46"/>
  <c r="BX47"/>
  <c r="BX48"/>
  <c r="BX49"/>
  <c r="BX50"/>
  <c r="BX51"/>
  <c r="BX52"/>
  <c r="BX53"/>
  <c r="BX54"/>
  <c r="BX55"/>
  <c r="BX56"/>
  <c r="BX57"/>
  <c r="BX58"/>
  <c r="BX59"/>
  <c r="BX60"/>
  <c r="BX61"/>
  <c r="BX62"/>
  <c r="BX63"/>
  <c r="BX64"/>
  <c r="BX65"/>
  <c r="BX66"/>
  <c r="BX67"/>
  <c r="BX68"/>
  <c r="BX69"/>
  <c r="BX70"/>
  <c r="BX71"/>
  <c r="BX72"/>
  <c r="BX73"/>
  <c r="BX74"/>
  <c r="BX75"/>
  <c r="BX76"/>
  <c r="BX77"/>
  <c r="BX78"/>
  <c r="BX79"/>
  <c r="BX80"/>
  <c r="BX81"/>
  <c r="BX82"/>
  <c r="BX83"/>
  <c r="BX84"/>
  <c r="BX85"/>
  <c r="BX86"/>
  <c r="BX87"/>
  <c r="BX88"/>
  <c r="BX89"/>
  <c r="BX90"/>
  <c r="BX91"/>
  <c r="BX92"/>
  <c r="BX93"/>
  <c r="BX94"/>
  <c r="BX95"/>
  <c r="BX96"/>
  <c r="BX97"/>
  <c r="BX98"/>
  <c r="BX99"/>
  <c r="BX100"/>
  <c r="BX101"/>
  <c r="BX102"/>
  <c r="BX103"/>
  <c r="BX104"/>
  <c r="BX105"/>
  <c r="BX106"/>
  <c r="BX107"/>
  <c r="BX108"/>
  <c r="BX109"/>
  <c r="BX110"/>
  <c r="BX111"/>
  <c r="BX112"/>
  <c r="BX113"/>
  <c r="BX114"/>
  <c r="BX115"/>
  <c r="BX116"/>
  <c r="BX117"/>
  <c r="BX118"/>
  <c r="BX119"/>
  <c r="BX120"/>
  <c r="BX121"/>
  <c r="BX122"/>
  <c r="BX123"/>
  <c r="BX124"/>
  <c r="BX125"/>
  <c r="BX126"/>
  <c r="BX127"/>
  <c r="BX128"/>
  <c r="BX129"/>
  <c r="BX130"/>
  <c r="BX131"/>
  <c r="BX132"/>
  <c r="BX133"/>
  <c r="BX134"/>
  <c r="BX135"/>
  <c r="BX136"/>
  <c r="BX137"/>
  <c r="BX138"/>
  <c r="BX139"/>
  <c r="BX140"/>
  <c r="BX141"/>
  <c r="BX142"/>
  <c r="BX143"/>
  <c r="BX144"/>
  <c r="BX145"/>
  <c r="BX146"/>
  <c r="BX147"/>
  <c r="BX148"/>
  <c r="BX149"/>
  <c r="BX150"/>
  <c r="BX151"/>
  <c r="BX152"/>
  <c r="BX153"/>
  <c r="BX154"/>
  <c r="BX155"/>
  <c r="BX156"/>
  <c r="BX157"/>
  <c r="BX158"/>
  <c r="BX159"/>
  <c r="BX160"/>
  <c r="BX161"/>
  <c r="BX162"/>
  <c r="BX163"/>
  <c r="BX164"/>
  <c r="BX165"/>
  <c r="BX166"/>
  <c r="BX167"/>
  <c r="BX168"/>
  <c r="BX169"/>
  <c r="BX170"/>
  <c r="BX171"/>
  <c r="BX172"/>
  <c r="BX173"/>
  <c r="BX174"/>
  <c r="BX175"/>
  <c r="BX176"/>
  <c r="BV2"/>
  <c r="BV3"/>
  <c r="BV4"/>
  <c r="BV5"/>
  <c r="BV6"/>
  <c r="BV7"/>
  <c r="BV8"/>
  <c r="BV9"/>
  <c r="BV10"/>
  <c r="BV11"/>
  <c r="BV12"/>
  <c r="BV13"/>
  <c r="BV14"/>
  <c r="BV15"/>
  <c r="BV16"/>
  <c r="BV17"/>
  <c r="BV18"/>
  <c r="BV19"/>
  <c r="BV20"/>
  <c r="BV21"/>
  <c r="BV22"/>
  <c r="BV23"/>
  <c r="BV24"/>
  <c r="BV25"/>
  <c r="BV26"/>
  <c r="BV27"/>
  <c r="BV28"/>
  <c r="BV29"/>
  <c r="BV30"/>
  <c r="BV31"/>
  <c r="BV32"/>
  <c r="BV33"/>
  <c r="BV34"/>
  <c r="BV35"/>
  <c r="BV36"/>
  <c r="BV37"/>
  <c r="BV38"/>
  <c r="BV39"/>
  <c r="BV40"/>
  <c r="BV41"/>
  <c r="BV42"/>
  <c r="BV43"/>
  <c r="BV44"/>
  <c r="BV45"/>
  <c r="BV46"/>
  <c r="BV47"/>
  <c r="BV48"/>
  <c r="BV49"/>
  <c r="BV50"/>
  <c r="BV51"/>
  <c r="BV52"/>
  <c r="BV53"/>
  <c r="BV54"/>
  <c r="BV55"/>
  <c r="BV56"/>
  <c r="BV57"/>
  <c r="BV58"/>
  <c r="BV59"/>
  <c r="BV60"/>
  <c r="BV61"/>
  <c r="BV62"/>
  <c r="BV63"/>
  <c r="BV64"/>
  <c r="BV65"/>
  <c r="BV66"/>
  <c r="BV67"/>
  <c r="BV68"/>
  <c r="BV69"/>
  <c r="BV70"/>
  <c r="BV71"/>
  <c r="BV72"/>
  <c r="BV73"/>
  <c r="BV74"/>
  <c r="BV75"/>
  <c r="BV76"/>
  <c r="BV77"/>
  <c r="BV78"/>
  <c r="BV79"/>
  <c r="BV80"/>
  <c r="BV81"/>
  <c r="BV82"/>
  <c r="BV83"/>
  <c r="BV84"/>
  <c r="BV85"/>
  <c r="BV86"/>
  <c r="BV87"/>
  <c r="BV88"/>
  <c r="BV89"/>
  <c r="BV90"/>
  <c r="BV91"/>
  <c r="BV92"/>
  <c r="BV93"/>
  <c r="BV94"/>
  <c r="BV95"/>
  <c r="BV96"/>
  <c r="BV97"/>
  <c r="BV98"/>
  <c r="BV99"/>
  <c r="BV100"/>
  <c r="BV101"/>
  <c r="BV102"/>
  <c r="BV103"/>
  <c r="BV104"/>
  <c r="BV105"/>
  <c r="BV106"/>
  <c r="BV107"/>
  <c r="BV108"/>
  <c r="BV109"/>
  <c r="BV110"/>
  <c r="BV111"/>
  <c r="BV112"/>
  <c r="BV113"/>
  <c r="BV114"/>
  <c r="BV115"/>
  <c r="BV116"/>
  <c r="BV117"/>
  <c r="BV118"/>
  <c r="BV119"/>
  <c r="BV120"/>
  <c r="BV121"/>
  <c r="BV122"/>
  <c r="BV123"/>
  <c r="BV124"/>
  <c r="BV125"/>
  <c r="BV126"/>
  <c r="BV127"/>
  <c r="BV128"/>
  <c r="BV129"/>
  <c r="BV130"/>
  <c r="BV131"/>
  <c r="BV132"/>
  <c r="BV133"/>
  <c r="BV134"/>
  <c r="BV135"/>
  <c r="BV136"/>
  <c r="BV137"/>
  <c r="BV138"/>
  <c r="BV139"/>
  <c r="BV140"/>
  <c r="BV141"/>
  <c r="BV142"/>
  <c r="BV143"/>
  <c r="BV144"/>
  <c r="BV145"/>
  <c r="BV146"/>
  <c r="BV147"/>
  <c r="BV148"/>
  <c r="BV149"/>
  <c r="BV150"/>
  <c r="BV151"/>
  <c r="BV152"/>
  <c r="BV153"/>
  <c r="BV154"/>
  <c r="BV155"/>
  <c r="BV156"/>
  <c r="BV157"/>
  <c r="BV158"/>
  <c r="BV159"/>
  <c r="BV160"/>
  <c r="BV161"/>
  <c r="BV162"/>
  <c r="BV163"/>
  <c r="BV164"/>
  <c r="BV165"/>
  <c r="BV166"/>
  <c r="BV167"/>
  <c r="BV168"/>
  <c r="BV169"/>
  <c r="BV170"/>
  <c r="BV171"/>
  <c r="BV172"/>
  <c r="BV173"/>
  <c r="BV174"/>
  <c r="BV175"/>
  <c r="BV176"/>
  <c r="BT2"/>
  <c r="BT3"/>
  <c r="BT4"/>
  <c r="BT5"/>
  <c r="BT6"/>
  <c r="BT7"/>
  <c r="BT8"/>
  <c r="BT9"/>
  <c r="BT10"/>
  <c r="BT11"/>
  <c r="BT12"/>
  <c r="BT13"/>
  <c r="BT14"/>
  <c r="BT15"/>
  <c r="BT16"/>
  <c r="BT17"/>
  <c r="BT18"/>
  <c r="BT19"/>
  <c r="BT20"/>
  <c r="BT21"/>
  <c r="BT22"/>
  <c r="BT23"/>
  <c r="BT24"/>
  <c r="BT25"/>
  <c r="BT26"/>
  <c r="BT27"/>
  <c r="BT28"/>
  <c r="BT29"/>
  <c r="BT30"/>
  <c r="BT31"/>
  <c r="BT32"/>
  <c r="BT33"/>
  <c r="BT34"/>
  <c r="BT35"/>
  <c r="BT36"/>
  <c r="BT37"/>
  <c r="BT38"/>
  <c r="BT39"/>
  <c r="BT40"/>
  <c r="BT41"/>
  <c r="BT42"/>
  <c r="BT43"/>
  <c r="BT44"/>
  <c r="BT45"/>
  <c r="BT46"/>
  <c r="BT47"/>
  <c r="BT48"/>
  <c r="BT49"/>
  <c r="BT50"/>
  <c r="BT51"/>
  <c r="BT52"/>
  <c r="BT53"/>
  <c r="BT54"/>
  <c r="BT55"/>
  <c r="BT56"/>
  <c r="BT57"/>
  <c r="BT58"/>
  <c r="BT59"/>
  <c r="BT60"/>
  <c r="BT61"/>
  <c r="BT62"/>
  <c r="BT63"/>
  <c r="BT64"/>
  <c r="BT65"/>
  <c r="BT66"/>
  <c r="BT67"/>
  <c r="BT68"/>
  <c r="BT69"/>
  <c r="BT70"/>
  <c r="BT71"/>
  <c r="BT72"/>
  <c r="BT73"/>
  <c r="BT74"/>
  <c r="BT75"/>
  <c r="BT76"/>
  <c r="BT77"/>
  <c r="BT78"/>
  <c r="BT79"/>
  <c r="BT80"/>
  <c r="BT81"/>
  <c r="BT82"/>
  <c r="BT83"/>
  <c r="BT84"/>
  <c r="BT85"/>
  <c r="BT86"/>
  <c r="BT87"/>
  <c r="BT88"/>
  <c r="BT89"/>
  <c r="BT90"/>
  <c r="BT91"/>
  <c r="BT92"/>
  <c r="BT93"/>
  <c r="BT94"/>
  <c r="BT95"/>
  <c r="BT96"/>
  <c r="BT97"/>
  <c r="BT98"/>
  <c r="BT99"/>
  <c r="BT100"/>
  <c r="BT101"/>
  <c r="BT102"/>
  <c r="BT103"/>
  <c r="BT104"/>
  <c r="BT105"/>
  <c r="BT106"/>
  <c r="BT107"/>
  <c r="BT108"/>
  <c r="BT109"/>
  <c r="BT110"/>
  <c r="BT111"/>
  <c r="BT112"/>
  <c r="BT113"/>
  <c r="BT114"/>
  <c r="BT115"/>
  <c r="BT116"/>
  <c r="BT117"/>
  <c r="BT118"/>
  <c r="BT119"/>
  <c r="BT120"/>
  <c r="BT121"/>
  <c r="BT122"/>
  <c r="BT123"/>
  <c r="BT124"/>
  <c r="BT125"/>
  <c r="BT126"/>
  <c r="BT127"/>
  <c r="BT128"/>
  <c r="BT129"/>
  <c r="BT130"/>
  <c r="BT131"/>
  <c r="BT132"/>
  <c r="BT133"/>
  <c r="BT134"/>
  <c r="BT135"/>
  <c r="BT136"/>
  <c r="BT137"/>
  <c r="BT138"/>
  <c r="BT139"/>
  <c r="BT140"/>
  <c r="BT141"/>
  <c r="BT142"/>
  <c r="BT143"/>
  <c r="BT144"/>
  <c r="BT145"/>
  <c r="BT146"/>
  <c r="BT147"/>
  <c r="BT148"/>
  <c r="BT149"/>
  <c r="BT150"/>
  <c r="BT151"/>
  <c r="BT152"/>
  <c r="BT153"/>
  <c r="BT154"/>
  <c r="BT155"/>
  <c r="BT156"/>
  <c r="BT157"/>
  <c r="BT158"/>
  <c r="BT159"/>
  <c r="BT160"/>
  <c r="BT161"/>
  <c r="BT162"/>
  <c r="BT163"/>
  <c r="BT164"/>
  <c r="BT165"/>
  <c r="BT166"/>
  <c r="BT167"/>
  <c r="BT168"/>
  <c r="BT169"/>
  <c r="BT170"/>
  <c r="BT171"/>
  <c r="BT172"/>
  <c r="BT173"/>
  <c r="BT174"/>
  <c r="BT175"/>
  <c r="BT176"/>
  <c r="BR2"/>
  <c r="BR3"/>
  <c r="BR4"/>
  <c r="BR5"/>
  <c r="BR6"/>
  <c r="BR7"/>
  <c r="BR8"/>
  <c r="BR9"/>
  <c r="BR10"/>
  <c r="BR11"/>
  <c r="BR12"/>
  <c r="BR13"/>
  <c r="BR14"/>
  <c r="BR15"/>
  <c r="BR16"/>
  <c r="BR17"/>
  <c r="BR18"/>
  <c r="BR19"/>
  <c r="BR20"/>
  <c r="BR21"/>
  <c r="BR22"/>
  <c r="BR23"/>
  <c r="BR24"/>
  <c r="BR25"/>
  <c r="BR26"/>
  <c r="BR27"/>
  <c r="BR28"/>
  <c r="BR29"/>
  <c r="BR30"/>
  <c r="BR31"/>
  <c r="BR32"/>
  <c r="BR33"/>
  <c r="BR34"/>
  <c r="BR35"/>
  <c r="BR36"/>
  <c r="BR37"/>
  <c r="BR38"/>
  <c r="BR39"/>
  <c r="BR40"/>
  <c r="BR41"/>
  <c r="BR42"/>
  <c r="BR43"/>
  <c r="BR44"/>
  <c r="BR45"/>
  <c r="BR46"/>
  <c r="BR47"/>
  <c r="BR48"/>
  <c r="BR49"/>
  <c r="BR50"/>
  <c r="BR51"/>
  <c r="BR52"/>
  <c r="BR53"/>
  <c r="BR54"/>
  <c r="BR55"/>
  <c r="BR56"/>
  <c r="BR57"/>
  <c r="BR58"/>
  <c r="BR59"/>
  <c r="BR60"/>
  <c r="BR61"/>
  <c r="BR62"/>
  <c r="BR63"/>
  <c r="BR64"/>
  <c r="BR65"/>
  <c r="BR66"/>
  <c r="BR67"/>
  <c r="BR68"/>
  <c r="BR69"/>
  <c r="BR70"/>
  <c r="BR71"/>
  <c r="BR72"/>
  <c r="BR73"/>
  <c r="BR74"/>
  <c r="BR75"/>
  <c r="BR76"/>
  <c r="BR77"/>
  <c r="BR78"/>
  <c r="BR79"/>
  <c r="BR80"/>
  <c r="BR81"/>
  <c r="BR82"/>
  <c r="BR83"/>
  <c r="BR84"/>
  <c r="BR85"/>
  <c r="BR86"/>
  <c r="BR87"/>
  <c r="BR88"/>
  <c r="BR89"/>
  <c r="BR90"/>
  <c r="BR91"/>
  <c r="BR92"/>
  <c r="BR93"/>
  <c r="BR94"/>
  <c r="BR95"/>
  <c r="BR96"/>
  <c r="BR97"/>
  <c r="BR98"/>
  <c r="BR99"/>
  <c r="BR100"/>
  <c r="BR101"/>
  <c r="BR102"/>
  <c r="BR103"/>
  <c r="BR104"/>
  <c r="BR105"/>
  <c r="BR106"/>
  <c r="BR107"/>
  <c r="BR108"/>
  <c r="BR109"/>
  <c r="BR110"/>
  <c r="BR111"/>
  <c r="BR112"/>
  <c r="BR113"/>
  <c r="BR114"/>
  <c r="BR115"/>
  <c r="BR116"/>
  <c r="BR117"/>
  <c r="BR118"/>
  <c r="BR119"/>
  <c r="BR120"/>
  <c r="BR121"/>
  <c r="BR122"/>
  <c r="BR123"/>
  <c r="BR124"/>
  <c r="BR125"/>
  <c r="BR126"/>
  <c r="BR127"/>
  <c r="BR128"/>
  <c r="BR129"/>
  <c r="BR130"/>
  <c r="BR131"/>
  <c r="BR132"/>
  <c r="BR133"/>
  <c r="BR134"/>
  <c r="BR135"/>
  <c r="BR136"/>
  <c r="BR137"/>
  <c r="BR138"/>
  <c r="BR139"/>
  <c r="BR140"/>
  <c r="BR141"/>
  <c r="BR142"/>
  <c r="BR143"/>
  <c r="BR144"/>
  <c r="BR145"/>
  <c r="BR146"/>
  <c r="BR147"/>
  <c r="BR148"/>
  <c r="BR149"/>
  <c r="BR150"/>
  <c r="BR151"/>
  <c r="BR152"/>
  <c r="BR153"/>
  <c r="BR154"/>
  <c r="BR155"/>
  <c r="BR156"/>
  <c r="BR157"/>
  <c r="BR158"/>
  <c r="BR159"/>
  <c r="BR160"/>
  <c r="BR161"/>
  <c r="BR162"/>
  <c r="BR163"/>
  <c r="BR164"/>
  <c r="BR165"/>
  <c r="BR166"/>
  <c r="BR167"/>
  <c r="BR168"/>
  <c r="BR169"/>
  <c r="BR170"/>
  <c r="BR171"/>
  <c r="BR172"/>
  <c r="BR173"/>
  <c r="BR174"/>
  <c r="BR175"/>
  <c r="BR176"/>
  <c r="BP2"/>
  <c r="BP3"/>
  <c r="BP4"/>
  <c r="BP5"/>
  <c r="BP6"/>
  <c r="BP7"/>
  <c r="BP8"/>
  <c r="BP9"/>
  <c r="BP10"/>
  <c r="BP11"/>
  <c r="BP12"/>
  <c r="BP13"/>
  <c r="BP14"/>
  <c r="BP15"/>
  <c r="BP16"/>
  <c r="BP17"/>
  <c r="BP18"/>
  <c r="BP19"/>
  <c r="BP20"/>
  <c r="BP21"/>
  <c r="BP22"/>
  <c r="BP23"/>
  <c r="BP24"/>
  <c r="BP25"/>
  <c r="BP26"/>
  <c r="BP27"/>
  <c r="BP28"/>
  <c r="BP29"/>
  <c r="BP30"/>
  <c r="BP31"/>
  <c r="BP32"/>
  <c r="BP33"/>
  <c r="BP34"/>
  <c r="BP35"/>
  <c r="BP36"/>
  <c r="BP37"/>
  <c r="BP38"/>
  <c r="BP39"/>
  <c r="BP40"/>
  <c r="BP41"/>
  <c r="BP42"/>
  <c r="BP43"/>
  <c r="BP44"/>
  <c r="BP45"/>
  <c r="BP46"/>
  <c r="BP47"/>
  <c r="BP48"/>
  <c r="BP49"/>
  <c r="BP50"/>
  <c r="BP51"/>
  <c r="BP52"/>
  <c r="BP53"/>
  <c r="BP54"/>
  <c r="BP55"/>
  <c r="BP56"/>
  <c r="BP57"/>
  <c r="BP58"/>
  <c r="BP59"/>
  <c r="BP60"/>
  <c r="BP61"/>
  <c r="BP62"/>
  <c r="BP63"/>
  <c r="BP64"/>
  <c r="BP65"/>
  <c r="BP66"/>
  <c r="BP67"/>
  <c r="BP68"/>
  <c r="BP69"/>
  <c r="BP70"/>
  <c r="BP71"/>
  <c r="BP72"/>
  <c r="BP73"/>
  <c r="BP74"/>
  <c r="BP75"/>
  <c r="BP76"/>
  <c r="BP77"/>
  <c r="BP78"/>
  <c r="BP79"/>
  <c r="BP80"/>
  <c r="BP81"/>
  <c r="BP82"/>
  <c r="BP83"/>
  <c r="BP84"/>
  <c r="BP85"/>
  <c r="BP86"/>
  <c r="BP87"/>
  <c r="BP88"/>
  <c r="BP89"/>
  <c r="BP90"/>
  <c r="BP91"/>
  <c r="BP92"/>
  <c r="BP93"/>
  <c r="BP94"/>
  <c r="BP95"/>
  <c r="BP96"/>
  <c r="BP97"/>
  <c r="BP98"/>
  <c r="BP99"/>
  <c r="BP100"/>
  <c r="BP101"/>
  <c r="BP102"/>
  <c r="BP103"/>
  <c r="BP104"/>
  <c r="BP105"/>
  <c r="BP106"/>
  <c r="BP107"/>
  <c r="BP108"/>
  <c r="BP109"/>
  <c r="BP110"/>
  <c r="BP111"/>
  <c r="BP112"/>
  <c r="BP113"/>
  <c r="BP114"/>
  <c r="BP115"/>
  <c r="BP116"/>
  <c r="BP117"/>
  <c r="BP118"/>
  <c r="BP119"/>
  <c r="BP120"/>
  <c r="BP121"/>
  <c r="BP122"/>
  <c r="BP123"/>
  <c r="BP124"/>
  <c r="BP125"/>
  <c r="BP126"/>
  <c r="BP127"/>
  <c r="BP128"/>
  <c r="BP129"/>
  <c r="BP130"/>
  <c r="BP131"/>
  <c r="BP132"/>
  <c r="BP133"/>
  <c r="BP134"/>
  <c r="BP135"/>
  <c r="BP136"/>
  <c r="BP137"/>
  <c r="BP138"/>
  <c r="BP139"/>
  <c r="BP140"/>
  <c r="BP141"/>
  <c r="BP142"/>
  <c r="BP143"/>
  <c r="BP144"/>
  <c r="BP145"/>
  <c r="BP146"/>
  <c r="BP147"/>
  <c r="BP148"/>
  <c r="BP149"/>
  <c r="BP150"/>
  <c r="BP151"/>
  <c r="BP152"/>
  <c r="BP153"/>
  <c r="BP154"/>
  <c r="BP155"/>
  <c r="BP156"/>
  <c r="BP157"/>
  <c r="BP158"/>
  <c r="BP159"/>
  <c r="BP160"/>
  <c r="BP161"/>
  <c r="BP162"/>
  <c r="BP163"/>
  <c r="BP164"/>
  <c r="BP165"/>
  <c r="BP166"/>
  <c r="BP167"/>
  <c r="BP168"/>
  <c r="BP169"/>
  <c r="BP170"/>
  <c r="BP171"/>
  <c r="BP172"/>
  <c r="BP173"/>
  <c r="BP174"/>
  <c r="BP175"/>
  <c r="BP176"/>
  <c r="BN2"/>
  <c r="BN3"/>
  <c r="BN4"/>
  <c r="BN5"/>
  <c r="BN6"/>
  <c r="BN7"/>
  <c r="BN8"/>
  <c r="BN9"/>
  <c r="BN10"/>
  <c r="BN11"/>
  <c r="BN12"/>
  <c r="BN13"/>
  <c r="BN14"/>
  <c r="BN15"/>
  <c r="BN16"/>
  <c r="BN17"/>
  <c r="BN18"/>
  <c r="BN19"/>
  <c r="BN20"/>
  <c r="BN21"/>
  <c r="BN22"/>
  <c r="BN23"/>
  <c r="BN24"/>
  <c r="BN25"/>
  <c r="BN26"/>
  <c r="BN27"/>
  <c r="BN28"/>
  <c r="BN29"/>
  <c r="BN30"/>
  <c r="BN31"/>
  <c r="BN32"/>
  <c r="BN33"/>
  <c r="BN34"/>
  <c r="BN35"/>
  <c r="BN36"/>
  <c r="BN37"/>
  <c r="BN38"/>
  <c r="BN39"/>
  <c r="BN40"/>
  <c r="BN41"/>
  <c r="BN42"/>
  <c r="BN43"/>
  <c r="BN44"/>
  <c r="BN45"/>
  <c r="BN46"/>
  <c r="BN47"/>
  <c r="BN48"/>
  <c r="BN49"/>
  <c r="BN50"/>
  <c r="BN51"/>
  <c r="BN52"/>
  <c r="BN53"/>
  <c r="BN54"/>
  <c r="BN55"/>
  <c r="BN56"/>
  <c r="BN57"/>
  <c r="BN58"/>
  <c r="BN59"/>
  <c r="BN60"/>
  <c r="BN61"/>
  <c r="BN62"/>
  <c r="BN63"/>
  <c r="BN64"/>
  <c r="BN65"/>
  <c r="BN66"/>
  <c r="BN67"/>
  <c r="BN68"/>
  <c r="BN69"/>
  <c r="BN70"/>
  <c r="BN71"/>
  <c r="BN72"/>
  <c r="BN73"/>
  <c r="BN74"/>
  <c r="BN75"/>
  <c r="BN76"/>
  <c r="BN77"/>
  <c r="BN78"/>
  <c r="BN79"/>
  <c r="BN80"/>
  <c r="BN81"/>
  <c r="BN82"/>
  <c r="BN83"/>
  <c r="BN84"/>
  <c r="BN85"/>
  <c r="BN86"/>
  <c r="BN87"/>
  <c r="BN88"/>
  <c r="BN89"/>
  <c r="BN90"/>
  <c r="BN91"/>
  <c r="BN92"/>
  <c r="BN93"/>
  <c r="BN94"/>
  <c r="BN95"/>
  <c r="BN96"/>
  <c r="BN97"/>
  <c r="BN98"/>
  <c r="BN99"/>
  <c r="BN100"/>
  <c r="BN101"/>
  <c r="BN102"/>
  <c r="BN103"/>
  <c r="BN104"/>
  <c r="BN105"/>
  <c r="BN106"/>
  <c r="BN107"/>
  <c r="BN108"/>
  <c r="BN109"/>
  <c r="BN110"/>
  <c r="BN111"/>
  <c r="BN112"/>
  <c r="BN113"/>
  <c r="BN114"/>
  <c r="BN115"/>
  <c r="BN116"/>
  <c r="BN117"/>
  <c r="BN118"/>
  <c r="BN119"/>
  <c r="BN120"/>
  <c r="BN121"/>
  <c r="BN122"/>
  <c r="BN123"/>
  <c r="BN124"/>
  <c r="BN125"/>
  <c r="BN126"/>
  <c r="BN127"/>
  <c r="BN128"/>
  <c r="BN129"/>
  <c r="BN130"/>
  <c r="BN131"/>
  <c r="BN132"/>
  <c r="BN133"/>
  <c r="BN134"/>
  <c r="BN135"/>
  <c r="BN136"/>
  <c r="BN137"/>
  <c r="BN138"/>
  <c r="BN139"/>
  <c r="BN140"/>
  <c r="BN141"/>
  <c r="BN142"/>
  <c r="BN143"/>
  <c r="BN144"/>
  <c r="BN145"/>
  <c r="BN146"/>
  <c r="BN147"/>
  <c r="BN148"/>
  <c r="BN149"/>
  <c r="BN150"/>
  <c r="BN151"/>
  <c r="BN152"/>
  <c r="BN153"/>
  <c r="BN154"/>
  <c r="BN155"/>
  <c r="BN156"/>
  <c r="BN157"/>
  <c r="BN158"/>
  <c r="BN159"/>
  <c r="BN160"/>
  <c r="BN161"/>
  <c r="BN162"/>
  <c r="BN163"/>
  <c r="BN164"/>
  <c r="BN165"/>
  <c r="BN166"/>
  <c r="BN167"/>
  <c r="BN168"/>
  <c r="BN169"/>
  <c r="BN170"/>
  <c r="BN171"/>
  <c r="BN172"/>
  <c r="BN173"/>
  <c r="BN174"/>
  <c r="BN175"/>
  <c r="BN176"/>
  <c r="BL2"/>
  <c r="BL3"/>
  <c r="BL4"/>
  <c r="BL5"/>
  <c r="BL6"/>
  <c r="BL7"/>
  <c r="BL8"/>
  <c r="BL9"/>
  <c r="BL10"/>
  <c r="BL11"/>
  <c r="BL12"/>
  <c r="BL13"/>
  <c r="BL14"/>
  <c r="BL15"/>
  <c r="BL16"/>
  <c r="BL17"/>
  <c r="BL18"/>
  <c r="BL19"/>
  <c r="BL20"/>
  <c r="BL21"/>
  <c r="BL22"/>
  <c r="BL23"/>
  <c r="BL24"/>
  <c r="BL25"/>
  <c r="BL26"/>
  <c r="BL27"/>
  <c r="BL28"/>
  <c r="BL29"/>
  <c r="BL30"/>
  <c r="BL31"/>
  <c r="BL32"/>
  <c r="BL33"/>
  <c r="BL34"/>
  <c r="BL35"/>
  <c r="BL36"/>
  <c r="BL37"/>
  <c r="BL38"/>
  <c r="BL39"/>
  <c r="BL40"/>
  <c r="BL41"/>
  <c r="BL42"/>
  <c r="BL43"/>
  <c r="BL44"/>
  <c r="BL45"/>
  <c r="BL46"/>
  <c r="BL47"/>
  <c r="BL48"/>
  <c r="BL49"/>
  <c r="BL50"/>
  <c r="BL51"/>
  <c r="BL52"/>
  <c r="BL53"/>
  <c r="BL54"/>
  <c r="BL55"/>
  <c r="BL56"/>
  <c r="BL57"/>
  <c r="BL58"/>
  <c r="BL59"/>
  <c r="BL60"/>
  <c r="BL61"/>
  <c r="BL62"/>
  <c r="BL63"/>
  <c r="BL64"/>
  <c r="BL65"/>
  <c r="BL66"/>
  <c r="BL67"/>
  <c r="BL68"/>
  <c r="BL69"/>
  <c r="BL70"/>
  <c r="BL71"/>
  <c r="BL72"/>
  <c r="BL73"/>
  <c r="BL74"/>
  <c r="BL75"/>
  <c r="BL76"/>
  <c r="BL77"/>
  <c r="BL78"/>
  <c r="BL79"/>
  <c r="BL80"/>
  <c r="BL81"/>
  <c r="BL82"/>
  <c r="BL83"/>
  <c r="BL84"/>
  <c r="BL85"/>
  <c r="BL86"/>
  <c r="BL87"/>
  <c r="BL88"/>
  <c r="BL89"/>
  <c r="BL90"/>
  <c r="BL91"/>
  <c r="BL92"/>
  <c r="BL93"/>
  <c r="BL94"/>
  <c r="BL95"/>
  <c r="BL96"/>
  <c r="BL97"/>
  <c r="BL98"/>
  <c r="BL99"/>
  <c r="BL100"/>
  <c r="BL101"/>
  <c r="BL102"/>
  <c r="BL103"/>
  <c r="BL104"/>
  <c r="BL105"/>
  <c r="BL106"/>
  <c r="BL107"/>
  <c r="BL108"/>
  <c r="BL109"/>
  <c r="BL110"/>
  <c r="BL111"/>
  <c r="BL112"/>
  <c r="BL113"/>
  <c r="BL114"/>
  <c r="BL115"/>
  <c r="BL116"/>
  <c r="BL117"/>
  <c r="BL118"/>
  <c r="BL119"/>
  <c r="BL120"/>
  <c r="BL121"/>
  <c r="BL122"/>
  <c r="BL123"/>
  <c r="BL124"/>
  <c r="BL125"/>
  <c r="BL126"/>
  <c r="BL127"/>
  <c r="BL128"/>
  <c r="BL129"/>
  <c r="BL130"/>
  <c r="BL131"/>
  <c r="BL132"/>
  <c r="BL133"/>
  <c r="BL134"/>
  <c r="BL135"/>
  <c r="BL136"/>
  <c r="BL137"/>
  <c r="BL138"/>
  <c r="BL139"/>
  <c r="BL140"/>
  <c r="BL141"/>
  <c r="BL142"/>
  <c r="BL143"/>
  <c r="BL144"/>
  <c r="BL145"/>
  <c r="BL146"/>
  <c r="BL147"/>
  <c r="BL148"/>
  <c r="BL149"/>
  <c r="BL150"/>
  <c r="BL151"/>
  <c r="BL152"/>
  <c r="BL153"/>
  <c r="BL154"/>
  <c r="BL155"/>
  <c r="BL156"/>
  <c r="BL157"/>
  <c r="BL158"/>
  <c r="BL159"/>
  <c r="BL160"/>
  <c r="BL161"/>
  <c r="BL162"/>
  <c r="BL163"/>
  <c r="BL164"/>
  <c r="BL165"/>
  <c r="BL166"/>
  <c r="BL167"/>
  <c r="BL168"/>
  <c r="BL169"/>
  <c r="BL170"/>
  <c r="BL171"/>
  <c r="BL172"/>
  <c r="BL173"/>
  <c r="BL174"/>
  <c r="BL175"/>
  <c r="BL176"/>
  <c r="BJ2"/>
  <c r="BJ3"/>
  <c r="BJ4"/>
  <c r="BJ5"/>
  <c r="BJ6"/>
  <c r="BJ7"/>
  <c r="BJ8"/>
  <c r="BJ9"/>
  <c r="BJ10"/>
  <c r="BJ11"/>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71"/>
  <c r="BJ72"/>
  <c r="BJ73"/>
  <c r="BJ74"/>
  <c r="BJ75"/>
  <c r="BJ76"/>
  <c r="BJ77"/>
  <c r="BJ78"/>
  <c r="BJ79"/>
  <c r="BJ80"/>
  <c r="BJ81"/>
  <c r="BJ82"/>
  <c r="BJ83"/>
  <c r="BJ84"/>
  <c r="BJ85"/>
  <c r="BJ86"/>
  <c r="BJ87"/>
  <c r="BJ88"/>
  <c r="BJ89"/>
  <c r="BJ90"/>
  <c r="BJ91"/>
  <c r="BJ92"/>
  <c r="BJ93"/>
  <c r="BJ94"/>
  <c r="BJ95"/>
  <c r="BJ96"/>
  <c r="BJ97"/>
  <c r="BJ98"/>
  <c r="BJ99"/>
  <c r="BJ100"/>
  <c r="BJ101"/>
  <c r="BJ102"/>
  <c r="BJ103"/>
  <c r="BJ104"/>
  <c r="BJ105"/>
  <c r="BJ106"/>
  <c r="BJ107"/>
  <c r="BJ108"/>
  <c r="BJ109"/>
  <c r="BJ110"/>
  <c r="BJ111"/>
  <c r="BJ112"/>
  <c r="BJ113"/>
  <c r="BJ114"/>
  <c r="BJ115"/>
  <c r="BJ116"/>
  <c r="BJ117"/>
  <c r="BJ118"/>
  <c r="BJ119"/>
  <c r="BJ120"/>
  <c r="BJ121"/>
  <c r="BJ122"/>
  <c r="BJ123"/>
  <c r="BJ124"/>
  <c r="BJ125"/>
  <c r="BJ126"/>
  <c r="BJ127"/>
  <c r="BJ128"/>
  <c r="BJ129"/>
  <c r="BJ130"/>
  <c r="BJ131"/>
  <c r="BJ132"/>
  <c r="BJ133"/>
  <c r="BJ134"/>
  <c r="BJ135"/>
  <c r="BJ136"/>
  <c r="BJ137"/>
  <c r="BJ138"/>
  <c r="BJ139"/>
  <c r="BJ140"/>
  <c r="BJ141"/>
  <c r="BJ142"/>
  <c r="BJ143"/>
  <c r="BJ144"/>
  <c r="BJ145"/>
  <c r="BJ146"/>
  <c r="BJ147"/>
  <c r="BJ148"/>
  <c r="BJ149"/>
  <c r="BJ150"/>
  <c r="BJ151"/>
  <c r="BJ152"/>
  <c r="BJ153"/>
  <c r="BJ154"/>
  <c r="BJ155"/>
  <c r="BJ156"/>
  <c r="BJ157"/>
  <c r="BJ158"/>
  <c r="BJ159"/>
  <c r="BJ160"/>
  <c r="BJ161"/>
  <c r="BJ162"/>
  <c r="BJ163"/>
  <c r="BJ164"/>
  <c r="BJ165"/>
  <c r="BJ166"/>
  <c r="BJ167"/>
  <c r="BJ168"/>
  <c r="BJ169"/>
  <c r="BJ170"/>
  <c r="BJ171"/>
  <c r="BJ172"/>
  <c r="BJ173"/>
  <c r="BJ174"/>
  <c r="BJ175"/>
  <c r="BJ176"/>
  <c r="BH2"/>
  <c r="BH3"/>
  <c r="BH4"/>
  <c r="BH5"/>
  <c r="BH6"/>
  <c r="BH7"/>
  <c r="BH8"/>
  <c r="BH9"/>
  <c r="BH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71"/>
  <c r="BH72"/>
  <c r="BH73"/>
  <c r="BH74"/>
  <c r="BH75"/>
  <c r="BH76"/>
  <c r="BH77"/>
  <c r="BH78"/>
  <c r="BH79"/>
  <c r="BH80"/>
  <c r="BH81"/>
  <c r="BH82"/>
  <c r="BH83"/>
  <c r="BH84"/>
  <c r="BH85"/>
  <c r="BH86"/>
  <c r="BH87"/>
  <c r="BH88"/>
  <c r="BH89"/>
  <c r="BH90"/>
  <c r="BH91"/>
  <c r="BH92"/>
  <c r="BH93"/>
  <c r="BH94"/>
  <c r="BH95"/>
  <c r="BH96"/>
  <c r="BH97"/>
  <c r="BH98"/>
  <c r="BH99"/>
  <c r="BH100"/>
  <c r="BH101"/>
  <c r="BH102"/>
  <c r="BH103"/>
  <c r="BH104"/>
  <c r="BH105"/>
  <c r="BH106"/>
  <c r="BH107"/>
  <c r="BH108"/>
  <c r="BH109"/>
  <c r="BH110"/>
  <c r="BH111"/>
  <c r="BH112"/>
  <c r="BH113"/>
  <c r="BH114"/>
  <c r="BH115"/>
  <c r="BH116"/>
  <c r="BH117"/>
  <c r="BH118"/>
  <c r="BH119"/>
  <c r="BH120"/>
  <c r="BH121"/>
  <c r="BH122"/>
  <c r="BH123"/>
  <c r="BH124"/>
  <c r="BH125"/>
  <c r="BH126"/>
  <c r="BH127"/>
  <c r="BH128"/>
  <c r="BH129"/>
  <c r="BH130"/>
  <c r="BH131"/>
  <c r="BH132"/>
  <c r="BH133"/>
  <c r="BH134"/>
  <c r="BH135"/>
  <c r="BH136"/>
  <c r="BH137"/>
  <c r="BH138"/>
  <c r="BH139"/>
  <c r="BH140"/>
  <c r="BH141"/>
  <c r="BH142"/>
  <c r="BH143"/>
  <c r="BH144"/>
  <c r="BH145"/>
  <c r="BH146"/>
  <c r="BH147"/>
  <c r="BH148"/>
  <c r="BH149"/>
  <c r="BH150"/>
  <c r="BH151"/>
  <c r="BH152"/>
  <c r="BH153"/>
  <c r="BH154"/>
  <c r="BH155"/>
  <c r="BH156"/>
  <c r="BH157"/>
  <c r="BH158"/>
  <c r="BH159"/>
  <c r="BH160"/>
  <c r="BH161"/>
  <c r="BH162"/>
  <c r="BH163"/>
  <c r="BH164"/>
  <c r="BH165"/>
  <c r="BH166"/>
  <c r="BH167"/>
  <c r="BH168"/>
  <c r="BH169"/>
  <c r="BH170"/>
  <c r="BH171"/>
  <c r="BH172"/>
  <c r="BH173"/>
  <c r="BH174"/>
  <c r="BH175"/>
  <c r="BH176"/>
  <c r="BF2"/>
  <c r="BF3"/>
  <c r="BF4"/>
  <c r="BF5"/>
  <c r="BF6"/>
  <c r="BF7"/>
  <c r="BF8"/>
  <c r="BF9"/>
  <c r="BF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71"/>
  <c r="BF72"/>
  <c r="BF73"/>
  <c r="BF74"/>
  <c r="BF75"/>
  <c r="BF76"/>
  <c r="BF77"/>
  <c r="BF78"/>
  <c r="BF79"/>
  <c r="BF80"/>
  <c r="BF81"/>
  <c r="BF82"/>
  <c r="BF83"/>
  <c r="BF84"/>
  <c r="BF85"/>
  <c r="BF86"/>
  <c r="BF87"/>
  <c r="BF88"/>
  <c r="BF89"/>
  <c r="BF90"/>
  <c r="BF91"/>
  <c r="BF92"/>
  <c r="BF93"/>
  <c r="BF94"/>
  <c r="BF95"/>
  <c r="BF96"/>
  <c r="BF97"/>
  <c r="BF98"/>
  <c r="BF99"/>
  <c r="BF100"/>
  <c r="BF101"/>
  <c r="BF102"/>
  <c r="BF103"/>
  <c r="BF104"/>
  <c r="BF105"/>
  <c r="BF106"/>
  <c r="BF107"/>
  <c r="BF108"/>
  <c r="BF109"/>
  <c r="BF110"/>
  <c r="BF111"/>
  <c r="BF112"/>
  <c r="BF113"/>
  <c r="BF114"/>
  <c r="BF115"/>
  <c r="BF116"/>
  <c r="BF117"/>
  <c r="BF118"/>
  <c r="BF119"/>
  <c r="BF120"/>
  <c r="BF121"/>
  <c r="BF122"/>
  <c r="BF123"/>
  <c r="BF124"/>
  <c r="BF125"/>
  <c r="BF126"/>
  <c r="BF127"/>
  <c r="BF128"/>
  <c r="BF129"/>
  <c r="BF130"/>
  <c r="BF131"/>
  <c r="BF132"/>
  <c r="BF133"/>
  <c r="BF134"/>
  <c r="BF135"/>
  <c r="BF136"/>
  <c r="BF137"/>
  <c r="BF138"/>
  <c r="BF139"/>
  <c r="BF140"/>
  <c r="BF141"/>
  <c r="BF142"/>
  <c r="BF143"/>
  <c r="BF144"/>
  <c r="BF145"/>
  <c r="BF146"/>
  <c r="BF147"/>
  <c r="BF148"/>
  <c r="BF149"/>
  <c r="BF150"/>
  <c r="BF151"/>
  <c r="BF152"/>
  <c r="BF153"/>
  <c r="BF154"/>
  <c r="BF155"/>
  <c r="BF156"/>
  <c r="BF157"/>
  <c r="BF158"/>
  <c r="BF159"/>
  <c r="BF160"/>
  <c r="BF161"/>
  <c r="BF162"/>
  <c r="BF163"/>
  <c r="BF164"/>
  <c r="BF165"/>
  <c r="BF166"/>
  <c r="BF167"/>
  <c r="BF168"/>
  <c r="BF169"/>
  <c r="BF170"/>
  <c r="BF171"/>
  <c r="BF172"/>
  <c r="BF173"/>
  <c r="BF174"/>
  <c r="BF175"/>
  <c r="BF176"/>
  <c r="BD2"/>
  <c r="BD3"/>
  <c r="BD4"/>
  <c r="BD5"/>
  <c r="BD6"/>
  <c r="BD7"/>
  <c r="BD8"/>
  <c r="BD9"/>
  <c r="BD10"/>
  <c r="BD11"/>
  <c r="BD12"/>
  <c r="BD13"/>
  <c r="BD14"/>
  <c r="BD15"/>
  <c r="BD16"/>
  <c r="BD17"/>
  <c r="BD18"/>
  <c r="BD19"/>
  <c r="BD20"/>
  <c r="BD21"/>
  <c r="BD22"/>
  <c r="BD23"/>
  <c r="BD24"/>
  <c r="BD25"/>
  <c r="BD26"/>
  <c r="BD27"/>
  <c r="BD28"/>
  <c r="BD29"/>
  <c r="BD30"/>
  <c r="BD31"/>
  <c r="BD32"/>
  <c r="BD33"/>
  <c r="BD34"/>
  <c r="BD35"/>
  <c r="BD36"/>
  <c r="BD37"/>
  <c r="BD38"/>
  <c r="BD39"/>
  <c r="BD40"/>
  <c r="BD41"/>
  <c r="BD42"/>
  <c r="BD43"/>
  <c r="BD44"/>
  <c r="BD45"/>
  <c r="BD46"/>
  <c r="BD47"/>
  <c r="BD48"/>
  <c r="BD49"/>
  <c r="BD50"/>
  <c r="BD51"/>
  <c r="BD52"/>
  <c r="BD53"/>
  <c r="BD54"/>
  <c r="BD55"/>
  <c r="BD56"/>
  <c r="BD57"/>
  <c r="BD58"/>
  <c r="BD59"/>
  <c r="BD60"/>
  <c r="BD61"/>
  <c r="BD62"/>
  <c r="BD63"/>
  <c r="BD64"/>
  <c r="BD65"/>
  <c r="BD66"/>
  <c r="BD67"/>
  <c r="BD68"/>
  <c r="BD69"/>
  <c r="BD70"/>
  <c r="BD71"/>
  <c r="BD72"/>
  <c r="BD73"/>
  <c r="BD74"/>
  <c r="BD75"/>
  <c r="BD76"/>
  <c r="BD77"/>
  <c r="BD78"/>
  <c r="BD79"/>
  <c r="BD80"/>
  <c r="BD81"/>
  <c r="BD82"/>
  <c r="BD83"/>
  <c r="BD84"/>
  <c r="BD85"/>
  <c r="BD86"/>
  <c r="BD87"/>
  <c r="BD88"/>
  <c r="BD89"/>
  <c r="BD90"/>
  <c r="BD91"/>
  <c r="BD92"/>
  <c r="BD93"/>
  <c r="BD94"/>
  <c r="BD95"/>
  <c r="BD96"/>
  <c r="BD97"/>
  <c r="BD98"/>
  <c r="BD99"/>
  <c r="BD100"/>
  <c r="BD101"/>
  <c r="BD102"/>
  <c r="BD103"/>
  <c r="BD104"/>
  <c r="BD105"/>
  <c r="BD106"/>
  <c r="BD107"/>
  <c r="BD108"/>
  <c r="BD109"/>
  <c r="BD110"/>
  <c r="BD111"/>
  <c r="BD112"/>
  <c r="BD113"/>
  <c r="BD114"/>
  <c r="BD115"/>
  <c r="BD116"/>
  <c r="BD117"/>
  <c r="BD118"/>
  <c r="BD119"/>
  <c r="BD120"/>
  <c r="BD121"/>
  <c r="BD122"/>
  <c r="BD123"/>
  <c r="BD124"/>
  <c r="BD125"/>
  <c r="BD126"/>
  <c r="BD127"/>
  <c r="BD128"/>
  <c r="BD129"/>
  <c r="BD130"/>
  <c r="BD131"/>
  <c r="BD132"/>
  <c r="BD133"/>
  <c r="BD134"/>
  <c r="BD135"/>
  <c r="BD136"/>
  <c r="BD137"/>
  <c r="BD138"/>
  <c r="BD139"/>
  <c r="BD140"/>
  <c r="BD141"/>
  <c r="BD142"/>
  <c r="BD143"/>
  <c r="BD144"/>
  <c r="BD145"/>
  <c r="BD146"/>
  <c r="BD147"/>
  <c r="BD148"/>
  <c r="BD149"/>
  <c r="BD150"/>
  <c r="BD151"/>
  <c r="BD152"/>
  <c r="BD153"/>
  <c r="BD154"/>
  <c r="BD155"/>
  <c r="BD156"/>
  <c r="BD157"/>
  <c r="BD158"/>
  <c r="BD159"/>
  <c r="BD160"/>
  <c r="BD161"/>
  <c r="BD162"/>
  <c r="BD163"/>
  <c r="BD164"/>
  <c r="BD165"/>
  <c r="BD166"/>
  <c r="BD167"/>
  <c r="BD168"/>
  <c r="BD169"/>
  <c r="BD170"/>
  <c r="BD171"/>
  <c r="BD172"/>
  <c r="BD173"/>
  <c r="BD174"/>
  <c r="BD175"/>
  <c r="BD176"/>
  <c r="BB2"/>
  <c r="BB3"/>
  <c r="BB4"/>
  <c r="BB5"/>
  <c r="BB6"/>
  <c r="BB7"/>
  <c r="BB8"/>
  <c r="BB9"/>
  <c r="BB10"/>
  <c r="BB11"/>
  <c r="BB12"/>
  <c r="BB13"/>
  <c r="BB14"/>
  <c r="BB15"/>
  <c r="BB16"/>
  <c r="BB17"/>
  <c r="BB18"/>
  <c r="BB19"/>
  <c r="BB20"/>
  <c r="BB21"/>
  <c r="BB22"/>
  <c r="BB23"/>
  <c r="BB24"/>
  <c r="BB25"/>
  <c r="BB26"/>
  <c r="BB27"/>
  <c r="BB28"/>
  <c r="BB29"/>
  <c r="BB30"/>
  <c r="BB31"/>
  <c r="BB32"/>
  <c r="BB33"/>
  <c r="BB34"/>
  <c r="BB35"/>
  <c r="BB36"/>
  <c r="BB37"/>
  <c r="BB38"/>
  <c r="BB39"/>
  <c r="BB40"/>
  <c r="BB41"/>
  <c r="BB42"/>
  <c r="BB43"/>
  <c r="BB44"/>
  <c r="BB45"/>
  <c r="BB46"/>
  <c r="BB47"/>
  <c r="BB48"/>
  <c r="BB49"/>
  <c r="BB50"/>
  <c r="BB51"/>
  <c r="BB52"/>
  <c r="BB53"/>
  <c r="BB54"/>
  <c r="BB55"/>
  <c r="BB56"/>
  <c r="BB57"/>
  <c r="BB58"/>
  <c r="BB59"/>
  <c r="BB60"/>
  <c r="BB61"/>
  <c r="BB62"/>
  <c r="BB63"/>
  <c r="BB64"/>
  <c r="BB65"/>
  <c r="BB66"/>
  <c r="BB67"/>
  <c r="BB68"/>
  <c r="BB69"/>
  <c r="BB70"/>
  <c r="BB71"/>
  <c r="BB72"/>
  <c r="BB73"/>
  <c r="BB74"/>
  <c r="BB75"/>
  <c r="BB76"/>
  <c r="BB77"/>
  <c r="BB78"/>
  <c r="BB79"/>
  <c r="BB80"/>
  <c r="BB81"/>
  <c r="BB82"/>
  <c r="BB83"/>
  <c r="BB84"/>
  <c r="BB85"/>
  <c r="BB86"/>
  <c r="BB87"/>
  <c r="BB88"/>
  <c r="BB89"/>
  <c r="BB90"/>
  <c r="BB91"/>
  <c r="BB92"/>
  <c r="BB93"/>
  <c r="BB94"/>
  <c r="BB95"/>
  <c r="BB96"/>
  <c r="BB97"/>
  <c r="BB98"/>
  <c r="BB99"/>
  <c r="BB100"/>
  <c r="BB101"/>
  <c r="BB102"/>
  <c r="BB103"/>
  <c r="BB104"/>
  <c r="BB105"/>
  <c r="BB106"/>
  <c r="BB107"/>
  <c r="BB108"/>
  <c r="BB109"/>
  <c r="BB110"/>
  <c r="BB111"/>
  <c r="BB112"/>
  <c r="BB113"/>
  <c r="BB114"/>
  <c r="BB115"/>
  <c r="BB116"/>
  <c r="BB117"/>
  <c r="BB118"/>
  <c r="BB119"/>
  <c r="BB120"/>
  <c r="BB121"/>
  <c r="BB122"/>
  <c r="BB123"/>
  <c r="BB124"/>
  <c r="BB125"/>
  <c r="BB126"/>
  <c r="BB127"/>
  <c r="BB128"/>
  <c r="BB129"/>
  <c r="BB130"/>
  <c r="BB131"/>
  <c r="BB132"/>
  <c r="BB133"/>
  <c r="BB134"/>
  <c r="BB135"/>
  <c r="BB136"/>
  <c r="BB137"/>
  <c r="BB138"/>
  <c r="BB139"/>
  <c r="BB140"/>
  <c r="BB141"/>
  <c r="BB142"/>
  <c r="BB143"/>
  <c r="BB144"/>
  <c r="BB145"/>
  <c r="BB146"/>
  <c r="BB147"/>
  <c r="BB148"/>
  <c r="BB149"/>
  <c r="BB150"/>
  <c r="BB151"/>
  <c r="BB152"/>
  <c r="BB153"/>
  <c r="BB154"/>
  <c r="BB155"/>
  <c r="BB156"/>
  <c r="BB157"/>
  <c r="BB158"/>
  <c r="BB159"/>
  <c r="BB160"/>
  <c r="BB161"/>
  <c r="BB162"/>
  <c r="BB163"/>
  <c r="BB164"/>
  <c r="BB165"/>
  <c r="BB166"/>
  <c r="BB167"/>
  <c r="BB168"/>
  <c r="BB169"/>
  <c r="BB170"/>
  <c r="BB171"/>
  <c r="BB172"/>
  <c r="BB173"/>
  <c r="BB174"/>
  <c r="BB175"/>
  <c r="BB176"/>
  <c r="AZ2"/>
  <c r="AZ3"/>
  <c r="AZ4"/>
  <c r="AZ5"/>
  <c r="AZ6"/>
  <c r="AZ7"/>
  <c r="AZ8"/>
  <c r="AZ9"/>
  <c r="AZ10"/>
  <c r="AZ11"/>
  <c r="AZ12"/>
  <c r="AZ13"/>
  <c r="AZ14"/>
  <c r="AZ15"/>
  <c r="AZ16"/>
  <c r="AZ17"/>
  <c r="AZ18"/>
  <c r="AZ19"/>
  <c r="AZ20"/>
  <c r="AZ21"/>
  <c r="AZ22"/>
  <c r="AZ23"/>
  <c r="AZ24"/>
  <c r="AZ25"/>
  <c r="AZ26"/>
  <c r="AZ27"/>
  <c r="AZ28"/>
  <c r="AZ29"/>
  <c r="AZ30"/>
  <c r="AZ31"/>
  <c r="AZ32"/>
  <c r="AZ33"/>
  <c r="AZ34"/>
  <c r="AZ35"/>
  <c r="AZ36"/>
  <c r="AZ37"/>
  <c r="AZ38"/>
  <c r="AZ39"/>
  <c r="AZ40"/>
  <c r="AZ41"/>
  <c r="AZ42"/>
  <c r="AZ43"/>
  <c r="AZ44"/>
  <c r="AZ45"/>
  <c r="AZ46"/>
  <c r="AZ47"/>
  <c r="AZ48"/>
  <c r="AZ49"/>
  <c r="AZ50"/>
  <c r="AZ51"/>
  <c r="AZ52"/>
  <c r="AZ53"/>
  <c r="AZ54"/>
  <c r="AZ55"/>
  <c r="AZ56"/>
  <c r="AZ57"/>
  <c r="AZ58"/>
  <c r="AZ59"/>
  <c r="AZ60"/>
  <c r="AZ61"/>
  <c r="AZ62"/>
  <c r="AZ63"/>
  <c r="AZ64"/>
  <c r="AZ65"/>
  <c r="AZ66"/>
  <c r="AZ67"/>
  <c r="AZ68"/>
  <c r="AZ69"/>
  <c r="AZ70"/>
  <c r="AZ71"/>
  <c r="AZ72"/>
  <c r="AZ73"/>
  <c r="AZ74"/>
  <c r="AZ75"/>
  <c r="AZ76"/>
  <c r="AZ77"/>
  <c r="AZ78"/>
  <c r="AZ79"/>
  <c r="AZ80"/>
  <c r="AZ81"/>
  <c r="AZ82"/>
  <c r="AZ83"/>
  <c r="AZ84"/>
  <c r="AZ85"/>
  <c r="AZ86"/>
  <c r="AZ87"/>
  <c r="AZ88"/>
  <c r="AZ89"/>
  <c r="AZ90"/>
  <c r="AZ91"/>
  <c r="AZ92"/>
  <c r="AZ93"/>
  <c r="AZ94"/>
  <c r="AZ95"/>
  <c r="AZ96"/>
  <c r="AZ97"/>
  <c r="AZ98"/>
  <c r="AZ99"/>
  <c r="AZ100"/>
  <c r="AZ101"/>
  <c r="AZ102"/>
  <c r="AZ103"/>
  <c r="AZ104"/>
  <c r="AZ105"/>
  <c r="AZ106"/>
  <c r="AZ107"/>
  <c r="AZ108"/>
  <c r="AZ109"/>
  <c r="AZ110"/>
  <c r="AZ111"/>
  <c r="AZ112"/>
  <c r="AZ113"/>
  <c r="AZ114"/>
  <c r="AZ115"/>
  <c r="AZ116"/>
  <c r="AZ117"/>
  <c r="AZ118"/>
  <c r="AZ119"/>
  <c r="AZ120"/>
  <c r="AZ121"/>
  <c r="AZ122"/>
  <c r="AZ123"/>
  <c r="AZ124"/>
  <c r="AZ125"/>
  <c r="AZ126"/>
  <c r="AZ127"/>
  <c r="AZ128"/>
  <c r="AZ129"/>
  <c r="AZ130"/>
  <c r="AZ131"/>
  <c r="AZ132"/>
  <c r="AZ133"/>
  <c r="AZ134"/>
  <c r="AZ135"/>
  <c r="AZ136"/>
  <c r="AZ137"/>
  <c r="AZ138"/>
  <c r="AZ139"/>
  <c r="AZ140"/>
  <c r="AZ141"/>
  <c r="AZ142"/>
  <c r="AZ143"/>
  <c r="AZ144"/>
  <c r="AZ145"/>
  <c r="AZ146"/>
  <c r="AZ147"/>
  <c r="AZ148"/>
  <c r="AZ149"/>
  <c r="AZ150"/>
  <c r="AZ151"/>
  <c r="AZ152"/>
  <c r="AZ153"/>
  <c r="AZ154"/>
  <c r="AZ155"/>
  <c r="AZ156"/>
  <c r="AZ157"/>
  <c r="AZ158"/>
  <c r="AZ159"/>
  <c r="AZ160"/>
  <c r="AZ161"/>
  <c r="AZ162"/>
  <c r="AZ163"/>
  <c r="AZ164"/>
  <c r="AZ165"/>
  <c r="AZ166"/>
  <c r="AZ167"/>
  <c r="AZ168"/>
  <c r="AZ169"/>
  <c r="AZ170"/>
  <c r="AZ171"/>
  <c r="AZ172"/>
  <c r="AZ173"/>
  <c r="AZ174"/>
  <c r="AZ175"/>
  <c r="AZ176"/>
  <c r="AX2"/>
  <c r="AX3"/>
  <c r="AX4"/>
  <c r="AX5"/>
  <c r="AX6"/>
  <c r="AX7"/>
  <c r="AX8"/>
  <c r="AX9"/>
  <c r="AX10"/>
  <c r="AX11"/>
  <c r="AX12"/>
  <c r="AX13"/>
  <c r="AX14"/>
  <c r="AX15"/>
  <c r="AX16"/>
  <c r="AX17"/>
  <c r="AX18"/>
  <c r="AX19"/>
  <c r="AX20"/>
  <c r="AX21"/>
  <c r="AX22"/>
  <c r="AX23"/>
  <c r="AX24"/>
  <c r="AX25"/>
  <c r="AX26"/>
  <c r="AX27"/>
  <c r="AX28"/>
  <c r="AX29"/>
  <c r="AX30"/>
  <c r="AX31"/>
  <c r="AX32"/>
  <c r="AX33"/>
  <c r="AX34"/>
  <c r="AX35"/>
  <c r="AX36"/>
  <c r="AX37"/>
  <c r="AX38"/>
  <c r="AX39"/>
  <c r="AX40"/>
  <c r="AX41"/>
  <c r="AX42"/>
  <c r="AX43"/>
  <c r="AX44"/>
  <c r="AX45"/>
  <c r="AX46"/>
  <c r="AX47"/>
  <c r="AX48"/>
  <c r="AX49"/>
  <c r="AX50"/>
  <c r="AX51"/>
  <c r="AX52"/>
  <c r="AX53"/>
  <c r="AX54"/>
  <c r="AX55"/>
  <c r="AX56"/>
  <c r="AX57"/>
  <c r="AX58"/>
  <c r="AX59"/>
  <c r="AX60"/>
  <c r="AX61"/>
  <c r="AX62"/>
  <c r="AX63"/>
  <c r="AX64"/>
  <c r="AX65"/>
  <c r="AX66"/>
  <c r="AX67"/>
  <c r="AX68"/>
  <c r="AX69"/>
  <c r="AX70"/>
  <c r="AX71"/>
  <c r="AX72"/>
  <c r="AX73"/>
  <c r="AX74"/>
  <c r="AX75"/>
  <c r="AX76"/>
  <c r="AX77"/>
  <c r="AX78"/>
  <c r="AX79"/>
  <c r="AX80"/>
  <c r="AX81"/>
  <c r="AX82"/>
  <c r="AX83"/>
  <c r="AX84"/>
  <c r="AX85"/>
  <c r="AX86"/>
  <c r="AX87"/>
  <c r="AX88"/>
  <c r="AX89"/>
  <c r="AX90"/>
  <c r="AX91"/>
  <c r="AX92"/>
  <c r="AX93"/>
  <c r="AX94"/>
  <c r="AX95"/>
  <c r="AX96"/>
  <c r="AX97"/>
  <c r="AX98"/>
  <c r="AX99"/>
  <c r="AX100"/>
  <c r="AX101"/>
  <c r="AX102"/>
  <c r="AX103"/>
  <c r="AX104"/>
  <c r="AX105"/>
  <c r="AX106"/>
  <c r="AX107"/>
  <c r="AX108"/>
  <c r="AX109"/>
  <c r="AX110"/>
  <c r="AX111"/>
  <c r="AX112"/>
  <c r="AX113"/>
  <c r="AX114"/>
  <c r="AX115"/>
  <c r="AX116"/>
  <c r="AX117"/>
  <c r="AX118"/>
  <c r="AX119"/>
  <c r="AX120"/>
  <c r="AX121"/>
  <c r="AX122"/>
  <c r="AX123"/>
  <c r="AX124"/>
  <c r="AX125"/>
  <c r="AX126"/>
  <c r="AX127"/>
  <c r="AX128"/>
  <c r="AX129"/>
  <c r="AX130"/>
  <c r="AX131"/>
  <c r="AX132"/>
  <c r="AX133"/>
  <c r="AX134"/>
  <c r="AX135"/>
  <c r="AX136"/>
  <c r="AX137"/>
  <c r="AX138"/>
  <c r="AX139"/>
  <c r="AX140"/>
  <c r="AX141"/>
  <c r="AX142"/>
  <c r="AX143"/>
  <c r="AX144"/>
  <c r="AX145"/>
  <c r="AX146"/>
  <c r="AX147"/>
  <c r="AX148"/>
  <c r="AX149"/>
  <c r="AX150"/>
  <c r="AX151"/>
  <c r="AX152"/>
  <c r="AX153"/>
  <c r="AX154"/>
  <c r="AX155"/>
  <c r="AX156"/>
  <c r="AX157"/>
  <c r="AX158"/>
  <c r="AX159"/>
  <c r="AX160"/>
  <c r="AX161"/>
  <c r="AX162"/>
  <c r="AX163"/>
  <c r="AX164"/>
  <c r="AX165"/>
  <c r="AX166"/>
  <c r="AX167"/>
  <c r="AX168"/>
  <c r="AX169"/>
  <c r="AX170"/>
  <c r="AX171"/>
  <c r="AX172"/>
  <c r="AX173"/>
  <c r="AX174"/>
  <c r="AX175"/>
  <c r="AX176"/>
  <c r="AV2"/>
  <c r="AV3"/>
  <c r="AV4"/>
  <c r="AV5"/>
  <c r="AV6"/>
  <c r="AV7"/>
  <c r="AV8"/>
  <c r="AV9"/>
  <c r="AV10"/>
  <c r="AV11"/>
  <c r="AV12"/>
  <c r="AV13"/>
  <c r="AV14"/>
  <c r="AV15"/>
  <c r="AV16"/>
  <c r="AV17"/>
  <c r="AV18"/>
  <c r="AV19"/>
  <c r="AV20"/>
  <c r="AV21"/>
  <c r="AV22"/>
  <c r="AV23"/>
  <c r="AV24"/>
  <c r="AV25"/>
  <c r="AV26"/>
  <c r="AV27"/>
  <c r="AV28"/>
  <c r="AV29"/>
  <c r="AV30"/>
  <c r="AV31"/>
  <c r="AV32"/>
  <c r="AV33"/>
  <c r="AV34"/>
  <c r="AV35"/>
  <c r="AV36"/>
  <c r="AV37"/>
  <c r="AV38"/>
  <c r="AV39"/>
  <c r="AV40"/>
  <c r="AV41"/>
  <c r="AV42"/>
  <c r="AV43"/>
  <c r="AV44"/>
  <c r="AV45"/>
  <c r="AV46"/>
  <c r="AV47"/>
  <c r="AV48"/>
  <c r="AV49"/>
  <c r="AV50"/>
  <c r="AV51"/>
  <c r="AV52"/>
  <c r="AV53"/>
  <c r="AV54"/>
  <c r="AV55"/>
  <c r="AV56"/>
  <c r="AV57"/>
  <c r="AV58"/>
  <c r="AV59"/>
  <c r="AV60"/>
  <c r="AV61"/>
  <c r="AV62"/>
  <c r="AV63"/>
  <c r="AV64"/>
  <c r="AV65"/>
  <c r="AV66"/>
  <c r="AV67"/>
  <c r="AV68"/>
  <c r="AV69"/>
  <c r="AV70"/>
  <c r="AV71"/>
  <c r="AV72"/>
  <c r="AV73"/>
  <c r="AV74"/>
  <c r="AV75"/>
  <c r="AV76"/>
  <c r="AV77"/>
  <c r="AV78"/>
  <c r="AV79"/>
  <c r="AV80"/>
  <c r="AV81"/>
  <c r="AV82"/>
  <c r="AV83"/>
  <c r="AV84"/>
  <c r="AV85"/>
  <c r="AV86"/>
  <c r="AV87"/>
  <c r="AV88"/>
  <c r="AV89"/>
  <c r="AV90"/>
  <c r="AV91"/>
  <c r="AV92"/>
  <c r="AV93"/>
  <c r="AV94"/>
  <c r="AV95"/>
  <c r="AV96"/>
  <c r="AV97"/>
  <c r="AV98"/>
  <c r="AV99"/>
  <c r="AV100"/>
  <c r="AV101"/>
  <c r="AV102"/>
  <c r="AV103"/>
  <c r="AV104"/>
  <c r="AV105"/>
  <c r="AV106"/>
  <c r="AV107"/>
  <c r="AV108"/>
  <c r="AV109"/>
  <c r="AV110"/>
  <c r="AV111"/>
  <c r="AV112"/>
  <c r="AV113"/>
  <c r="AV114"/>
  <c r="AV115"/>
  <c r="AV116"/>
  <c r="AV117"/>
  <c r="AV118"/>
  <c r="AV119"/>
  <c r="AV120"/>
  <c r="AV121"/>
  <c r="AV122"/>
  <c r="AV123"/>
  <c r="AV124"/>
  <c r="AV125"/>
  <c r="AV126"/>
  <c r="AV127"/>
  <c r="AV128"/>
  <c r="AV129"/>
  <c r="AV130"/>
  <c r="AV131"/>
  <c r="AV132"/>
  <c r="AV133"/>
  <c r="AV134"/>
  <c r="AV135"/>
  <c r="AV136"/>
  <c r="AV137"/>
  <c r="AV138"/>
  <c r="AV139"/>
  <c r="AV140"/>
  <c r="AV141"/>
  <c r="AV142"/>
  <c r="AV143"/>
  <c r="AV144"/>
  <c r="AV145"/>
  <c r="AV146"/>
  <c r="AV147"/>
  <c r="AV148"/>
  <c r="AV149"/>
  <c r="AV150"/>
  <c r="AV151"/>
  <c r="AV152"/>
  <c r="AV153"/>
  <c r="AV154"/>
  <c r="AV155"/>
  <c r="AV156"/>
  <c r="AV157"/>
  <c r="AV158"/>
  <c r="AV159"/>
  <c r="AV160"/>
  <c r="AV161"/>
  <c r="AV162"/>
  <c r="AV163"/>
  <c r="AV164"/>
  <c r="AV165"/>
  <c r="AV166"/>
  <c r="AV167"/>
  <c r="AV168"/>
  <c r="AV169"/>
  <c r="AV170"/>
  <c r="AV171"/>
  <c r="AV172"/>
  <c r="AV173"/>
  <c r="AV174"/>
  <c r="AV175"/>
  <c r="AV176"/>
  <c r="AT2"/>
  <c r="AT3"/>
  <c r="AT4"/>
  <c r="AT5"/>
  <c r="AT6"/>
  <c r="AT7"/>
  <c r="AT8"/>
  <c r="AT9"/>
  <c r="AT10"/>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71"/>
  <c r="AT72"/>
  <c r="AT73"/>
  <c r="AT74"/>
  <c r="AT75"/>
  <c r="AT76"/>
  <c r="AT77"/>
  <c r="AT78"/>
  <c r="AT79"/>
  <c r="AT80"/>
  <c r="AT81"/>
  <c r="AT82"/>
  <c r="AT83"/>
  <c r="AT84"/>
  <c r="AT85"/>
  <c r="AT86"/>
  <c r="AT87"/>
  <c r="AT88"/>
  <c r="AT89"/>
  <c r="AT90"/>
  <c r="AT91"/>
  <c r="AT92"/>
  <c r="AT93"/>
  <c r="AT94"/>
  <c r="AT95"/>
  <c r="AT96"/>
  <c r="AT97"/>
  <c r="AT98"/>
  <c r="AT99"/>
  <c r="AT100"/>
  <c r="AT101"/>
  <c r="AT102"/>
  <c r="AT103"/>
  <c r="AT104"/>
  <c r="AT105"/>
  <c r="AT106"/>
  <c r="AT107"/>
  <c r="AT108"/>
  <c r="AT109"/>
  <c r="AT110"/>
  <c r="AT111"/>
  <c r="AT112"/>
  <c r="AT113"/>
  <c r="AT114"/>
  <c r="AT115"/>
  <c r="AT116"/>
  <c r="AT117"/>
  <c r="AT118"/>
  <c r="AT119"/>
  <c r="AT120"/>
  <c r="AT121"/>
  <c r="AT122"/>
  <c r="AT123"/>
  <c r="AT124"/>
  <c r="AT125"/>
  <c r="AT126"/>
  <c r="AT127"/>
  <c r="AT128"/>
  <c r="AT129"/>
  <c r="AT130"/>
  <c r="AT131"/>
  <c r="AT132"/>
  <c r="AT133"/>
  <c r="AT134"/>
  <c r="AT135"/>
  <c r="AT136"/>
  <c r="AT137"/>
  <c r="AT138"/>
  <c r="AT139"/>
  <c r="AT140"/>
  <c r="AT141"/>
  <c r="AT142"/>
  <c r="AT143"/>
  <c r="AT144"/>
  <c r="AT145"/>
  <c r="AT146"/>
  <c r="AT147"/>
  <c r="AT148"/>
  <c r="AT149"/>
  <c r="AT150"/>
  <c r="AT151"/>
  <c r="AT152"/>
  <c r="AT153"/>
  <c r="AT154"/>
  <c r="AT155"/>
  <c r="AT156"/>
  <c r="AT157"/>
  <c r="AT158"/>
  <c r="AT159"/>
  <c r="AT160"/>
  <c r="AT161"/>
  <c r="AT162"/>
  <c r="AT163"/>
  <c r="AT164"/>
  <c r="AT165"/>
  <c r="AT166"/>
  <c r="AT167"/>
  <c r="AT168"/>
  <c r="AT169"/>
  <c r="AT170"/>
  <c r="AT171"/>
  <c r="AT172"/>
  <c r="AT173"/>
  <c r="AT174"/>
  <c r="AT175"/>
  <c r="AT176"/>
  <c r="AR2"/>
  <c r="AR3"/>
  <c r="AR4"/>
  <c r="AR5"/>
  <c r="AR6"/>
  <c r="AR7"/>
  <c r="AR8"/>
  <c r="AR9"/>
  <c r="AR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71"/>
  <c r="AR72"/>
  <c r="AR73"/>
  <c r="AR74"/>
  <c r="AR75"/>
  <c r="AR76"/>
  <c r="AR77"/>
  <c r="AR78"/>
  <c r="AR79"/>
  <c r="AR80"/>
  <c r="AR81"/>
  <c r="AR82"/>
  <c r="AR83"/>
  <c r="AR84"/>
  <c r="AR85"/>
  <c r="AR86"/>
  <c r="AR87"/>
  <c r="AR88"/>
  <c r="AR89"/>
  <c r="AR90"/>
  <c r="AR91"/>
  <c r="AR92"/>
  <c r="AR93"/>
  <c r="AR94"/>
  <c r="AR95"/>
  <c r="AR96"/>
  <c r="AR97"/>
  <c r="AR98"/>
  <c r="AR99"/>
  <c r="AR100"/>
  <c r="AR101"/>
  <c r="AR102"/>
  <c r="AR103"/>
  <c r="AR104"/>
  <c r="AR105"/>
  <c r="AR106"/>
  <c r="AR107"/>
  <c r="AR108"/>
  <c r="AR109"/>
  <c r="AR110"/>
  <c r="AR111"/>
  <c r="AR112"/>
  <c r="AR113"/>
  <c r="AR114"/>
  <c r="AR115"/>
  <c r="AR116"/>
  <c r="AR117"/>
  <c r="AR118"/>
  <c r="AR119"/>
  <c r="AR120"/>
  <c r="AR121"/>
  <c r="AR122"/>
  <c r="AR123"/>
  <c r="AR124"/>
  <c r="AR125"/>
  <c r="AR126"/>
  <c r="AR127"/>
  <c r="AR128"/>
  <c r="AR129"/>
  <c r="AR130"/>
  <c r="AR131"/>
  <c r="AR132"/>
  <c r="AR133"/>
  <c r="AR134"/>
  <c r="AR135"/>
  <c r="AR136"/>
  <c r="AR137"/>
  <c r="AR138"/>
  <c r="AR139"/>
  <c r="AR140"/>
  <c r="AR141"/>
  <c r="AR142"/>
  <c r="AR143"/>
  <c r="AR144"/>
  <c r="AR145"/>
  <c r="AR146"/>
  <c r="AR147"/>
  <c r="AR148"/>
  <c r="AR149"/>
  <c r="AR150"/>
  <c r="AR151"/>
  <c r="AR152"/>
  <c r="AR153"/>
  <c r="AR154"/>
  <c r="AR155"/>
  <c r="AR156"/>
  <c r="AR157"/>
  <c r="AR158"/>
  <c r="AR159"/>
  <c r="AR160"/>
  <c r="AR161"/>
  <c r="AR162"/>
  <c r="AR163"/>
  <c r="AR164"/>
  <c r="AR165"/>
  <c r="AR166"/>
  <c r="AR167"/>
  <c r="AR168"/>
  <c r="AR169"/>
  <c r="AR170"/>
  <c r="AR171"/>
  <c r="AR172"/>
  <c r="AR173"/>
  <c r="AR174"/>
  <c r="AR175"/>
  <c r="AR176"/>
  <c r="AP2"/>
  <c r="AP3"/>
  <c r="AP4"/>
  <c r="AP5"/>
  <c r="AP6"/>
  <c r="AP7"/>
  <c r="AP8"/>
  <c r="AP9"/>
  <c r="AP10"/>
  <c r="AP11"/>
  <c r="AP12"/>
  <c r="AP13"/>
  <c r="AP14"/>
  <c r="AP15"/>
  <c r="AP16"/>
  <c r="AP17"/>
  <c r="AP18"/>
  <c r="AP19"/>
  <c r="AP20"/>
  <c r="AP21"/>
  <c r="AP22"/>
  <c r="AP23"/>
  <c r="AP24"/>
  <c r="AP25"/>
  <c r="AP26"/>
  <c r="AP27"/>
  <c r="AP28"/>
  <c r="AP29"/>
  <c r="AP30"/>
  <c r="AP31"/>
  <c r="AP32"/>
  <c r="AP33"/>
  <c r="AP34"/>
  <c r="AP35"/>
  <c r="AP36"/>
  <c r="AP37"/>
  <c r="AP38"/>
  <c r="AP39"/>
  <c r="AP40"/>
  <c r="AP41"/>
  <c r="AP42"/>
  <c r="AP43"/>
  <c r="AP44"/>
  <c r="AP45"/>
  <c r="AP46"/>
  <c r="AP47"/>
  <c r="AP48"/>
  <c r="AP49"/>
  <c r="AP50"/>
  <c r="AP51"/>
  <c r="AP52"/>
  <c r="AP53"/>
  <c r="AP54"/>
  <c r="AP55"/>
  <c r="AP56"/>
  <c r="AP57"/>
  <c r="AP58"/>
  <c r="AP59"/>
  <c r="AP60"/>
  <c r="AP61"/>
  <c r="AP62"/>
  <c r="AP63"/>
  <c r="AP64"/>
  <c r="AP65"/>
  <c r="AP66"/>
  <c r="AP67"/>
  <c r="AP68"/>
  <c r="AP69"/>
  <c r="AP70"/>
  <c r="AP71"/>
  <c r="AP72"/>
  <c r="AP73"/>
  <c r="AP74"/>
  <c r="AP75"/>
  <c r="AP76"/>
  <c r="AP77"/>
  <c r="AP78"/>
  <c r="AP79"/>
  <c r="AP80"/>
  <c r="AP81"/>
  <c r="AP82"/>
  <c r="AP83"/>
  <c r="AP84"/>
  <c r="AP85"/>
  <c r="AP86"/>
  <c r="AP87"/>
  <c r="AP88"/>
  <c r="AP89"/>
  <c r="AP90"/>
  <c r="AP91"/>
  <c r="AP92"/>
  <c r="AP93"/>
  <c r="AP94"/>
  <c r="AP95"/>
  <c r="AP96"/>
  <c r="AP97"/>
  <c r="AP98"/>
  <c r="AP99"/>
  <c r="AP100"/>
  <c r="AP101"/>
  <c r="AP102"/>
  <c r="AP103"/>
  <c r="AP104"/>
  <c r="AP105"/>
  <c r="AP106"/>
  <c r="AP107"/>
  <c r="AP108"/>
  <c r="AP109"/>
  <c r="AP110"/>
  <c r="AP111"/>
  <c r="AP112"/>
  <c r="AP113"/>
  <c r="AP114"/>
  <c r="AP115"/>
  <c r="AP116"/>
  <c r="AP117"/>
  <c r="AP118"/>
  <c r="AP119"/>
  <c r="AP120"/>
  <c r="AP121"/>
  <c r="AP122"/>
  <c r="AP123"/>
  <c r="AP124"/>
  <c r="AP125"/>
  <c r="AP126"/>
  <c r="AP127"/>
  <c r="AP128"/>
  <c r="AP129"/>
  <c r="AP130"/>
  <c r="AP131"/>
  <c r="AP132"/>
  <c r="AP133"/>
  <c r="AP134"/>
  <c r="AP135"/>
  <c r="AP136"/>
  <c r="AP137"/>
  <c r="AP138"/>
  <c r="AP139"/>
  <c r="AP140"/>
  <c r="AP141"/>
  <c r="AP142"/>
  <c r="AP143"/>
  <c r="AP144"/>
  <c r="AP145"/>
  <c r="AP146"/>
  <c r="AP147"/>
  <c r="AP148"/>
  <c r="AP149"/>
  <c r="AP150"/>
  <c r="AP151"/>
  <c r="AP152"/>
  <c r="AP153"/>
  <c r="AP154"/>
  <c r="AP155"/>
  <c r="AP156"/>
  <c r="AP157"/>
  <c r="AP158"/>
  <c r="AP159"/>
  <c r="AP160"/>
  <c r="AP161"/>
  <c r="AP162"/>
  <c r="AP163"/>
  <c r="AP164"/>
  <c r="AP165"/>
  <c r="AP166"/>
  <c r="AP167"/>
  <c r="AP168"/>
  <c r="AP169"/>
  <c r="AP170"/>
  <c r="AP171"/>
  <c r="AP172"/>
  <c r="AP173"/>
  <c r="AP174"/>
  <c r="AP175"/>
  <c r="AP176"/>
  <c r="AN2"/>
  <c r="AN3"/>
  <c r="AN4"/>
  <c r="AN5"/>
  <c r="AN6"/>
  <c r="AN7"/>
  <c r="AN8"/>
  <c r="AN9"/>
  <c r="AN10"/>
  <c r="AN11"/>
  <c r="AN12"/>
  <c r="AN13"/>
  <c r="AN14"/>
  <c r="AN15"/>
  <c r="AN16"/>
  <c r="AN17"/>
  <c r="AN18"/>
  <c r="AN19"/>
  <c r="AN20"/>
  <c r="AN21"/>
  <c r="AN22"/>
  <c r="AN23"/>
  <c r="AN24"/>
  <c r="AN25"/>
  <c r="AN26"/>
  <c r="AN27"/>
  <c r="AN28"/>
  <c r="AN29"/>
  <c r="AN30"/>
  <c r="AN31"/>
  <c r="AN32"/>
  <c r="AN33"/>
  <c r="AN34"/>
  <c r="AN35"/>
  <c r="AN36"/>
  <c r="AN37"/>
  <c r="AN38"/>
  <c r="AN39"/>
  <c r="AN40"/>
  <c r="AN41"/>
  <c r="AN42"/>
  <c r="AN43"/>
  <c r="AN44"/>
  <c r="AN45"/>
  <c r="AN46"/>
  <c r="AN47"/>
  <c r="AN48"/>
  <c r="AN49"/>
  <c r="AN50"/>
  <c r="AN51"/>
  <c r="AN52"/>
  <c r="AN53"/>
  <c r="AN54"/>
  <c r="AN55"/>
  <c r="AN56"/>
  <c r="AN57"/>
  <c r="AN58"/>
  <c r="AN59"/>
  <c r="AN60"/>
  <c r="AN61"/>
  <c r="AN62"/>
  <c r="AN63"/>
  <c r="AN64"/>
  <c r="AN65"/>
  <c r="AN66"/>
  <c r="AN67"/>
  <c r="AN68"/>
  <c r="AN69"/>
  <c r="AN70"/>
  <c r="AN71"/>
  <c r="AN72"/>
  <c r="AN73"/>
  <c r="AN74"/>
  <c r="AN75"/>
  <c r="AN76"/>
  <c r="AN77"/>
  <c r="AN78"/>
  <c r="AN79"/>
  <c r="AN80"/>
  <c r="AN81"/>
  <c r="AN82"/>
  <c r="AN83"/>
  <c r="AN84"/>
  <c r="AN85"/>
  <c r="AN86"/>
  <c r="AN87"/>
  <c r="AN88"/>
  <c r="AN89"/>
  <c r="AN90"/>
  <c r="AN91"/>
  <c r="AN92"/>
  <c r="AN93"/>
  <c r="AN94"/>
  <c r="AN95"/>
  <c r="AN96"/>
  <c r="AN97"/>
  <c r="AN98"/>
  <c r="AN99"/>
  <c r="AN100"/>
  <c r="AN101"/>
  <c r="AN102"/>
  <c r="AN103"/>
  <c r="AN104"/>
  <c r="AN105"/>
  <c r="AN106"/>
  <c r="AN107"/>
  <c r="AN108"/>
  <c r="AN109"/>
  <c r="AN110"/>
  <c r="AN111"/>
  <c r="AN112"/>
  <c r="AN113"/>
  <c r="AN114"/>
  <c r="AN115"/>
  <c r="AN116"/>
  <c r="AN117"/>
  <c r="AN118"/>
  <c r="AN119"/>
  <c r="AN120"/>
  <c r="AN121"/>
  <c r="AN122"/>
  <c r="AN123"/>
  <c r="AN124"/>
  <c r="AN125"/>
  <c r="AN126"/>
  <c r="AN127"/>
  <c r="AN128"/>
  <c r="AN129"/>
  <c r="AN130"/>
  <c r="AN131"/>
  <c r="AN132"/>
  <c r="AN133"/>
  <c r="AN134"/>
  <c r="AN135"/>
  <c r="AN136"/>
  <c r="AN137"/>
  <c r="AN138"/>
  <c r="AN139"/>
  <c r="AN140"/>
  <c r="AN141"/>
  <c r="AN142"/>
  <c r="AN143"/>
  <c r="AN144"/>
  <c r="AN145"/>
  <c r="AN146"/>
  <c r="AN147"/>
  <c r="AN148"/>
  <c r="AN149"/>
  <c r="AN150"/>
  <c r="AN151"/>
  <c r="AN152"/>
  <c r="AN153"/>
  <c r="AN154"/>
  <c r="AN155"/>
  <c r="AN156"/>
  <c r="AN157"/>
  <c r="AN158"/>
  <c r="AN159"/>
  <c r="AN160"/>
  <c r="AN161"/>
  <c r="AN162"/>
  <c r="AN163"/>
  <c r="AN164"/>
  <c r="AN165"/>
  <c r="AN166"/>
  <c r="AN167"/>
  <c r="AN168"/>
  <c r="AN169"/>
  <c r="AN170"/>
  <c r="AN171"/>
  <c r="AN172"/>
  <c r="AN173"/>
  <c r="AN174"/>
  <c r="AN175"/>
  <c r="AN176"/>
  <c r="AL2"/>
  <c r="AL3"/>
  <c r="AL4"/>
  <c r="AL5"/>
  <c r="AL6"/>
  <c r="AL7"/>
  <c r="AL8"/>
  <c r="AL9"/>
  <c r="AL10"/>
  <c r="AL11"/>
  <c r="AL12"/>
  <c r="AL13"/>
  <c r="AL14"/>
  <c r="AL15"/>
  <c r="AL16"/>
  <c r="AL17"/>
  <c r="AL18"/>
  <c r="AL19"/>
  <c r="AL20"/>
  <c r="AL21"/>
  <c r="AL22"/>
  <c r="AL23"/>
  <c r="AL24"/>
  <c r="AL25"/>
  <c r="AL26"/>
  <c r="AL27"/>
  <c r="AL28"/>
  <c r="AL29"/>
  <c r="AL30"/>
  <c r="AL31"/>
  <c r="AL32"/>
  <c r="AL33"/>
  <c r="AL34"/>
  <c r="AL35"/>
  <c r="AL36"/>
  <c r="AL37"/>
  <c r="AL38"/>
  <c r="AL39"/>
  <c r="AL40"/>
  <c r="AL41"/>
  <c r="AL42"/>
  <c r="AL43"/>
  <c r="AL44"/>
  <c r="AL45"/>
  <c r="AL46"/>
  <c r="AL47"/>
  <c r="AL48"/>
  <c r="AL49"/>
  <c r="AL50"/>
  <c r="AL51"/>
  <c r="AL52"/>
  <c r="AL53"/>
  <c r="AL54"/>
  <c r="AL55"/>
  <c r="AL56"/>
  <c r="AL57"/>
  <c r="AL58"/>
  <c r="AL59"/>
  <c r="AL60"/>
  <c r="AL61"/>
  <c r="AL62"/>
  <c r="AL63"/>
  <c r="AL64"/>
  <c r="AL65"/>
  <c r="AL66"/>
  <c r="AL67"/>
  <c r="AL68"/>
  <c r="AL69"/>
  <c r="AL70"/>
  <c r="AL71"/>
  <c r="AL72"/>
  <c r="AL73"/>
  <c r="AL74"/>
  <c r="AL75"/>
  <c r="AL76"/>
  <c r="AL77"/>
  <c r="AL78"/>
  <c r="AL79"/>
  <c r="AL80"/>
  <c r="AL81"/>
  <c r="AL82"/>
  <c r="AL83"/>
  <c r="AL84"/>
  <c r="AL85"/>
  <c r="AL86"/>
  <c r="AL87"/>
  <c r="AL88"/>
  <c r="AL89"/>
  <c r="AL90"/>
  <c r="AL91"/>
  <c r="AL92"/>
  <c r="AL93"/>
  <c r="AL94"/>
  <c r="AL95"/>
  <c r="AL96"/>
  <c r="AL97"/>
  <c r="AL98"/>
  <c r="AL99"/>
  <c r="AL100"/>
  <c r="AL101"/>
  <c r="AL102"/>
  <c r="AL103"/>
  <c r="AL104"/>
  <c r="AL105"/>
  <c r="AL106"/>
  <c r="AL107"/>
  <c r="AL108"/>
  <c r="AL109"/>
  <c r="AL110"/>
  <c r="AL111"/>
  <c r="AL112"/>
  <c r="AL113"/>
  <c r="AL114"/>
  <c r="AL115"/>
  <c r="AL116"/>
  <c r="AL117"/>
  <c r="AL118"/>
  <c r="AL119"/>
  <c r="AL120"/>
  <c r="AL121"/>
  <c r="AL122"/>
  <c r="AL123"/>
  <c r="AL124"/>
  <c r="AL125"/>
  <c r="AL126"/>
  <c r="AL127"/>
  <c r="AL128"/>
  <c r="AL129"/>
  <c r="AL130"/>
  <c r="AL131"/>
  <c r="AL132"/>
  <c r="AL133"/>
  <c r="AL134"/>
  <c r="AL135"/>
  <c r="AL136"/>
  <c r="AL137"/>
  <c r="AL138"/>
  <c r="AL139"/>
  <c r="AL140"/>
  <c r="AL141"/>
  <c r="AL142"/>
  <c r="AL143"/>
  <c r="AL144"/>
  <c r="AL145"/>
  <c r="AL146"/>
  <c r="AL147"/>
  <c r="AL148"/>
  <c r="AL149"/>
  <c r="AL150"/>
  <c r="AL151"/>
  <c r="AL152"/>
  <c r="AL153"/>
  <c r="AL154"/>
  <c r="AL155"/>
  <c r="AL156"/>
  <c r="AL157"/>
  <c r="AL158"/>
  <c r="AL159"/>
  <c r="AL160"/>
  <c r="AL161"/>
  <c r="AL162"/>
  <c r="AL163"/>
  <c r="AL164"/>
  <c r="AL165"/>
  <c r="AL166"/>
  <c r="AL167"/>
  <c r="AL168"/>
  <c r="AL169"/>
  <c r="AL170"/>
  <c r="AL171"/>
  <c r="AL172"/>
  <c r="AL173"/>
  <c r="AL174"/>
  <c r="AL175"/>
  <c r="AL176"/>
  <c r="AJ2"/>
  <c r="AJ3"/>
  <c r="AJ4"/>
  <c r="AJ5"/>
  <c r="AJ6"/>
  <c r="AJ7"/>
  <c r="AJ8"/>
  <c r="AJ9"/>
  <c r="AJ10"/>
  <c r="AJ11"/>
  <c r="AJ12"/>
  <c r="AJ13"/>
  <c r="AJ14"/>
  <c r="AJ15"/>
  <c r="AJ16"/>
  <c r="AJ17"/>
  <c r="AJ18"/>
  <c r="AJ19"/>
  <c r="AJ20"/>
  <c r="AJ21"/>
  <c r="AJ22"/>
  <c r="AJ23"/>
  <c r="AJ24"/>
  <c r="AJ25"/>
  <c r="AJ26"/>
  <c r="AJ27"/>
  <c r="AJ28"/>
  <c r="AJ29"/>
  <c r="AJ30"/>
  <c r="AJ31"/>
  <c r="AJ32"/>
  <c r="AJ33"/>
  <c r="AJ34"/>
  <c r="AJ35"/>
  <c r="AJ36"/>
  <c r="AJ37"/>
  <c r="AJ38"/>
  <c r="AJ39"/>
  <c r="AJ40"/>
  <c r="AJ41"/>
  <c r="AJ42"/>
  <c r="AJ43"/>
  <c r="AJ44"/>
  <c r="AJ45"/>
  <c r="AJ46"/>
  <c r="AJ47"/>
  <c r="AJ48"/>
  <c r="AJ49"/>
  <c r="AJ50"/>
  <c r="AJ51"/>
  <c r="AJ52"/>
  <c r="AJ53"/>
  <c r="AJ54"/>
  <c r="AJ55"/>
  <c r="AJ56"/>
  <c r="AJ57"/>
  <c r="AJ58"/>
  <c r="AJ59"/>
  <c r="AJ60"/>
  <c r="AJ61"/>
  <c r="AJ62"/>
  <c r="AJ63"/>
  <c r="AJ64"/>
  <c r="AJ65"/>
  <c r="AJ66"/>
  <c r="AJ67"/>
  <c r="AJ68"/>
  <c r="AJ69"/>
  <c r="AJ70"/>
  <c r="AJ71"/>
  <c r="AJ72"/>
  <c r="AJ73"/>
  <c r="AJ74"/>
  <c r="AJ75"/>
  <c r="AJ76"/>
  <c r="AJ77"/>
  <c r="AJ78"/>
  <c r="AJ79"/>
  <c r="AJ80"/>
  <c r="AJ81"/>
  <c r="AJ82"/>
  <c r="AJ83"/>
  <c r="AJ84"/>
  <c r="AJ85"/>
  <c r="AJ86"/>
  <c r="AJ87"/>
  <c r="AJ88"/>
  <c r="AJ89"/>
  <c r="AJ90"/>
  <c r="AJ91"/>
  <c r="AJ92"/>
  <c r="AJ93"/>
  <c r="AJ94"/>
  <c r="AJ95"/>
  <c r="AJ96"/>
  <c r="AJ97"/>
  <c r="AJ98"/>
  <c r="AJ99"/>
  <c r="AJ100"/>
  <c r="AJ101"/>
  <c r="AJ102"/>
  <c r="AJ103"/>
  <c r="AJ104"/>
  <c r="AJ105"/>
  <c r="AJ106"/>
  <c r="AJ107"/>
  <c r="AJ108"/>
  <c r="AJ109"/>
  <c r="AJ110"/>
  <c r="AJ111"/>
  <c r="AJ112"/>
  <c r="AJ113"/>
  <c r="AJ114"/>
  <c r="AJ115"/>
  <c r="AJ116"/>
  <c r="AJ117"/>
  <c r="AJ118"/>
  <c r="AJ119"/>
  <c r="AJ120"/>
  <c r="AJ121"/>
  <c r="AJ122"/>
  <c r="AJ123"/>
  <c r="AJ124"/>
  <c r="AJ125"/>
  <c r="AJ126"/>
  <c r="AJ127"/>
  <c r="AJ128"/>
  <c r="AJ129"/>
  <c r="AJ130"/>
  <c r="AJ131"/>
  <c r="AJ132"/>
  <c r="AJ133"/>
  <c r="AJ134"/>
  <c r="AJ135"/>
  <c r="AJ136"/>
  <c r="AJ137"/>
  <c r="AJ138"/>
  <c r="AJ139"/>
  <c r="AJ140"/>
  <c r="AJ141"/>
  <c r="AJ142"/>
  <c r="AJ143"/>
  <c r="AJ144"/>
  <c r="AJ145"/>
  <c r="AJ146"/>
  <c r="AJ147"/>
  <c r="AJ148"/>
  <c r="AJ149"/>
  <c r="AJ150"/>
  <c r="AJ151"/>
  <c r="AJ152"/>
  <c r="AJ153"/>
  <c r="AJ154"/>
  <c r="AJ155"/>
  <c r="AJ156"/>
  <c r="AJ157"/>
  <c r="AJ158"/>
  <c r="AJ159"/>
  <c r="AJ160"/>
  <c r="AJ161"/>
  <c r="AJ162"/>
  <c r="AJ163"/>
  <c r="AJ164"/>
  <c r="AJ165"/>
  <c r="AJ166"/>
  <c r="AJ167"/>
  <c r="AJ168"/>
  <c r="AJ169"/>
  <c r="AJ170"/>
  <c r="AJ171"/>
  <c r="AJ172"/>
  <c r="AJ173"/>
  <c r="AJ174"/>
  <c r="AJ175"/>
  <c r="AJ176"/>
  <c r="AH2"/>
  <c r="AH3"/>
  <c r="AH4"/>
  <c r="AH5"/>
  <c r="AH6"/>
  <c r="AH7"/>
  <c r="AH8"/>
  <c r="AH9"/>
  <c r="AH10"/>
  <c r="AH11"/>
  <c r="AH12"/>
  <c r="AH13"/>
  <c r="AH14"/>
  <c r="AH15"/>
  <c r="AH16"/>
  <c r="AH17"/>
  <c r="AH18"/>
  <c r="AH19"/>
  <c r="AH20"/>
  <c r="AH21"/>
  <c r="AH22"/>
  <c r="AH23"/>
  <c r="AH24"/>
  <c r="AH25"/>
  <c r="AH26"/>
  <c r="AH27"/>
  <c r="AH28"/>
  <c r="AH29"/>
  <c r="AH30"/>
  <c r="AH31"/>
  <c r="AH32"/>
  <c r="AH33"/>
  <c r="AH34"/>
  <c r="AH35"/>
  <c r="AH36"/>
  <c r="AH37"/>
  <c r="AH38"/>
  <c r="AH39"/>
  <c r="AH40"/>
  <c r="AH41"/>
  <c r="AH42"/>
  <c r="AH43"/>
  <c r="AH44"/>
  <c r="AH45"/>
  <c r="AH46"/>
  <c r="AH47"/>
  <c r="AH48"/>
  <c r="AH49"/>
  <c r="AH50"/>
  <c r="AH51"/>
  <c r="AH52"/>
  <c r="AH53"/>
  <c r="AH54"/>
  <c r="AH55"/>
  <c r="AH56"/>
  <c r="AH57"/>
  <c r="AH58"/>
  <c r="AH59"/>
  <c r="AH60"/>
  <c r="AH61"/>
  <c r="AH62"/>
  <c r="AH63"/>
  <c r="AH64"/>
  <c r="AH65"/>
  <c r="AH66"/>
  <c r="AH67"/>
  <c r="AH68"/>
  <c r="AH69"/>
  <c r="AH70"/>
  <c r="AH71"/>
  <c r="AH72"/>
  <c r="AH73"/>
  <c r="AH74"/>
  <c r="AH75"/>
  <c r="AH76"/>
  <c r="AH77"/>
  <c r="AH78"/>
  <c r="AH79"/>
  <c r="AH80"/>
  <c r="AH81"/>
  <c r="AH82"/>
  <c r="AH83"/>
  <c r="AH84"/>
  <c r="AH85"/>
  <c r="AH86"/>
  <c r="AH87"/>
  <c r="AH88"/>
  <c r="AH89"/>
  <c r="AH90"/>
  <c r="AH91"/>
  <c r="AH92"/>
  <c r="AH93"/>
  <c r="AH94"/>
  <c r="AH95"/>
  <c r="AH96"/>
  <c r="AH97"/>
  <c r="AH98"/>
  <c r="AH99"/>
  <c r="AH100"/>
  <c r="AH101"/>
  <c r="AH102"/>
  <c r="AH103"/>
  <c r="AH104"/>
  <c r="AH105"/>
  <c r="AH106"/>
  <c r="AH107"/>
  <c r="AH108"/>
  <c r="AH109"/>
  <c r="AH110"/>
  <c r="AH111"/>
  <c r="AH112"/>
  <c r="AH113"/>
  <c r="AH114"/>
  <c r="AH115"/>
  <c r="AH116"/>
  <c r="AH117"/>
  <c r="AH118"/>
  <c r="AH119"/>
  <c r="AH120"/>
  <c r="AH121"/>
  <c r="AH122"/>
  <c r="AH123"/>
  <c r="AH124"/>
  <c r="AH125"/>
  <c r="AH126"/>
  <c r="AH127"/>
  <c r="AH128"/>
  <c r="AH129"/>
  <c r="AH130"/>
  <c r="AH131"/>
  <c r="AH132"/>
  <c r="AH133"/>
  <c r="AH134"/>
  <c r="AH135"/>
  <c r="AH136"/>
  <c r="AH137"/>
  <c r="AH138"/>
  <c r="AH139"/>
  <c r="AH140"/>
  <c r="AH141"/>
  <c r="AH142"/>
  <c r="AH143"/>
  <c r="AH144"/>
  <c r="AH145"/>
  <c r="AH146"/>
  <c r="AH147"/>
  <c r="AH148"/>
  <c r="AH149"/>
  <c r="AH150"/>
  <c r="AH151"/>
  <c r="AH152"/>
  <c r="AH153"/>
  <c r="AH154"/>
  <c r="AH155"/>
  <c r="AH156"/>
  <c r="AH157"/>
  <c r="AH158"/>
  <c r="AH159"/>
  <c r="AH160"/>
  <c r="AH161"/>
  <c r="AH162"/>
  <c r="AH163"/>
  <c r="AH164"/>
  <c r="AH165"/>
  <c r="AH166"/>
  <c r="AH167"/>
  <c r="AH168"/>
  <c r="AH169"/>
  <c r="AH170"/>
  <c r="AH171"/>
  <c r="AH172"/>
  <c r="AH173"/>
  <c r="AH174"/>
  <c r="AH175"/>
  <c r="AH176"/>
  <c r="AF2"/>
  <c r="AF3"/>
  <c r="AF4"/>
  <c r="AF5"/>
  <c r="AF6"/>
  <c r="AF7"/>
  <c r="AF8"/>
  <c r="AF9"/>
  <c r="AF10"/>
  <c r="AF11"/>
  <c r="AF12"/>
  <c r="AF13"/>
  <c r="AF14"/>
  <c r="AF15"/>
  <c r="AF16"/>
  <c r="AF17"/>
  <c r="AF18"/>
  <c r="AF19"/>
  <c r="AF20"/>
  <c r="AF21"/>
  <c r="AF22"/>
  <c r="AF23"/>
  <c r="AF24"/>
  <c r="AF25"/>
  <c r="AF26"/>
  <c r="AF27"/>
  <c r="AF28"/>
  <c r="AF29"/>
  <c r="AF30"/>
  <c r="AF31"/>
  <c r="AF32"/>
  <c r="AF33"/>
  <c r="AF34"/>
  <c r="AF35"/>
  <c r="AF36"/>
  <c r="AF37"/>
  <c r="AF38"/>
  <c r="AF39"/>
  <c r="AF40"/>
  <c r="AF41"/>
  <c r="AF42"/>
  <c r="AF43"/>
  <c r="AF44"/>
  <c r="AF45"/>
  <c r="AF46"/>
  <c r="AF47"/>
  <c r="AF48"/>
  <c r="AF49"/>
  <c r="AF50"/>
  <c r="AF51"/>
  <c r="AF52"/>
  <c r="AF53"/>
  <c r="AF54"/>
  <c r="AF55"/>
  <c r="AF56"/>
  <c r="AF57"/>
  <c r="AF58"/>
  <c r="AF59"/>
  <c r="AF60"/>
  <c r="AF61"/>
  <c r="AF62"/>
  <c r="AF63"/>
  <c r="AF64"/>
  <c r="AF65"/>
  <c r="AF66"/>
  <c r="AF67"/>
  <c r="AF68"/>
  <c r="AF69"/>
  <c r="AF70"/>
  <c r="AF71"/>
  <c r="AF72"/>
  <c r="AF73"/>
  <c r="AF74"/>
  <c r="AF75"/>
  <c r="AF76"/>
  <c r="AF77"/>
  <c r="AF78"/>
  <c r="AF79"/>
  <c r="AF80"/>
  <c r="AF81"/>
  <c r="AF82"/>
  <c r="AF83"/>
  <c r="AF84"/>
  <c r="AF85"/>
  <c r="AF86"/>
  <c r="AF87"/>
  <c r="AF88"/>
  <c r="AF89"/>
  <c r="AF90"/>
  <c r="AF91"/>
  <c r="AF92"/>
  <c r="AF93"/>
  <c r="AF94"/>
  <c r="AF95"/>
  <c r="AF96"/>
  <c r="AF97"/>
  <c r="AF98"/>
  <c r="AF99"/>
  <c r="AF100"/>
  <c r="AF101"/>
  <c r="AF102"/>
  <c r="AF103"/>
  <c r="AF104"/>
  <c r="AF105"/>
  <c r="AF106"/>
  <c r="AF107"/>
  <c r="AF108"/>
  <c r="AF109"/>
  <c r="AF110"/>
  <c r="AF111"/>
  <c r="AF112"/>
  <c r="AF113"/>
  <c r="AF114"/>
  <c r="AF115"/>
  <c r="AF116"/>
  <c r="AF117"/>
  <c r="AF118"/>
  <c r="AF119"/>
  <c r="AF120"/>
  <c r="AF121"/>
  <c r="AF122"/>
  <c r="AF123"/>
  <c r="AF124"/>
  <c r="AF125"/>
  <c r="AF126"/>
  <c r="AF127"/>
  <c r="AF128"/>
  <c r="AF129"/>
  <c r="AF130"/>
  <c r="AF131"/>
  <c r="AF132"/>
  <c r="AF133"/>
  <c r="AF134"/>
  <c r="AF135"/>
  <c r="AF136"/>
  <c r="AF137"/>
  <c r="AF138"/>
  <c r="AF139"/>
  <c r="AF140"/>
  <c r="AF141"/>
  <c r="AF142"/>
  <c r="AF143"/>
  <c r="AF144"/>
  <c r="AF145"/>
  <c r="AF146"/>
  <c r="AF147"/>
  <c r="AF148"/>
  <c r="AF149"/>
  <c r="AF150"/>
  <c r="AF151"/>
  <c r="AF152"/>
  <c r="AF153"/>
  <c r="AF154"/>
  <c r="AF155"/>
  <c r="AF156"/>
  <c r="AF157"/>
  <c r="AF158"/>
  <c r="AF159"/>
  <c r="AF160"/>
  <c r="AF161"/>
  <c r="AF162"/>
  <c r="AF163"/>
  <c r="AF164"/>
  <c r="AF165"/>
  <c r="AF166"/>
  <c r="AF167"/>
  <c r="AF168"/>
  <c r="AF169"/>
  <c r="AF170"/>
  <c r="AF171"/>
  <c r="AF172"/>
  <c r="AF173"/>
  <c r="AF174"/>
  <c r="AF175"/>
  <c r="AF176"/>
  <c r="AD2"/>
  <c r="AD3"/>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B2"/>
  <c r="AB3"/>
  <c r="AB4"/>
  <c r="AB5"/>
  <c r="AB6"/>
  <c r="AB7"/>
  <c r="AB8"/>
  <c r="AB9"/>
  <c r="AB10"/>
  <c r="AB11"/>
  <c r="AB12"/>
  <c r="AB13"/>
  <c r="AB14"/>
  <c r="AB15"/>
  <c r="AB16"/>
  <c r="AB17"/>
  <c r="AB18"/>
  <c r="AB19"/>
  <c r="AB20"/>
  <c r="AB21"/>
  <c r="AB22"/>
  <c r="AB23"/>
  <c r="AB24"/>
  <c r="AB25"/>
  <c r="AB26"/>
  <c r="AB27"/>
  <c r="AB28"/>
  <c r="AB29"/>
  <c r="AB30"/>
  <c r="AB31"/>
  <c r="AB32"/>
  <c r="AB33"/>
  <c r="AB34"/>
  <c r="AB35"/>
  <c r="AB36"/>
  <c r="AB37"/>
  <c r="AB38"/>
  <c r="AB39"/>
  <c r="AB40"/>
  <c r="AB41"/>
  <c r="AB42"/>
  <c r="AB43"/>
  <c r="AB44"/>
  <c r="AB45"/>
  <c r="AB46"/>
  <c r="AB47"/>
  <c r="AB48"/>
  <c r="AB49"/>
  <c r="AB50"/>
  <c r="AB51"/>
  <c r="AB52"/>
  <c r="AB53"/>
  <c r="AB54"/>
  <c r="AB55"/>
  <c r="AB56"/>
  <c r="AB57"/>
  <c r="AB58"/>
  <c r="AB59"/>
  <c r="AB60"/>
  <c r="AB61"/>
  <c r="AB62"/>
  <c r="AB63"/>
  <c r="AB64"/>
  <c r="AB65"/>
  <c r="AB66"/>
  <c r="AB67"/>
  <c r="AB68"/>
  <c r="AB69"/>
  <c r="AB70"/>
  <c r="AB71"/>
  <c r="AB72"/>
  <c r="AB73"/>
  <c r="AB74"/>
  <c r="AB75"/>
  <c r="AB76"/>
  <c r="AB77"/>
  <c r="AB78"/>
  <c r="AB79"/>
  <c r="AB80"/>
  <c r="AB81"/>
  <c r="AB82"/>
  <c r="AB83"/>
  <c r="AB84"/>
  <c r="AB85"/>
  <c r="AB86"/>
  <c r="AB87"/>
  <c r="AB88"/>
  <c r="AB89"/>
  <c r="AB90"/>
  <c r="AB91"/>
  <c r="AB92"/>
  <c r="AB93"/>
  <c r="AB94"/>
  <c r="AB95"/>
  <c r="AB96"/>
  <c r="AB97"/>
  <c r="AB98"/>
  <c r="AB99"/>
  <c r="AB100"/>
  <c r="AB101"/>
  <c r="AB102"/>
  <c r="AB103"/>
  <c r="AB104"/>
  <c r="AB105"/>
  <c r="AB106"/>
  <c r="AB107"/>
  <c r="AB108"/>
  <c r="AB109"/>
  <c r="AB110"/>
  <c r="AB111"/>
  <c r="AB112"/>
  <c r="AB113"/>
  <c r="AB114"/>
  <c r="AB115"/>
  <c r="AB116"/>
  <c r="AB117"/>
  <c r="AB118"/>
  <c r="AB119"/>
  <c r="AB120"/>
  <c r="AB121"/>
  <c r="AB122"/>
  <c r="AB123"/>
  <c r="AB124"/>
  <c r="AB125"/>
  <c r="AB126"/>
  <c r="AB127"/>
  <c r="AB128"/>
  <c r="AB129"/>
  <c r="AB130"/>
  <c r="AB131"/>
  <c r="AB132"/>
  <c r="AB133"/>
  <c r="AB134"/>
  <c r="AB135"/>
  <c r="AB136"/>
  <c r="AB137"/>
  <c r="AB138"/>
  <c r="AB139"/>
  <c r="AB140"/>
  <c r="AB141"/>
  <c r="AB142"/>
  <c r="AB143"/>
  <c r="AB144"/>
  <c r="AB145"/>
  <c r="AB146"/>
  <c r="AB147"/>
  <c r="AB148"/>
  <c r="AB149"/>
  <c r="AB150"/>
  <c r="AB151"/>
  <c r="AB152"/>
  <c r="AB153"/>
  <c r="AB154"/>
  <c r="AB155"/>
  <c r="AB156"/>
  <c r="AB157"/>
  <c r="AB158"/>
  <c r="AB159"/>
  <c r="AB160"/>
  <c r="AB161"/>
  <c r="AB162"/>
  <c r="AB163"/>
  <c r="AB164"/>
  <c r="AB165"/>
  <c r="AB166"/>
  <c r="AB167"/>
  <c r="AB168"/>
  <c r="AB169"/>
  <c r="AB170"/>
  <c r="AB171"/>
  <c r="AB172"/>
  <c r="AB173"/>
  <c r="AB174"/>
  <c r="AB175"/>
  <c r="AB176"/>
  <c r="Z2"/>
  <c r="Z3"/>
  <c r="Z4"/>
  <c r="Z5"/>
  <c r="Z6"/>
  <c r="Z7"/>
  <c r="Z8"/>
  <c r="Z9"/>
  <c r="Z10"/>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X2"/>
  <c r="X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V2"/>
  <c r="V3"/>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T2"/>
  <c r="T3"/>
  <c r="T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R2"/>
  <c r="R3"/>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P2"/>
  <c r="P3"/>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106"/>
  <c r="P107"/>
  <c r="P108"/>
  <c r="P109"/>
  <c r="P110"/>
  <c r="P111"/>
  <c r="P112"/>
  <c r="P113"/>
  <c r="P114"/>
  <c r="P115"/>
  <c r="P116"/>
  <c r="P117"/>
  <c r="P118"/>
  <c r="P119"/>
  <c r="P120"/>
  <c r="P121"/>
  <c r="P122"/>
  <c r="P123"/>
  <c r="P124"/>
  <c r="P125"/>
  <c r="P126"/>
  <c r="P127"/>
  <c r="P128"/>
  <c r="P129"/>
  <c r="P130"/>
  <c r="P131"/>
  <c r="P132"/>
  <c r="P133"/>
  <c r="P134"/>
  <c r="P135"/>
  <c r="P136"/>
  <c r="P137"/>
  <c r="P138"/>
  <c r="P139"/>
  <c r="P140"/>
  <c r="P141"/>
  <c r="P142"/>
  <c r="P143"/>
  <c r="P144"/>
  <c r="P145"/>
  <c r="P146"/>
  <c r="P147"/>
  <c r="P148"/>
  <c r="P149"/>
  <c r="P150"/>
  <c r="P151"/>
  <c r="P152"/>
  <c r="P153"/>
  <c r="P154"/>
  <c r="P155"/>
  <c r="P156"/>
  <c r="P157"/>
  <c r="P158"/>
  <c r="P159"/>
  <c r="P160"/>
  <c r="P161"/>
  <c r="P162"/>
  <c r="P163"/>
  <c r="P164"/>
  <c r="P165"/>
  <c r="P166"/>
  <c r="P167"/>
  <c r="P168"/>
  <c r="P169"/>
  <c r="P170"/>
  <c r="P171"/>
  <c r="P172"/>
  <c r="P173"/>
  <c r="P174"/>
  <c r="P175"/>
  <c r="P176"/>
  <c r="N2"/>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M176"/>
  <c r="L176"/>
  <c r="CG175"/>
  <c r="CP174"/>
  <c r="CG174"/>
  <c r="CP173"/>
  <c r="CG173"/>
  <c r="CP172"/>
  <c r="CG172"/>
  <c r="CP171"/>
  <c r="CG171"/>
  <c r="CP170"/>
  <c r="CG170"/>
  <c r="CP169"/>
  <c r="CG169"/>
  <c r="CP168"/>
  <c r="CG168"/>
  <c r="CP167"/>
  <c r="CG167"/>
  <c r="CP166"/>
  <c r="CG166"/>
  <c r="CP165"/>
  <c r="CG165"/>
  <c r="CP164"/>
  <c r="CG164"/>
  <c r="CP163"/>
  <c r="CG163"/>
  <c r="CP162"/>
  <c r="CG162"/>
  <c r="CP161"/>
  <c r="CG161"/>
  <c r="CP160"/>
  <c r="CG160"/>
  <c r="CP159"/>
  <c r="CG159"/>
  <c r="CP158"/>
  <c r="CG158"/>
  <c r="CP157"/>
  <c r="CG157"/>
  <c r="CP156"/>
  <c r="CG156"/>
  <c r="CP155"/>
  <c r="CG155"/>
  <c r="CP154"/>
  <c r="CG154"/>
  <c r="CP153"/>
  <c r="CG153"/>
  <c r="CP152"/>
  <c r="CG152"/>
  <c r="CP151"/>
  <c r="CG151"/>
  <c r="CP150"/>
  <c r="CG150"/>
  <c r="CP149"/>
  <c r="CG149"/>
  <c r="CP148"/>
  <c r="CG148"/>
  <c r="CP147"/>
  <c r="CG147"/>
  <c r="CP146"/>
  <c r="CG146"/>
  <c r="CP145"/>
  <c r="CG145"/>
  <c r="CP144"/>
  <c r="CG144"/>
  <c r="CP143"/>
  <c r="CG143"/>
  <c r="CP142"/>
  <c r="CG142"/>
  <c r="CP141"/>
  <c r="CG141"/>
  <c r="CP140"/>
  <c r="CG140"/>
  <c r="CP139"/>
  <c r="CG139"/>
  <c r="CP138"/>
  <c r="CG138"/>
  <c r="CP137"/>
  <c r="CG137"/>
  <c r="CP136"/>
  <c r="CG136"/>
  <c r="CP135"/>
  <c r="CG135"/>
  <c r="CP134"/>
  <c r="CG134"/>
  <c r="CP133"/>
  <c r="CG133"/>
  <c r="CP132"/>
  <c r="CG132"/>
  <c r="CP131"/>
  <c r="CG131"/>
  <c r="CP130"/>
  <c r="CG130"/>
  <c r="CP129"/>
  <c r="CG129"/>
  <c r="CP128"/>
  <c r="CG128"/>
  <c r="CP127"/>
  <c r="CG127"/>
  <c r="CP126"/>
  <c r="CG126"/>
  <c r="CP125"/>
  <c r="CG125"/>
  <c r="CP124"/>
  <c r="CG124"/>
  <c r="CP123"/>
  <c r="CG123"/>
  <c r="CP122"/>
  <c r="CG122"/>
  <c r="CP121"/>
  <c r="CG121"/>
  <c r="CP120"/>
  <c r="CG120"/>
  <c r="CP119"/>
  <c r="CG119"/>
  <c r="CP118"/>
  <c r="CG118"/>
  <c r="CP117"/>
  <c r="CG117"/>
  <c r="CP116"/>
  <c r="CG116"/>
  <c r="CP115"/>
  <c r="CG115"/>
  <c r="CP114"/>
  <c r="CG114"/>
  <c r="CP113"/>
  <c r="CG113"/>
  <c r="CP112"/>
  <c r="CG112"/>
  <c r="CP111"/>
  <c r="CG111"/>
  <c r="CP110"/>
  <c r="CG110"/>
  <c r="CP109"/>
  <c r="CG109"/>
  <c r="CP108"/>
  <c r="CG108"/>
  <c r="CP107"/>
  <c r="CG107"/>
  <c r="CP106"/>
  <c r="CG106"/>
  <c r="CP105"/>
  <c r="CG105"/>
  <c r="CP104"/>
  <c r="CG104"/>
  <c r="CP103"/>
  <c r="CG103"/>
  <c r="CP102"/>
  <c r="CG102"/>
  <c r="CP101"/>
  <c r="CG101"/>
  <c r="CP100"/>
  <c r="CG100"/>
  <c r="CP99"/>
  <c r="CG99"/>
  <c r="CP98"/>
  <c r="CG98"/>
  <c r="CP97"/>
  <c r="CG97"/>
  <c r="CP96"/>
  <c r="CG96"/>
  <c r="CP95"/>
  <c r="CG95"/>
  <c r="CP94"/>
  <c r="CG94"/>
  <c r="CP93"/>
  <c r="CG93"/>
  <c r="CP92"/>
  <c r="CG92"/>
  <c r="CP91"/>
  <c r="CG91"/>
  <c r="CP90"/>
  <c r="CG90"/>
  <c r="CP89"/>
  <c r="CG89"/>
  <c r="CP88"/>
  <c r="CG88"/>
  <c r="CP87"/>
  <c r="CG87"/>
  <c r="CP86"/>
  <c r="CG86"/>
  <c r="CP85"/>
  <c r="CG85"/>
  <c r="CP84"/>
  <c r="CG84"/>
  <c r="CP83"/>
  <c r="CG83"/>
  <c r="CP82"/>
  <c r="CG82"/>
  <c r="CP81"/>
  <c r="CG81"/>
  <c r="CP80"/>
  <c r="CG80"/>
  <c r="CP79"/>
  <c r="CG79"/>
  <c r="CP78"/>
  <c r="CG78"/>
  <c r="CP77"/>
  <c r="CG77"/>
  <c r="CP76"/>
  <c r="CG76"/>
  <c r="CP75"/>
  <c r="CG75"/>
  <c r="CP74"/>
  <c r="CG74"/>
  <c r="CP73"/>
  <c r="CG73"/>
  <c r="CP72"/>
  <c r="CG72"/>
  <c r="CP71"/>
  <c r="CG71"/>
  <c r="CP70"/>
  <c r="CG70"/>
  <c r="CP69"/>
  <c r="CG69"/>
  <c r="CP68"/>
  <c r="CG68"/>
  <c r="CP67"/>
  <c r="CG67"/>
  <c r="CP66"/>
  <c r="CG66"/>
  <c r="CP65"/>
  <c r="CG65"/>
  <c r="CP64"/>
  <c r="CG64"/>
  <c r="CP63"/>
  <c r="CG63"/>
  <c r="CP62"/>
  <c r="CG62"/>
  <c r="CP61"/>
  <c r="CG61"/>
  <c r="CP60"/>
  <c r="CG60"/>
  <c r="CP59"/>
  <c r="CG59"/>
  <c r="CP58"/>
  <c r="CG58"/>
  <c r="CP57"/>
  <c r="CG57"/>
  <c r="CP56"/>
  <c r="CG56"/>
  <c r="CP55"/>
  <c r="CG55"/>
  <c r="CP54"/>
  <c r="CG54"/>
  <c r="CP53"/>
  <c r="CG53"/>
  <c r="CP52"/>
  <c r="CG52"/>
  <c r="CP51"/>
  <c r="CG51"/>
  <c r="CP50"/>
  <c r="CG50"/>
  <c r="CP49"/>
  <c r="CG49"/>
  <c r="CP48"/>
  <c r="CG48"/>
  <c r="CP47"/>
  <c r="CG47"/>
  <c r="CP46"/>
  <c r="CG46"/>
  <c r="CP45"/>
  <c r="CG45"/>
  <c r="CP44"/>
  <c r="CG44"/>
  <c r="CP43"/>
  <c r="CG43"/>
  <c r="CP42"/>
  <c r="CG42"/>
  <c r="CP41"/>
  <c r="CG41"/>
  <c r="CP40"/>
  <c r="CG40"/>
  <c r="CP39"/>
  <c r="CG39"/>
  <c r="CP38"/>
  <c r="CG38"/>
  <c r="CP37"/>
  <c r="CG37"/>
  <c r="CP36"/>
  <c r="CG36"/>
  <c r="CP35"/>
  <c r="CG35"/>
  <c r="CP34"/>
  <c r="CG34"/>
  <c r="CP33"/>
  <c r="CG33"/>
  <c r="CP32"/>
  <c r="CG32"/>
  <c r="CP31"/>
  <c r="CG31"/>
  <c r="CP30"/>
  <c r="CG30"/>
  <c r="CP29"/>
  <c r="CG29"/>
  <c r="CP28"/>
  <c r="CG28"/>
  <c r="CP27"/>
  <c r="CG27"/>
  <c r="CP26"/>
  <c r="CG26"/>
  <c r="CP25"/>
  <c r="CG25"/>
  <c r="CP24"/>
  <c r="CG24"/>
  <c r="CP23"/>
  <c r="CG23"/>
  <c r="CP22"/>
  <c r="CG22"/>
  <c r="CP21"/>
  <c r="CG21"/>
  <c r="CP20"/>
  <c r="CG20"/>
  <c r="CP19"/>
  <c r="CG19"/>
  <c r="CP18"/>
  <c r="CG18"/>
  <c r="CP17"/>
  <c r="CG17"/>
  <c r="CP16"/>
  <c r="CG16"/>
  <c r="CP15"/>
  <c r="CG15"/>
  <c r="CP14"/>
  <c r="CG14"/>
  <c r="CP13"/>
  <c r="CG13"/>
  <c r="CP12"/>
  <c r="CG12"/>
  <c r="CP11"/>
  <c r="CG11"/>
  <c r="CP10"/>
  <c r="CG10"/>
  <c r="CP9"/>
  <c r="CG9"/>
  <c r="CP8"/>
  <c r="CG8"/>
  <c r="CP7"/>
  <c r="CG7"/>
  <c r="CP6"/>
  <c r="CG6"/>
  <c r="CP5"/>
  <c r="CG5"/>
  <c r="CP4"/>
  <c r="CG4"/>
  <c r="CP3"/>
  <c r="CG3"/>
  <c r="CP2"/>
  <c r="C194"/>
</calcChain>
</file>

<file path=xl/comments1.xml><?xml version="1.0" encoding="utf-8"?>
<comments xmlns="http://schemas.openxmlformats.org/spreadsheetml/2006/main">
  <authors>
    <author>Ing. Laura Patricia</author>
  </authors>
  <commentList>
    <comment ref="K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L1" authorId="0">
      <text>
        <r>
          <rPr>
            <b/>
            <sz val="9"/>
            <color indexed="81"/>
            <rFont val="Tahoma"/>
            <family val="2"/>
          </rPr>
          <t>Ing. Laura Patricia:</t>
        </r>
        <r>
          <rPr>
            <sz val="9"/>
            <color indexed="81"/>
            <rFont val="Tahoma"/>
            <family val="2"/>
          </rPr>
          <t xml:space="preserve">
EL BASELINE SE REALIZO, COMPARANDO LOS COMENTARIOS DE LA BASE DE DATOS CON LAS MALDICINES DE "NOSWEARING.COM", COLOCANDO UN VALOR A CADA COMENTARIO, ESTE VALOR SE FORMO, CONTANDO LAS PALABRAS DEL COMENTARIO QUE SE ENCUENTRAN EN LA LISTA DE MALAS PALABRAS ENTRE LA CANTIDAD DE PALABRAS QUE FORMA EL COMENTARIO DE LA BASE DE DATOS
</t>
        </r>
      </text>
    </comment>
    <comment ref="CE1" authorId="0">
      <text>
        <r>
          <rPr>
            <b/>
            <sz val="9"/>
            <color indexed="81"/>
            <rFont val="Tahoma"/>
            <family val="2"/>
          </rPr>
          <t>Ing. Laura Patricia:</t>
        </r>
        <r>
          <rPr>
            <sz val="9"/>
            <color indexed="81"/>
            <rFont val="Tahoma"/>
            <family val="2"/>
          </rPr>
          <t xml:space="preserve">
Los colores se encuentran de la siguiente manera: Menores de 4: color rojo, entre 4 y 7 : color amarillo, mayor de 7 Verde, AL CONTRARIO CON EL ODIO, YA QUE ANEW BUSCA FELICIDAD
</t>
        </r>
      </text>
    </comment>
  </commentList>
</comments>
</file>

<file path=xl/comments2.xml><?xml version="1.0" encoding="utf-8"?>
<comments xmlns="http://schemas.openxmlformats.org/spreadsheetml/2006/main">
  <authors>
    <author>Ing. Laura Patricia</author>
  </authors>
  <commentList>
    <comment ref="K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CD1" authorId="0">
      <text>
        <r>
          <rPr>
            <b/>
            <sz val="9"/>
            <color indexed="81"/>
            <rFont val="Tahoma"/>
            <family val="2"/>
          </rPr>
          <t>Ing. Laura Patricia:</t>
        </r>
        <r>
          <rPr>
            <sz val="9"/>
            <color indexed="81"/>
            <rFont val="Tahoma"/>
            <family val="2"/>
          </rPr>
          <t xml:space="preserve">
Los colores se encuentran de la siguiente manera: Menores de 4: color rojo, entre 4 y 7 : color amarillo, mayor de 7 Verde, AL CONTRARIO CON EL ODIO, YA QUE ANEW BUSCA FELICIDAD
</t>
        </r>
      </text>
    </comment>
  </commentList>
</comments>
</file>

<file path=xl/comments3.xml><?xml version="1.0" encoding="utf-8"?>
<comments xmlns="http://schemas.openxmlformats.org/spreadsheetml/2006/main">
  <authors>
    <author>Ing. Laura Patricia</author>
  </authors>
  <commentList>
    <comment ref="K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T1" authorId="0">
      <text>
        <r>
          <rPr>
            <b/>
            <sz val="9"/>
            <color indexed="81"/>
            <rFont val="Tahoma"/>
            <family val="2"/>
          </rPr>
          <t>Ing. Laura Patricia:</t>
        </r>
        <r>
          <rPr>
            <sz val="9"/>
            <color indexed="81"/>
            <rFont val="Tahoma"/>
            <family val="2"/>
          </rPr>
          <t xml:space="preserve">
Los colores se encuentran de la siguiente manera: Menores de 4: color rojo, entre 4 y 7 : color amarillo, mayor de 7 Verde, AL CONTRARIO CON EL ODIO, YA QUE ANEW BUSCA FELICIDAD
</t>
        </r>
      </text>
    </comment>
  </commentList>
</comments>
</file>

<file path=xl/comments4.xml><?xml version="1.0" encoding="utf-8"?>
<comments xmlns="http://schemas.openxmlformats.org/spreadsheetml/2006/main">
  <authors>
    <author>Ing. Laura Patricia</author>
  </authors>
  <commentList>
    <comment ref="K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T1" authorId="0">
      <text>
        <r>
          <rPr>
            <b/>
            <sz val="9"/>
            <color indexed="81"/>
            <rFont val="Tahoma"/>
            <family val="2"/>
          </rPr>
          <t>Ing. Laura Patricia:</t>
        </r>
        <r>
          <rPr>
            <sz val="9"/>
            <color indexed="81"/>
            <rFont val="Tahoma"/>
            <family val="2"/>
          </rPr>
          <t xml:space="preserve">
Los colores se encuentran de la siguiente manera: Menores de 4: color rojo, entre 4 y 7 : color amarillo, mayor de 7 Verde, AL CONTRARIO CON EL ODIO, YA QUE ANEW BUSCA FELICIDAD
</t>
        </r>
      </text>
    </comment>
  </commentList>
</comments>
</file>

<file path=xl/comments5.xml><?xml version="1.0" encoding="utf-8"?>
<comments xmlns="http://schemas.openxmlformats.org/spreadsheetml/2006/main">
  <authors>
    <author>Ing. Laura Patricia</author>
  </authors>
  <commentList>
    <comment ref="D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List>
</comments>
</file>

<file path=xl/comments6.xml><?xml version="1.0" encoding="utf-8"?>
<comments xmlns="http://schemas.openxmlformats.org/spreadsheetml/2006/main">
  <authors>
    <author>Ing. Laura Patricia</author>
  </authors>
  <commentList>
    <comment ref="B3"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E3" authorId="0">
      <text>
        <r>
          <rPr>
            <b/>
            <sz val="9"/>
            <color indexed="81"/>
            <rFont val="Tahoma"/>
            <family val="2"/>
          </rPr>
          <t>Ing. Laura Patricia:</t>
        </r>
        <r>
          <rPr>
            <sz val="9"/>
            <color indexed="81"/>
            <rFont val="Tahoma"/>
            <family val="2"/>
          </rPr>
          <t xml:space="preserve">
EL BASELINE SE REALIZO, COMPARANDO LOS COMENTARIOS DE LA BASE DE DATOS CON LAS MALDICINES DE "NOSWEARING.COM", COLOCANDO UN VALOR A CADA COMENTARIO, ESTE VALOR SE FORMO, CONTANDO LAS PALABRAS DEL COMENTARIO QUE SE ENCUENTRAN EN LA LISTA DE MALAS PALABRAS ENTRE LA CANTIDAD DE PALABRAS QUE FORMA EL COMENTARIO DE LA BASE DE DATOS
</t>
        </r>
      </text>
    </comment>
    <comment ref="T3"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W3" authorId="0">
      <text>
        <r>
          <rPr>
            <b/>
            <sz val="9"/>
            <color indexed="81"/>
            <rFont val="Tahoma"/>
            <family val="2"/>
          </rPr>
          <t>Ing. Laura Patricia:</t>
        </r>
        <r>
          <rPr>
            <sz val="9"/>
            <color indexed="81"/>
            <rFont val="Tahoma"/>
            <family val="2"/>
          </rPr>
          <t xml:space="preserve">
EL BASELINE SE REALIZO, COMPARANDO LOS COMENTARIOS DE LA BASE DE DATOS CON LAS MALDICINES DE "NOSWEARING.COM", COLOCANDO UN VALOR A CADA COMENTARIO, ESTE VALOR SE FORMO, CONTANDO LAS PALABRAS DEL COMENTARIO QUE SE ENCUENTRAN EN LA LISTA DE MALAS PALABRAS ENTRE LA CANTIDAD DE PALABRAS QUE FORMA EL COMENTARIO DE LA BASE DE DATOS
</t>
        </r>
      </text>
    </comment>
  </commentList>
</comments>
</file>

<file path=xl/comments7.xml><?xml version="1.0" encoding="utf-8"?>
<comments xmlns="http://schemas.openxmlformats.org/spreadsheetml/2006/main">
  <authors>
    <author>Ing. Laura Patricia</author>
  </authors>
  <commentList>
    <comment ref="A1" authorId="0">
      <text>
        <r>
          <rPr>
            <b/>
            <sz val="9"/>
            <color indexed="81"/>
            <rFont val="Tahoma"/>
            <family val="2"/>
          </rPr>
          <t>Ing. Laura Patricia:</t>
        </r>
        <r>
          <rPr>
            <sz val="9"/>
            <color indexed="81"/>
            <rFont val="Tahoma"/>
            <family val="2"/>
          </rPr>
          <t xml:space="preserve">
EL BASELINE SE REALIZO, COMPARANDO LOS COMENTARIOS DE LA BASE DE DATOS CON LAS MALDICINES DE "NOSWEARING.COM", COLOCANDO UN VALOR A CADA COMENTARIO, ESTE VALOR SE FORMO, CONTANDO LAS PALABRAS DEL COMENTARIO QUE SE ENCUENTRAN EN LA LISTA DE MALAS PALABRAS ENTRE LA CANTIDAD DE PALABRAS QUE FORMA EL COMENTARIO DE LA BASE DE DATOS
</t>
        </r>
      </text>
    </comment>
    <comment ref="BV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List>
</comments>
</file>

<file path=xl/comments8.xml><?xml version="1.0" encoding="utf-8"?>
<comments xmlns="http://schemas.openxmlformats.org/spreadsheetml/2006/main">
  <authors>
    <author>Ing. Laura Patricia</author>
  </authors>
  <commentList>
    <comment ref="A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 ref="BP1" authorId="0">
      <text>
        <r>
          <rPr>
            <b/>
            <sz val="9"/>
            <color indexed="81"/>
            <rFont val="Tahoma"/>
            <family val="2"/>
          </rPr>
          <t>Ing. Laura Patricia:</t>
        </r>
        <r>
          <rPr>
            <sz val="9"/>
            <color indexed="81"/>
            <rFont val="Tahoma"/>
            <family val="2"/>
          </rPr>
          <t xml:space="preserve">
Los colores se encuentran de la siguiente manera: Menores de 4: color VERDE, entre 4 y 7 : color amarillo, mayor de 7 ROJO.</t>
        </r>
      </text>
    </comment>
  </commentList>
</comments>
</file>

<file path=xl/comments9.xml><?xml version="1.0" encoding="utf-8"?>
<comments xmlns="http://schemas.openxmlformats.org/spreadsheetml/2006/main">
  <authors>
    <author>Laura P Del Bosque</author>
  </authors>
  <commentList>
    <comment ref="F1" authorId="0">
      <text>
        <r>
          <rPr>
            <b/>
            <sz val="9"/>
            <color indexed="81"/>
            <rFont val="Tahoma"/>
            <family val="2"/>
          </rPr>
          <t>Laura P Del Bosque:</t>
        </r>
        <r>
          <rPr>
            <sz val="9"/>
            <color indexed="81"/>
            <rFont val="Tahoma"/>
            <family val="2"/>
          </rPr>
          <t xml:space="preserve">
colocando el datode los comentarios y de las groserias asi tal, sin moverle a los indicadores de inputs, y en las salidas es asi tal cual  cual como sale del fuzzylite </t>
        </r>
      </text>
    </comment>
  </commentList>
</comments>
</file>

<file path=xl/sharedStrings.xml><?xml version="1.0" encoding="utf-8"?>
<sst xmlns="http://schemas.openxmlformats.org/spreadsheetml/2006/main" count="5754" uniqueCount="679">
  <si>
    <t>@FuckCrystal_ i gotta go to school at 5 so idk if you wanna chill after that??</t>
  </si>
  <si>
    <t>@ParishRory @Sh4niqua pfffft hah no way she's a fucking bully. I'm actually scared of her.</t>
  </si>
  <si>
    <t>@co_existing fuck school. High tuition prices are just a way to try to keep our generation in check by owing the government money forever.</t>
  </si>
  <si>
    <t>@BossOfThisGym I'm gonna muscle you over and fuck you like a school girl fresh off her period</t>
  </si>
  <si>
    <t>@jewlehh nope, I look fucking short n stumpy omfg I hate them!!! Getting my nan to take it up lol ewwwww haha</t>
  </si>
  <si>
    <t>@Dom_Piccolino I didn't do anything i was passing by it... FUCK YOUR SCHOOL lmao</t>
  </si>
  <si>
    <t>@BigMeechJuarez hell yeah bro! Fucking glad I'm in school right now puro pinchi lone star lol</t>
  </si>
  <si>
    <t>@RileyDowdy going to school making money fucking bitches. Ya know the norm</t>
  </si>
  <si>
    <t>@SINERmane i fucking HATE school if this shit dont work we all have to dedicate our lives to rap.</t>
  </si>
  <si>
    <t>@JamesWiget 's tweets are getting me through the day, what the fuck do I do if I hate everyone in my class?</t>
  </si>
  <si>
    <t>@iSkeetd_onYaBm @aFuckingMidget_ same , trying to get back in school ..</t>
  </si>
  <si>
    <t>@_Shanea__ pause 8 ?!! Fuck we starting school early ctfuup</t>
  </si>
  <si>
    <t>@BeauBringhurst oh fuck your gonna hate it! But the gym teacher is so hot</t>
  </si>
  <si>
    <t>@DrayaFace lets fuck in the school cafeteria</t>
  </si>
  <si>
    <t>@derosaalexa I hate to make it more depressing but it's fucking junior year</t>
  </si>
  <si>
    <t>@griffinmike95 don't u fuckin hate when it's not</t>
  </si>
  <si>
    <t>@Arabianbeautyik lmaooo.. I used to turn my radio off and let em fend for theyself.. I HATE that fuckin radio</t>
  </si>
  <si>
    <t>@MofuckinSeth you comin to school faggot ?</t>
  </si>
  <si>
    <t>@KeepCalm_itsNAY ine going fuck it they done pmo. Mess up my whole groove for school..</t>
  </si>
  <si>
    <t>@vegasmade_ fuck school my shoe's brandnew (;</t>
  </si>
  <si>
    <t>@laterfuckers are the people who you're fighting with 12? they sound like they're in middle school, the way they're acting.</t>
  </si>
  <si>
    <t>@Saintly Did u drop that ddoax on Savaged? I fucking hate that kid.</t>
  </si>
  <si>
    <t>@fuckkval lol I hate smoking by myself</t>
  </si>
  <si>
    <t>@FuckinBraden I gotta go at like 4:30 for actual school shit. Ill hit u up after that</t>
  </si>
  <si>
    <t>@Aaroncollinscfc it's the only party am gawnae hate being 18 at haha, gawnae get pestered tae fuck, al probably kill maself in the toilet x</t>
  </si>
  <si>
    <t>@BG_SmoKaHonTaS getting fucked by all this hw lol school then my drug class nothing after 7 wbu</t>
  </si>
  <si>
    <t>@DarkLordZim I hate the Republicans just as much as the Dems. Neither one of them give a fuck about the constitution anymore.</t>
  </si>
  <si>
    <t>@kanastasi54 don't fuck a teacher this school year please</t>
  </si>
  <si>
    <t>@huhwhatfuckyou Oh sounds nice! So lucky I wish I could do intern again instead of mugging in school :/</t>
  </si>
  <si>
    <t>@MNIFSTCOFFEE haha, I hate the fucking dishwasher</t>
  </si>
  <si>
    <t>@FuckinDaSloth I HATE THEM BECAUSE I HATE THEM SO MUCH KBYE BBY I'LL SLEEP NOW ILYSM</t>
  </si>
  <si>
    <t>@bigxsexy505 lololol fuck school I'm a rapper dog</t>
  </si>
  <si>
    <t>@AFC_Cameron Mate I fucking hate Odd Future.</t>
  </si>
  <si>
    <t>@hesfuckin take me with you to school. we smoke berwl b4 we go. im bored</t>
  </si>
  <si>
    <t>@xwizardx86 Because the shit you eat is also a dead animal!  Face it you don't give a fuck about animal cruelty.  You just hate Muslims:-)</t>
  </si>
  <si>
    <t>@abbbzzzz_ URGH fucking hate that!! Stupid prick tell her</t>
  </si>
  <si>
    <t>@TWornum15 I fucking HATE them.</t>
  </si>
  <si>
    <t>@alexandddria Oh my fucking God I hate your existence.</t>
  </si>
  <si>
    <t>@BrittanyEschner it took me 20 min to park fuck that school</t>
  </si>
  <si>
    <t>@FuckinBraden like the school or the cops?</t>
  </si>
  <si>
    <t>@mightymuffin95 @alexisloreli17 model fucking student here.</t>
  </si>
  <si>
    <t>@i_mean_xp fuck school dawg</t>
  </si>
  <si>
    <t>@miriuum they think they own the fucking school OMG! They fucken think its high school...</t>
  </si>
  <si>
    <t>@Secret_Mojo </t>
  </si>
  <si>
    <t>Even worse...</t>
  </si>
  <si>
    <t>I FUCKING HATE BABOONS!!</t>
  </si>
  <si>
    <t>Had a close call with one in South Africa.</t>
  </si>
  <si>
    <t>Forehead? What? X</t>
  </si>
  <si>
    <t>@OddFuckingGus nigga get school</t>
  </si>
  <si>
    <t>@iFuck_Yo_Main lol bruh don't do it. Stay in school mane</t>
  </si>
  <si>
    <t>@ADK94 fuck no! Getting soaked at school</t>
  </si>
  <si>
    <t>@Fergu_SonofAGun lol fuck that school</t>
  </si>
  <si>
    <t>@smoochielouis your welcome :) whAT HOW CAN U HATE YOUR BEAUTIFUL EYES, THEYRE PERFECT... BROWN EYES FUCKING SUCKS</t>
  </si>
  <si>
    <t>@LiveFamousWells when my grand daddy died i said fuck school</t>
  </si>
  <si>
    <t>@RomanStewart naw bitch I ain't trippin idec lol fuck school</t>
  </si>
  <si>
    <t>@ArielRebel o.O oh! I need to see your newest pictures. Fuckin school.</t>
  </si>
  <si>
    <t>@ThatsSoooReagan Lmao man I swear I hate you . Lol I'm finna be fucked bruh!!!!</t>
  </si>
  <si>
    <t>@ohheychester I STARTED SCHOOL TODAY AND IT FUCKING SUCKED</t>
  </si>
  <si>
    <t>@supfabulous Thought about it. Then was like fuck it. Won't have time to play during the school year. Might get it next summer :o</t>
  </si>
  <si>
    <t>@DitaSitaShawn Oh. My. God. Fucking do it. I did that for my last year in high school and it was seriously insanely fun. I was on crew but -</t>
  </si>
  <si>
    <t>@DominiqueGrzz you're still a punk haha that's evil lol, are you in beauty school or cosmetology or whatever the fuck its called</t>
  </si>
  <si>
    <t>@HollieMclennan HATE* FUCK</t>
  </si>
  <si>
    <t>@PalmeirasEmily ya ne kadar şapşiksan &amp;lt;3 i hate too this fucking people şapşikkk</t>
  </si>
  <si>
    <t>@RossTarantino1 the school didnt even wine and dine you before they fucked you !</t>
  </si>
  <si>
    <t>@SofaKingCole__ fucking ABH..I hate that shit</t>
  </si>
  <si>
    <t>@Tonebe_drawlin fuck school I was to tired for all that lol</t>
  </si>
  <si>
    <t>@FuckValentin @BASEDGLITTER everyone's done meth, you just did crystal. I already forgave you for that though. Go be a good student gravy.</t>
  </si>
  <si>
    <t>@g3t_thefuck0ut  nothing much lol just trying to finish school</t>
  </si>
  <si>
    <t>@__Leennaaa i hate them stupid fucking gowns .</t>
  </si>
  <si>
    <t>@IamKamSpeech I hope everything works out for ya ! SV is fucking stupid. No wonder we hate that damn school.</t>
  </si>
  <si>
    <t>@ceut be easy, since she's Hassane. It'll be hard for me because I fucking hate injustice and discrimination</t>
  </si>
  <si>
    <t>@CStoinski223 @ColbyJackBabila holy fuck. Fucking hate clowns</t>
  </si>
  <si>
    <t>@Chiariot You fucking hate her now. Just let yourself go. Why, do you still want her?</t>
  </si>
  <si>
    <t>@pizzaskull hahahaha nope, my bed is fucking comfortable and I hate sleeping elsewhere because of it. No need for metaphors here.</t>
  </si>
  <si>
    <t>@PaigeCRoberts it boggles me why people like that still possess jobs. I fucking hate teachers like that!</t>
  </si>
  <si>
    <t>@tidalwxve I want to see what sound it makes, I hate this flavor with a passion, and I fucking hate the aftertaste.</t>
  </si>
  <si>
    <t>@adamjfez @andycoldicott I FUCKING HATE that you've stopped me retweeting your stuff...AGAIN! I had plans anyway</t>
  </si>
  <si>
    <t>@ash_brace seriously now, what the fuck is everyones problem! How can people that loaded be such cunts? I hate them Ash! #spareme</t>
  </si>
  <si>
    <t>@TEAMxZAYN oh offc you can, but if they say one more word to you, i'll go to your fucking school and to that fucking bitches</t>
  </si>
  <si>
    <t>@DoctorDanky hahaa I fucking hate the parking lot at wawa</t>
  </si>
  <si>
    <t>@TweetsofARed I fucking hate that they call them 'Sagas' its just a fucking football transfer not Lord of the Rings</t>
  </si>
  <si>
    <t>@Nero_203 lmao I fucking hate her don</t>
  </si>
  <si>
    <t>@DjSnappaStaffa fucking right .. I hate it</t>
  </si>
  <si>
    <t>@kitzzkat_ omg I fucking hate you</t>
  </si>
  <si>
    <t>@Cahmar_Marsh I really hate that motherfucker</t>
  </si>
  <si>
    <t>@RebeccaJordan4 She's being a fucking bitch... if I was in her position I'd do anything to get my partner's kids to like me, not hate me.</t>
  </si>
  <si>
    <t>@Josh_Anthonyy Lol true! I fucking hated having to sneak my phone and gum into that school</t>
  </si>
  <si>
    <t>@anayaa_jojo he'll nah I'm not fuck school !</t>
  </si>
  <si>
    <t>@j_cam_11 they some dumb asses! Niggas got me fucked up thinkin imma go back to school!</t>
  </si>
  <si>
    <t>@KimButters I fucking hate you for this picture. arse</t>
  </si>
  <si>
    <t>@MEG_fucker I've been planning bad things all morning lol I HATE goshen.</t>
  </si>
  <si>
    <t>@izzybetancourt smh I just don't like going cause mr.S he always jacking on how i am or school or tattoos I hate that shit so fucking much</t>
  </si>
  <si>
    <t>@joecosby72 I fucking hate him. He wrote me up 4 times in a week during aep</t>
  </si>
  <si>
    <t>@lizthewiz7 I fucking hate stats</t>
  </si>
  <si>
    <t>@Joy_Doe dont u dare put that evil on me yo i fuckin hate baby teeth, especially wit big ass gums</t>
  </si>
  <si>
    <t>@jackmanjoe15 I know :( lol fuck school</t>
  </si>
  <si>
    <t>@stephanie_rsndz fuck school got me hungry af always</t>
  </si>
  <si>
    <t>@cudjoeasare i fucking hate Marie!!</t>
  </si>
  <si>
    <t>@meganmcc123_mcc here It obviously gonna be me and you, warming up the bench? but fuck it, they just hate us cus they aint us! #muahaha</t>
  </si>
  <si>
    <t>@_freeTYRONE ats  why I ain't seen u so what school u attending mufuckas don't tell me shit</t>
  </si>
  <si>
    <t>@samelismail the most fucking lying word that I hate...hahaaahah</t>
  </si>
  <si>
    <t>@SavaSavaa6 @Vuva_Is_Awesome I hate my lyf</t>
  </si>
  <si>
    <t>i dont have wifi :) n i miss u hoes :( #dyinalone fuck i miss Justin too :(</t>
  </si>
  <si>
    <t>@slopoke1000 nope! I got it all planned out LOL  I fuckin hate it here</t>
  </si>
  <si>
    <t>@muthafuckindres when do we start school?</t>
  </si>
  <si>
    <t>@heylookitsnat i fucking hate you sia. be blind forever.</t>
  </si>
  <si>
    <t>@urban_mermaid94 I know school fucking sucks! I'm going with you to get your tattoo, ima bring Mel my car should be fixed by then</t>
  </si>
  <si>
    <t>@uhh_jasmine I ammmm fuckk this class..!! Don't even no the teacher n I hate her already ..!</t>
  </si>
  <si>
    <t>@gucciharryfeels I FUCKING OPENED THIS AT SCHOOL LEAH WTF</t>
  </si>
  <si>
    <t>@CHADTHELEO @Uverse these motherfuckers makin me make, print out and fuckin give out flyers I hate them so much. Fuckin flyers.</t>
  </si>
  <si>
    <t>@JonesTheCroc @laterfuckers the psychology of these types of people http://t.co/v7Spr9QOMS</t>
  </si>
  <si>
    <t>@abrahamslompy ugh ew. I hate stupid shit like this. Like wtf?! It's your fucking surname! They should just let you have it. Wat's ur dad's?</t>
  </si>
  <si>
    <t>@Flaw_Mdwz YOU FUCKING BULLY http://t.co/Cjun1avpiW</t>
  </si>
  <si>
    <t>@MizsBlaq i think the last week of school we fell out. He was talkin shit one night. Gon tell me imnot graduating you got me fucked up!</t>
  </si>
  <si>
    <t>@kirsty29590 holy oh my fucking god a absolutely hate you</t>
  </si>
  <si>
    <t>@AyeeRichiee I fucking hate that place, so much</t>
  </si>
  <si>
    <t>@rekgotti right I'll be up there to fuck with yu that's not to far from my school</t>
  </si>
  <si>
    <t>@GregLeft say excuse me but I don't want to hear about your fucking life!!!! I'm Mad Greg and I hate you</t>
  </si>
  <si>
    <t>@ericroy1818 school puck?;) it better fucking happen</t>
  </si>
  <si>
    <t>@kellsey15 I go there now :( the school is fucking huge</t>
  </si>
  <si>
    <t>@rollieroman1 stfu lol when do you give a fuck bout school cx</t>
  </si>
  <si>
    <t>@MarcherLord1 Yes, a timely reminder, hate those fuckers with a vengeance, spent a lot of the seventies there.</t>
  </si>
  <si>
    <t>@ally_whelan I know I'm so lazy haha I should've tried harder in high school instead of being so fucked up all the time</t>
  </si>
  <si>
    <t>@selenasdaylight Fuck you I'm just fangirling I hate yiuy</t>
  </si>
  <si>
    <t>@SkinnyGirlSwag yeah lmao bitches use to have car seats and shit going to school. Fuck a bookbag</t>
  </si>
  <si>
    <t>@Dach4Ever THIS is hate, shut the fuck up</t>
  </si>
  <si>
    <t>@Mr__GetchaWet yeah, like stunk up half of the fucking school. Lol xD</t>
  </si>
  <si>
    <t>@freshikye I would  advice you don't use my school(UNN)  nd fucking in the same sentence</t>
  </si>
  <si>
    <t>@AshleyyAlways I hate how if it rains and there is even a toddlers breath strength of wind my whole car is fucked</t>
  </si>
  <si>
    <t>@Byrotanious the fuck you aren't in school for?</t>
  </si>
  <si>
    <t>@amandaponce__ i fucking hate the food here ! It taste like oreos ass !.</t>
  </si>
  <si>
    <t>@kylababbyy fuckk i hate geo</t>
  </si>
  <si>
    <t>@OctobersOwn1015 and I'm school muthafuckaa damn</t>
  </si>
  <si>
    <t>@SeyGwen @Zulife609 if township an city had school together. Thatd b fuckin bonkers</t>
  </si>
  <si>
    <t>@JoeyyHadden I could fucking hear that when I was doing school work, boo you whore</t>
  </si>
  <si>
    <t>@BiebersStoryID She is fucking beautiful! How can she be like it? I hate her. Don't want to stalk her twitter. DISGUSTING!</t>
  </si>
  <si>
    <t>@TheeMandarin if you're talking about breaking bad I fuckin hate you for spoiling that.</t>
  </si>
  <si>
    <t>@afuckinidiot still can't believe that kids in my school say that his music is/was shit. it's amazing!</t>
  </si>
  <si>
    <t>@Crazate I HATE THESE FUCKING COUNTDOWNS</t>
  </si>
  <si>
    <t>@theJasonBouary You got so fucking lucky, I hate you.</t>
  </si>
  <si>
    <t>@crownedharry our school has no fuckin wifi another reason i hate my school</t>
  </si>
  <si>
    <t>@pizzaskull there will come a day when you can afford to spend $1000 on a mattress and you will fucking hate traveling forever afterward</t>
  </si>
  <si>
    <t>@Roisin_duffy_99 fuck:/ and school tomorrow! What did u do that u regret so bad?:o snapchat me?</t>
  </si>
  <si>
    <t>@Joe_Phillips_ @EllBabbs you's can all get fucked boo hate driving</t>
  </si>
  <si>
    <t>@pfac51 @rfordice I HATE Fucking Ticketmaster. They are the WORST.</t>
  </si>
  <si>
    <t>@CheniseXsta @andrya__ @_nikitaF @RandySankar honestly....I hate him fuck da bae</t>
  </si>
  <si>
    <t>@mateoespinosa07 hahahha u too nigga! Lol and noo , fuck that I'm moving to sac for school. I can't live here no longer lol are u ??</t>
  </si>
  <si>
    <t>@FuckinqChic lol jk but yea I'm sure my whole school would distance themselves from me if I came here. I'd have no friends</t>
  </si>
  <si>
    <t>@jess_sigsworth fuck off I hate you</t>
  </si>
  <si>
    <t>@itsyoungrapper no, no, no. It sounds: 'kiss me like you love me, fuck me like you hate me'. boy.. understand it!</t>
  </si>
  <si>
    <t>@RyaaanClaark @MichieBeckie @LeahKinnes @cammysneddon fuck the love calculator typing each others names into the school ones hahaha</t>
  </si>
  <si>
    <t>@jonnyfletcher5 I have no idea mate! I'm stuck in Frankfurt for like 7 hours! Fucking hate Germans me</t>
  </si>
  <si>
    <t>@GlueingFruit STOP FUCKING CHANGING THINGS GOD DAMMIT! I HATE CHANGE!</t>
  </si>
  <si>
    <t>@TStrokes_ drinking AT school ?! Forreal .. you guys are fuckin up</t>
  </si>
  <si>
    <t>@hdhabd @Rainbowzxc @Madanizzzz hahaha the fuck. I hate it actually when people call me kakak unless ure seriously younger than me (:</t>
  </si>
  <si>
    <t>@gingearella i fucking hate everybody</t>
  </si>
  <si>
    <t>@ArianaGrande @todayshow WHAT THE FUCK I START SCHOOL THAT DAY UGH</t>
  </si>
  <si>
    <t>@Harry_Styles @Louis_Tomlinson GAYS!!!! FUCKING HATE YOU!!! Gays are better than you!!! #WeHateOneDirection #RIPOneDirection</t>
  </si>
  <si>
    <t>@EthioGawdess  MOON FACEEEE . " me voyyyy " CRASH..   " I hate him fuckin piece of shit " " sooo about that head " JENN JENN</t>
  </si>
  <si>
    <t>@canadakid94 u motherfucker it's not fun to play your games anymore (no hate) just saying!</t>
  </si>
  <si>
    <t>@Sammie_Meow i fuckin hate it lmao</t>
  </si>
  <si>
    <t>@rebthepleb I have Irish I FUCKING HATE IRISH</t>
  </si>
  <si>
    <t>@angelcordle9899 and i dont masturbate u fucking drunk slutty ass lesbian this is why ppl hate u ur just a lil fucking liar u niggar hoe</t>
  </si>
  <si>
    <t>@BellShaarawy Was in school, didn't really give a fuck about it 15 minutes after it happened.</t>
  </si>
  <si>
    <t>@louisedoyle__ even so it's still awesome. Haha get your student loan, fuck Cardiff off and come back! Such an awesome plan</t>
  </si>
  <si>
    <t>@MissAubri 5 days till school. FUCK tonight??</t>
  </si>
  <si>
    <t>@EskiDancer I FUCKING HATE IT</t>
  </si>
  <si>
    <t>@politicsofamy I fucking hate that word.</t>
  </si>
  <si>
    <t>@screamingfuck lmao, well there's really not much to do here, but good school.</t>
  </si>
  <si>
    <t>@TheSwiftyArmy13 if people with fucking underscores or hazza or some cringey shit are sending u hate u know they're damn 12 dont even</t>
  </si>
  <si>
    <t>@BryanThatme @FuckedAUnicorn Make me and bryan emo after school.</t>
  </si>
  <si>
    <t>@philipnaylor2 @Tyler_Govier6 fuck 5 am for me!! Had to go stansted dint I! Hate that place!</t>
  </si>
  <si>
    <t>@symphonic_ksb I actually fucking hate you</t>
  </si>
  <si>
    <t>@crazyassdelma well too the fuck back. Get yo ass to work and school.</t>
  </si>
  <si>
    <t>@avilarob11 yeah but fuck it i wasent going to go to school sick either .-.</t>
  </si>
  <si>
    <t>@ommgniall stop the fucking hate!!! You don't know nothing about her!! we are not being disrespectful about your idols so please STOP NOW</t>
  </si>
  <si>
    <t>@tomb_RADER69 haha I fuckin hate you. And it's beat as shit. 8 am everyday</t>
  </si>
  <si>
    <t>@angelaprats I fucking hate Cobra Starship.  I miss Midtown :(</t>
  </si>
  <si>
    <t>@sarahsteel9 ffs fuck off, bully</t>
  </si>
  <si>
    <t>@ellieholleyxo awh Thankyou! I like my top ones but I fucking hate my bottom ones! Waste of 5 years!-.- yours are lovely x</t>
  </si>
  <si>
    <t>@DeaconDispair That kind of "I do what want, I can express my opinion whenever, people hate me, but fuck them, I'm real" bullshit.</t>
  </si>
  <si>
    <t>@StephWinterson -another one of your toys?! I fucking hate you!" I storm off, before calling back, "Have a nice time with your new-</t>
  </si>
  <si>
    <t>@burqaswag i fucking hate every single person who was there</t>
  </si>
  <si>
    <t>@lex_entel126 same fuck school lets party</t>
  </si>
  <si>
    <t>@yourinspirati0n I mean ima be goin to school and I got my fam backin me plus I dnt fuck wit no one out here anyway</t>
  </si>
  <si>
    <t>@allenswerve i fucken hate ur teacher !!</t>
  </si>
  <si>
    <t>@tayyrector @k_bartko Kalee fuck you for tweeting this and Taylor she has done it everyday since school started</t>
  </si>
  <si>
    <t>@Robert__Brandon STOP THIS IS NOT OKAY. HES GONNA TRY FUCKING ME IN THE SCHOOL BATHROOM AGAIN THIS AINT OKAY</t>
  </si>
  <si>
    <t>@fuckdxpp i hate you because you're so perfect</t>
  </si>
  <si>
    <t>@ellieclaro I fucking hate you guys</t>
  </si>
  <si>
    <t>@dazzIingboy i only cried when i heard the news about jonghyun's car accident i fucking got teary eyed in school and all my friends are like</t>
  </si>
  <si>
    <t>@odilyherrera gata .I. Gata .I. Bitch gata bitch .... I hate you .I. FUck you .I. #teaamomahe</t>
  </si>
  <si>
    <t>@jongsly ..i hate people like that i like this group is it illegal to like this group u have no right to tell me who to like fuck u bye</t>
  </si>
  <si>
    <t>@PropJonez I fuckin hate you man lol</t>
  </si>
  <si>
    <t>@Helen_Carty @lynnie_isa_b @LauraKing94 great fucking alliteration . A1 English student.</t>
  </si>
  <si>
    <t>@itsmisskayleigh it was before we even got to the next school so was just is willywooders, thank fuck</t>
  </si>
  <si>
    <t>@cbracegirdle76 FUCK OFF I HATE YOU</t>
  </si>
  <si>
    <t>@Redmj23 I hate him too and snotty fucking dog either</t>
  </si>
  <si>
    <t>@OddFuckingDell Enjoy the sounds of #Dop3kru check out @KnewEra's x Hate On Me http://t.co/Gvs84CIEsy</t>
  </si>
  <si>
    <t>@ToniTheStoner na gonna gym at school, free shits fuck that!</t>
  </si>
  <si>
    <t>@drexlerskate666 oh sure og fuck blunt tag maayo hahaha same tag school na lge</t>
  </si>
  <si>
    <t>@gingerdarc don't even start me, I fucking hate her man she gets on my fucking tits✊</t>
  </si>
  <si>
    <t>@_Cousin_ lmao 2 jobs and school fuck youuuuuuu and crossfit</t>
  </si>
  <si>
    <t>@itsmisskayleigh was before we even got the next school so it was just us willywooders, thank fuck</t>
  </si>
  <si>
    <t>@simraiqbalx I knoo bbe tmai so fucking boring i actually miss school days so fucking much man all of us being together chilling and shit xx</t>
  </si>
  <si>
    <t>@WileyUpdates I don't hate you. But fuck your opinion. And fuck the in ting.</t>
  </si>
  <si>
    <t>@JamesPlatt2 @drofnnuD I fucking hate you right now Dunford</t>
  </si>
  <si>
    <t>@XoXo_MaddiBabee OMFG I FUCKING HAVE C LUNCH AND I KNO 1 FUCKIN PERSON THATS IT! FMLLLLLLLLLLLLLLL THIS FUCKING WHOLE SCHOOL YEAR GUNNA SUCK</t>
  </si>
  <si>
    <t>@Real_Liam_Payne my sister said you looked like JB. And she knows i hate JB. Dont fucking compare 1D members to JB. PUPPY DOG EYES</t>
  </si>
  <si>
    <t>@MarijuanaPosts I fucking hate that</t>
  </si>
  <si>
    <t>@laurafriesacher @mioussiana @remk000  haha fuck school menn  ik wil nu alweer stoppen haha</t>
  </si>
  <si>
    <t>@_tashastubbs fuck off bumming peace you "hate" them</t>
  </si>
  <si>
    <t>@Tim_Scopes Fuck off ;) You're such a bully :P x</t>
  </si>
  <si>
    <t>@xlisaesmee: wij moeten morgen kwart over 9 op school zijn en alle andere klassen natuurlijk weer iets van half 11, fuck school</t>
  </si>
  <si>
    <t>@JustWannaBeMe56 I hate them too but that little fucker who sits like in the back I'll point him out tomorrow</t>
  </si>
  <si>
    <t>@Riggio11 they are i fucking hate them even more now</t>
  </si>
  <si>
    <t>@oliviamayer_xo THE FUCK I HATE YOU</t>
  </si>
  <si>
    <t>@Kev_Sowavey oh school wise? Yeah get on that and fuck the rest</t>
  </si>
  <si>
    <t>@_MixedPanda Fuck it why not! Lol jk, nah I'm in school and muthafuckas nosey.</t>
  </si>
  <si>
    <t>@TeeNotso hate kids like that bro. never shut the fuck up</t>
  </si>
  <si>
    <t>@Aidwatt that's fucking awful. I hate the uni's assessment system sometimes.</t>
  </si>
  <si>
    <t>@k_luhhh34 Hahaha I fucken hate you</t>
  </si>
  <si>
    <t>@LPlayle13 @jonnoNUFC @HKAY96 fucking hate that song man. Proper mongs you</t>
  </si>
  <si>
    <t>@LeahMyton I was about to say im not moving out there for school fuck that</t>
  </si>
  <si>
    <t>@JamesLiamCook i mean you obviously have read my tweets and sorry im only in high school and dont know every fucking detail about the world</t>
  </si>
  <si>
    <t>@MikeCGriffin haha fuck you I hate you so much right now this isn't funny. Apologize !</t>
  </si>
  <si>
    <t>@banielsmuffin WHEN I RETURN SCHOOL AND I HAVE MATHS ON A MONDAY MORNING IMMA FUCKING CUT HER</t>
  </si>
  <si>
    <t>@fuck_suspension why you at my school? https://t.co/rUEZabWc0W</t>
  </si>
  <si>
    <t>@osnapitzshan WHAT THE FUCK MONDAY MORNING OH FUCJ RIGHT OFF I HATE LIFE</t>
  </si>
  <si>
    <t>@realfuckindirty I literally had to be held down my nurses until I was 18 to get school shots cuz I move my arms away #embarassing</t>
  </si>
  <si>
    <t>@dalemations I didn't even know Clydebank had merged with other colleges, I got given my student card like west college?! Da fuck</t>
  </si>
  <si>
    <t>@Rashida_bee wow really?? It'll take alot cause I fuckin hate her rn haha</t>
  </si>
  <si>
    <t>@VZWSupport I fucking hate you.</t>
  </si>
  <si>
    <t>@pardonmypromise - yea u right, its odee diff. I hate itt But fuck it i dnt need nobdy here.</t>
  </si>
  <si>
    <t>@DvineEuphoria I am with you on that...hate people that dwell in negativity, that shit is draining as fuck</t>
  </si>
  <si>
    <t>@BaileyCsech nasty ass fuckers in this school</t>
  </si>
  <si>
    <t>@yovabundra That's how I learn cause fuck the school system.... But that's just one thing I can't FULLY understand. Not enough to invest.</t>
  </si>
  <si>
    <t>@TaliaStyles18 Lol I love not going to high school anymore its the fucking best</t>
  </si>
  <si>
    <t>@POOF_adazee I fuckin hate that!!!</t>
  </si>
  <si>
    <t>@N_Reid13 I hate every fuckingnbody</t>
  </si>
  <si>
    <t>@EdBurton19 fair enough, I've said sorry to shanice but other than that they can hate all they want + Naaa it was funny as fuck</t>
  </si>
  <si>
    <t>@STPHN_92 they're fucking piff, you'd be impressed with my school shoes haha</t>
  </si>
  <si>
    <t>@jasminenicholle hate sbarros. I might fuck with it on a hungry day though.</t>
  </si>
  <si>
    <t>@alizeee__ i do too, i tried calling the school but them mufuckas never answer the phones. i think we can get it the first day tho. idk ._.</t>
  </si>
  <si>
    <t>@fuckyoudarliing yah I'm so happy for u and I have school in couple of days trying to work out my sleeping ! And u have to take lot of pics</t>
  </si>
  <si>
    <t>@fucken_kidd  he's in High  School</t>
  </si>
  <si>
    <t>@SWAGGYJBIEBS__ haha that happened to me . Fuck them I hate people like that</t>
  </si>
  <si>
    <t>@Its_Aaron_Bitch @BritneyRihGaga @Melika_jjsp HAHAHAHAHA OMG I fucking hate Nicki! What kind of message does she wants to pass?</t>
  </si>
  <si>
    <t>@LindavanderLuit hahaha jaa ik ook. Maar ik zat op school in thailand (uitwisseling) met mn vrienden dus iedereen keek me zo aan van "tfuck"</t>
  </si>
  <si>
    <t>@fanboyjpg sHIT ITS STARTING ON TH E DAY WE GO BACK TO SCHOOL FUCk,</t>
  </si>
  <si>
    <t>@YourGirlsCrib__ Im going to snap bt I think I knew that was going to happen . I hate them fuckers</t>
  </si>
  <si>
    <t>@saifan_ mother father school in 2 weeks, fuck</t>
  </si>
  <si>
    <t>@PrettyxFucka I don't have to go to school today nigga</t>
  </si>
  <si>
    <t>@MEKILMOR Love to fuck school</t>
  </si>
  <si>
    <t>@CierraFairchild fuckinn hate u</t>
  </si>
  <si>
    <t>@danbennett4 fuckin hate cyclists :) xx</t>
  </si>
  <si>
    <t>@awberrisncream fuck school but honestly I'm not even mad cuz I got classes with my lady</t>
  </si>
  <si>
    <t>@ImafucknPolak I hate you</t>
  </si>
  <si>
    <t>@_pauljano I hate you so much, fuck face.</t>
  </si>
  <si>
    <t>@Unicorn_Hair ight well tomorrow before school im gonna bake the fuck out of my bathroom on 3 bowl packs and be ripped</t>
  </si>
  <si>
    <t>@Islam_Nayem @levantinia ones in med school, ones in business and the other in dentistry. What the fuck you doing with your life?</t>
  </si>
  <si>
    <t>@Yshirazi quiz? It's the fucking second day of school?</t>
  </si>
  <si>
    <t>@priincesssydney fuck your school lunch</t>
  </si>
  <si>
    <t>@jigGy_roSe Fuck School lol sike my name aint in no school my g so dey tryna figure out were i go lmao shuldnt you be getin me my wafle hous</t>
  </si>
  <si>
    <t>@Agoon88 I start when school starts so fuck you</t>
  </si>
  <si>
    <t>@ameliamorales_ fuck yeah! I hate that shit.</t>
  </si>
  <si>
    <t>@lydward its fucking bullshit like what if it was an attendance class?! i hate this shit, but i found a meter so imma just wait</t>
  </si>
  <si>
    <t>@jjoechen @devina_sb @CutiePieCamille @chendoq FUCKING JOECASSO HOLY SHIT JOE I HATE U</t>
  </si>
  <si>
    <t>@pizzaandstyles THERE ARE SO MANY NEW CARROTY PEOPLE I WANT TO STRANGLE THEM WITH THEIR SMALL INTESTINES THEY ARE FUCKING NEW I HATE THIS</t>
  </si>
  <si>
    <t>@laurabhenderson it's not me on that account and they're saying it is lol, as if i'd make myself a fucking hate account xx</t>
  </si>
  <si>
    <t>@rosalina_tw because everyone is saying it:( he better not be:( i fucking hate taylor the whole nation will be laughing at harry</t>
  </si>
  <si>
    <t>@itz_bizzy17 I hate you!!! Omg I swear im about to fucking die of hunger</t>
  </si>
  <si>
    <t>@Bensshh No. I fucking hate you; I only like you when I'm drunk. :P</t>
  </si>
  <si>
    <t>@stinkler1021 Well if u really feel like wasting your time here telling me how much you hate 1D although i dont give a fuck, u can continue.</t>
  </si>
  <si>
    <t>@AzzurriLFC I really hate this... -_- They really need a fucking footy channel.</t>
  </si>
  <si>
    <t>@SimoneNavidnia Lmao you're fucked, your patterns will be fucked for a good week and school is next Wednesday</t>
  </si>
  <si>
    <t>@tashahuslerxx Oh yeah fuckin aces birthday, couldnt do shit n whats wrong with my face? Dont hate my DNA!</t>
  </si>
  <si>
    <t>@2TAKE_OUTLAW: O)perating U)nder T)hugcode L)Iving A)s righteousword W)arriors #O4L  the hate u feed us as infants FUCKS EVERYBODY</t>
  </si>
  <si>
    <t>@__Alaysia I hate this fucking school</t>
  </si>
  <si>
    <t>@fuckyoudarliing straight away u let me see the pics !! And tell me how the movie is !! Yah school totally sucks :(</t>
  </si>
  <si>
    <t>@M_Sherm13 lol fuck that school but I'm jus gone be on my shit so I can get the fuck on lol</t>
  </si>
  <si>
    <t>@MariaPetrantoni I fucking hate you</t>
  </si>
  <si>
    <t>@BellaShakwanna niggazis scared as fuck lol bt i also think that its a high school situation like when i was younger nggaz tried to build</t>
  </si>
  <si>
    <t>@Bank_Rob1986 I hate that fuckn song</t>
  </si>
  <si>
    <t>@its_muppybitch</t>
  </si>
  <si>
    <t>@Tks_bitch Like you're in college not high school. Idk why them teachers be acting so stupid.</t>
  </si>
  <si>
    <t>@JGotDem_Racks in my skin bitch u should be in school learning</t>
  </si>
  <si>
    <t>@gotohellbfs Good thing you're no longer one of us. We hate bitches.</t>
  </si>
  <si>
    <t>@SayHeyAce I just hate that Sexist Bitch! He gave me a fvckin 85 at my fvckin awesome drawing while he gave a 92 at a crappy one (guy owns)</t>
  </si>
  <si>
    <t>@BITCHImTheTOPIC tell dat biotch ima see ha big ass after school</t>
  </si>
  <si>
    <t>@SelfmadeGQ son I be tryin explain that to niggaa like it's bitches everything at school niggas messin out</t>
  </si>
  <si>
    <t>@YoBitchCrib_ @Rickey_RiteDere I don't go to school I just work right now ima go to a school here next semester tho</t>
  </si>
  <si>
    <t>@wayz114 smh!! Bitches gonna hate regardless! Who cares???? Lolol</t>
  </si>
  <si>
    <t>@_British_Bitch_ I really do hate school haha</t>
  </si>
  <si>
    <t>@__xQueen why you ain't at school bitch ?</t>
  </si>
  <si>
    <t>@deeJuricc Lmao I mean I hate telling girls there ugly but this bitch is UGLY</t>
  </si>
  <si>
    <t>@MoncheleBitches I loved that! Now it's the Blaine Andersons how featuring Kurt and I hate it</t>
  </si>
  <si>
    <t>@sourmccall I KNOW! I REALLY DONT WANT IT TO AIR HERE BC I DONT WANT ALL THOSE BASIC BITCHES FROM MY SCHOOL TO LIKE IT. IM ACTUALLY LUCKY</t>
  </si>
  <si>
    <t>@lcharriman it's not even that bad... It's school lmao you need to suck it up &amp;amp; quit bitchin</t>
  </si>
  <si>
    <t>@bbc_Antho hell nah dat hoe bullshit to me bitch you ain't outta school yet hoe?</t>
  </si>
  <si>
    <t>@barbiebitchhhxx who do you think showed her around the school??</t>
  </si>
  <si>
    <t>@CaliEric go fight w/ the school bout how these 2 big bitches on the bus ain't gon call my girl a bitch &amp;amp; tell her shut the f up Fun day lol</t>
  </si>
  <si>
    <t>@MeetGreg Just stoppd  by to say hello and saw you had The most popular girls in school on page. lol "Have fun smelling my poop bitches" lol</t>
  </si>
  <si>
    <t>@depresedgirl the same as every year just ignoring bitches I guess you'll get used to your new school in no time don't worry</t>
  </si>
  <si>
    <t>@nidacansinguler BITCH PLEASE I DON'T KNOW WHO ARE YOU, HOW CAN I HATE U?</t>
  </si>
  <si>
    <t>@iMadeA_MERCEDES don't hate bitch!</t>
  </si>
  <si>
    <t>@doritears @craicmeaway REALLY BITCH YOU WENT BACK TO MY FIRST WEEK ON TWITTER YOU GO TO EXTREMES TO BULLY ME http://t.co/mmsD9OO5vY</t>
  </si>
  <si>
    <t>@MartinFreeBitch //I hate them</t>
  </si>
  <si>
    <t>@Michael5SOS school starts tomorrow. PRAY FOR ME!!!! i swear those bitches are so fake and ugh, just pray that i won't punch a bitch</t>
  </si>
  <si>
    <t>@Im_HueyShen Dei bitch, tomorrow got some taklimat for trials. They'll be handing out some shit so come to school.</t>
  </si>
  <si>
    <t>@juzhten - then you've got a thing coming, ugh my school is full of fake ass bitches</t>
  </si>
  <si>
    <t>@OhMyStylessss yeah you would hate them. Bitcheeaash</t>
  </si>
  <si>
    <t>@TMC_Frank aye what school you at bitch</t>
  </si>
  <si>
    <t>@matheww__ you came to school bitch ?</t>
  </si>
  <si>
    <t>@YoBitchFavAmigo still not close to me. Why you ain't at school?</t>
  </si>
  <si>
    <t>@Mike_Vogel Can you please get rid of Maxine? I hate that bitch lol #TeamVogel</t>
  </si>
  <si>
    <t>@MoncheleBitches I don't know if is she or he.. like seriously.. I never know what to say. I don't hate her/him but I don't like the story.</t>
  </si>
  <si>
    <t>@birdalird no home school bitch lmao jk yes</t>
  </si>
  <si>
    <t>@F_JohnB your bitch about to give me brain, watch me school her. Listen; let me lick it, put it out, make it pop pop.</t>
  </si>
  <si>
    <t>@AlexOvaries have those fags come talk to me,want some real shit? ive been there,i dropped out junior year lifes a bitch,school aint.</t>
  </si>
  <si>
    <t>@x_lovedesiree lmao right bitch lucky we at school</t>
  </si>
  <si>
    <t>@biebersbbyz yes hahaha, i hate them. Why isn't there a school with all nice ppl and no bitchess. Haha</t>
  </si>
  <si>
    <t>@b4sicbitch_ i used to hate the look of fresh boots</t>
  </si>
  <si>
    <t>@Lujan_Gaitan .____. I hate you, bitch.</t>
  </si>
  <si>
    <t>@lhernxndez of course lol but that don't mean everyone is lol I hate when I get home &amp;amp; see "I saw you today!" bitch say hi when you see me!</t>
  </si>
  <si>
    <t>@fpbasto I can't leave school....stay there and enjoy bitch</t>
  </si>
  <si>
    <t>@Devo600 bitch ain't you in school get off your phone before they take that shit</t>
  </si>
  <si>
    <t>@nyjoserob_ bitch I hate you so much omg I cannot cannot with you</t>
  </si>
  <si>
    <t>@LikesMilkTea @aloe_vee BULLY BULL BUL BU B BI BIT BITC BITCH</t>
  </si>
  <si>
    <t>@AlyxxDebraee I like hate him man hes a bitch</t>
  </si>
  <si>
    <t>@MyKutie_Bitch alright now let's make this junior year a successful one!!! Sophomore &amp;amp; junior year was my favorite years in school</t>
  </si>
  <si>
    <t>@LiyahCansBitchh PLUSH THIS SUNDAY FOR LABOR DAY WEEKEND NO SCHOOL OR WORK MONDAY FREE ALL NIGHT</t>
  </si>
  <si>
    <t>@Raymond_Perez96 bitch-.- pick me up after school, we can get it in that madden.</t>
  </si>
  <si>
    <t>@_neeeeek lmfao bitch i hate u.. i had to prove you wrong you always talkin shit</t>
  </si>
  <si>
    <t>@AlexNgSolitude U BITCH I HATE U</t>
  </si>
  <si>
    <t>@ASAP_BACON171 lol bitch I'm good. I'm in school hoe.</t>
  </si>
  <si>
    <t>@DaintyBitchy haha yeah I studying now ! My exam next week ~ see u around in school too if got fate ~</t>
  </si>
  <si>
    <t>@bitch_number_1</t>
  </si>
  <si>
    <t>@bbbbailey_ I hate when those bitches bust up in my class. I'm already add and bored mother suckers.</t>
  </si>
  <si>
    <t>@ZexyZek that sucks so am i on the school computer bitches</t>
  </si>
  <si>
    <t>@DaytonKirby how’s school bitch? :-)</t>
  </si>
  <si>
    <t>@MsSarahHolmes they superb exercises but hate them like a bitch, especially when blowing out arse then get told to do them</t>
  </si>
  <si>
    <t>@A1_PrettyBitch  i aint at school</t>
  </si>
  <si>
    <t>@BitchnameLabre_ bitch I hate you yeah lol</t>
  </si>
  <si>
    <t>@JennyYourMomma he's ma bitch take care of him while I'm not in school lol</t>
  </si>
  <si>
    <t>@pUrBA_mukherjee Kat i cant think of her at all. hate that bitch like hell</t>
  </si>
  <si>
    <t>@MajoraMae OH MY GOD I HATE YOU! XD but congratz... maybe I should get drunk and start applying for more job #luckybitch</t>
  </si>
  <si>
    <t>@sinc0nexi0n Bitch, i hate you :((</t>
  </si>
  <si>
    <t>@KINGGEmoneyy that's funny? Nooooo bitch, work is enough now school</t>
  </si>
  <si>
    <t>@_LillieEaton I hate you #bitch hahaha I'm so ugly!!! Clearly buzzing off my tits though !</t>
  </si>
  <si>
    <t>@allycouture omg what a bitch. Like do your job well next time...... I hate people sometimes</t>
  </si>
  <si>
    <t>@Zi_Ker_Rah  These bitches talking about they dont know if i going back to river i got to go to a meeting on wenesday SCHOOL START TUESDAY!!</t>
  </si>
  <si>
    <t>@holytay didn't say you did ask. But you have the nerve to hate on people when you support that filthy bitch.</t>
  </si>
  <si>
    <t>@Teen_Those_Days YOU STUPID BITCH,</t>
  </si>
  <si>
    <t>NIALL IS PERF.</t>
  </si>
  <si>
    <t>WHY WOULD YOU EVEN HATE?</t>
  </si>
  <si>
    <t>@__twatchme I HATE rollercoasters how many times I gotta tell yo ass.  Shit LISTEN bitch.</t>
  </si>
  <si>
    <t>@taarang bitch pls TOP STUDENT HERE</t>
  </si>
  <si>
    <t>@hightancodess @unclassy_bitch  i hate having a december birthday.</t>
  </si>
  <si>
    <t>@rohanpotato @_bluefisheyes @DivaBitch_Klins @Vishnukushnu how's school for you? :) &amp;amp; what's the production script about? :)</t>
  </si>
  <si>
    <t>@xxcaitybitchxx cause i just wana get out of school so im tryna do what i gota do x.x</t>
  </si>
  <si>
    <t>@chloeleighmd08 ha3,i pp hy nlh top @taylorswift13 U DESERVE ALL DA HATE U GET FROM US,U STARTED IT BITCH</t>
  </si>
  <si>
    <t>@tayloor_ellis bitch come to school</t>
  </si>
  <si>
    <t>@_LoveBritBITCH how's school</t>
  </si>
  <si>
    <t>@MileyCyrus i hate you bitch...</t>
  </si>
  <si>
    <t>@HeatherxDouglas im saying! i'll be one pissed off bitch if i'm sick for the first day of school,</t>
  </si>
  <si>
    <t>@Silversurfer09 bitch I go to school harder than you! Lmao</t>
  </si>
  <si>
    <t>@PureDetestation @_bluefisheyes @DivaBitch_Klins @Vishnukushnu School's okay!</t>
  </si>
  <si>
    <t>@SammyMayHolder bitch I hate you! Haha love you sammy! I'll miss you so much</t>
  </si>
  <si>
    <t>@bitch_number_1 I know! I'm stuck inside doing school work and ceil isn't coming over to help for an hour or two</t>
  </si>
  <si>
    <t>@jajalabseu sure mah nigga, ur treat! I miss you more bitch. Idk, I'm depress and busy with school shit. @_@</t>
  </si>
  <si>
    <t>@HollyReyne @paigeklass @gennasully OR SHE WAS LIKE woah cant be having people from my school follow me. follow my personal bitches</t>
  </si>
  <si>
    <t>@Vinny_gs you're in school bitch boy</t>
  </si>
  <si>
    <t>@solomoe_ hate them bitches</t>
  </si>
  <si>
    <t>@regannnn12 hey you slut bitch i hate you</t>
  </si>
  <si>
    <t>@Its_Aaron_Bitch @BritneyRihGaga i only hate beyawnce , but i really don't care about she</t>
  </si>
  <si>
    <t>@JackieXo_oX I hate you the most and I'm your date to homecoming..#bitch</t>
  </si>
  <si>
    <t>@Mileylle because i hate everyone in this city, overcoat at the bitch you know who</t>
  </si>
  <si>
    <t>@BITCH_IM_YAYO lmao. You sound like a bitch. "Yayo got fans" lmfao, sounds like mfers hate you bro</t>
  </si>
  <si>
    <t>@catsaur i hate u but i love u  ;S im a crazy bitch, i know it</t>
  </si>
  <si>
    <t>@ceres_bitch asking people not to hate on private account and yet you created another account to hate on her. you genius :-)</t>
  </si>
  <si>
    <t>@TheBlasianKid LMFAOOOO I HATE YOU BITCH</t>
  </si>
  <si>
    <t>@Allons_yBitch Aga Khan Higher Secondary School, I mean?</t>
  </si>
  <si>
    <t>@cqminaj u hate this bitch uh</t>
  </si>
  <si>
    <t>@_narrybitchess ahahha omg so lucky i dont have wifi at school ... We have but we dont have the password !</t>
  </si>
  <si>
    <t>@MileyCyrus bitch why cant i hate you</t>
  </si>
  <si>
    <t>@deucesbitches lol i don't start school until tomorrow for the first day and naw</t>
  </si>
  <si>
    <t>@keschaberg mine has hundreds and it is like a bitchy high school. Too many busy bodies.</t>
  </si>
  <si>
    <t>@HotHeadG5T loool shuddup bitch but u still in school ?</t>
  </si>
  <si>
    <t>COMENTARIO</t>
  </si>
  <si>
    <t>CALIFICACION</t>
  </si>
  <si>
    <r>
      <rPr>
        <b/>
        <sz val="11"/>
        <color indexed="10"/>
        <rFont val="Calibri"/>
        <family val="2"/>
      </rPr>
      <t>INSTRUCCIONES:</t>
    </r>
    <r>
      <rPr>
        <b/>
        <sz val="11"/>
        <color indexed="8"/>
        <rFont val="Calibri"/>
        <family val="2"/>
      </rPr>
      <t xml:space="preserve"> COLOCAR DEL</t>
    </r>
    <r>
      <rPr>
        <b/>
        <u/>
        <sz val="11"/>
        <color indexed="8"/>
        <rFont val="Calibri"/>
        <family val="2"/>
      </rPr>
      <t xml:space="preserve"> 0 (CERO) AL 10 (DIEZ), </t>
    </r>
    <r>
      <rPr>
        <b/>
        <sz val="11"/>
        <color indexed="8"/>
        <rFont val="Calibri"/>
        <family val="2"/>
      </rPr>
      <t xml:space="preserve">EN LA COLUMNA DE LA DERECHA LLAMADA  "CALIFICACION", SEGÚN CONSIDERE LA AGRESIVIDAD DEL COMENTARIO, CONSIDERANDO QUE EL CERO ES NADA AGRESIVO Y EL DIEZ ES DEMASIADO AGRESIVO. </t>
    </r>
    <r>
      <rPr>
        <b/>
        <sz val="9"/>
        <color indexed="57"/>
        <rFont val="Calibri"/>
        <family val="2"/>
      </rPr>
      <t xml:space="preserve">GRACIAS POR SU PARTICIPACIÓN EN ESTA INVESTIGACIÓN.  </t>
    </r>
  </si>
  <si>
    <t>Nota: La mayoria si no es que todos los comenatrios empiezan con un "@", esto es el nombre del usuario al que se les está dirigiendo el comentario.</t>
  </si>
  <si>
    <t>comentarios</t>
  </si>
  <si>
    <t>evaluador 1</t>
  </si>
  <si>
    <t>evaluador 2</t>
  </si>
  <si>
    <t>evaludor 3</t>
  </si>
  <si>
    <t>evaluador 4</t>
  </si>
  <si>
    <t>promedio</t>
  </si>
  <si>
    <t>ΣA</t>
  </si>
  <si>
    <t>Σ y cuadrada</t>
  </si>
  <si>
    <t>n</t>
  </si>
  <si>
    <t>a</t>
  </si>
  <si>
    <t>[A]</t>
  </si>
  <si>
    <t>[T]</t>
  </si>
  <si>
    <t>[Y]</t>
  </si>
  <si>
    <t>Ssentrebetween</t>
  </si>
  <si>
    <t>Ssintra</t>
  </si>
  <si>
    <t>Sstotal</t>
  </si>
  <si>
    <t xml:space="preserve">grado libertad entre </t>
  </si>
  <si>
    <t>grado libertad intra</t>
  </si>
  <si>
    <t xml:space="preserve">MS entre </t>
  </si>
  <si>
    <t>MSINTRA</t>
  </si>
  <si>
    <t>F</t>
  </si>
  <si>
    <t>PROMEDIO-HUMANO</t>
  </si>
  <si>
    <t>Correlacion</t>
  </si>
  <si>
    <t>baseline</t>
  </si>
  <si>
    <t>MSE</t>
  </si>
  <si>
    <t>aleatorios</t>
  </si>
  <si>
    <t>Absoluto</t>
  </si>
  <si>
    <t>el cero</t>
  </si>
  <si>
    <t>el diez</t>
  </si>
  <si>
    <t>mse</t>
  </si>
  <si>
    <t>EVALUADOR 1</t>
  </si>
  <si>
    <t>EVALUADOR 2</t>
  </si>
  <si>
    <t>EVALUADOR 3</t>
  </si>
  <si>
    <t>EVALUADOR 4</t>
  </si>
  <si>
    <t>Σycuadrada</t>
  </si>
  <si>
    <t>aleatorios #2</t>
  </si>
  <si>
    <t>ANEW</t>
  </si>
  <si>
    <t>mse_anew</t>
  </si>
  <si>
    <t>Mi F obtenida es mayor a mi F tabla por lo que sale significativa por lo que rechazo mi hipotesis nula, por lo que hablo que NO HAY DIFERENCIA EN LOS DATOS</t>
  </si>
  <si>
    <t xml:space="preserve">Ftabla </t>
  </si>
  <si>
    <t>2.26 / 3.27</t>
  </si>
  <si>
    <t>F obtenida</t>
  </si>
  <si>
    <t>y2</t>
  </si>
  <si>
    <t>Y CUADRADA</t>
  </si>
  <si>
    <t>Y CUADRADA2</t>
  </si>
  <si>
    <t>Igualacion-ANEW</t>
  </si>
  <si>
    <t>IGUALACION-HUMANO</t>
  </si>
  <si>
    <t>VALOR FELICIDAD</t>
  </si>
  <si>
    <t>INVERSO DE LA FELICIDAD</t>
  </si>
  <si>
    <t>aleatorios #1</t>
  </si>
  <si>
    <t>mse #1</t>
  </si>
  <si>
    <t>MSE #2</t>
  </si>
  <si>
    <t>aleatorios #3</t>
  </si>
  <si>
    <t>MSE #3</t>
  </si>
  <si>
    <t>Aleatorios #4</t>
  </si>
  <si>
    <t>MSE #4</t>
  </si>
  <si>
    <t>Aleatorios #5</t>
  </si>
  <si>
    <t>MSE #5</t>
  </si>
  <si>
    <t>Aleatorios #6</t>
  </si>
  <si>
    <t>MSE #6</t>
  </si>
  <si>
    <t>Aleatorios #7</t>
  </si>
  <si>
    <t>MSE#7</t>
  </si>
  <si>
    <t>Aleatorios #8</t>
  </si>
  <si>
    <t>MSE #8</t>
  </si>
  <si>
    <t>Aleatorios #9</t>
  </si>
  <si>
    <t>MSE #9</t>
  </si>
  <si>
    <t>Aleatorios #10</t>
  </si>
  <si>
    <t>MSE #10</t>
  </si>
  <si>
    <t>Aleatorios #11</t>
  </si>
  <si>
    <t>MSE #11</t>
  </si>
  <si>
    <t>Aleatorios #12</t>
  </si>
  <si>
    <t>MSE #12</t>
  </si>
  <si>
    <t>Aleatorios #13</t>
  </si>
  <si>
    <t>MSE #13</t>
  </si>
  <si>
    <t>Aleatorios #14</t>
  </si>
  <si>
    <t>MSE #14</t>
  </si>
  <si>
    <t>Aleatorios #15</t>
  </si>
  <si>
    <t>MSE #15</t>
  </si>
  <si>
    <t>Aleatorios #16</t>
  </si>
  <si>
    <t>MSE #16</t>
  </si>
  <si>
    <t>Aleatorios #17</t>
  </si>
  <si>
    <t>MSE #17</t>
  </si>
  <si>
    <t>Aleatorios #18</t>
  </si>
  <si>
    <t>MSE #18</t>
  </si>
  <si>
    <t>Aleatorios #19</t>
  </si>
  <si>
    <t>MSE #19</t>
  </si>
  <si>
    <t>Aleatorios #20</t>
  </si>
  <si>
    <t>MSE #20</t>
  </si>
  <si>
    <t>Aleatorios #21</t>
  </si>
  <si>
    <t>MSE #21</t>
  </si>
  <si>
    <t>Aleatorios #22</t>
  </si>
  <si>
    <t>MSE #22</t>
  </si>
  <si>
    <t>Aleatorios #23</t>
  </si>
  <si>
    <t>MSE #23</t>
  </si>
  <si>
    <t>Aleatorios #24</t>
  </si>
  <si>
    <t>MSE #24</t>
  </si>
  <si>
    <t>Aleatorios #25</t>
  </si>
  <si>
    <t>MSE #25</t>
  </si>
  <si>
    <t>Aleatorios #26</t>
  </si>
  <si>
    <t>MSE #26</t>
  </si>
  <si>
    <t>Aleatorios #27</t>
  </si>
  <si>
    <t>MSE #27</t>
  </si>
  <si>
    <t>Aleatorios #28</t>
  </si>
  <si>
    <t>MSE #28</t>
  </si>
  <si>
    <t>Aleatorios #29</t>
  </si>
  <si>
    <t>MSE #29</t>
  </si>
  <si>
    <t>Aleatorios #30</t>
  </si>
  <si>
    <t>MSE #30</t>
  </si>
  <si>
    <t>SENTIWORDNET</t>
  </si>
  <si>
    <t>MSE_SENTIWRDNET</t>
  </si>
  <si>
    <t>MSE_SENTIWORDNET</t>
  </si>
  <si>
    <t>Absoluto ANEW</t>
  </si>
  <si>
    <t>Absoluto SentiWordNet</t>
  </si>
  <si>
    <t>ABSOLUTO ANEW</t>
  </si>
  <si>
    <t>ABSOLUTO SENTIWORDNET</t>
  </si>
  <si>
    <t>MSE_BASELINE</t>
  </si>
  <si>
    <t>BITCH</t>
  </si>
  <si>
    <t>Y2</t>
  </si>
  <si>
    <t>Ftabla(2,400)</t>
  </si>
  <si>
    <t>3.02,4.62</t>
  </si>
  <si>
    <t>Absoluto_baseline</t>
  </si>
  <si>
    <t>FUCK</t>
  </si>
  <si>
    <t>mse_ANEW</t>
  </si>
  <si>
    <t>Ftabla(2,519)</t>
  </si>
  <si>
    <t>F OBTENIDA</t>
  </si>
  <si>
    <t>Mi F obtenida es MENOR a mi F tabla por lo que NO SALE  significativa por lo que ACEPTO mi hipotesis nula, por lo que hablo que HAY DIFERENCIA EN LOS DATOS</t>
  </si>
  <si>
    <t>Mi F obtenida es MAYOR a mi F tabla por lo que sale SIGNIFICATIVA por lo que rechazo mi hipotesis nula, por lo que hablo que NO HAY DIFERENCIA EN LOS DATOS</t>
  </si>
  <si>
    <t>Comentarios</t>
  </si>
  <si>
    <t>Mediana</t>
  </si>
  <si>
    <t>noswearing</t>
  </si>
  <si>
    <t>anew</t>
  </si>
  <si>
    <t>sentiwrdnet</t>
  </si>
  <si>
    <t>3.1-7</t>
  </si>
  <si>
    <t>tiende a ser agresivo</t>
  </si>
  <si>
    <t>positivo</t>
  </si>
  <si>
    <t>muy positivo</t>
  </si>
  <si>
    <t>0.1-3</t>
  </si>
  <si>
    <t>7.1 -9</t>
  </si>
  <si>
    <t>agresivo</t>
  </si>
  <si>
    <t>9.1-10</t>
  </si>
  <si>
    <t>muy agresivo</t>
  </si>
  <si>
    <t>mediana</t>
  </si>
  <si>
    <t>sentiwordnet</t>
  </si>
  <si>
    <t>comentario</t>
  </si>
  <si>
    <t>cantidad de palabras por comentario</t>
  </si>
  <si>
    <t>cantidad de malas palabras encontradas por comentario</t>
  </si>
  <si>
    <t>MEDIANA</t>
  </si>
  <si>
    <t>MUY POSITIVO</t>
  </si>
  <si>
    <t>resultado BASELINE-NOSWEARING</t>
  </si>
  <si>
    <t>POSITIVO</t>
  </si>
  <si>
    <t>CANTIDADES FUZZY COMENTARIO</t>
  </si>
  <si>
    <t>CANTIDAD FUZZY DE LAS GROSERIAS</t>
  </si>
  <si>
    <t>VALOR DEL GRADO FUZZY</t>
  </si>
  <si>
    <t>BETA-RESULTADO FUZZY</t>
  </si>
  <si>
    <t>ALFA-RESULTADO FUZZY</t>
  </si>
  <si>
    <t>MUYPOSITIVO</t>
  </si>
  <si>
    <t>TIENDEASERAGRESIVO</t>
  </si>
  <si>
    <t>KAPPA-RESULTADO FUZZY</t>
  </si>
  <si>
    <t>CANTIDAD FUZZY DE VALOR_AGRESION</t>
  </si>
  <si>
    <t>VALOR HUMANO</t>
  </si>
  <si>
    <t>DESVIACION ESTANDAR</t>
  </si>
  <si>
    <t>BETA DESVIACION CANTIDADES FUZZY COMENTARIO</t>
  </si>
  <si>
    <t>BETA DESVIACION CANTIDAD FUZZY DE LAS GROSERIAS</t>
  </si>
  <si>
    <t>BETA DESVIACION CANTIDAD FUZZY DE VALOR_AGRESION</t>
  </si>
  <si>
    <t>CANTIDAD FUZZY DE OUTPUT VALOR_AGRESION</t>
  </si>
  <si>
    <t>CANTIDADES FUZZY COMENTARIO2</t>
  </si>
  <si>
    <t>CANTIDAD FUZZY DE LAS GROSERIAS3</t>
  </si>
  <si>
    <t>CANTIDAD FUZZY DE VALOR_AGRESION4</t>
  </si>
  <si>
    <t>VALOR DEL GRADO FUZZY5</t>
  </si>
  <si>
    <t>CANTIDADES FUZZY COMENTARIO6</t>
  </si>
  <si>
    <t>CANTIDAD FUZZY DE LAS GROSERIAS7</t>
  </si>
  <si>
    <t>CANTIDAD FUZZY DE VALOR_AGRESION8</t>
  </si>
  <si>
    <t>VALOR DEL GRADO FUZZY9</t>
  </si>
  <si>
    <t>CANTIDADES FUZZY COMENTARIO10</t>
  </si>
  <si>
    <t>CANTIDAD FUZZY DE LAS GROSERIAS11</t>
  </si>
  <si>
    <t>VALOR DEL GRADO FUZZY12</t>
  </si>
  <si>
    <t>Columna13</t>
  </si>
  <si>
    <t>Columna14</t>
  </si>
  <si>
    <t>VALOR DEL GRADO FUZZY15</t>
  </si>
  <si>
    <t>Columna16</t>
  </si>
  <si>
    <t>MSE17</t>
  </si>
  <si>
    <t>MSE_noswearing</t>
  </si>
  <si>
    <t>Columna1</t>
  </si>
  <si>
    <t>PROMEDIOS GENERALES</t>
  </si>
  <si>
    <t>PROMEDIO DE SOLO ROJOS Y AMARILLOS</t>
  </si>
  <si>
    <t>MSE2</t>
  </si>
  <si>
    <t>MSE3</t>
  </si>
  <si>
    <t>MSE4</t>
  </si>
  <si>
    <t>CON DESVIACION ESTANDAR ALFA</t>
  </si>
  <si>
    <t>COMENTARIOS</t>
  </si>
  <si>
    <t>CANTIDAD PALABRAS EN EL COMENTARIO</t>
  </si>
  <si>
    <t>CANTIDAD DE MALAS PALABRAS EN EL COMENTARIO</t>
  </si>
  <si>
    <t>AGRESIVO</t>
  </si>
  <si>
    <t>PALABRASRESULTADO</t>
  </si>
  <si>
    <t>PROMEDIO_ALEATORIO</t>
  </si>
  <si>
    <t>MSE_PROMEDIO_HUMANO</t>
  </si>
  <si>
    <t>NOSWEARING</t>
  </si>
  <si>
    <t>MSE_BETA</t>
  </si>
  <si>
    <t>MSE_ALFA</t>
  </si>
  <si>
    <t>MSE_KAPPA</t>
  </si>
  <si>
    <t>MSE_DESV_ESTANDAR_ALFA</t>
  </si>
  <si>
    <t>MSE_DESV_EST_BETA</t>
  </si>
  <si>
    <t>ALEATORIOS</t>
  </si>
  <si>
    <t>FUZZY LOGIC</t>
  </si>
  <si>
    <t>MSE_ALEATORIO</t>
  </si>
  <si>
    <t>VALOR_COMENTARIO</t>
  </si>
  <si>
    <t>VALOR_GROSERIA</t>
  </si>
  <si>
    <t>VALOR_SALIDA_FUZZY</t>
  </si>
  <si>
    <t>GRADO</t>
  </si>
  <si>
    <t>RESULTADO TEXTO</t>
  </si>
  <si>
    <t>ALFA_FUZZY</t>
  </si>
  <si>
    <t>MSE_FUZZY_ALFA</t>
  </si>
  <si>
    <t>PROMEDIO HUMANO</t>
  </si>
  <si>
    <t>BETTA_FUZZY</t>
  </si>
  <si>
    <t>KAPPA_FUZZY</t>
  </si>
  <si>
    <t>MSE_FUZZY_KAPPA</t>
  </si>
  <si>
    <t>MSE_FUZZY_BETA</t>
  </si>
  <si>
    <t>PROMEDIOS</t>
  </si>
  <si>
    <t>MUYPOSITVO</t>
  </si>
  <si>
    <t>ALFA_DESVIACIONESTANDAR_FUZZY</t>
  </si>
  <si>
    <t>MSE_FUZZY_ALFA_DESVIACION</t>
  </si>
  <si>
    <t>POSITIVO TIENDEASERAGRESIVO</t>
  </si>
  <si>
    <t xml:space="preserve">POSITIVO </t>
  </si>
  <si>
    <t>POSITIVO POSITIVO</t>
  </si>
  <si>
    <t>POSITIVO-TIENDEASERAGRESIVO</t>
  </si>
  <si>
    <t>BETA_DESVIACIONESTANDAR_FUZZY</t>
  </si>
  <si>
    <t>MSE_FUZZY_BETA_DESVIACION</t>
  </si>
  <si>
    <t>precision</t>
  </si>
  <si>
    <t>recall</t>
  </si>
  <si>
    <t>fuck</t>
  </si>
  <si>
    <t>verdes</t>
  </si>
  <si>
    <t>amarillos</t>
  </si>
  <si>
    <t>rojos</t>
  </si>
  <si>
    <t>bitch</t>
  </si>
  <si>
    <t>aleatorios fuck</t>
  </si>
  <si>
    <t>aleatorios bitch</t>
  </si>
  <si>
    <t>mse anew</t>
  </si>
  <si>
    <t>promedio humano</t>
  </si>
  <si>
    <t>ph</t>
  </si>
  <si>
    <t xml:space="preserve">rojos </t>
  </si>
  <si>
    <t>noswaering</t>
  </si>
  <si>
    <t>verdes con verdes</t>
  </si>
  <si>
    <t>amarillos con amarillos</t>
  </si>
  <si>
    <t>rojos con rojos</t>
  </si>
  <si>
    <t xml:space="preserve">verdes </t>
  </si>
  <si>
    <t xml:space="preserve">amarillos </t>
  </si>
  <si>
    <t>RECALL</t>
  </si>
  <si>
    <t>PRECISION VERDES</t>
  </si>
  <si>
    <t>PRECISION AMARILLOS</t>
  </si>
  <si>
    <t>PRECISION ROJOS</t>
  </si>
  <si>
    <t>PROMEDIOS PRECISION</t>
  </si>
  <si>
    <t>PRIMEDIO RECALL</t>
  </si>
  <si>
    <t>Fuzzy fuck</t>
  </si>
  <si>
    <t>laeatorios fuck</t>
  </si>
  <si>
    <t>CONDESVIACIONESTANDAR_BETA</t>
  </si>
  <si>
    <t>NUEVOS</t>
  </si>
  <si>
    <t>CONDESV_EST_ALFA</t>
  </si>
  <si>
    <t>KAPPA</t>
  </si>
  <si>
    <t>promedio-humano</t>
  </si>
  <si>
    <t>alfa VALOR_COMENTARIO</t>
  </si>
  <si>
    <t>beta VALOR_COMENTARIO</t>
  </si>
  <si>
    <t>kappa VALOR_COMENTARIO</t>
  </si>
  <si>
    <t>alfa desviacion estandar VALOR_COMENTARIO</t>
  </si>
  <si>
    <t>beta desviacion estandar VALOR_COMENTARIO</t>
  </si>
  <si>
    <t>alfa-fuzzy</t>
  </si>
  <si>
    <t>beta-fuzzy</t>
  </si>
  <si>
    <t>kappa-fuzy</t>
  </si>
  <si>
    <t>alfa-desviacion-fuzzy</t>
  </si>
  <si>
    <t>beta-desviacion-fuzzy</t>
  </si>
  <si>
    <t>nuevo_alfa_fuzzy</t>
  </si>
  <si>
    <t>nuevo_beta_fuzzy</t>
  </si>
  <si>
    <t>nuevos_kappa_fuzzy</t>
  </si>
  <si>
    <t>NUEVOS_DESVESTANDAR_ALFA_FUZZY</t>
  </si>
  <si>
    <t>NUEVOS_DESVESTANDAR_BETA_FUZZY</t>
  </si>
  <si>
    <t>mse_alfa</t>
  </si>
  <si>
    <t>mse_beta</t>
  </si>
  <si>
    <t>mse_kappa</t>
  </si>
  <si>
    <t>mse_desv_alfa</t>
  </si>
  <si>
    <t>mse desv_beta</t>
  </si>
  <si>
    <t>Columna2</t>
  </si>
  <si>
    <t>Columna3</t>
  </si>
  <si>
    <t>Columna4</t>
  </si>
  <si>
    <t>MSE_KAPP</t>
  </si>
  <si>
    <t>MSE_DESV_ALFA</t>
  </si>
  <si>
    <t>MSE_BETA_FUZZY</t>
  </si>
  <si>
    <t>no_swearing</t>
  </si>
</sst>
</file>

<file path=xl/styles.xml><?xml version="1.0" encoding="utf-8"?>
<styleSheet xmlns="http://schemas.openxmlformats.org/spreadsheetml/2006/main">
  <numFmts count="4">
    <numFmt numFmtId="164" formatCode="0.000"/>
    <numFmt numFmtId="165" formatCode="0.000000"/>
    <numFmt numFmtId="166" formatCode="0.00;[Red]0.00"/>
    <numFmt numFmtId="167" formatCode="0.000;[Red]0.000"/>
  </numFmts>
  <fonts count="26">
    <font>
      <sz val="11"/>
      <color theme="1"/>
      <name val="Calibri"/>
      <family val="2"/>
      <scheme val="minor"/>
    </font>
    <font>
      <b/>
      <sz val="11"/>
      <color indexed="8"/>
      <name val="Calibri"/>
      <family val="2"/>
    </font>
    <font>
      <b/>
      <sz val="11"/>
      <color indexed="10"/>
      <name val="Calibri"/>
      <family val="2"/>
    </font>
    <font>
      <b/>
      <u/>
      <sz val="11"/>
      <color indexed="8"/>
      <name val="Calibri"/>
      <family val="2"/>
    </font>
    <font>
      <b/>
      <sz val="9"/>
      <color indexed="57"/>
      <name val="Calibri"/>
      <family val="2"/>
    </font>
    <font>
      <b/>
      <sz val="11"/>
      <color theme="1"/>
      <name val="Calibri"/>
      <family val="2"/>
      <scheme val="minor"/>
    </font>
    <font>
      <sz val="10"/>
      <color rgb="FF444444"/>
      <name val="Arial"/>
      <family val="2"/>
    </font>
    <font>
      <sz val="10"/>
      <color rgb="FF000000"/>
      <name val="Arial"/>
      <family val="2"/>
    </font>
    <font>
      <b/>
      <sz val="11"/>
      <color theme="5" tint="0.59999389629810485"/>
      <name val="Calibri"/>
      <family val="2"/>
      <scheme val="minor"/>
    </font>
    <font>
      <sz val="11"/>
      <color theme="1"/>
      <name val="Calibri"/>
      <family val="2"/>
    </font>
    <font>
      <u/>
      <sz val="11"/>
      <color theme="1"/>
      <name val="Calibri"/>
      <family val="2"/>
      <scheme val="minor"/>
    </font>
    <font>
      <b/>
      <u/>
      <sz val="11"/>
      <color theme="1"/>
      <name val="Calibri"/>
      <family val="2"/>
      <scheme val="minor"/>
    </font>
    <font>
      <sz val="9"/>
      <color indexed="81"/>
      <name val="Tahoma"/>
      <family val="2"/>
    </font>
    <font>
      <b/>
      <sz val="9"/>
      <color indexed="81"/>
      <name val="Tahoma"/>
      <family val="2"/>
    </font>
    <font>
      <b/>
      <sz val="11"/>
      <color rgb="FF7030A0"/>
      <name val="Calibri"/>
      <family val="2"/>
      <scheme val="minor"/>
    </font>
    <font>
      <b/>
      <sz val="8"/>
      <color rgb="FF7030A0"/>
      <name val="Calibri"/>
      <family val="2"/>
      <scheme val="minor"/>
    </font>
    <font>
      <b/>
      <sz val="9"/>
      <color rgb="FF7030A0"/>
      <name val="Calibri"/>
      <family val="2"/>
      <scheme val="minor"/>
    </font>
    <font>
      <b/>
      <sz val="11"/>
      <color theme="0"/>
      <name val="Calibri"/>
      <family val="2"/>
      <scheme val="minor"/>
    </font>
    <font>
      <sz val="10"/>
      <color theme="1"/>
      <name val="Calibri"/>
      <family val="2"/>
      <scheme val="minor"/>
    </font>
    <font>
      <b/>
      <sz val="10"/>
      <color theme="0"/>
      <name val="Calibri"/>
      <family val="2"/>
      <scheme val="minor"/>
    </font>
    <font>
      <b/>
      <sz val="8"/>
      <color theme="0"/>
      <name val="Calibri"/>
      <family val="2"/>
      <scheme val="minor"/>
    </font>
    <font>
      <sz val="11"/>
      <color rgb="FFFF0000"/>
      <name val="Calibri"/>
      <family val="2"/>
      <scheme val="minor"/>
    </font>
    <font>
      <b/>
      <sz val="11"/>
      <color rgb="FF75FA6E"/>
      <name val="Calibri"/>
      <family val="2"/>
      <scheme val="minor"/>
    </font>
    <font>
      <b/>
      <u/>
      <sz val="11"/>
      <color rgb="FFFF0000"/>
      <name val="Calibri"/>
      <family val="2"/>
      <scheme val="minor"/>
    </font>
    <font>
      <b/>
      <sz val="11"/>
      <name val="Calibri"/>
      <family val="2"/>
      <scheme val="minor"/>
    </font>
    <font>
      <sz val="10"/>
      <name val="Arial"/>
      <family val="2"/>
    </font>
  </fonts>
  <fills count="27">
    <fill>
      <patternFill patternType="none"/>
    </fill>
    <fill>
      <patternFill patternType="gray125"/>
    </fill>
    <fill>
      <patternFill patternType="solid">
        <fgColor rgb="FFFFFFFF"/>
        <bgColor indexed="64"/>
      </patternFill>
    </fill>
    <fill>
      <patternFill patternType="solid">
        <fgColor rgb="FFDFDFDF"/>
        <bgColor indexed="64"/>
      </patternFill>
    </fill>
    <fill>
      <patternFill patternType="solid">
        <fgColor theme="0"/>
        <bgColor indexed="64"/>
      </patternFill>
    </fill>
    <fill>
      <patternFill patternType="solid">
        <fgColor theme="3" tint="0.59999389629810485"/>
        <bgColor indexed="64"/>
      </patternFill>
    </fill>
    <fill>
      <patternFill patternType="solid">
        <fgColor rgb="FFC0C0C0"/>
        <bgColor indexed="64"/>
      </patternFill>
    </fill>
    <fill>
      <patternFill patternType="solid">
        <fgColor rgb="FFC0C0C0"/>
        <bgColor theme="1"/>
      </patternFill>
    </fill>
    <fill>
      <patternFill patternType="solid">
        <fgColor rgb="FFBDF117"/>
        <bgColor indexed="64"/>
      </patternFill>
    </fill>
    <fill>
      <patternFill patternType="solid">
        <fgColor rgb="FFFFFF00"/>
        <bgColor indexed="64"/>
      </patternFill>
    </fill>
    <fill>
      <patternFill patternType="solid">
        <fgColor theme="1"/>
        <bgColor theme="1"/>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
      <patternFill patternType="solid">
        <fgColor rgb="FFFFFF99"/>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474C9"/>
        <bgColor indexed="64"/>
      </patternFill>
    </fill>
    <fill>
      <patternFill patternType="solid">
        <fgColor rgb="FF75FA6E"/>
        <bgColor indexed="64"/>
      </patternFill>
    </fill>
    <fill>
      <patternFill patternType="solid">
        <fgColor rgb="FFFF000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249977111117893"/>
        <bgColor indexed="64"/>
      </patternFill>
    </fill>
    <fill>
      <patternFill patternType="solid">
        <fgColor theme="9" tint="-0.499984740745262"/>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rgb="FFFFCC99"/>
      </left>
      <right style="medium">
        <color rgb="FFBBBBBB"/>
      </right>
      <top/>
      <bottom/>
      <diagonal/>
    </border>
    <border>
      <left style="medium">
        <color rgb="FFFFCC99"/>
      </left>
      <right style="medium">
        <color rgb="FFBBBBBB"/>
      </right>
      <top/>
      <bottom style="medium">
        <color rgb="FFFFCC99"/>
      </bottom>
      <diagonal/>
    </border>
    <border>
      <left style="medium">
        <color rgb="FFBBBBBB"/>
      </left>
      <right/>
      <top/>
      <bottom/>
      <diagonal/>
    </border>
    <border>
      <left/>
      <right style="thin">
        <color indexed="64"/>
      </right>
      <top style="thin">
        <color indexed="64"/>
      </top>
      <bottom style="thin">
        <color indexed="64"/>
      </bottom>
      <diagonal/>
    </border>
    <border>
      <left style="thin">
        <color indexed="64"/>
      </left>
      <right/>
      <top/>
      <bottom/>
      <diagonal/>
    </border>
    <border>
      <left style="medium">
        <color rgb="FFFFCC99"/>
      </left>
      <right/>
      <top/>
      <bottom/>
      <diagonal/>
    </border>
    <border>
      <left style="medium">
        <color rgb="FFFFCC99"/>
      </left>
      <right/>
      <top/>
      <bottom style="medium">
        <color rgb="FFFFCC99"/>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medium">
        <color rgb="FFBBBBBB"/>
      </right>
      <top/>
      <bottom/>
      <diagonal/>
    </border>
    <border>
      <left style="thin">
        <color indexed="64"/>
      </left>
      <right style="thin">
        <color indexed="64"/>
      </right>
      <top style="thin">
        <color theme="1"/>
      </top>
      <bottom style="thin">
        <color indexed="64"/>
      </bottom>
      <diagonal/>
    </border>
    <border>
      <left style="thin">
        <color indexed="64"/>
      </left>
      <right/>
      <top style="thin">
        <color indexed="64"/>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s>
  <cellStyleXfs count="1">
    <xf numFmtId="0" fontId="0" fillId="0" borderId="0"/>
  </cellStyleXfs>
  <cellXfs count="192">
    <xf numFmtId="0" fontId="0" fillId="0" borderId="0" xfId="0"/>
    <xf numFmtId="0" fontId="0" fillId="2" borderId="7" xfId="0" applyFill="1" applyBorder="1" applyAlignment="1">
      <alignment horizontal="left" vertical="top" wrapText="1"/>
    </xf>
    <xf numFmtId="0" fontId="6" fillId="2" borderId="7" xfId="0" applyFont="1" applyFill="1" applyBorder="1" applyAlignment="1">
      <alignment horizontal="left" vertical="top" wrapText="1"/>
    </xf>
    <xf numFmtId="0" fontId="6" fillId="3" borderId="7" xfId="0" applyFont="1" applyFill="1" applyBorder="1" applyAlignment="1">
      <alignment horizontal="left" vertical="top" wrapText="1"/>
    </xf>
    <xf numFmtId="0" fontId="7" fillId="2" borderId="7" xfId="0" applyFont="1" applyFill="1" applyBorder="1" applyAlignment="1">
      <alignment horizontal="left" vertical="top" wrapText="1"/>
    </xf>
    <xf numFmtId="0" fontId="6" fillId="3" borderId="8" xfId="0" applyFont="1" applyFill="1" applyBorder="1" applyAlignment="1">
      <alignment horizontal="left" vertical="top" wrapText="1"/>
    </xf>
    <xf numFmtId="0" fontId="7" fillId="2" borderId="8" xfId="0" applyFont="1" applyFill="1" applyBorder="1" applyAlignment="1">
      <alignment horizontal="left" vertical="top" wrapText="1"/>
    </xf>
    <xf numFmtId="0" fontId="6" fillId="2" borderId="8" xfId="0" applyFont="1" applyFill="1" applyBorder="1" applyAlignment="1">
      <alignment horizontal="left" vertical="top" wrapText="1"/>
    </xf>
    <xf numFmtId="0" fontId="5" fillId="0" borderId="0" xfId="0" applyFont="1" applyAlignment="1">
      <alignment horizontal="center"/>
    </xf>
    <xf numFmtId="0" fontId="5" fillId="0" borderId="0" xfId="0" applyFont="1" applyAlignment="1">
      <alignment horizontal="center" vertical="center"/>
    </xf>
    <xf numFmtId="0" fontId="5" fillId="0" borderId="1" xfId="0" applyFont="1" applyBorder="1" applyAlignment="1">
      <alignment horizontal="center" vertical="center" wrapText="1"/>
    </xf>
    <xf numFmtId="0" fontId="8" fillId="0" borderId="1" xfId="0" applyFont="1" applyBorder="1" applyAlignment="1">
      <alignment horizontal="center" wrapText="1"/>
    </xf>
    <xf numFmtId="0" fontId="6" fillId="0" borderId="8" xfId="0" applyFont="1" applyFill="1" applyBorder="1" applyAlignment="1">
      <alignment horizontal="left" vertical="top" wrapText="1"/>
    </xf>
    <xf numFmtId="0" fontId="0" fillId="0" borderId="0" xfId="0" applyFill="1"/>
    <xf numFmtId="0" fontId="0" fillId="4" borderId="0" xfId="0" applyFill="1"/>
    <xf numFmtId="0" fontId="6" fillId="3" borderId="2" xfId="0" applyFont="1" applyFill="1" applyBorder="1" applyAlignment="1">
      <alignment horizontal="left" vertical="top" wrapText="1"/>
    </xf>
    <xf numFmtId="0" fontId="0" fillId="0" borderId="2" xfId="0" applyBorder="1"/>
    <xf numFmtId="0" fontId="6" fillId="2" borderId="2" xfId="0" applyFont="1" applyFill="1" applyBorder="1" applyAlignment="1">
      <alignment horizontal="left" vertical="top" wrapText="1"/>
    </xf>
    <xf numFmtId="0" fontId="7" fillId="2" borderId="2" xfId="0" applyFont="1" applyFill="1" applyBorder="1" applyAlignment="1">
      <alignment horizontal="left" vertical="top" wrapText="1"/>
    </xf>
    <xf numFmtId="1" fontId="0" fillId="0" borderId="0" xfId="0" applyNumberFormat="1"/>
    <xf numFmtId="1" fontId="0" fillId="0" borderId="2" xfId="0" applyNumberFormat="1" applyBorder="1"/>
    <xf numFmtId="0" fontId="0" fillId="0" borderId="2" xfId="0" applyFill="1" applyBorder="1"/>
    <xf numFmtId="0" fontId="9" fillId="0" borderId="0" xfId="0" applyFont="1"/>
    <xf numFmtId="0" fontId="0" fillId="0" borderId="4" xfId="0" applyFill="1" applyBorder="1"/>
    <xf numFmtId="0" fontId="0" fillId="0" borderId="6" xfId="0" applyFill="1" applyBorder="1"/>
    <xf numFmtId="164" fontId="0" fillId="0" borderId="0" xfId="0" applyNumberFormat="1"/>
    <xf numFmtId="164" fontId="0" fillId="0" borderId="2" xfId="0" applyNumberFormat="1" applyBorder="1"/>
    <xf numFmtId="0" fontId="10" fillId="0" borderId="0" xfId="0" applyFont="1"/>
    <xf numFmtId="0" fontId="0" fillId="0" borderId="10" xfId="0" applyBorder="1"/>
    <xf numFmtId="0" fontId="0" fillId="0" borderId="10" xfId="0" applyBorder="1" applyAlignment="1">
      <alignment horizontal="center"/>
    </xf>
    <xf numFmtId="0" fontId="0" fillId="0" borderId="11" xfId="0" applyBorder="1"/>
    <xf numFmtId="0" fontId="6" fillId="2" borderId="12" xfId="0" applyFont="1" applyFill="1" applyBorder="1" applyAlignment="1">
      <alignment horizontal="left" vertical="top" wrapText="1"/>
    </xf>
    <xf numFmtId="0" fontId="6" fillId="3" borderId="12" xfId="0" applyFont="1" applyFill="1" applyBorder="1" applyAlignment="1">
      <alignment horizontal="left" vertical="top" wrapText="1"/>
    </xf>
    <xf numFmtId="0" fontId="7" fillId="2" borderId="12" xfId="0" applyFont="1" applyFill="1" applyBorder="1" applyAlignment="1">
      <alignment horizontal="left" vertical="top" wrapText="1"/>
    </xf>
    <xf numFmtId="0" fontId="6" fillId="3" borderId="13" xfId="0" applyFont="1" applyFill="1" applyBorder="1" applyAlignment="1">
      <alignment horizontal="left" vertical="top" wrapText="1"/>
    </xf>
    <xf numFmtId="0" fontId="7" fillId="2" borderId="13" xfId="0" applyFont="1" applyFill="1" applyBorder="1" applyAlignment="1">
      <alignment horizontal="left" vertical="top" wrapText="1"/>
    </xf>
    <xf numFmtId="0" fontId="0" fillId="0" borderId="2" xfId="0" applyBorder="1" applyAlignment="1">
      <alignment shrinkToFit="1"/>
    </xf>
    <xf numFmtId="0" fontId="0" fillId="0" borderId="6" xfId="0" applyFill="1" applyBorder="1" applyAlignment="1">
      <alignment shrinkToFit="1"/>
    </xf>
    <xf numFmtId="0" fontId="0" fillId="0" borderId="0" xfId="0" applyBorder="1"/>
    <xf numFmtId="0" fontId="0" fillId="0" borderId="0" xfId="0" applyFill="1" applyBorder="1"/>
    <xf numFmtId="2" fontId="0" fillId="0" borderId="2" xfId="0" applyNumberFormat="1" applyBorder="1"/>
    <xf numFmtId="2" fontId="0" fillId="0" borderId="0" xfId="0" applyNumberFormat="1"/>
    <xf numFmtId="0" fontId="0" fillId="0" borderId="2" xfId="0" applyBorder="1" applyAlignment="1">
      <alignment horizontal="center"/>
    </xf>
    <xf numFmtId="0" fontId="0" fillId="0" borderId="2" xfId="0" applyBorder="1" applyAlignment="1">
      <alignment horizontal="center"/>
    </xf>
    <xf numFmtId="164" fontId="0" fillId="0" borderId="5" xfId="0" applyNumberFormat="1" applyBorder="1"/>
    <xf numFmtId="0" fontId="11" fillId="0" borderId="0" xfId="0" applyFont="1"/>
    <xf numFmtId="2" fontId="0" fillId="0" borderId="2" xfId="0" applyNumberFormat="1" applyFont="1" applyBorder="1"/>
    <xf numFmtId="2" fontId="0" fillId="0" borderId="2" xfId="0" applyNumberFormat="1" applyFont="1" applyFill="1" applyBorder="1"/>
    <xf numFmtId="0" fontId="14" fillId="6" borderId="2"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4" fillId="6" borderId="10" xfId="0" applyFont="1" applyFill="1" applyBorder="1" applyAlignment="1">
      <alignment horizontal="center" vertical="center" wrapText="1"/>
    </xf>
    <xf numFmtId="0" fontId="14" fillId="6" borderId="0" xfId="0" applyFont="1" applyFill="1" applyAlignment="1">
      <alignment horizontal="center" vertical="center" wrapText="1"/>
    </xf>
    <xf numFmtId="49" fontId="15" fillId="6" borderId="2" xfId="0" applyNumberFormat="1" applyFont="1" applyFill="1" applyBorder="1" applyAlignment="1">
      <alignment horizontal="center" vertical="center" wrapText="1"/>
    </xf>
    <xf numFmtId="0" fontId="16" fillId="6" borderId="2" xfId="0" applyFont="1" applyFill="1" applyBorder="1" applyAlignment="1">
      <alignment horizontal="center" vertical="center" wrapText="1"/>
    </xf>
    <xf numFmtId="164" fontId="14" fillId="6" borderId="2" xfId="0" applyNumberFormat="1" applyFont="1" applyFill="1" applyBorder="1" applyAlignment="1">
      <alignment horizontal="center" vertical="center" wrapText="1"/>
    </xf>
    <xf numFmtId="1" fontId="14" fillId="6" borderId="2" xfId="0" applyNumberFormat="1" applyFont="1" applyFill="1" applyBorder="1" applyAlignment="1">
      <alignment horizontal="center" vertical="center" wrapText="1"/>
    </xf>
    <xf numFmtId="2" fontId="14" fillId="6" borderId="2" xfId="0" applyNumberFormat="1" applyFont="1" applyFill="1" applyBorder="1" applyAlignment="1">
      <alignment horizontal="center" vertical="center" wrapText="1"/>
    </xf>
    <xf numFmtId="164" fontId="0" fillId="0" borderId="14" xfId="0" applyNumberFormat="1" applyBorder="1"/>
    <xf numFmtId="2" fontId="14" fillId="6" borderId="4" xfId="0" applyNumberFormat="1" applyFont="1" applyFill="1" applyBorder="1" applyAlignment="1">
      <alignment horizontal="center" vertical="center" wrapText="1"/>
    </xf>
    <xf numFmtId="2" fontId="16" fillId="6" borderId="4" xfId="0" applyNumberFormat="1" applyFont="1" applyFill="1" applyBorder="1" applyAlignment="1">
      <alignment horizontal="center" vertical="center" wrapText="1"/>
    </xf>
    <xf numFmtId="2" fontId="0" fillId="0" borderId="0" xfId="0" applyNumberFormat="1" applyAlignment="1">
      <alignment horizontal="center"/>
    </xf>
    <xf numFmtId="164" fontId="0" fillId="0" borderId="11" xfId="0" applyNumberFormat="1" applyBorder="1"/>
    <xf numFmtId="0" fontId="0" fillId="0" borderId="14" xfId="0" applyBorder="1"/>
    <xf numFmtId="2" fontId="14" fillId="6" borderId="15" xfId="0" applyNumberFormat="1" applyFont="1" applyFill="1" applyBorder="1" applyAlignment="1">
      <alignment horizontal="center" vertical="center" wrapText="1"/>
    </xf>
    <xf numFmtId="2" fontId="14" fillId="6" borderId="3" xfId="0" applyNumberFormat="1" applyFont="1" applyFill="1" applyBorder="1" applyAlignment="1">
      <alignment horizontal="center" vertical="center" wrapText="1"/>
    </xf>
    <xf numFmtId="0" fontId="6" fillId="2" borderId="16" xfId="0" applyFont="1" applyFill="1" applyBorder="1" applyAlignment="1">
      <alignment horizontal="right" vertical="top"/>
    </xf>
    <xf numFmtId="0" fontId="6" fillId="3" borderId="16" xfId="0" applyFont="1" applyFill="1" applyBorder="1" applyAlignment="1">
      <alignment horizontal="right" vertical="top"/>
    </xf>
    <xf numFmtId="0" fontId="7" fillId="2" borderId="16" xfId="0" applyFont="1" applyFill="1" applyBorder="1" applyAlignment="1">
      <alignment horizontal="right" vertical="top"/>
    </xf>
    <xf numFmtId="164" fontId="0" fillId="0" borderId="17" xfId="0" applyNumberFormat="1" applyFont="1" applyBorder="1"/>
    <xf numFmtId="2" fontId="14" fillId="6" borderId="0" xfId="0" applyNumberFormat="1" applyFont="1" applyFill="1" applyBorder="1" applyAlignment="1">
      <alignment horizontal="center" vertical="center" wrapText="1"/>
    </xf>
    <xf numFmtId="0" fontId="5" fillId="0" borderId="0" xfId="0" applyFont="1"/>
    <xf numFmtId="164" fontId="14" fillId="6" borderId="4" xfId="0" applyNumberFormat="1" applyFont="1" applyFill="1" applyBorder="1" applyAlignment="1">
      <alignment horizontal="center" vertical="center" wrapText="1"/>
    </xf>
    <xf numFmtId="164" fontId="0" fillId="0" borderId="0" xfId="0" applyNumberFormat="1" applyBorder="1"/>
    <xf numFmtId="0" fontId="14" fillId="6" borderId="4" xfId="0" applyFont="1" applyFill="1" applyBorder="1" applyAlignment="1">
      <alignment horizontal="center" vertical="center" wrapText="1"/>
    </xf>
    <xf numFmtId="0" fontId="0" fillId="0" borderId="0" xfId="0" applyAlignment="1">
      <alignment vertical="center" wrapText="1"/>
    </xf>
    <xf numFmtId="0" fontId="0" fillId="0" borderId="2" xfId="0" applyBorder="1" applyAlignment="1">
      <alignment horizontal="center"/>
    </xf>
    <xf numFmtId="0" fontId="5" fillId="0" borderId="2" xfId="0" applyFont="1" applyBorder="1" applyAlignment="1">
      <alignment horizontal="left"/>
    </xf>
    <xf numFmtId="0" fontId="0" fillId="0" borderId="2" xfId="0" applyBorder="1" applyAlignment="1">
      <alignment horizontal="left"/>
    </xf>
    <xf numFmtId="0" fontId="0" fillId="0" borderId="2" xfId="0" applyBorder="1" applyAlignment="1">
      <alignment horizontal="left" wrapText="1"/>
    </xf>
    <xf numFmtId="164" fontId="0" fillId="0" borderId="0" xfId="0" applyNumberFormat="1" applyFill="1" applyBorder="1"/>
    <xf numFmtId="0" fontId="0" fillId="0" borderId="0" xfId="0" applyNumberFormat="1" applyAlignment="1">
      <alignment wrapText="1"/>
    </xf>
    <xf numFmtId="0" fontId="0" fillId="8" borderId="0" xfId="0" applyFill="1"/>
    <xf numFmtId="0" fontId="0" fillId="9" borderId="0" xfId="0" applyFill="1"/>
    <xf numFmtId="0" fontId="6" fillId="2" borderId="13" xfId="0" applyFont="1" applyFill="1" applyBorder="1" applyAlignment="1">
      <alignment horizontal="left" vertical="top" wrapText="1"/>
    </xf>
    <xf numFmtId="2" fontId="14" fillId="6" borderId="11" xfId="0" applyNumberFormat="1" applyFont="1" applyFill="1" applyBorder="1" applyAlignment="1">
      <alignment horizontal="center" vertical="center" wrapText="1"/>
    </xf>
    <xf numFmtId="0" fontId="0" fillId="0" borderId="18" xfId="0" applyBorder="1"/>
    <xf numFmtId="0" fontId="18" fillId="0" borderId="0" xfId="0" applyFont="1" applyAlignment="1">
      <alignment wrapText="1"/>
    </xf>
    <xf numFmtId="164" fontId="0" fillId="0" borderId="2" xfId="0" applyNumberFormat="1" applyFont="1" applyBorder="1"/>
    <xf numFmtId="0" fontId="17" fillId="10" borderId="19" xfId="0" applyNumberFormat="1" applyFont="1" applyFill="1" applyBorder="1" applyAlignment="1">
      <alignment wrapText="1"/>
    </xf>
    <xf numFmtId="164" fontId="17" fillId="10" borderId="19" xfId="0" applyNumberFormat="1" applyFont="1" applyFill="1" applyBorder="1" applyAlignment="1">
      <alignment wrapText="1"/>
    </xf>
    <xf numFmtId="0" fontId="17" fillId="10" borderId="20" xfId="0" applyNumberFormat="1" applyFont="1" applyFill="1" applyBorder="1" applyAlignment="1">
      <alignment wrapText="1"/>
    </xf>
    <xf numFmtId="0" fontId="17" fillId="10" borderId="0" xfId="0" applyNumberFormat="1" applyFont="1" applyFill="1" applyBorder="1" applyAlignment="1">
      <alignment wrapText="1"/>
    </xf>
    <xf numFmtId="0" fontId="6" fillId="3" borderId="18" xfId="0" applyFont="1" applyFill="1" applyBorder="1" applyAlignment="1">
      <alignment horizontal="left" vertical="top" wrapText="1"/>
    </xf>
    <xf numFmtId="0" fontId="6" fillId="2" borderId="18" xfId="0" applyFont="1" applyFill="1" applyBorder="1" applyAlignment="1">
      <alignment horizontal="left" vertical="top" wrapText="1"/>
    </xf>
    <xf numFmtId="0" fontId="7" fillId="2" borderId="18" xfId="0" applyFont="1" applyFill="1" applyBorder="1" applyAlignment="1">
      <alignment horizontal="left" vertical="top" wrapText="1"/>
    </xf>
    <xf numFmtId="1" fontId="15" fillId="11" borderId="2" xfId="0" applyNumberFormat="1" applyFont="1" applyFill="1" applyBorder="1" applyAlignment="1">
      <alignment horizontal="center" vertical="center" wrapText="1"/>
    </xf>
    <xf numFmtId="164" fontId="15" fillId="11" borderId="2" xfId="0" applyNumberFormat="1" applyFont="1" applyFill="1" applyBorder="1" applyAlignment="1">
      <alignment horizontal="center" vertical="center" wrapText="1"/>
    </xf>
    <xf numFmtId="164" fontId="14" fillId="12" borderId="2" xfId="0" applyNumberFormat="1" applyFont="1" applyFill="1" applyBorder="1" applyAlignment="1">
      <alignment horizontal="center" vertical="center" wrapText="1"/>
    </xf>
    <xf numFmtId="0" fontId="14" fillId="12" borderId="2" xfId="0" applyFont="1" applyFill="1" applyBorder="1" applyAlignment="1">
      <alignment horizontal="center" vertical="center" wrapText="1"/>
    </xf>
    <xf numFmtId="2" fontId="14" fillId="13" borderId="2" xfId="0" applyNumberFormat="1" applyFont="1" applyFill="1" applyBorder="1" applyAlignment="1">
      <alignment horizontal="center" vertical="center" wrapText="1"/>
    </xf>
    <xf numFmtId="2" fontId="14" fillId="13" borderId="4" xfId="0" applyNumberFormat="1" applyFont="1" applyFill="1" applyBorder="1" applyAlignment="1">
      <alignment horizontal="center" vertical="center" wrapText="1"/>
    </xf>
    <xf numFmtId="2" fontId="14" fillId="14" borderId="4" xfId="0" applyNumberFormat="1" applyFont="1" applyFill="1" applyBorder="1" applyAlignment="1">
      <alignment horizontal="center" vertical="center" wrapText="1"/>
    </xf>
    <xf numFmtId="0" fontId="19" fillId="10" borderId="19" xfId="0" applyNumberFormat="1" applyFont="1" applyFill="1" applyBorder="1" applyAlignment="1">
      <alignment wrapText="1"/>
    </xf>
    <xf numFmtId="164" fontId="20" fillId="10" borderId="19" xfId="0" applyNumberFormat="1" applyFont="1" applyFill="1" applyBorder="1" applyAlignment="1">
      <alignment wrapText="1"/>
    </xf>
    <xf numFmtId="0" fontId="20" fillId="10" borderId="0" xfId="0" applyNumberFormat="1" applyFont="1" applyFill="1" applyBorder="1" applyAlignment="1">
      <alignment wrapText="1"/>
    </xf>
    <xf numFmtId="2" fontId="0" fillId="0" borderId="0" xfId="0" applyNumberFormat="1" applyBorder="1"/>
    <xf numFmtId="164" fontId="0" fillId="0" borderId="3" xfId="0" applyNumberFormat="1" applyBorder="1"/>
    <xf numFmtId="0" fontId="0" fillId="0" borderId="3" xfId="0" applyBorder="1"/>
    <xf numFmtId="164" fontId="0" fillId="0" borderId="3" xfId="0" applyNumberFormat="1" applyFont="1" applyBorder="1"/>
    <xf numFmtId="165" fontId="0" fillId="0" borderId="0" xfId="0" applyNumberFormat="1"/>
    <xf numFmtId="0" fontId="0" fillId="0" borderId="2" xfId="0" applyNumberFormat="1" applyBorder="1" applyAlignment="1">
      <alignment wrapText="1"/>
    </xf>
    <xf numFmtId="0" fontId="0" fillId="5" borderId="2" xfId="0" applyNumberFormat="1" applyFill="1" applyBorder="1" applyAlignment="1">
      <alignment wrapText="1"/>
    </xf>
    <xf numFmtId="0" fontId="0" fillId="18" borderId="2" xfId="0" applyNumberFormat="1" applyFill="1" applyBorder="1" applyAlignment="1">
      <alignment wrapText="1"/>
    </xf>
    <xf numFmtId="0" fontId="0" fillId="19" borderId="2" xfId="0" applyNumberFormat="1" applyFill="1" applyBorder="1" applyAlignment="1">
      <alignment wrapText="1"/>
    </xf>
    <xf numFmtId="0" fontId="0" fillId="20" borderId="2" xfId="0" applyNumberFormat="1" applyFill="1" applyBorder="1" applyAlignment="1">
      <alignment wrapText="1"/>
    </xf>
    <xf numFmtId="166" fontId="0" fillId="0" borderId="0" xfId="0" applyNumberFormat="1"/>
    <xf numFmtId="0" fontId="0" fillId="21" borderId="2" xfId="0" applyNumberFormat="1" applyFill="1" applyBorder="1" applyAlignment="1">
      <alignment wrapText="1"/>
    </xf>
    <xf numFmtId="167" fontId="0" fillId="0" borderId="0" xfId="0" applyNumberFormat="1"/>
    <xf numFmtId="2" fontId="0" fillId="9" borderId="0" xfId="0" applyNumberFormat="1" applyFill="1"/>
    <xf numFmtId="2" fontId="0" fillId="0" borderId="0" xfId="0" applyNumberFormat="1" applyFill="1"/>
    <xf numFmtId="0" fontId="0" fillId="0" borderId="2" xfId="0" applyBorder="1" applyAlignment="1">
      <alignment horizontal="center"/>
    </xf>
    <xf numFmtId="2" fontId="0" fillId="0" borderId="0" xfId="0" applyNumberFormat="1" applyFill="1" applyBorder="1"/>
    <xf numFmtId="0" fontId="0" fillId="0" borderId="4" xfId="0" applyBorder="1"/>
    <xf numFmtId="164" fontId="0" fillId="0" borderId="11" xfId="0" applyNumberFormat="1" applyFill="1" applyBorder="1"/>
    <xf numFmtId="164" fontId="0" fillId="0" borderId="0" xfId="0" applyNumberFormat="1" applyFill="1"/>
    <xf numFmtId="0" fontId="0" fillId="21" borderId="0" xfId="0" applyFill="1"/>
    <xf numFmtId="0" fontId="0" fillId="16" borderId="0" xfId="0" applyFill="1"/>
    <xf numFmtId="0" fontId="0" fillId="22" borderId="0" xfId="0" applyFill="1"/>
    <xf numFmtId="0" fontId="5" fillId="12" borderId="0" xfId="0" applyFont="1" applyFill="1" applyAlignment="1">
      <alignment horizontal="center"/>
    </xf>
    <xf numFmtId="0" fontId="5" fillId="23" borderId="0" xfId="0" applyFont="1" applyFill="1" applyAlignment="1">
      <alignment horizontal="center"/>
    </xf>
    <xf numFmtId="0" fontId="0" fillId="0" borderId="0" xfId="0" applyAlignment="1"/>
    <xf numFmtId="0" fontId="22" fillId="0" borderId="0" xfId="0" applyFont="1"/>
    <xf numFmtId="0" fontId="23" fillId="0" borderId="0" xfId="0" applyFont="1"/>
    <xf numFmtId="0" fontId="24" fillId="9" borderId="0" xfId="0" applyFont="1" applyFill="1"/>
    <xf numFmtId="0" fontId="0" fillId="0" borderId="0" xfId="0" applyFont="1" applyFill="1"/>
    <xf numFmtId="0" fontId="0" fillId="0" borderId="0" xfId="0" applyFont="1" applyFill="1" applyAlignment="1">
      <alignment horizontal="center"/>
    </xf>
    <xf numFmtId="0" fontId="5" fillId="24" borderId="0" xfId="0" applyFont="1" applyFill="1" applyAlignment="1">
      <alignment horizontal="center"/>
    </xf>
    <xf numFmtId="0" fontId="0" fillId="24" borderId="0" xfId="0" applyFill="1"/>
    <xf numFmtId="0" fontId="0" fillId="5" borderId="1" xfId="0" applyFill="1" applyBorder="1" applyAlignment="1"/>
    <xf numFmtId="0" fontId="0" fillId="18" borderId="1" xfId="0" applyFill="1" applyBorder="1" applyAlignment="1"/>
    <xf numFmtId="0" fontId="0" fillId="19" borderId="1" xfId="0" applyFill="1" applyBorder="1" applyAlignment="1"/>
    <xf numFmtId="0" fontId="0" fillId="20" borderId="1" xfId="0" applyFill="1" applyBorder="1" applyAlignment="1"/>
    <xf numFmtId="0" fontId="0" fillId="21" borderId="1" xfId="0" applyFill="1" applyBorder="1" applyAlignment="1"/>
    <xf numFmtId="0" fontId="0" fillId="25" borderId="0" xfId="0" applyNumberFormat="1" applyFill="1" applyAlignment="1">
      <alignment wrapText="1"/>
    </xf>
    <xf numFmtId="164" fontId="0" fillId="25" borderId="0" xfId="0" applyNumberFormat="1" applyFill="1" applyBorder="1"/>
    <xf numFmtId="164" fontId="0" fillId="25" borderId="0" xfId="0" applyNumberFormat="1" applyFill="1"/>
    <xf numFmtId="0" fontId="0" fillId="25" borderId="0" xfId="0" applyFill="1"/>
    <xf numFmtId="0" fontId="0" fillId="0" borderId="2" xfId="0" applyBorder="1" applyAlignment="1">
      <alignment horizontal="center"/>
    </xf>
    <xf numFmtId="0" fontId="0" fillId="18" borderId="0" xfId="0" applyNumberFormat="1" applyFill="1" applyAlignment="1">
      <alignment wrapText="1"/>
    </xf>
    <xf numFmtId="0" fontId="0" fillId="19" borderId="0" xfId="0" applyNumberFormat="1" applyFill="1" applyAlignment="1">
      <alignment wrapText="1"/>
    </xf>
    <xf numFmtId="0" fontId="0" fillId="19" borderId="0" xfId="0" applyNumberFormat="1" applyFill="1" applyBorder="1" applyAlignment="1">
      <alignment wrapText="1"/>
    </xf>
    <xf numFmtId="0" fontId="0" fillId="20" borderId="0" xfId="0" applyNumberFormat="1" applyFill="1" applyAlignment="1">
      <alignment wrapText="1"/>
    </xf>
    <xf numFmtId="166" fontId="0" fillId="0" borderId="2" xfId="0" applyNumberFormat="1" applyBorder="1"/>
    <xf numFmtId="0" fontId="0" fillId="21" borderId="0" xfId="0" applyNumberFormat="1" applyFill="1" applyAlignment="1">
      <alignment wrapText="1"/>
    </xf>
    <xf numFmtId="167" fontId="0" fillId="0" borderId="2" xfId="0" applyNumberFormat="1" applyBorder="1"/>
    <xf numFmtId="0" fontId="0" fillId="0" borderId="2" xfId="0" applyBorder="1" applyAlignment="1">
      <alignment horizontal="center"/>
    </xf>
    <xf numFmtId="1" fontId="0" fillId="0" borderId="18" xfId="0" applyNumberFormat="1" applyFill="1" applyBorder="1"/>
    <xf numFmtId="1" fontId="0" fillId="0" borderId="18" xfId="0" applyNumberFormat="1" applyBorder="1"/>
    <xf numFmtId="1" fontId="0" fillId="0" borderId="18" xfId="0" applyNumberFormat="1" applyBorder="1" applyAlignment="1">
      <alignment horizontal="center"/>
    </xf>
    <xf numFmtId="0" fontId="0" fillId="2" borderId="3" xfId="0" applyFill="1" applyBorder="1" applyAlignment="1">
      <alignment horizontal="left" vertical="top" wrapText="1"/>
    </xf>
    <xf numFmtId="0" fontId="0" fillId="0" borderId="3" xfId="0" applyBorder="1" applyAlignment="1">
      <alignment horizontal="center"/>
    </xf>
    <xf numFmtId="1" fontId="0" fillId="0" borderId="21" xfId="0" applyNumberFormat="1" applyBorder="1" applyAlignment="1">
      <alignment horizontal="center"/>
    </xf>
    <xf numFmtId="0" fontId="0" fillId="0" borderId="5" xfId="0" applyNumberFormat="1" applyBorder="1"/>
    <xf numFmtId="0" fontId="0" fillId="0" borderId="2" xfId="0" applyNumberFormat="1" applyBorder="1"/>
    <xf numFmtId="0" fontId="0" fillId="0" borderId="3" xfId="0" applyNumberFormat="1" applyBorder="1"/>
    <xf numFmtId="0" fontId="21" fillId="26" borderId="0" xfId="0" applyFont="1" applyFill="1"/>
    <xf numFmtId="0" fontId="0" fillId="0" borderId="2" xfId="0" applyNumberFormat="1" applyFill="1" applyBorder="1" applyAlignment="1">
      <alignment wrapText="1"/>
    </xf>
    <xf numFmtId="0" fontId="21" fillId="26" borderId="2" xfId="0" applyFont="1" applyFill="1" applyBorder="1"/>
    <xf numFmtId="0" fontId="0" fillId="0" borderId="0" xfId="0" applyFill="1" applyAlignment="1">
      <alignment horizontal="center"/>
    </xf>
    <xf numFmtId="0" fontId="6" fillId="0" borderId="2" xfId="0" applyFont="1" applyFill="1" applyBorder="1" applyAlignment="1">
      <alignment horizontal="center" vertical="top" wrapText="1"/>
    </xf>
    <xf numFmtId="2" fontId="0" fillId="0" borderId="2" xfId="0" applyNumberFormat="1" applyFill="1" applyBorder="1" applyAlignment="1">
      <alignment horizontal="center"/>
    </xf>
    <xf numFmtId="0" fontId="0" fillId="0" borderId="2" xfId="0" applyFill="1" applyBorder="1" applyAlignment="1">
      <alignment horizontal="center"/>
    </xf>
    <xf numFmtId="0" fontId="0" fillId="0" borderId="2" xfId="0" applyNumberFormat="1" applyFill="1" applyBorder="1" applyAlignment="1">
      <alignment horizontal="center"/>
    </xf>
    <xf numFmtId="0" fontId="0" fillId="0" borderId="2" xfId="0" applyNumberFormat="1" applyFont="1" applyFill="1" applyBorder="1" applyAlignment="1">
      <alignment horizontal="center"/>
    </xf>
    <xf numFmtId="0" fontId="25" fillId="0" borderId="2" xfId="0" applyFont="1" applyFill="1" applyBorder="1" applyAlignment="1">
      <alignment horizontal="center" vertical="top" wrapText="1"/>
    </xf>
    <xf numFmtId="0" fontId="7" fillId="0" borderId="2" xfId="0" applyFont="1" applyFill="1" applyBorder="1" applyAlignment="1">
      <alignment horizontal="center" vertical="top" wrapText="1"/>
    </xf>
    <xf numFmtId="0" fontId="0" fillId="0" borderId="2" xfId="0" applyFont="1" applyFill="1" applyBorder="1" applyAlignment="1">
      <alignment horizontal="center"/>
    </xf>
    <xf numFmtId="0" fontId="0" fillId="0" borderId="0" xfId="0" applyNumberFormat="1" applyFill="1" applyAlignment="1">
      <alignment wrapText="1"/>
    </xf>
    <xf numFmtId="0" fontId="0" fillId="0" borderId="2" xfId="0" applyNumberFormat="1" applyFill="1" applyBorder="1" applyAlignment="1">
      <alignment horizontal="center" wrapText="1"/>
    </xf>
    <xf numFmtId="0" fontId="0" fillId="0" borderId="2" xfId="0" applyBorder="1" applyAlignment="1">
      <alignment horizontal="center"/>
    </xf>
    <xf numFmtId="0" fontId="0" fillId="0" borderId="9" xfId="0"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164" fontId="21" fillId="17" borderId="0" xfId="0" applyNumberFormat="1" applyFont="1" applyFill="1" applyAlignment="1">
      <alignment horizontal="center"/>
    </xf>
    <xf numFmtId="164" fontId="21" fillId="16" borderId="0" xfId="0" applyNumberFormat="1" applyFont="1" applyFill="1" applyAlignment="1">
      <alignment horizontal="center"/>
    </xf>
    <xf numFmtId="1" fontId="0" fillId="11" borderId="1" xfId="0" applyNumberFormat="1" applyFill="1" applyBorder="1" applyAlignment="1">
      <alignment horizontal="center"/>
    </xf>
    <xf numFmtId="164" fontId="0" fillId="12" borderId="1" xfId="0" applyNumberFormat="1" applyFill="1" applyBorder="1" applyAlignment="1">
      <alignment horizontal="center"/>
    </xf>
    <xf numFmtId="0" fontId="0" fillId="13" borderId="0" xfId="0" applyFill="1" applyAlignment="1">
      <alignment horizontal="center"/>
    </xf>
    <xf numFmtId="0" fontId="0" fillId="14" borderId="0" xfId="0" applyFill="1" applyAlignment="1">
      <alignment horizontal="center"/>
    </xf>
    <xf numFmtId="164" fontId="17" fillId="15" borderId="0" xfId="0" applyNumberFormat="1" applyFont="1" applyFill="1" applyAlignment="1">
      <alignment horizontal="center"/>
    </xf>
    <xf numFmtId="0" fontId="0" fillId="0" borderId="0" xfId="0" applyAlignment="1">
      <alignment horizontal="center"/>
    </xf>
  </cellXfs>
  <cellStyles count="1">
    <cellStyle name="Normal" xfId="0" builtinId="0"/>
  </cellStyles>
  <dxfs count="562">
    <dxf>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top style="thin">
          <color indexed="64"/>
        </top>
        <bottom style="thin">
          <color indexed="64"/>
        </bottom>
      </border>
    </dxf>
    <dxf>
      <numFmt numFmtId="0" formatCode="General"/>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textRotation="0" indent="0" relativeIndent="255" justifyLastLine="0" shrinkToFit="0" mergeCell="0" readingOrder="0"/>
      <border diagonalUp="0" diagonalDown="0">
        <left/>
        <right style="thin">
          <color indexed="64"/>
        </right>
        <top style="thin">
          <color indexed="64"/>
        </top>
        <bottom style="thin">
          <color indexed="64"/>
        </bottom>
      </border>
    </dxf>
    <dxf>
      <font>
        <condense val="0"/>
        <extend val="0"/>
        <color rgb="FF9C0006"/>
      </font>
      <fill>
        <patternFill>
          <bgColor rgb="FFFFC7CE"/>
        </patternFill>
      </fill>
    </dxf>
    <dxf>
      <numFmt numFmtId="0" formatCode="General"/>
      <fill>
        <patternFill patternType="none">
          <fgColor indexed="64"/>
          <bgColor indexed="65"/>
        </patternFill>
      </fill>
      <alignment horizontal="center" vertical="bottom" textRotation="0" wrapText="1" indent="0" relativeIndent="255" justifyLastLine="0" shrinkToFit="0" mergeCell="0" readingOrder="0"/>
      <border diagonalUp="0" diagonalDown="0">
        <left style="thin">
          <color indexed="64"/>
        </left>
        <right style="thin">
          <color indexed="64"/>
        </right>
        <top/>
        <bottom/>
      </border>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444444"/>
        <name val="Arial"/>
        <scheme val="none"/>
      </font>
      <fill>
        <patternFill patternType="solid">
          <fgColor indexed="64"/>
          <bgColor rgb="FFDFDFDF"/>
        </patternFill>
      </fill>
      <alignment horizontal="left" vertical="top" textRotation="0" wrapText="1" indent="0" relativeIndent="0" justifyLastLine="0" shrinkToFit="0" mergeCell="0" readingOrder="0"/>
      <border diagonalUp="0" diagonalDown="0">
        <left style="medium">
          <color rgb="FFFFCC99"/>
        </left>
        <right/>
        <top/>
        <bottom/>
        <vertical/>
        <horizontal/>
      </border>
    </dxf>
    <dxf>
      <fill>
        <patternFill patternType="solid">
          <fgColor rgb="FFFFC7CE"/>
          <bgColor rgb="FFFFFFFF"/>
        </patternFill>
      </fill>
    </dxf>
    <dxf>
      <border outline="0">
        <right style="thin">
          <color indexed="64"/>
        </right>
      </border>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solid">
          <fgColor indexed="64"/>
          <bgColor theme="9" tint="-0.249977111117893"/>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fill>
        <patternFill patternType="none">
          <fgColor indexed="64"/>
          <bgColor indexed="65"/>
        </patternFill>
      </fill>
    </dxf>
    <dxf>
      <numFmt numFmtId="164" formatCode="0.000"/>
    </dxf>
    <dxf>
      <numFmt numFmtId="164" formatCode="0.000"/>
    </dxf>
    <dxf>
      <numFmt numFmtId="164" formatCode="0.000"/>
    </dxf>
    <dxf>
      <numFmt numFmtId="164" formatCode="0.000"/>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dxf>
    <dxf>
      <numFmt numFmtId="0" formatCode="General"/>
      <alignment horizontal="general" vertical="bottom" textRotation="0" wrapText="1" indent="0" relativeIndent="0" justifyLastLine="0" shrinkToFit="0" mergeCell="0" readingOrder="0"/>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00B050"/>
        </patternFill>
      </fill>
    </dxf>
    <dxf>
      <font>
        <condense val="0"/>
        <extend val="0"/>
        <color rgb="FF006100"/>
      </font>
      <fill>
        <patternFill>
          <bgColor rgb="FFC6EFCE"/>
        </patternFill>
      </fill>
    </dxf>
    <dxf>
      <font>
        <condense val="0"/>
        <extend val="0"/>
        <color rgb="FF9C6500"/>
      </font>
      <fill>
        <patternFill>
          <bgColor rgb="FFFFEB9C"/>
        </patternFill>
      </fill>
    </dxf>
    <dxf>
      <font>
        <color rgb="FF9C6500"/>
      </font>
      <fill>
        <patternFill>
          <bgColor rgb="FFFFEB9C"/>
        </patternFill>
      </fill>
    </dxf>
    <dxf>
      <font>
        <condense val="0"/>
        <extend val="0"/>
        <color rgb="FF006100"/>
      </font>
      <fill>
        <patternFill>
          <bgColor rgb="FFC6EFCE"/>
        </patternFill>
      </fill>
    </dxf>
    <dxf>
      <fill>
        <patternFill>
          <bgColor rgb="FF92D050"/>
        </patternFill>
      </fill>
    </dxf>
    <dxf>
      <font>
        <condense val="0"/>
        <extend val="0"/>
        <color rgb="FF9C6500"/>
      </font>
      <fill>
        <patternFill>
          <bgColor rgb="FFFFEB9C"/>
        </patternFill>
      </fill>
    </dxf>
    <dxf>
      <font>
        <condense val="0"/>
        <extend val="0"/>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border diagonalUp="0" diagonalDown="0">
        <left style="thin">
          <color indexed="64"/>
        </left>
        <right/>
        <top/>
        <bottom/>
        <vertical/>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font>
        <b/>
        <strike val="0"/>
        <outline val="0"/>
        <shadow val="0"/>
        <u val="none"/>
        <vertAlign val="baseline"/>
        <color rgb="FF7030A0"/>
        <name val="Calibri"/>
        <scheme val="minor"/>
      </font>
      <fill>
        <patternFill patternType="solid">
          <bgColor rgb="FFC0C0C0"/>
        </patternFill>
      </fill>
      <alignment horizontal="center" vertical="center" textRotation="0" wrapText="1" indent="0" relativeIndent="255" justifyLastLine="0" shrinkToFit="0" readingOrder="0"/>
    </dxf>
    <dxf>
      <fill>
        <patternFill>
          <fgColor theme="6" tint="0.39994506668294322"/>
          <bgColor theme="6" tint="-0.24994659260841701"/>
        </patternFill>
      </fill>
    </dxf>
    <dxf>
      <fill>
        <patternFill>
          <bgColor rgb="FFFF3300"/>
        </patternFill>
      </fill>
    </dxf>
    <dxf>
      <fill>
        <gradientFill type="path" left="0.5" right="0.5" top="0.5" bottom="0.5">
          <stop position="0">
            <color theme="9" tint="0.59999389629810485"/>
          </stop>
          <stop position="1">
            <color rgb="FFFFFF00"/>
          </stop>
        </gradient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numFmt numFmtId="1" formatCode="0"/>
      <border diagonalUp="0" diagonalDown="0">
        <left style="thin">
          <color indexed="64"/>
        </left>
        <right/>
        <top style="thin">
          <color indexed="64"/>
        </top>
        <bottom style="thin">
          <color indexed="64"/>
        </bottom>
        <vertical/>
        <horizontal/>
      </border>
    </dxf>
    <dxf>
      <font>
        <color rgb="FF006100"/>
      </font>
      <fill>
        <patternFill>
          <bgColor rgb="FFC6EFCE"/>
        </patternFill>
      </fil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444444"/>
        <name val="Arial"/>
        <scheme val="none"/>
      </font>
      <fill>
        <patternFill patternType="solid">
          <fgColor indexed="64"/>
          <bgColor rgb="FFDFDFDF"/>
        </patternFill>
      </fill>
      <alignment horizontal="left" vertical="top"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patternType="none">
          <fgColor indexed="64"/>
          <bgColor indexed="65"/>
        </patternFill>
      </fill>
      <border diagonalUp="0" diagonalDown="0" outline="0">
        <left style="thin">
          <color indexed="64"/>
        </left>
        <right style="thin">
          <color indexed="64"/>
        </right>
        <top/>
        <bottom/>
      </border>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border diagonalUp="0" diagonalDown="0">
        <left style="thin">
          <color indexed="64"/>
        </left>
        <right/>
        <top/>
        <bottom/>
        <vertical/>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font>
        <b/>
        <strike val="0"/>
        <outline val="0"/>
        <shadow val="0"/>
        <u val="none"/>
        <vertAlign val="baseline"/>
        <color rgb="FF7030A0"/>
        <name val="Calibri"/>
        <scheme val="minor"/>
      </font>
      <fill>
        <patternFill patternType="solid">
          <bgColor rgb="FFC0C0C0"/>
        </patternFill>
      </fill>
      <alignment horizontal="center" vertical="center" textRotation="0" wrapText="1" indent="0" relativeIndent="255" justifyLastLine="0" shrinkToFit="0" readingOrder="0"/>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fgColor theme="6" tint="0.39994506668294322"/>
          <bgColor theme="6" tint="-0.24994659260841701"/>
        </patternFill>
      </fill>
    </dxf>
    <dxf>
      <fill>
        <patternFill>
          <bgColor rgb="FFFF3300"/>
        </patternFill>
      </fill>
    </dxf>
    <dxf>
      <fill>
        <gradientFill type="path" left="0.5" right="0.5" top="0.5" bottom="0.5">
          <stop position="0">
            <color theme="9" tint="0.59999389629810485"/>
          </stop>
          <stop position="1">
            <color rgb="FFFFFF00"/>
          </stop>
        </gradient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top/>
        <bottom/>
        <vertical/>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font>
        <b/>
        <strike val="0"/>
        <outline val="0"/>
        <shadow val="0"/>
        <u val="none"/>
        <vertAlign val="baseline"/>
        <color rgb="FF7030A0"/>
        <name val="Calibri"/>
        <scheme val="minor"/>
      </font>
      <fill>
        <patternFill patternType="solid">
          <bgColor rgb="FFC0C0C0"/>
        </patternFill>
      </fill>
      <alignment horizontal="center" vertical="center" textRotation="0" wrapText="1" indent="0" relativeIndent="255" justifyLastLine="0" shrinkToFit="0" readingOrder="0"/>
    </dxf>
    <dxf>
      <font>
        <condense val="0"/>
        <extend val="0"/>
        <color rgb="FF9C6500"/>
      </font>
      <fill>
        <patternFill>
          <bgColor rgb="FFFFEB9C"/>
        </patternFill>
      </fill>
    </dxf>
    <dxf>
      <font>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lor rgb="FF9C6500"/>
      </font>
      <fill>
        <patternFill>
          <bgColor rgb="FFFFEB9C"/>
        </patternFill>
      </fill>
    </dxf>
    <dxf>
      <fill>
        <patternFill>
          <fgColor theme="6" tint="0.39994506668294322"/>
          <bgColor theme="6" tint="-0.24994659260841701"/>
        </patternFill>
      </fill>
    </dxf>
    <dxf>
      <fill>
        <patternFill>
          <bgColor rgb="FFFF3300"/>
        </patternFill>
      </fill>
    </dxf>
    <dxf>
      <fill>
        <gradientFill type="path" left="0.5" right="0.5" top="0.5" bottom="0.5">
          <stop position="0">
            <color theme="9" tint="0.59999389629810485"/>
          </stop>
          <stop position="1">
            <color rgb="FFFFFF00"/>
          </stop>
        </gradient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mruColors>
      <color rgb="FF75FA6E"/>
      <color rgb="FFFFFF99"/>
      <color rgb="FFFF3300"/>
      <color rgb="FFF474C9"/>
      <color rgb="FF969696"/>
      <color rgb="FFBDF117"/>
      <color rgb="FFC0C0C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lang val="es-MX"/>
  <c:chart>
    <c:title/>
    <c:plotArea>
      <c:layout/>
      <c:lineChart>
        <c:grouping val="standard"/>
        <c:ser>
          <c:idx val="0"/>
          <c:order val="0"/>
          <c:tx>
            <c:v>Humano</c:v>
          </c:tx>
          <c:marker>
            <c:symbol val="none"/>
          </c:marker>
          <c:val>
            <c:numRef>
              <c:f>ANOVAevaluacioncontinua_fuck!$K$1:$K$191</c:f>
              <c:numCache>
                <c:formatCode>0.000</c:formatCode>
                <c:ptCount val="191"/>
                <c:pt idx="0">
                  <c:v>0</c:v>
                </c:pt>
                <c:pt idx="1">
                  <c:v>0</c:v>
                </c:pt>
                <c:pt idx="2">
                  <c:v>1.5</c:v>
                </c:pt>
                <c:pt idx="3">
                  <c:v>1.75</c:v>
                </c:pt>
                <c:pt idx="4">
                  <c:v>0.75</c:v>
                </c:pt>
                <c:pt idx="5">
                  <c:v>2</c:v>
                </c:pt>
                <c:pt idx="6">
                  <c:v>1.5</c:v>
                </c:pt>
                <c:pt idx="7">
                  <c:v>0.75</c:v>
                </c:pt>
                <c:pt idx="8">
                  <c:v>1.5</c:v>
                </c:pt>
                <c:pt idx="9">
                  <c:v>1.25</c:v>
                </c:pt>
                <c:pt idx="10">
                  <c:v>1.25</c:v>
                </c:pt>
                <c:pt idx="11">
                  <c:v>0.75</c:v>
                </c:pt>
                <c:pt idx="12">
                  <c:v>1.5</c:v>
                </c:pt>
                <c:pt idx="13">
                  <c:v>1.75</c:v>
                </c:pt>
                <c:pt idx="14">
                  <c:v>2</c:v>
                </c:pt>
                <c:pt idx="15">
                  <c:v>2.25</c:v>
                </c:pt>
                <c:pt idx="16">
                  <c:v>2.75</c:v>
                </c:pt>
                <c:pt idx="17">
                  <c:v>1.75</c:v>
                </c:pt>
                <c:pt idx="18">
                  <c:v>2.75</c:v>
                </c:pt>
                <c:pt idx="19">
                  <c:v>2.5</c:v>
                </c:pt>
                <c:pt idx="20">
                  <c:v>1.75</c:v>
                </c:pt>
                <c:pt idx="21">
                  <c:v>1</c:v>
                </c:pt>
                <c:pt idx="22">
                  <c:v>3.25</c:v>
                </c:pt>
                <c:pt idx="23">
                  <c:v>2.5</c:v>
                </c:pt>
                <c:pt idx="24">
                  <c:v>2.25</c:v>
                </c:pt>
                <c:pt idx="25">
                  <c:v>1</c:v>
                </c:pt>
                <c:pt idx="26">
                  <c:v>3</c:v>
                </c:pt>
                <c:pt idx="27">
                  <c:v>3.5</c:v>
                </c:pt>
                <c:pt idx="28">
                  <c:v>1</c:v>
                </c:pt>
                <c:pt idx="29">
                  <c:v>1.5</c:v>
                </c:pt>
                <c:pt idx="30">
                  <c:v>3</c:v>
                </c:pt>
                <c:pt idx="31">
                  <c:v>2.75</c:v>
                </c:pt>
                <c:pt idx="32">
                  <c:v>2</c:v>
                </c:pt>
                <c:pt idx="33">
                  <c:v>1.5</c:v>
                </c:pt>
                <c:pt idx="34">
                  <c:v>2</c:v>
                </c:pt>
                <c:pt idx="35">
                  <c:v>2.75</c:v>
                </c:pt>
                <c:pt idx="36">
                  <c:v>2.25</c:v>
                </c:pt>
                <c:pt idx="37">
                  <c:v>1.75</c:v>
                </c:pt>
                <c:pt idx="38">
                  <c:v>3</c:v>
                </c:pt>
                <c:pt idx="39">
                  <c:v>1.75</c:v>
                </c:pt>
                <c:pt idx="40">
                  <c:v>2.25</c:v>
                </c:pt>
                <c:pt idx="41">
                  <c:v>2.75</c:v>
                </c:pt>
                <c:pt idx="42">
                  <c:v>2</c:v>
                </c:pt>
                <c:pt idx="43">
                  <c:v>3</c:v>
                </c:pt>
                <c:pt idx="44">
                  <c:v>2.25</c:v>
                </c:pt>
                <c:pt idx="45">
                  <c:v>2.5</c:v>
                </c:pt>
                <c:pt idx="46">
                  <c:v>2.25</c:v>
                </c:pt>
                <c:pt idx="47">
                  <c:v>2.5</c:v>
                </c:pt>
                <c:pt idx="48">
                  <c:v>2.5</c:v>
                </c:pt>
                <c:pt idx="49">
                  <c:v>2.5</c:v>
                </c:pt>
                <c:pt idx="50">
                  <c:v>3.5</c:v>
                </c:pt>
                <c:pt idx="51">
                  <c:v>3.25</c:v>
                </c:pt>
                <c:pt idx="52">
                  <c:v>4.25</c:v>
                </c:pt>
                <c:pt idx="53">
                  <c:v>2.25</c:v>
                </c:pt>
                <c:pt idx="54">
                  <c:v>2.75</c:v>
                </c:pt>
                <c:pt idx="55">
                  <c:v>2.75</c:v>
                </c:pt>
                <c:pt idx="56">
                  <c:v>4.25</c:v>
                </c:pt>
                <c:pt idx="57">
                  <c:v>3.75</c:v>
                </c:pt>
                <c:pt idx="58">
                  <c:v>4</c:v>
                </c:pt>
                <c:pt idx="59">
                  <c:v>3.5</c:v>
                </c:pt>
                <c:pt idx="60">
                  <c:v>3</c:v>
                </c:pt>
                <c:pt idx="61">
                  <c:v>2.5</c:v>
                </c:pt>
                <c:pt idx="62">
                  <c:v>2</c:v>
                </c:pt>
                <c:pt idx="63">
                  <c:v>3.25</c:v>
                </c:pt>
                <c:pt idx="64">
                  <c:v>2.75</c:v>
                </c:pt>
                <c:pt idx="65">
                  <c:v>2.75</c:v>
                </c:pt>
                <c:pt idx="66">
                  <c:v>1.5</c:v>
                </c:pt>
                <c:pt idx="67">
                  <c:v>2.5</c:v>
                </c:pt>
                <c:pt idx="68">
                  <c:v>3.25</c:v>
                </c:pt>
                <c:pt idx="69">
                  <c:v>3.5</c:v>
                </c:pt>
                <c:pt idx="70">
                  <c:v>3.25</c:v>
                </c:pt>
                <c:pt idx="71">
                  <c:v>2.75</c:v>
                </c:pt>
                <c:pt idx="72">
                  <c:v>3.75</c:v>
                </c:pt>
                <c:pt idx="73">
                  <c:v>5</c:v>
                </c:pt>
                <c:pt idx="74">
                  <c:v>2.75</c:v>
                </c:pt>
                <c:pt idx="75">
                  <c:v>2.75</c:v>
                </c:pt>
                <c:pt idx="76">
                  <c:v>3.75</c:v>
                </c:pt>
                <c:pt idx="77">
                  <c:v>4.5</c:v>
                </c:pt>
                <c:pt idx="78">
                  <c:v>2</c:v>
                </c:pt>
                <c:pt idx="79">
                  <c:v>3.5</c:v>
                </c:pt>
                <c:pt idx="80">
                  <c:v>5</c:v>
                </c:pt>
                <c:pt idx="81">
                  <c:v>2.5</c:v>
                </c:pt>
                <c:pt idx="82">
                  <c:v>3.25</c:v>
                </c:pt>
                <c:pt idx="83">
                  <c:v>2</c:v>
                </c:pt>
                <c:pt idx="84">
                  <c:v>3</c:v>
                </c:pt>
                <c:pt idx="85">
                  <c:v>3.5</c:v>
                </c:pt>
                <c:pt idx="86">
                  <c:v>3</c:v>
                </c:pt>
                <c:pt idx="87">
                  <c:v>4</c:v>
                </c:pt>
                <c:pt idx="88">
                  <c:v>4.25</c:v>
                </c:pt>
                <c:pt idx="89">
                  <c:v>2</c:v>
                </c:pt>
                <c:pt idx="90">
                  <c:v>3.5</c:v>
                </c:pt>
                <c:pt idx="91">
                  <c:v>3.25</c:v>
                </c:pt>
                <c:pt idx="92">
                  <c:v>2.5</c:v>
                </c:pt>
                <c:pt idx="93">
                  <c:v>3.5</c:v>
                </c:pt>
                <c:pt idx="94">
                  <c:v>1.75</c:v>
                </c:pt>
                <c:pt idx="95">
                  <c:v>4.75</c:v>
                </c:pt>
                <c:pt idx="96">
                  <c:v>3</c:v>
                </c:pt>
                <c:pt idx="97">
                  <c:v>3.25</c:v>
                </c:pt>
                <c:pt idx="98">
                  <c:v>5</c:v>
                </c:pt>
                <c:pt idx="99">
                  <c:v>2.25</c:v>
                </c:pt>
                <c:pt idx="100">
                  <c:v>3.25</c:v>
                </c:pt>
                <c:pt idx="101">
                  <c:v>5.5</c:v>
                </c:pt>
                <c:pt idx="102">
                  <c:v>4.25</c:v>
                </c:pt>
                <c:pt idx="103">
                  <c:v>4</c:v>
                </c:pt>
                <c:pt idx="104">
                  <c:v>4</c:v>
                </c:pt>
                <c:pt idx="105">
                  <c:v>3.75</c:v>
                </c:pt>
                <c:pt idx="106">
                  <c:v>5.5</c:v>
                </c:pt>
                <c:pt idx="107">
                  <c:v>3.5</c:v>
                </c:pt>
                <c:pt idx="108">
                  <c:v>2.75</c:v>
                </c:pt>
                <c:pt idx="109">
                  <c:v>3.5</c:v>
                </c:pt>
                <c:pt idx="110">
                  <c:v>2.75</c:v>
                </c:pt>
                <c:pt idx="111">
                  <c:v>3.25</c:v>
                </c:pt>
                <c:pt idx="112">
                  <c:v>5.5</c:v>
                </c:pt>
                <c:pt idx="113">
                  <c:v>4.25</c:v>
                </c:pt>
                <c:pt idx="114">
                  <c:v>4.75</c:v>
                </c:pt>
                <c:pt idx="115">
                  <c:v>5.25</c:v>
                </c:pt>
                <c:pt idx="116">
                  <c:v>3.5</c:v>
                </c:pt>
                <c:pt idx="117">
                  <c:v>4.25</c:v>
                </c:pt>
                <c:pt idx="118">
                  <c:v>2.5</c:v>
                </c:pt>
                <c:pt idx="119">
                  <c:v>2.5</c:v>
                </c:pt>
                <c:pt idx="120">
                  <c:v>3</c:v>
                </c:pt>
                <c:pt idx="121">
                  <c:v>2.5</c:v>
                </c:pt>
                <c:pt idx="122">
                  <c:v>2.5</c:v>
                </c:pt>
                <c:pt idx="123">
                  <c:v>4.5</c:v>
                </c:pt>
                <c:pt idx="124">
                  <c:v>2.5</c:v>
                </c:pt>
                <c:pt idx="125">
                  <c:v>2.75</c:v>
                </c:pt>
                <c:pt idx="126">
                  <c:v>5</c:v>
                </c:pt>
                <c:pt idx="127">
                  <c:v>3</c:v>
                </c:pt>
                <c:pt idx="128">
                  <c:v>4.25</c:v>
                </c:pt>
                <c:pt idx="129">
                  <c:v>4.5</c:v>
                </c:pt>
                <c:pt idx="130">
                  <c:v>4</c:v>
                </c:pt>
                <c:pt idx="131">
                  <c:v>4.5</c:v>
                </c:pt>
                <c:pt idx="132">
                  <c:v>3.5</c:v>
                </c:pt>
                <c:pt idx="133">
                  <c:v>3.5</c:v>
                </c:pt>
                <c:pt idx="134">
                  <c:v>3.75</c:v>
                </c:pt>
                <c:pt idx="135">
                  <c:v>4</c:v>
                </c:pt>
                <c:pt idx="136">
                  <c:v>4.5</c:v>
                </c:pt>
                <c:pt idx="137">
                  <c:v>5.25</c:v>
                </c:pt>
                <c:pt idx="138">
                  <c:v>5</c:v>
                </c:pt>
                <c:pt idx="139">
                  <c:v>5</c:v>
                </c:pt>
                <c:pt idx="140">
                  <c:v>3.25</c:v>
                </c:pt>
                <c:pt idx="141">
                  <c:v>3.5</c:v>
                </c:pt>
                <c:pt idx="142">
                  <c:v>3.75</c:v>
                </c:pt>
                <c:pt idx="143">
                  <c:v>4.75</c:v>
                </c:pt>
                <c:pt idx="144">
                  <c:v>6.25</c:v>
                </c:pt>
                <c:pt idx="145">
                  <c:v>6.5</c:v>
                </c:pt>
                <c:pt idx="146">
                  <c:v>5</c:v>
                </c:pt>
                <c:pt idx="147">
                  <c:v>3.75</c:v>
                </c:pt>
                <c:pt idx="148">
                  <c:v>3</c:v>
                </c:pt>
                <c:pt idx="149">
                  <c:v>3.75</c:v>
                </c:pt>
                <c:pt idx="150">
                  <c:v>4.75</c:v>
                </c:pt>
                <c:pt idx="151">
                  <c:v>3.25</c:v>
                </c:pt>
                <c:pt idx="152">
                  <c:v>4</c:v>
                </c:pt>
                <c:pt idx="153">
                  <c:v>6.25</c:v>
                </c:pt>
                <c:pt idx="154">
                  <c:v>4.25</c:v>
                </c:pt>
                <c:pt idx="155">
                  <c:v>4.5</c:v>
                </c:pt>
                <c:pt idx="156">
                  <c:v>6.5</c:v>
                </c:pt>
                <c:pt idx="157">
                  <c:v>6.5</c:v>
                </c:pt>
                <c:pt idx="158">
                  <c:v>5.75</c:v>
                </c:pt>
                <c:pt idx="159">
                  <c:v>5.25</c:v>
                </c:pt>
                <c:pt idx="160">
                  <c:v>5.25</c:v>
                </c:pt>
                <c:pt idx="161">
                  <c:v>6</c:v>
                </c:pt>
                <c:pt idx="162">
                  <c:v>6.5</c:v>
                </c:pt>
                <c:pt idx="163">
                  <c:v>6.75</c:v>
                </c:pt>
                <c:pt idx="164">
                  <c:v>7</c:v>
                </c:pt>
                <c:pt idx="165">
                  <c:v>7.25</c:v>
                </c:pt>
                <c:pt idx="166">
                  <c:v>8.25</c:v>
                </c:pt>
                <c:pt idx="167">
                  <c:v>8.75</c:v>
                </c:pt>
                <c:pt idx="168">
                  <c:v>8</c:v>
                </c:pt>
                <c:pt idx="169">
                  <c:v>7.25</c:v>
                </c:pt>
                <c:pt idx="170">
                  <c:v>7.75</c:v>
                </c:pt>
                <c:pt idx="171">
                  <c:v>8</c:v>
                </c:pt>
                <c:pt idx="172">
                  <c:v>8.25</c:v>
                </c:pt>
                <c:pt idx="173">
                  <c:v>8.25</c:v>
                </c:pt>
                <c:pt idx="174">
                  <c:v>7.75</c:v>
                </c:pt>
              </c:numCache>
            </c:numRef>
          </c:val>
        </c:ser>
        <c:ser>
          <c:idx val="1"/>
          <c:order val="1"/>
          <c:tx>
            <c:v>Baseline</c:v>
          </c:tx>
          <c:marker>
            <c:symbol val="none"/>
          </c:marker>
          <c:val>
            <c:numRef>
              <c:f>ANOVAevaluacioncontinua_fuck!$L$1:$L$191</c:f>
              <c:numCache>
                <c:formatCode>0.000</c:formatCode>
                <c:ptCount val="191"/>
                <c:pt idx="0">
                  <c:v>0</c:v>
                </c:pt>
                <c:pt idx="1">
                  <c:v>1.6666666666700001</c:v>
                </c:pt>
                <c:pt idx="2">
                  <c:v>0</c:v>
                </c:pt>
                <c:pt idx="3">
                  <c:v>0</c:v>
                </c:pt>
                <c:pt idx="4">
                  <c:v>0</c:v>
                </c:pt>
                <c:pt idx="5">
                  <c:v>2</c:v>
                </c:pt>
                <c:pt idx="6">
                  <c:v>0</c:v>
                </c:pt>
                <c:pt idx="7">
                  <c:v>2.5</c:v>
                </c:pt>
                <c:pt idx="8">
                  <c:v>1.2</c:v>
                </c:pt>
                <c:pt idx="9">
                  <c:v>0</c:v>
                </c:pt>
                <c:pt idx="10">
                  <c:v>0</c:v>
                </c:pt>
                <c:pt idx="11">
                  <c:v>0</c:v>
                </c:pt>
                <c:pt idx="12">
                  <c:v>1.7647058823499999</c:v>
                </c:pt>
                <c:pt idx="13">
                  <c:v>2.5</c:v>
                </c:pt>
                <c:pt idx="14">
                  <c:v>1.36363636364</c:v>
                </c:pt>
                <c:pt idx="15">
                  <c:v>2.5</c:v>
                </c:pt>
                <c:pt idx="16">
                  <c:v>1.6666666666700001</c:v>
                </c:pt>
                <c:pt idx="17">
                  <c:v>1.36363636364</c:v>
                </c:pt>
                <c:pt idx="18">
                  <c:v>2.1428571428600001</c:v>
                </c:pt>
                <c:pt idx="19">
                  <c:v>1.15384615385</c:v>
                </c:pt>
                <c:pt idx="20">
                  <c:v>0</c:v>
                </c:pt>
                <c:pt idx="21">
                  <c:v>3.46153846154</c:v>
                </c:pt>
                <c:pt idx="22">
                  <c:v>6</c:v>
                </c:pt>
                <c:pt idx="23">
                  <c:v>0</c:v>
                </c:pt>
                <c:pt idx="24">
                  <c:v>0</c:v>
                </c:pt>
                <c:pt idx="25">
                  <c:v>0</c:v>
                </c:pt>
                <c:pt idx="26">
                  <c:v>4.2857142857100001</c:v>
                </c:pt>
                <c:pt idx="27">
                  <c:v>4.2857142857100001</c:v>
                </c:pt>
                <c:pt idx="28">
                  <c:v>0</c:v>
                </c:pt>
                <c:pt idx="29">
                  <c:v>1.7647058823499999</c:v>
                </c:pt>
                <c:pt idx="30">
                  <c:v>3</c:v>
                </c:pt>
                <c:pt idx="31">
                  <c:v>0</c:v>
                </c:pt>
                <c:pt idx="32">
                  <c:v>4.2857142857100001</c:v>
                </c:pt>
                <c:pt idx="33">
                  <c:v>0</c:v>
                </c:pt>
                <c:pt idx="34">
                  <c:v>2.7272727272699999</c:v>
                </c:pt>
                <c:pt idx="35">
                  <c:v>2.7272727272699999</c:v>
                </c:pt>
                <c:pt idx="36">
                  <c:v>3.75</c:v>
                </c:pt>
                <c:pt idx="37">
                  <c:v>3.75</c:v>
                </c:pt>
                <c:pt idx="38">
                  <c:v>1.7647058823499999</c:v>
                </c:pt>
                <c:pt idx="39">
                  <c:v>3.3333333333300001</c:v>
                </c:pt>
                <c:pt idx="40">
                  <c:v>3.9130434782600001</c:v>
                </c:pt>
                <c:pt idx="41">
                  <c:v>1.3043478260900001</c:v>
                </c:pt>
                <c:pt idx="42">
                  <c:v>1</c:v>
                </c:pt>
                <c:pt idx="43">
                  <c:v>0</c:v>
                </c:pt>
                <c:pt idx="44">
                  <c:v>1.42857142857</c:v>
                </c:pt>
                <c:pt idx="45">
                  <c:v>3</c:v>
                </c:pt>
                <c:pt idx="46">
                  <c:v>0</c:v>
                </c:pt>
                <c:pt idx="47">
                  <c:v>1.25</c:v>
                </c:pt>
                <c:pt idx="48">
                  <c:v>0</c:v>
                </c:pt>
                <c:pt idx="49">
                  <c:v>0</c:v>
                </c:pt>
                <c:pt idx="50">
                  <c:v>6</c:v>
                </c:pt>
                <c:pt idx="51">
                  <c:v>4.2857142857100001</c:v>
                </c:pt>
                <c:pt idx="52">
                  <c:v>0</c:v>
                </c:pt>
                <c:pt idx="53">
                  <c:v>1.875</c:v>
                </c:pt>
                <c:pt idx="54">
                  <c:v>3.75</c:v>
                </c:pt>
                <c:pt idx="55">
                  <c:v>2.30769230769</c:v>
                </c:pt>
                <c:pt idx="56">
                  <c:v>1.6666666666700001</c:v>
                </c:pt>
                <c:pt idx="57">
                  <c:v>6</c:v>
                </c:pt>
                <c:pt idx="58">
                  <c:v>0</c:v>
                </c:pt>
                <c:pt idx="59">
                  <c:v>2.7272727272699999</c:v>
                </c:pt>
                <c:pt idx="60">
                  <c:v>2.1428571428600001</c:v>
                </c:pt>
                <c:pt idx="61">
                  <c:v>1.875</c:v>
                </c:pt>
                <c:pt idx="62">
                  <c:v>2.30769230769</c:v>
                </c:pt>
                <c:pt idx="63">
                  <c:v>2</c:v>
                </c:pt>
                <c:pt idx="64">
                  <c:v>2.4</c:v>
                </c:pt>
                <c:pt idx="65">
                  <c:v>0</c:v>
                </c:pt>
                <c:pt idx="66">
                  <c:v>2.1428571428600001</c:v>
                </c:pt>
                <c:pt idx="67">
                  <c:v>1.36363636364</c:v>
                </c:pt>
                <c:pt idx="68">
                  <c:v>2.7272727272699999</c:v>
                </c:pt>
                <c:pt idx="69">
                  <c:v>3</c:v>
                </c:pt>
                <c:pt idx="70">
                  <c:v>3.75</c:v>
                </c:pt>
                <c:pt idx="71">
                  <c:v>5</c:v>
                </c:pt>
                <c:pt idx="72">
                  <c:v>2.1428571428600001</c:v>
                </c:pt>
                <c:pt idx="73">
                  <c:v>4.2857142857100001</c:v>
                </c:pt>
                <c:pt idx="74">
                  <c:v>1.36363636364</c:v>
                </c:pt>
                <c:pt idx="75">
                  <c:v>0</c:v>
                </c:pt>
                <c:pt idx="76">
                  <c:v>3.1578947368399999</c:v>
                </c:pt>
                <c:pt idx="77">
                  <c:v>2.30769230769</c:v>
                </c:pt>
                <c:pt idx="78">
                  <c:v>0</c:v>
                </c:pt>
                <c:pt idx="79">
                  <c:v>4.2857142857100001</c:v>
                </c:pt>
                <c:pt idx="80">
                  <c:v>2.1428571428600001</c:v>
                </c:pt>
                <c:pt idx="81">
                  <c:v>1.25</c:v>
                </c:pt>
                <c:pt idx="82">
                  <c:v>1.3043478260900001</c:v>
                </c:pt>
                <c:pt idx="83">
                  <c:v>2.30769230769</c:v>
                </c:pt>
                <c:pt idx="84">
                  <c:v>2.5</c:v>
                </c:pt>
                <c:pt idx="85">
                  <c:v>4.2857142857100001</c:v>
                </c:pt>
                <c:pt idx="86">
                  <c:v>1.2</c:v>
                </c:pt>
                <c:pt idx="87">
                  <c:v>4.2857142857100001</c:v>
                </c:pt>
                <c:pt idx="88">
                  <c:v>1.5789473684199999</c:v>
                </c:pt>
                <c:pt idx="89">
                  <c:v>3</c:v>
                </c:pt>
                <c:pt idx="90">
                  <c:v>2.30769230769</c:v>
                </c:pt>
                <c:pt idx="91">
                  <c:v>2.30769230769</c:v>
                </c:pt>
                <c:pt idx="92">
                  <c:v>3.75</c:v>
                </c:pt>
                <c:pt idx="93">
                  <c:v>1.36363636364</c:v>
                </c:pt>
                <c:pt idx="94">
                  <c:v>2.7272727272699999</c:v>
                </c:pt>
                <c:pt idx="95">
                  <c:v>1.6666666666700001</c:v>
                </c:pt>
                <c:pt idx="96">
                  <c:v>0</c:v>
                </c:pt>
                <c:pt idx="97">
                  <c:v>3</c:v>
                </c:pt>
                <c:pt idx="98">
                  <c:v>2</c:v>
                </c:pt>
                <c:pt idx="99">
                  <c:v>1.875</c:v>
                </c:pt>
                <c:pt idx="100">
                  <c:v>3.75</c:v>
                </c:pt>
                <c:pt idx="101">
                  <c:v>1.875</c:v>
                </c:pt>
                <c:pt idx="102">
                  <c:v>1.875</c:v>
                </c:pt>
                <c:pt idx="103">
                  <c:v>4.2857142857100001</c:v>
                </c:pt>
                <c:pt idx="104">
                  <c:v>1.2</c:v>
                </c:pt>
                <c:pt idx="105">
                  <c:v>1.6666666666700001</c:v>
                </c:pt>
                <c:pt idx="106">
                  <c:v>3.3333333333300001</c:v>
                </c:pt>
                <c:pt idx="107">
                  <c:v>1.36363636364</c:v>
                </c:pt>
                <c:pt idx="108">
                  <c:v>5.2941176470600002</c:v>
                </c:pt>
                <c:pt idx="109">
                  <c:v>1.3043478260900001</c:v>
                </c:pt>
                <c:pt idx="110">
                  <c:v>3</c:v>
                </c:pt>
                <c:pt idx="111">
                  <c:v>4.2857142857100001</c:v>
                </c:pt>
                <c:pt idx="112">
                  <c:v>3</c:v>
                </c:pt>
                <c:pt idx="113">
                  <c:v>2</c:v>
                </c:pt>
                <c:pt idx="114">
                  <c:v>3</c:v>
                </c:pt>
                <c:pt idx="115">
                  <c:v>1.875</c:v>
                </c:pt>
                <c:pt idx="116">
                  <c:v>2.1428571428600001</c:v>
                </c:pt>
                <c:pt idx="117">
                  <c:v>1.0344827586200001</c:v>
                </c:pt>
                <c:pt idx="118">
                  <c:v>1.42857142857</c:v>
                </c:pt>
                <c:pt idx="119">
                  <c:v>4.2857142857100001</c:v>
                </c:pt>
                <c:pt idx="120">
                  <c:v>0</c:v>
                </c:pt>
                <c:pt idx="121">
                  <c:v>1.36363636364</c:v>
                </c:pt>
                <c:pt idx="122">
                  <c:v>1.6666666666700001</c:v>
                </c:pt>
                <c:pt idx="123">
                  <c:v>2.30769230769</c:v>
                </c:pt>
                <c:pt idx="124">
                  <c:v>1.25</c:v>
                </c:pt>
                <c:pt idx="125">
                  <c:v>1.7647058823499999</c:v>
                </c:pt>
                <c:pt idx="126">
                  <c:v>3.6</c:v>
                </c:pt>
                <c:pt idx="127">
                  <c:v>0</c:v>
                </c:pt>
                <c:pt idx="128">
                  <c:v>0</c:v>
                </c:pt>
                <c:pt idx="129">
                  <c:v>2.5</c:v>
                </c:pt>
                <c:pt idx="130">
                  <c:v>4.2857142857100001</c:v>
                </c:pt>
                <c:pt idx="131">
                  <c:v>2</c:v>
                </c:pt>
                <c:pt idx="132">
                  <c:v>2.1428571428600001</c:v>
                </c:pt>
                <c:pt idx="133">
                  <c:v>2.1428571428600001</c:v>
                </c:pt>
                <c:pt idx="134">
                  <c:v>1.3043478260900001</c:v>
                </c:pt>
                <c:pt idx="135">
                  <c:v>1.6666666666700001</c:v>
                </c:pt>
                <c:pt idx="136">
                  <c:v>1.36363636364</c:v>
                </c:pt>
                <c:pt idx="137">
                  <c:v>2.1428571428600001</c:v>
                </c:pt>
                <c:pt idx="138">
                  <c:v>3.75</c:v>
                </c:pt>
                <c:pt idx="139">
                  <c:v>3.75</c:v>
                </c:pt>
                <c:pt idx="140">
                  <c:v>2.2222222222200001</c:v>
                </c:pt>
                <c:pt idx="141">
                  <c:v>1.25</c:v>
                </c:pt>
                <c:pt idx="142">
                  <c:v>0</c:v>
                </c:pt>
                <c:pt idx="143">
                  <c:v>0</c:v>
                </c:pt>
                <c:pt idx="144">
                  <c:v>3</c:v>
                </c:pt>
                <c:pt idx="145">
                  <c:v>1.7647058823499999</c:v>
                </c:pt>
                <c:pt idx="146">
                  <c:v>1.36363636364</c:v>
                </c:pt>
                <c:pt idx="147">
                  <c:v>3</c:v>
                </c:pt>
                <c:pt idx="148">
                  <c:v>1.25</c:v>
                </c:pt>
                <c:pt idx="149">
                  <c:v>5</c:v>
                </c:pt>
                <c:pt idx="150">
                  <c:v>4.2857142857100001</c:v>
                </c:pt>
                <c:pt idx="151">
                  <c:v>5</c:v>
                </c:pt>
                <c:pt idx="152">
                  <c:v>0</c:v>
                </c:pt>
                <c:pt idx="153">
                  <c:v>6</c:v>
                </c:pt>
                <c:pt idx="154">
                  <c:v>1.875</c:v>
                </c:pt>
                <c:pt idx="155">
                  <c:v>1.36363636364</c:v>
                </c:pt>
                <c:pt idx="156">
                  <c:v>1.15384615385</c:v>
                </c:pt>
                <c:pt idx="157">
                  <c:v>6</c:v>
                </c:pt>
                <c:pt idx="158">
                  <c:v>10</c:v>
                </c:pt>
                <c:pt idx="159">
                  <c:v>6</c:v>
                </c:pt>
                <c:pt idx="160">
                  <c:v>3.6</c:v>
                </c:pt>
                <c:pt idx="161">
                  <c:v>6</c:v>
                </c:pt>
                <c:pt idx="162">
                  <c:v>5</c:v>
                </c:pt>
                <c:pt idx="163">
                  <c:v>3.75</c:v>
                </c:pt>
                <c:pt idx="164">
                  <c:v>5</c:v>
                </c:pt>
                <c:pt idx="165">
                  <c:v>5</c:v>
                </c:pt>
                <c:pt idx="166">
                  <c:v>1.25</c:v>
                </c:pt>
                <c:pt idx="167">
                  <c:v>3</c:v>
                </c:pt>
                <c:pt idx="168">
                  <c:v>3.3333333333300001</c:v>
                </c:pt>
                <c:pt idx="169">
                  <c:v>3.75</c:v>
                </c:pt>
                <c:pt idx="170">
                  <c:v>2.2222222222200001</c:v>
                </c:pt>
                <c:pt idx="171">
                  <c:v>1.42857142857</c:v>
                </c:pt>
                <c:pt idx="172">
                  <c:v>1.5789473684199999</c:v>
                </c:pt>
                <c:pt idx="173">
                  <c:v>5.76923076923</c:v>
                </c:pt>
                <c:pt idx="174">
                  <c:v>2.30769230769</c:v>
                </c:pt>
                <c:pt idx="175">
                  <c:v>2.3166259008233916</c:v>
                </c:pt>
              </c:numCache>
            </c:numRef>
          </c:val>
        </c:ser>
        <c:marker val="1"/>
        <c:axId val="58077952"/>
        <c:axId val="58079488"/>
      </c:lineChart>
      <c:catAx>
        <c:axId val="58077952"/>
        <c:scaling>
          <c:orientation val="minMax"/>
        </c:scaling>
        <c:axPos val="b"/>
        <c:tickLblPos val="nextTo"/>
        <c:crossAx val="58079488"/>
        <c:crosses val="autoZero"/>
        <c:auto val="1"/>
        <c:lblAlgn val="ctr"/>
        <c:lblOffset val="100"/>
      </c:catAx>
      <c:valAx>
        <c:axId val="58079488"/>
        <c:scaling>
          <c:orientation val="minMax"/>
        </c:scaling>
        <c:axPos val="l"/>
        <c:majorGridlines/>
        <c:numFmt formatCode="0.000" sourceLinked="1"/>
        <c:tickLblPos val="nextTo"/>
        <c:crossAx val="58077952"/>
        <c:crosses val="autoZero"/>
        <c:crossBetween val="between"/>
      </c:valAx>
    </c:plotArea>
    <c:legend>
      <c:legendPos val="r"/>
    </c:legend>
    <c:plotVisOnly val="1"/>
    <c:dispBlanksAs val="gap"/>
  </c:chart>
  <c:printSettings>
    <c:headerFooter/>
    <c:pageMargins b="0.75000000000000333" l="0.70000000000000062" r="0.70000000000000062" t="0.7500000000000033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s-MX"/>
  <c:chart>
    <c:view3D>
      <c:rAngAx val="1"/>
    </c:view3D>
    <c:plotArea>
      <c:layout>
        <c:manualLayout>
          <c:layoutTarget val="inner"/>
          <c:xMode val="edge"/>
          <c:yMode val="edge"/>
          <c:x val="9.1432852143482859E-2"/>
          <c:y val="5.6030183727034118E-2"/>
          <c:w val="0.71851224846894057"/>
          <c:h val="0.89719889180519163"/>
        </c:manualLayout>
      </c:layout>
      <c:bar3DChart>
        <c:barDir val="col"/>
        <c:grouping val="clustered"/>
        <c:ser>
          <c:idx val="0"/>
          <c:order val="0"/>
          <c:tx>
            <c:v>Baseline</c:v>
          </c:tx>
          <c:val>
            <c:numRef>
              <c:f>ANOVAevaluacioncontinua_fuck!$M$176</c:f>
              <c:numCache>
                <c:formatCode>0.000</c:formatCode>
                <c:ptCount val="1"/>
                <c:pt idx="0">
                  <c:v>5.3684346937929321</c:v>
                </c:pt>
              </c:numCache>
            </c:numRef>
          </c:val>
        </c:ser>
        <c:ser>
          <c:idx val="1"/>
          <c:order val="1"/>
          <c:tx>
            <c:v>Aleatorios</c:v>
          </c:tx>
          <c:val>
            <c:numRef>
              <c:f>ANOVAevaluacioncontinua_fuck!$BX$176</c:f>
              <c:numCache>
                <c:formatCode>General</c:formatCode>
                <c:ptCount val="1"/>
                <c:pt idx="0">
                  <c:v>15.430675287356323</c:v>
                </c:pt>
              </c:numCache>
            </c:numRef>
          </c:val>
        </c:ser>
        <c:shape val="box"/>
        <c:axId val="66356352"/>
        <c:axId val="66357888"/>
        <c:axId val="0"/>
      </c:bar3DChart>
      <c:catAx>
        <c:axId val="66356352"/>
        <c:scaling>
          <c:orientation val="minMax"/>
        </c:scaling>
        <c:delete val="1"/>
        <c:axPos val="b"/>
        <c:tickLblPos val="nextTo"/>
        <c:crossAx val="66357888"/>
        <c:crosses val="autoZero"/>
        <c:auto val="1"/>
        <c:lblAlgn val="ctr"/>
        <c:lblOffset val="100"/>
      </c:catAx>
      <c:valAx>
        <c:axId val="66357888"/>
        <c:scaling>
          <c:orientation val="minMax"/>
        </c:scaling>
        <c:axPos val="l"/>
        <c:majorGridlines/>
        <c:numFmt formatCode="0.000" sourceLinked="1"/>
        <c:tickLblPos val="nextTo"/>
        <c:crossAx val="66356352"/>
        <c:crosses val="autoZero"/>
        <c:crossBetween val="between"/>
      </c:valAx>
    </c:plotArea>
    <c:legend>
      <c:legendPos val="r"/>
    </c:legend>
    <c:plotVisOnly val="1"/>
    <c:dispBlanksAs val="gap"/>
  </c:chart>
  <c:printSettings>
    <c:headerFooter/>
    <c:pageMargins b="0.75000000000000333" l="0.70000000000000062" r="0.70000000000000062" t="0.75000000000000333" header="0.30000000000000032" footer="0.30000000000000032"/>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lang val="es-MX"/>
  <c:style val="33"/>
  <c:chart>
    <c:autoTitleDeleted val="1"/>
    <c:plotArea>
      <c:layout/>
      <c:barChart>
        <c:barDir val="col"/>
        <c:grouping val="clustered"/>
        <c:ser>
          <c:idx val="0"/>
          <c:order val="0"/>
          <c:tx>
            <c:v>Baseline</c:v>
          </c:tx>
          <c:dLbls>
            <c:numFmt formatCode="#,##0.00;[Red]#,##0.00" sourceLinked="0"/>
            <c:showVal val="1"/>
          </c:dLbls>
          <c:val>
            <c:numLit>
              <c:formatCode>General</c:formatCode>
              <c:ptCount val="1"/>
              <c:pt idx="0">
                <c:v>15.603</c:v>
              </c:pt>
            </c:numLit>
          </c:val>
        </c:ser>
        <c:ser>
          <c:idx val="1"/>
          <c:order val="1"/>
          <c:tx>
            <c:v>Noswearing</c:v>
          </c:tx>
          <c:dLbls>
            <c:showVal val="1"/>
          </c:dLbls>
          <c:val>
            <c:numRef>
              <c:f>COMPENDIO!$F$178</c:f>
              <c:numCache>
                <c:formatCode>0.000</c:formatCode>
                <c:ptCount val="1"/>
                <c:pt idx="0">
                  <c:v>5.2678709028646855</c:v>
                </c:pt>
              </c:numCache>
            </c:numRef>
          </c:val>
        </c:ser>
        <c:ser>
          <c:idx val="2"/>
          <c:order val="2"/>
          <c:tx>
            <c:v>ANEW</c:v>
          </c:tx>
          <c:dLbls>
            <c:numFmt formatCode="#,##0.00" sourceLinked="0"/>
            <c:showVal val="1"/>
          </c:dLbls>
          <c:val>
            <c:numRef>
              <c:f>COMPENDIO!$I$178</c:f>
              <c:numCache>
                <c:formatCode>General</c:formatCode>
                <c:ptCount val="1"/>
                <c:pt idx="0">
                  <c:v>16.103536877394713</c:v>
                </c:pt>
              </c:numCache>
            </c:numRef>
          </c:val>
        </c:ser>
        <c:ser>
          <c:idx val="3"/>
          <c:order val="3"/>
          <c:tx>
            <c:v>Sentiwordnet</c:v>
          </c:tx>
          <c:dLbls>
            <c:showVal val="1"/>
          </c:dLbls>
          <c:val>
            <c:numRef>
              <c:f>COMPENDIO!$L$178</c:f>
              <c:numCache>
                <c:formatCode>0.000</c:formatCode>
                <c:ptCount val="1"/>
                <c:pt idx="0">
                  <c:v>11.247477655156736</c:v>
                </c:pt>
              </c:numCache>
            </c:numRef>
          </c:val>
        </c:ser>
        <c:ser>
          <c:idx val="4"/>
          <c:order val="4"/>
          <c:tx>
            <c:v>Logica difusa</c:v>
          </c:tx>
          <c:dLbls>
            <c:showVal val="1"/>
          </c:dLbls>
          <c:val>
            <c:numRef>
              <c:f>COMPENDIO!$Q$178</c:f>
              <c:numCache>
                <c:formatCode>0.000</c:formatCode>
                <c:ptCount val="1"/>
                <c:pt idx="0">
                  <c:v>4.7510775862068968</c:v>
                </c:pt>
              </c:numCache>
            </c:numRef>
          </c:val>
        </c:ser>
        <c:ser>
          <c:idx val="5"/>
          <c:order val="5"/>
          <c:tx>
            <c:v>Promedio humano</c:v>
          </c:tx>
          <c:dLbls>
            <c:showVal val="1"/>
          </c:dLbls>
          <c:val>
            <c:numLit>
              <c:formatCode>General</c:formatCode>
              <c:ptCount val="1"/>
              <c:pt idx="0">
                <c:v>3.5649999999999999</c:v>
              </c:pt>
            </c:numLit>
          </c:val>
        </c:ser>
        <c:axId val="69622400"/>
        <c:axId val="69636480"/>
      </c:barChart>
      <c:catAx>
        <c:axId val="69622400"/>
        <c:scaling>
          <c:orientation val="minMax"/>
        </c:scaling>
        <c:delete val="1"/>
        <c:axPos val="b"/>
        <c:majorTickMark val="none"/>
        <c:tickLblPos val="nextTo"/>
        <c:crossAx val="69636480"/>
        <c:crosses val="autoZero"/>
        <c:auto val="1"/>
        <c:lblAlgn val="ctr"/>
        <c:lblOffset val="100"/>
      </c:catAx>
      <c:valAx>
        <c:axId val="69636480"/>
        <c:scaling>
          <c:orientation val="minMax"/>
        </c:scaling>
        <c:axPos val="l"/>
        <c:majorGridlines/>
        <c:numFmt formatCode="General" sourceLinked="1"/>
        <c:tickLblPos val="nextTo"/>
        <c:crossAx val="69622400"/>
        <c:crosses val="autoZero"/>
        <c:crossBetween val="between"/>
      </c:valAx>
      <c:spPr>
        <a:solidFill>
          <a:sysClr val="window" lastClr="FFFFFF"/>
        </a:solidFill>
      </c:spPr>
    </c:plotArea>
    <c:legend>
      <c:legendPos val="r"/>
    </c:legend>
    <c:plotVisOnly val="1"/>
  </c:chart>
  <c:printSettings>
    <c:headerFooter/>
    <c:pageMargins b="0.75000000000000178" l="0.70000000000000062" r="0.70000000000000062" t="0.750000000000001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s-MX"/>
  <c:style val="1"/>
  <c:chart>
    <c:title>
      <c:tx>
        <c:rich>
          <a:bodyPr/>
          <a:lstStyle/>
          <a:p>
            <a:pPr>
              <a:defRPr/>
            </a:pPr>
            <a:r>
              <a:rPr lang="es-MX"/>
              <a:t>PROMEDIOS</a:t>
            </a:r>
          </a:p>
        </c:rich>
      </c:tx>
    </c:title>
    <c:view3D>
      <c:rAngAx val="1"/>
    </c:view3D>
    <c:plotArea>
      <c:layout/>
      <c:bar3DChart>
        <c:barDir val="col"/>
        <c:grouping val="clustered"/>
        <c:ser>
          <c:idx val="0"/>
          <c:order val="0"/>
          <c:tx>
            <c:v>Promedio Humano</c:v>
          </c:tx>
          <c:val>
            <c:numRef>
              <c:f>COMPENDIO!$B$178</c:f>
              <c:numCache>
                <c:formatCode>0.000</c:formatCode>
                <c:ptCount val="1"/>
                <c:pt idx="0">
                  <c:v>3.5646551724137931</c:v>
                </c:pt>
              </c:numCache>
            </c:numRef>
          </c:val>
        </c:ser>
        <c:ser>
          <c:idx val="1"/>
          <c:order val="1"/>
          <c:tx>
            <c:v>Promedio Nums Aleatorios</c:v>
          </c:tx>
          <c:val>
            <c:numRef>
              <c:f>COMPENDIO!$C$178</c:f>
              <c:numCache>
                <c:formatCode>General</c:formatCode>
                <c:ptCount val="1"/>
                <c:pt idx="0">
                  <c:v>5.036458333333333</c:v>
                </c:pt>
              </c:numCache>
            </c:numRef>
          </c:val>
        </c:ser>
        <c:ser>
          <c:idx val="2"/>
          <c:order val="2"/>
          <c:tx>
            <c:v>Promedio NoSwearing</c:v>
          </c:tx>
          <c:val>
            <c:numRef>
              <c:f>COMPENDIO!$E$178</c:f>
              <c:numCache>
                <c:formatCode>0.000</c:formatCode>
                <c:ptCount val="1"/>
                <c:pt idx="0">
                  <c:v>2.316625900823392</c:v>
                </c:pt>
              </c:numCache>
            </c:numRef>
          </c:val>
        </c:ser>
        <c:ser>
          <c:idx val="3"/>
          <c:order val="3"/>
          <c:tx>
            <c:v>Promedio ANEW</c:v>
          </c:tx>
          <c:val>
            <c:numRef>
              <c:f>COMPENDIO!$H$178</c:f>
              <c:numCache>
                <c:formatCode>General</c:formatCode>
                <c:ptCount val="1"/>
                <c:pt idx="0">
                  <c:v>6.3133141762452345</c:v>
                </c:pt>
              </c:numCache>
            </c:numRef>
          </c:val>
        </c:ser>
        <c:ser>
          <c:idx val="4"/>
          <c:order val="4"/>
          <c:tx>
            <c:v>Promedio SENTIWORDNET</c:v>
          </c:tx>
          <c:val>
            <c:numRef>
              <c:f>COMPENDIO!$K$178</c:f>
              <c:numCache>
                <c:formatCode>General</c:formatCode>
                <c:ptCount val="1"/>
                <c:pt idx="0">
                  <c:v>0.71090713358755975</c:v>
                </c:pt>
              </c:numCache>
            </c:numRef>
          </c:val>
        </c:ser>
        <c:shape val="cylinder"/>
        <c:axId val="69667840"/>
        <c:axId val="69677824"/>
        <c:axId val="0"/>
      </c:bar3DChart>
      <c:catAx>
        <c:axId val="69667840"/>
        <c:scaling>
          <c:orientation val="minMax"/>
        </c:scaling>
        <c:axPos val="b"/>
        <c:majorTickMark val="none"/>
        <c:tickLblPos val="nextTo"/>
        <c:crossAx val="69677824"/>
        <c:crosses val="autoZero"/>
        <c:auto val="1"/>
        <c:lblAlgn val="ctr"/>
        <c:lblOffset val="100"/>
      </c:catAx>
      <c:valAx>
        <c:axId val="69677824"/>
        <c:scaling>
          <c:orientation val="minMax"/>
        </c:scaling>
        <c:axPos val="l"/>
        <c:majorGridlines/>
        <c:numFmt formatCode="0.000" sourceLinked="1"/>
        <c:majorTickMark val="none"/>
        <c:tickLblPos val="nextTo"/>
        <c:crossAx val="69667840"/>
        <c:crosses val="autoZero"/>
        <c:crossBetween val="between"/>
      </c:valAx>
      <c:dTable>
        <c:showHorzBorder val="1"/>
        <c:showVertBorder val="1"/>
        <c:showOutline val="1"/>
        <c:showKeys val="1"/>
      </c:dTable>
    </c:plotArea>
    <c:plotVisOnly val="1"/>
  </c:chart>
  <c:printSettings>
    <c:headerFooter/>
    <c:pageMargins b="0.75000000000000178" l="0.70000000000000062" r="0.70000000000000062" t="0.750000000000001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s-MX"/>
  <c:style val="10"/>
  <c:chart>
    <c:title>
      <c:tx>
        <c:rich>
          <a:bodyPr/>
          <a:lstStyle/>
          <a:p>
            <a:pPr>
              <a:defRPr sz="1800"/>
            </a:pPr>
            <a:r>
              <a:rPr lang="es-MX" sz="1800"/>
              <a:t>MSE</a:t>
            </a:r>
            <a:r>
              <a:rPr lang="es-MX" sz="1800" baseline="0"/>
              <a:t> F**K</a:t>
            </a:r>
            <a:endParaRPr lang="es-MX" sz="1800"/>
          </a:p>
        </c:rich>
      </c:tx>
    </c:title>
    <c:view3D>
      <c:rAngAx val="1"/>
    </c:view3D>
    <c:plotArea>
      <c:layout/>
      <c:bar3DChart>
        <c:barDir val="col"/>
        <c:grouping val="clustered"/>
        <c:ser>
          <c:idx val="0"/>
          <c:order val="0"/>
          <c:tx>
            <c:v>Promedio humano</c:v>
          </c:tx>
          <c:dLbls>
            <c:dLbl>
              <c:idx val="0"/>
              <c:layout>
                <c:manualLayout>
                  <c:x val="1.0245407204699405E-2"/>
                  <c:y val="-3.0813672633115789E-2"/>
                </c:manualLayout>
              </c:layout>
              <c:showVal val="1"/>
            </c:dLbl>
            <c:showVal val="1"/>
          </c:dLbls>
          <c:val>
            <c:numRef>
              <c:f>COMPENDIO!$B$178</c:f>
              <c:numCache>
                <c:formatCode>0.000</c:formatCode>
                <c:ptCount val="1"/>
                <c:pt idx="0">
                  <c:v>3.5646551724137931</c:v>
                </c:pt>
              </c:numCache>
            </c:numRef>
          </c:val>
        </c:ser>
        <c:ser>
          <c:idx val="1"/>
          <c:order val="1"/>
          <c:tx>
            <c:v>Nums. Aleatorios</c:v>
          </c:tx>
          <c:dLbls>
            <c:dLbl>
              <c:idx val="0"/>
              <c:layout>
                <c:manualLayout>
                  <c:x val="6.5198045848087419E-3"/>
                  <c:y val="-3.8517090791394593E-2"/>
                </c:manualLayout>
              </c:layout>
              <c:numFmt formatCode="#,##0.00" sourceLinked="0"/>
              <c:spPr/>
              <c:txPr>
                <a:bodyPr/>
                <a:lstStyle/>
                <a:p>
                  <a:pPr>
                    <a:defRPr/>
                  </a:pPr>
                  <a:endParaRPr lang="es-MX"/>
                </a:p>
              </c:txPr>
              <c:showVal val="1"/>
            </c:dLbl>
            <c:showVal val="1"/>
          </c:dLbls>
          <c:val>
            <c:numRef>
              <c:f>COMPENDIO!$D$178</c:f>
              <c:numCache>
                <c:formatCode>General</c:formatCode>
                <c:ptCount val="1"/>
                <c:pt idx="0">
                  <c:v>5.2526322288074709</c:v>
                </c:pt>
              </c:numCache>
            </c:numRef>
          </c:val>
        </c:ser>
        <c:ser>
          <c:idx val="2"/>
          <c:order val="2"/>
          <c:tx>
            <c:v>NO SWEARING</c:v>
          </c:tx>
          <c:dLbls>
            <c:dLbl>
              <c:idx val="0"/>
              <c:layout>
                <c:manualLayout>
                  <c:x val="1.7696612444480821E-2"/>
                  <c:y val="-4.1598458054706182E-2"/>
                </c:manualLayout>
              </c:layout>
              <c:showVal val="1"/>
            </c:dLbl>
            <c:showVal val="1"/>
          </c:dLbls>
          <c:val>
            <c:numRef>
              <c:f>COMPENDIO!$F$178</c:f>
              <c:numCache>
                <c:formatCode>0.000</c:formatCode>
                <c:ptCount val="1"/>
                <c:pt idx="0">
                  <c:v>5.2678709028646855</c:v>
                </c:pt>
              </c:numCache>
            </c:numRef>
          </c:val>
        </c:ser>
        <c:ser>
          <c:idx val="3"/>
          <c:order val="3"/>
          <c:tx>
            <c:v>ANEW</c:v>
          </c:tx>
          <c:dLbls>
            <c:dLbl>
              <c:idx val="0"/>
              <c:layout>
                <c:manualLayout>
                  <c:x val="2.0490814409398844E-2"/>
                  <c:y val="-4.1598458054706182E-2"/>
                </c:manualLayout>
              </c:layout>
              <c:numFmt formatCode="#,##0.00" sourceLinked="0"/>
              <c:spPr/>
              <c:txPr>
                <a:bodyPr/>
                <a:lstStyle/>
                <a:p>
                  <a:pPr>
                    <a:defRPr/>
                  </a:pPr>
                  <a:endParaRPr lang="es-MX"/>
                </a:p>
              </c:txPr>
              <c:showVal val="1"/>
            </c:dLbl>
            <c:showVal val="1"/>
          </c:dLbls>
          <c:val>
            <c:numRef>
              <c:f>COMPENDIO!$I$178</c:f>
              <c:numCache>
                <c:formatCode>General</c:formatCode>
                <c:ptCount val="1"/>
                <c:pt idx="0">
                  <c:v>16.103536877394713</c:v>
                </c:pt>
              </c:numCache>
            </c:numRef>
          </c:val>
        </c:ser>
        <c:ser>
          <c:idx val="4"/>
          <c:order val="4"/>
          <c:tx>
            <c:v>SENTIWORDNET</c:v>
          </c:tx>
          <c:dLbls>
            <c:dLbl>
              <c:idx val="0"/>
              <c:layout>
                <c:manualLayout>
                  <c:x val="8.3826058947541176E-3"/>
                  <c:y val="-3.8517090791394593E-2"/>
                </c:manualLayout>
              </c:layout>
              <c:showVal val="1"/>
            </c:dLbl>
            <c:showVal val="1"/>
          </c:dLbls>
          <c:val>
            <c:numRef>
              <c:f>COMPENDIO!$L$178</c:f>
              <c:numCache>
                <c:formatCode>0.000</c:formatCode>
                <c:ptCount val="1"/>
                <c:pt idx="0">
                  <c:v>11.247477655156736</c:v>
                </c:pt>
              </c:numCache>
            </c:numRef>
          </c:val>
        </c:ser>
        <c:ser>
          <c:idx val="5"/>
          <c:order val="5"/>
          <c:tx>
            <c:v>FUZZY_BETA</c:v>
          </c:tx>
          <c:dLbls>
            <c:dLbl>
              <c:idx val="0"/>
              <c:layout>
                <c:manualLayout>
                  <c:x val="6.5198045848087419E-3"/>
                  <c:y val="-3.5435723528083198E-2"/>
                </c:manualLayout>
              </c:layout>
              <c:showVal val="1"/>
            </c:dLbl>
            <c:showVal val="1"/>
          </c:dLbls>
          <c:val>
            <c:numRef>
              <c:f>COMPENDIO!$N$178</c:f>
              <c:numCache>
                <c:formatCode>0.000</c:formatCode>
                <c:ptCount val="1"/>
                <c:pt idx="0">
                  <c:v>8.4431012758620714</c:v>
                </c:pt>
              </c:numCache>
            </c:numRef>
          </c:val>
        </c:ser>
        <c:ser>
          <c:idx val="6"/>
          <c:order val="6"/>
          <c:tx>
            <c:v>FUZZY ALFA</c:v>
          </c:tx>
          <c:dLbls>
            <c:dLbl>
              <c:idx val="0"/>
              <c:layout>
                <c:manualLayout>
                  <c:x val="1.0245407204699422E-2"/>
                  <c:y val="-4.7761192581329291E-2"/>
                </c:manualLayout>
              </c:layout>
              <c:showVal val="1"/>
            </c:dLbl>
            <c:showVal val="1"/>
          </c:dLbls>
          <c:val>
            <c:numRef>
              <c:f>COMPENDIO!$O$178</c:f>
              <c:numCache>
                <c:formatCode>0.000</c:formatCode>
                <c:ptCount val="1"/>
                <c:pt idx="0">
                  <c:v>8.4256804022988518</c:v>
                </c:pt>
              </c:numCache>
            </c:numRef>
          </c:val>
        </c:ser>
        <c:ser>
          <c:idx val="7"/>
          <c:order val="7"/>
          <c:tx>
            <c:v>MSE KAPPA</c:v>
          </c:tx>
          <c:dLbls>
            <c:dLbl>
              <c:idx val="0"/>
              <c:layout>
                <c:manualLayout>
                  <c:x val="8.3826058947541176E-3"/>
                  <c:y val="-3.8517090791394593E-2"/>
                </c:manualLayout>
              </c:layout>
              <c:showVal val="1"/>
            </c:dLbl>
            <c:delete val="1"/>
          </c:dLbls>
          <c:val>
            <c:numRef>
              <c:f>COMPENDIO!$P$178</c:f>
              <c:numCache>
                <c:formatCode>0.000</c:formatCode>
                <c:ptCount val="1"/>
                <c:pt idx="0">
                  <c:v>6.3622784252873581</c:v>
                </c:pt>
              </c:numCache>
            </c:numRef>
          </c:val>
        </c:ser>
        <c:ser>
          <c:idx val="8"/>
          <c:order val="8"/>
          <c:tx>
            <c:v>DESVIACION ESTANDAR ALFA</c:v>
          </c:tx>
          <c:dLbls>
            <c:dLbl>
              <c:idx val="0"/>
              <c:layout>
                <c:manualLayout>
                  <c:x val="1.3971009824590121E-2"/>
                  <c:y val="-3.389503989642724E-2"/>
                </c:manualLayout>
              </c:layout>
              <c:showVal val="1"/>
            </c:dLbl>
            <c:showVal val="1"/>
          </c:dLbls>
          <c:val>
            <c:numRef>
              <c:f>COMPENDIO!$Q$178</c:f>
              <c:numCache>
                <c:formatCode>0.000</c:formatCode>
                <c:ptCount val="1"/>
                <c:pt idx="0">
                  <c:v>4.7510775862068968</c:v>
                </c:pt>
              </c:numCache>
            </c:numRef>
          </c:val>
        </c:ser>
        <c:ser>
          <c:idx val="9"/>
          <c:order val="9"/>
          <c:tx>
            <c:v>DESVIACION_ESTANDAR BETA</c:v>
          </c:tx>
          <c:dLbls>
            <c:dLbl>
              <c:idx val="0"/>
              <c:layout>
                <c:manualLayout>
                  <c:x val="8.3826058947541176E-3"/>
                  <c:y val="-3.0813672633115789E-2"/>
                </c:manualLayout>
              </c:layout>
              <c:showVal val="1"/>
            </c:dLbl>
            <c:showVal val="1"/>
          </c:dLbls>
          <c:val>
            <c:numRef>
              <c:f>COMPENDIO!$R$178</c:f>
              <c:numCache>
                <c:formatCode>0.000</c:formatCode>
                <c:ptCount val="1"/>
                <c:pt idx="0">
                  <c:v>7.0326077586206894</c:v>
                </c:pt>
              </c:numCache>
            </c:numRef>
          </c:val>
        </c:ser>
        <c:gapWidth val="75"/>
        <c:shape val="cylinder"/>
        <c:axId val="70974464"/>
        <c:axId val="69804800"/>
        <c:axId val="0"/>
      </c:bar3DChart>
      <c:catAx>
        <c:axId val="70974464"/>
        <c:scaling>
          <c:orientation val="minMax"/>
        </c:scaling>
        <c:delete val="1"/>
        <c:axPos val="b"/>
        <c:numFmt formatCode="General" sourceLinked="0"/>
        <c:majorTickMark val="none"/>
        <c:tickLblPos val="nextTo"/>
        <c:crossAx val="69804800"/>
        <c:crosses val="autoZero"/>
        <c:auto val="1"/>
        <c:lblAlgn val="ctr"/>
        <c:lblOffset val="100"/>
      </c:catAx>
      <c:valAx>
        <c:axId val="69804800"/>
        <c:scaling>
          <c:orientation val="minMax"/>
        </c:scaling>
        <c:axPos val="l"/>
        <c:majorGridlines/>
        <c:numFmt formatCode="0.000" sourceLinked="1"/>
        <c:majorTickMark val="none"/>
        <c:tickLblPos val="nextTo"/>
        <c:spPr>
          <a:ln w="9525">
            <a:noFill/>
          </a:ln>
        </c:spPr>
        <c:crossAx val="70974464"/>
        <c:crosses val="autoZero"/>
        <c:crossBetween val="between"/>
      </c:valAx>
    </c:plotArea>
    <c:legend>
      <c:legendPos val="b"/>
    </c:legend>
    <c:plotVisOnly val="1"/>
  </c:chart>
  <c:txPr>
    <a:bodyPr/>
    <a:lstStyle/>
    <a:p>
      <a:pPr>
        <a:defRPr sz="1200">
          <a:latin typeface="Arial" pitchFamily="34" charset="0"/>
          <a:cs typeface="Arial" pitchFamily="34" charset="0"/>
        </a:defRPr>
      </a:pPr>
      <a:endParaRPr lang="es-MX"/>
    </a:p>
  </c:txPr>
  <c:printSettings>
    <c:headerFooter/>
    <c:pageMargins b="0.75000000000000178" l="0.70000000000000062" r="0.70000000000000062" t="0.750000000000001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s-MX"/>
  <c:style val="1"/>
  <c:chart>
    <c:autoTitleDeleted val="1"/>
    <c:plotArea>
      <c:layout/>
      <c:barChart>
        <c:barDir val="col"/>
        <c:grouping val="clustered"/>
        <c:ser>
          <c:idx val="0"/>
          <c:order val="0"/>
          <c:tx>
            <c:strRef>
              <c:f>COMPENDIO!$T$3</c:f>
              <c:strCache>
                <c:ptCount val="1"/>
                <c:pt idx="0">
                  <c:v>PROMEDIO-HUMANO</c:v>
                </c:pt>
              </c:strCache>
            </c:strRef>
          </c:tx>
          <c:dLbls>
            <c:dLbl>
              <c:idx val="0"/>
              <c:layout>
                <c:manualLayout>
                  <c:x val="3.9492243764786402E-3"/>
                  <c:y val="-1.6540082629713196E-2"/>
                </c:manualLayout>
              </c:layout>
              <c:showVal val="1"/>
            </c:dLbl>
            <c:numFmt formatCode="#,##0.00;[Red]#,##0.00" sourceLinked="0"/>
            <c:showVal val="1"/>
          </c:dLbls>
          <c:val>
            <c:numRef>
              <c:f>COMPENDIO!$T$4:$T$178</c:f>
              <c:numCache>
                <c:formatCode>General</c:formatCode>
                <c:ptCount val="1"/>
                <c:pt idx="0">
                  <c:v>2.4710144927536231</c:v>
                </c:pt>
              </c:numCache>
            </c:numRef>
          </c:val>
        </c:ser>
        <c:ser>
          <c:idx val="1"/>
          <c:order val="1"/>
          <c:tx>
            <c:v>Baseline</c:v>
          </c:tx>
          <c:dLbls>
            <c:dLbl>
              <c:idx val="0"/>
              <c:layout>
                <c:manualLayout>
                  <c:x val="6.5820406274643972E-3"/>
                  <c:y val="-7.0886068413056431E-3"/>
                </c:manualLayout>
              </c:layout>
              <c:showVal val="1"/>
            </c:dLbl>
            <c:showVal val="1"/>
          </c:dLbls>
          <c:val>
            <c:numLit>
              <c:formatCode>General</c:formatCode>
              <c:ptCount val="1"/>
              <c:pt idx="0">
                <c:v>20.079000000000001</c:v>
              </c:pt>
            </c:numLit>
          </c:val>
        </c:ser>
        <c:ser>
          <c:idx val="2"/>
          <c:order val="2"/>
          <c:tx>
            <c:v> NoSwearing</c:v>
          </c:tx>
          <c:dLbls>
            <c:dLbl>
              <c:idx val="0"/>
              <c:layout>
                <c:manualLayout>
                  <c:x val="5.2656325019715114E-3"/>
                  <c:y val="-1.4177213682611338E-2"/>
                </c:manualLayout>
              </c:layout>
              <c:showVal val="1"/>
            </c:dLbl>
            <c:numFmt formatCode="#,##0.00" sourceLinked="0"/>
            <c:showVal val="1"/>
          </c:dLbls>
          <c:val>
            <c:numRef>
              <c:f>COMPENDIO!$X$178</c:f>
              <c:numCache>
                <c:formatCode>General</c:formatCode>
                <c:ptCount val="1"/>
                <c:pt idx="0">
                  <c:v>7.2283473473451281</c:v>
                </c:pt>
              </c:numCache>
            </c:numRef>
          </c:val>
        </c:ser>
        <c:ser>
          <c:idx val="3"/>
          <c:order val="3"/>
          <c:tx>
            <c:v>ANEW</c:v>
          </c:tx>
          <c:dLbls>
            <c:dLbl>
              <c:idx val="0"/>
              <c:layout>
                <c:manualLayout>
                  <c:x val="6.5820406274643972E-3"/>
                  <c:y val="-1.6540082629713196E-2"/>
                </c:manualLayout>
              </c:layout>
              <c:tx>
                <c:rich>
                  <a:bodyPr/>
                  <a:lstStyle/>
                  <a:p>
                    <a:r>
                      <a:rPr lang="en-US"/>
                      <a:t>33.88</a:t>
                    </a:r>
                  </a:p>
                </c:rich>
              </c:tx>
              <c:showVal val="1"/>
            </c:dLbl>
            <c:showVal val="1"/>
          </c:dLbls>
          <c:val>
            <c:numRef>
              <c:f>COMPENDIO!$AA$178</c:f>
              <c:numCache>
                <c:formatCode>General</c:formatCode>
                <c:ptCount val="1"/>
                <c:pt idx="0">
                  <c:v>33.88158326288206</c:v>
                </c:pt>
              </c:numCache>
            </c:numRef>
          </c:val>
        </c:ser>
        <c:ser>
          <c:idx val="4"/>
          <c:order val="4"/>
          <c:tx>
            <c:v> SENTIWORDNET</c:v>
          </c:tx>
          <c:dLbls>
            <c:dLbl>
              <c:idx val="0"/>
              <c:layout>
                <c:manualLayout>
                  <c:x val="5.2656325019715114E-3"/>
                  <c:y val="-4.7257378942037534E-3"/>
                </c:manualLayout>
              </c:layout>
              <c:showVal val="1"/>
            </c:dLbl>
            <c:numFmt formatCode="#,##0.00" sourceLinked="0"/>
            <c:showVal val="1"/>
          </c:dLbls>
          <c:val>
            <c:numRef>
              <c:f>COMPENDIO!$AD$178</c:f>
              <c:numCache>
                <c:formatCode>General</c:formatCode>
                <c:ptCount val="1"/>
                <c:pt idx="0">
                  <c:v>8.365494298108862</c:v>
                </c:pt>
              </c:numCache>
            </c:numRef>
          </c:val>
        </c:ser>
        <c:ser>
          <c:idx val="5"/>
          <c:order val="5"/>
          <c:tx>
            <c:v>Logica difusa</c:v>
          </c:tx>
          <c:dLbls>
            <c:dLbl>
              <c:idx val="0"/>
              <c:layout>
                <c:manualLayout>
                  <c:x val="1.3164081254928802E-3"/>
                  <c:y val="-1.8902951576814923E-2"/>
                </c:manualLayout>
              </c:layout>
              <c:showVal val="1"/>
            </c:dLbl>
            <c:showVal val="1"/>
          </c:dLbls>
          <c:val>
            <c:numRef>
              <c:f>COMPENDIO!$AI$178</c:f>
              <c:numCache>
                <c:formatCode>0.000</c:formatCode>
                <c:ptCount val="1"/>
                <c:pt idx="0">
                  <c:v>6.1467391304347823</c:v>
                </c:pt>
              </c:numCache>
            </c:numRef>
          </c:val>
        </c:ser>
        <c:axId val="69851776"/>
        <c:axId val="70996352"/>
      </c:barChart>
      <c:catAx>
        <c:axId val="69851776"/>
        <c:scaling>
          <c:orientation val="minMax"/>
        </c:scaling>
        <c:delete val="1"/>
        <c:axPos val="b"/>
        <c:majorTickMark val="none"/>
        <c:tickLblPos val="nextTo"/>
        <c:crossAx val="70996352"/>
        <c:crosses val="autoZero"/>
        <c:auto val="1"/>
        <c:lblAlgn val="ctr"/>
        <c:lblOffset val="100"/>
      </c:catAx>
      <c:valAx>
        <c:axId val="70996352"/>
        <c:scaling>
          <c:orientation val="minMax"/>
        </c:scaling>
        <c:axPos val="l"/>
        <c:majorGridlines/>
        <c:numFmt formatCode="General" sourceLinked="1"/>
        <c:tickLblPos val="nextTo"/>
        <c:crossAx val="69851776"/>
        <c:crosses val="autoZero"/>
        <c:crossBetween val="between"/>
      </c:valAx>
    </c:plotArea>
    <c:legend>
      <c:legendPos val="r"/>
      <c:layout>
        <c:manualLayout>
          <c:xMode val="edge"/>
          <c:yMode val="edge"/>
          <c:x val="0.7751317859284057"/>
          <c:y val="0.30680885804218322"/>
          <c:w val="0.21696976531863721"/>
          <c:h val="0.35796869180039914"/>
        </c:manualLayout>
      </c:layout>
      <c:txPr>
        <a:bodyPr/>
        <a:lstStyle/>
        <a:p>
          <a:pPr>
            <a:defRPr sz="1100"/>
          </a:pPr>
          <a:endParaRPr lang="es-MX"/>
        </a:p>
      </c:txPr>
    </c:legend>
    <c:plotVisOnly val="1"/>
  </c:chart>
  <c:printSettings>
    <c:headerFooter/>
    <c:pageMargins b="0.75000000000000178" l="0.70000000000000062" r="0.70000000000000062" t="0.750000000000001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s-MX"/>
              <a:t>MSE</a:t>
            </a:r>
            <a:r>
              <a:rPr lang="es-MX" baseline="0"/>
              <a:t> B***H</a:t>
            </a:r>
            <a:endParaRPr lang="es-MX"/>
          </a:p>
        </c:rich>
      </c:tx>
    </c:title>
    <c:view3D>
      <c:rAngAx val="1"/>
    </c:view3D>
    <c:plotArea>
      <c:layout/>
      <c:bar3DChart>
        <c:barDir val="col"/>
        <c:grouping val="clustered"/>
        <c:ser>
          <c:idx val="0"/>
          <c:order val="0"/>
          <c:cat>
            <c:strRef>
              <c:f>COMPENDIO!$T$3</c:f>
              <c:strCache>
                <c:ptCount val="1"/>
                <c:pt idx="0">
                  <c:v>PROMEDIO-HUMANO</c:v>
                </c:pt>
              </c:strCache>
            </c:strRef>
          </c:cat>
          <c:val>
            <c:numRef>
              <c:f>COMPENDIO!$T$4</c:f>
            </c:numRef>
          </c:val>
        </c:ser>
        <c:ser>
          <c:idx val="1"/>
          <c:order val="1"/>
          <c:cat>
            <c:strRef>
              <c:f>COMPENDIO!$T$3</c:f>
              <c:strCache>
                <c:ptCount val="1"/>
                <c:pt idx="0">
                  <c:v>PROMEDIO-HUMANO</c:v>
                </c:pt>
              </c:strCache>
            </c:strRef>
          </c:cat>
          <c:val>
            <c:numRef>
              <c:f>COMPENDIO!$T$5</c:f>
            </c:numRef>
          </c:val>
        </c:ser>
        <c:ser>
          <c:idx val="2"/>
          <c:order val="2"/>
          <c:cat>
            <c:strRef>
              <c:f>COMPENDIO!$T$3</c:f>
              <c:strCache>
                <c:ptCount val="1"/>
                <c:pt idx="0">
                  <c:v>PROMEDIO-HUMANO</c:v>
                </c:pt>
              </c:strCache>
            </c:strRef>
          </c:cat>
          <c:val>
            <c:numRef>
              <c:f>COMPENDIO!$T$6</c:f>
            </c:numRef>
          </c:val>
        </c:ser>
        <c:ser>
          <c:idx val="3"/>
          <c:order val="3"/>
          <c:cat>
            <c:strRef>
              <c:f>COMPENDIO!$T$3</c:f>
              <c:strCache>
                <c:ptCount val="1"/>
                <c:pt idx="0">
                  <c:v>PROMEDIO-HUMANO</c:v>
                </c:pt>
              </c:strCache>
            </c:strRef>
          </c:cat>
          <c:val>
            <c:numRef>
              <c:f>COMPENDIO!$T$7</c:f>
            </c:numRef>
          </c:val>
        </c:ser>
        <c:ser>
          <c:idx val="4"/>
          <c:order val="4"/>
          <c:cat>
            <c:strRef>
              <c:f>COMPENDIO!$T$3</c:f>
              <c:strCache>
                <c:ptCount val="1"/>
                <c:pt idx="0">
                  <c:v>PROMEDIO-HUMANO</c:v>
                </c:pt>
              </c:strCache>
            </c:strRef>
          </c:cat>
          <c:val>
            <c:numRef>
              <c:f>COMPENDIO!$T$8</c:f>
            </c:numRef>
          </c:val>
        </c:ser>
        <c:ser>
          <c:idx val="5"/>
          <c:order val="5"/>
          <c:cat>
            <c:strRef>
              <c:f>COMPENDIO!$T$3</c:f>
              <c:strCache>
                <c:ptCount val="1"/>
                <c:pt idx="0">
                  <c:v>PROMEDIO-HUMANO</c:v>
                </c:pt>
              </c:strCache>
            </c:strRef>
          </c:cat>
          <c:val>
            <c:numRef>
              <c:f>COMPENDIO!$T$9</c:f>
            </c:numRef>
          </c:val>
        </c:ser>
        <c:ser>
          <c:idx val="6"/>
          <c:order val="6"/>
          <c:cat>
            <c:strRef>
              <c:f>COMPENDIO!$T$3</c:f>
              <c:strCache>
                <c:ptCount val="1"/>
                <c:pt idx="0">
                  <c:v>PROMEDIO-HUMANO</c:v>
                </c:pt>
              </c:strCache>
            </c:strRef>
          </c:cat>
          <c:val>
            <c:numRef>
              <c:f>COMPENDIO!$T$10</c:f>
            </c:numRef>
          </c:val>
        </c:ser>
        <c:ser>
          <c:idx val="7"/>
          <c:order val="7"/>
          <c:cat>
            <c:strRef>
              <c:f>COMPENDIO!$T$3</c:f>
              <c:strCache>
                <c:ptCount val="1"/>
                <c:pt idx="0">
                  <c:v>PROMEDIO-HUMANO</c:v>
                </c:pt>
              </c:strCache>
            </c:strRef>
          </c:cat>
          <c:val>
            <c:numRef>
              <c:f>COMPENDIO!$T$11</c:f>
            </c:numRef>
          </c:val>
        </c:ser>
        <c:ser>
          <c:idx val="8"/>
          <c:order val="8"/>
          <c:cat>
            <c:strRef>
              <c:f>COMPENDIO!$T$3</c:f>
              <c:strCache>
                <c:ptCount val="1"/>
                <c:pt idx="0">
                  <c:v>PROMEDIO-HUMANO</c:v>
                </c:pt>
              </c:strCache>
            </c:strRef>
          </c:cat>
          <c:val>
            <c:numRef>
              <c:f>COMPENDIO!$T$12</c:f>
            </c:numRef>
          </c:val>
        </c:ser>
        <c:ser>
          <c:idx val="9"/>
          <c:order val="9"/>
          <c:cat>
            <c:strRef>
              <c:f>COMPENDIO!$T$3</c:f>
              <c:strCache>
                <c:ptCount val="1"/>
                <c:pt idx="0">
                  <c:v>PROMEDIO-HUMANO</c:v>
                </c:pt>
              </c:strCache>
            </c:strRef>
          </c:cat>
          <c:val>
            <c:numRef>
              <c:f>COMPENDIO!$T$13</c:f>
            </c:numRef>
          </c:val>
        </c:ser>
        <c:ser>
          <c:idx val="10"/>
          <c:order val="10"/>
          <c:cat>
            <c:strRef>
              <c:f>COMPENDIO!$T$3</c:f>
              <c:strCache>
                <c:ptCount val="1"/>
                <c:pt idx="0">
                  <c:v>PROMEDIO-HUMANO</c:v>
                </c:pt>
              </c:strCache>
            </c:strRef>
          </c:cat>
          <c:val>
            <c:numRef>
              <c:f>COMPENDIO!$T$14</c:f>
            </c:numRef>
          </c:val>
        </c:ser>
        <c:ser>
          <c:idx val="11"/>
          <c:order val="11"/>
          <c:cat>
            <c:strRef>
              <c:f>COMPENDIO!$T$3</c:f>
              <c:strCache>
                <c:ptCount val="1"/>
                <c:pt idx="0">
                  <c:v>PROMEDIO-HUMANO</c:v>
                </c:pt>
              </c:strCache>
            </c:strRef>
          </c:cat>
          <c:val>
            <c:numRef>
              <c:f>COMPENDIO!$T$15</c:f>
            </c:numRef>
          </c:val>
        </c:ser>
        <c:ser>
          <c:idx val="12"/>
          <c:order val="12"/>
          <c:cat>
            <c:strRef>
              <c:f>COMPENDIO!$T$3</c:f>
              <c:strCache>
                <c:ptCount val="1"/>
                <c:pt idx="0">
                  <c:v>PROMEDIO-HUMANO</c:v>
                </c:pt>
              </c:strCache>
            </c:strRef>
          </c:cat>
          <c:val>
            <c:numRef>
              <c:f>COMPENDIO!$T$16</c:f>
            </c:numRef>
          </c:val>
        </c:ser>
        <c:ser>
          <c:idx val="13"/>
          <c:order val="13"/>
          <c:cat>
            <c:strRef>
              <c:f>COMPENDIO!$T$3</c:f>
              <c:strCache>
                <c:ptCount val="1"/>
                <c:pt idx="0">
                  <c:v>PROMEDIO-HUMANO</c:v>
                </c:pt>
              </c:strCache>
            </c:strRef>
          </c:cat>
          <c:val>
            <c:numRef>
              <c:f>COMPENDIO!$T$17</c:f>
            </c:numRef>
          </c:val>
        </c:ser>
        <c:ser>
          <c:idx val="14"/>
          <c:order val="14"/>
          <c:cat>
            <c:strRef>
              <c:f>COMPENDIO!$T$3</c:f>
              <c:strCache>
                <c:ptCount val="1"/>
                <c:pt idx="0">
                  <c:v>PROMEDIO-HUMANO</c:v>
                </c:pt>
              </c:strCache>
            </c:strRef>
          </c:cat>
          <c:val>
            <c:numRef>
              <c:f>COMPENDIO!$T$18</c:f>
            </c:numRef>
          </c:val>
        </c:ser>
        <c:ser>
          <c:idx val="15"/>
          <c:order val="15"/>
          <c:cat>
            <c:strRef>
              <c:f>COMPENDIO!$T$3</c:f>
              <c:strCache>
                <c:ptCount val="1"/>
                <c:pt idx="0">
                  <c:v>PROMEDIO-HUMANO</c:v>
                </c:pt>
              </c:strCache>
            </c:strRef>
          </c:cat>
          <c:val>
            <c:numRef>
              <c:f>COMPENDIO!$T$19</c:f>
            </c:numRef>
          </c:val>
        </c:ser>
        <c:ser>
          <c:idx val="16"/>
          <c:order val="16"/>
          <c:cat>
            <c:strRef>
              <c:f>COMPENDIO!$T$3</c:f>
              <c:strCache>
                <c:ptCount val="1"/>
                <c:pt idx="0">
                  <c:v>PROMEDIO-HUMANO</c:v>
                </c:pt>
              </c:strCache>
            </c:strRef>
          </c:cat>
          <c:val>
            <c:numRef>
              <c:f>COMPENDIO!$T$20</c:f>
            </c:numRef>
          </c:val>
        </c:ser>
        <c:ser>
          <c:idx val="17"/>
          <c:order val="17"/>
          <c:cat>
            <c:strRef>
              <c:f>COMPENDIO!$T$3</c:f>
              <c:strCache>
                <c:ptCount val="1"/>
                <c:pt idx="0">
                  <c:v>PROMEDIO-HUMANO</c:v>
                </c:pt>
              </c:strCache>
            </c:strRef>
          </c:cat>
          <c:val>
            <c:numRef>
              <c:f>COMPENDIO!$T$21</c:f>
            </c:numRef>
          </c:val>
        </c:ser>
        <c:ser>
          <c:idx val="18"/>
          <c:order val="18"/>
          <c:cat>
            <c:strRef>
              <c:f>COMPENDIO!$T$3</c:f>
              <c:strCache>
                <c:ptCount val="1"/>
                <c:pt idx="0">
                  <c:v>PROMEDIO-HUMANO</c:v>
                </c:pt>
              </c:strCache>
            </c:strRef>
          </c:cat>
          <c:val>
            <c:numRef>
              <c:f>COMPENDIO!$T$22</c:f>
            </c:numRef>
          </c:val>
        </c:ser>
        <c:ser>
          <c:idx val="19"/>
          <c:order val="19"/>
          <c:cat>
            <c:strRef>
              <c:f>COMPENDIO!$T$3</c:f>
              <c:strCache>
                <c:ptCount val="1"/>
                <c:pt idx="0">
                  <c:v>PROMEDIO-HUMANO</c:v>
                </c:pt>
              </c:strCache>
            </c:strRef>
          </c:cat>
          <c:val>
            <c:numRef>
              <c:f>COMPENDIO!$T$23</c:f>
            </c:numRef>
          </c:val>
        </c:ser>
        <c:ser>
          <c:idx val="20"/>
          <c:order val="20"/>
          <c:cat>
            <c:strRef>
              <c:f>COMPENDIO!$T$3</c:f>
              <c:strCache>
                <c:ptCount val="1"/>
                <c:pt idx="0">
                  <c:v>PROMEDIO-HUMANO</c:v>
                </c:pt>
              </c:strCache>
            </c:strRef>
          </c:cat>
          <c:val>
            <c:numRef>
              <c:f>COMPENDIO!$T$24</c:f>
            </c:numRef>
          </c:val>
        </c:ser>
        <c:ser>
          <c:idx val="21"/>
          <c:order val="21"/>
          <c:cat>
            <c:strRef>
              <c:f>COMPENDIO!$T$3</c:f>
              <c:strCache>
                <c:ptCount val="1"/>
                <c:pt idx="0">
                  <c:v>PROMEDIO-HUMANO</c:v>
                </c:pt>
              </c:strCache>
            </c:strRef>
          </c:cat>
          <c:val>
            <c:numRef>
              <c:f>COMPENDIO!$T$25</c:f>
            </c:numRef>
          </c:val>
        </c:ser>
        <c:ser>
          <c:idx val="22"/>
          <c:order val="22"/>
          <c:cat>
            <c:strRef>
              <c:f>COMPENDIO!$T$3</c:f>
              <c:strCache>
                <c:ptCount val="1"/>
                <c:pt idx="0">
                  <c:v>PROMEDIO-HUMANO</c:v>
                </c:pt>
              </c:strCache>
            </c:strRef>
          </c:cat>
          <c:val>
            <c:numRef>
              <c:f>COMPENDIO!$T$26</c:f>
            </c:numRef>
          </c:val>
        </c:ser>
        <c:ser>
          <c:idx val="23"/>
          <c:order val="23"/>
          <c:cat>
            <c:strRef>
              <c:f>COMPENDIO!$T$3</c:f>
              <c:strCache>
                <c:ptCount val="1"/>
                <c:pt idx="0">
                  <c:v>PROMEDIO-HUMANO</c:v>
                </c:pt>
              </c:strCache>
            </c:strRef>
          </c:cat>
          <c:val>
            <c:numRef>
              <c:f>COMPENDIO!$T$27</c:f>
            </c:numRef>
          </c:val>
        </c:ser>
        <c:ser>
          <c:idx val="24"/>
          <c:order val="24"/>
          <c:cat>
            <c:strRef>
              <c:f>COMPENDIO!$T$3</c:f>
              <c:strCache>
                <c:ptCount val="1"/>
                <c:pt idx="0">
                  <c:v>PROMEDIO-HUMANO</c:v>
                </c:pt>
              </c:strCache>
            </c:strRef>
          </c:cat>
          <c:val>
            <c:numRef>
              <c:f>COMPENDIO!$T$28</c:f>
            </c:numRef>
          </c:val>
        </c:ser>
        <c:ser>
          <c:idx val="25"/>
          <c:order val="25"/>
          <c:cat>
            <c:strRef>
              <c:f>COMPENDIO!$T$3</c:f>
              <c:strCache>
                <c:ptCount val="1"/>
                <c:pt idx="0">
                  <c:v>PROMEDIO-HUMANO</c:v>
                </c:pt>
              </c:strCache>
            </c:strRef>
          </c:cat>
          <c:val>
            <c:numRef>
              <c:f>COMPENDIO!$T$29</c:f>
            </c:numRef>
          </c:val>
        </c:ser>
        <c:ser>
          <c:idx val="26"/>
          <c:order val="26"/>
          <c:cat>
            <c:strRef>
              <c:f>COMPENDIO!$T$3</c:f>
              <c:strCache>
                <c:ptCount val="1"/>
                <c:pt idx="0">
                  <c:v>PROMEDIO-HUMANO</c:v>
                </c:pt>
              </c:strCache>
            </c:strRef>
          </c:cat>
          <c:val>
            <c:numRef>
              <c:f>COMPENDIO!$T$30</c:f>
            </c:numRef>
          </c:val>
        </c:ser>
        <c:ser>
          <c:idx val="27"/>
          <c:order val="27"/>
          <c:cat>
            <c:strRef>
              <c:f>COMPENDIO!$T$3</c:f>
              <c:strCache>
                <c:ptCount val="1"/>
                <c:pt idx="0">
                  <c:v>PROMEDIO-HUMANO</c:v>
                </c:pt>
              </c:strCache>
            </c:strRef>
          </c:cat>
          <c:val>
            <c:numRef>
              <c:f>COMPENDIO!$T$31</c:f>
            </c:numRef>
          </c:val>
        </c:ser>
        <c:ser>
          <c:idx val="28"/>
          <c:order val="28"/>
          <c:cat>
            <c:strRef>
              <c:f>COMPENDIO!$T$3</c:f>
              <c:strCache>
                <c:ptCount val="1"/>
                <c:pt idx="0">
                  <c:v>PROMEDIO-HUMANO</c:v>
                </c:pt>
              </c:strCache>
            </c:strRef>
          </c:cat>
          <c:val>
            <c:numRef>
              <c:f>COMPENDIO!$T$32</c:f>
            </c:numRef>
          </c:val>
        </c:ser>
        <c:ser>
          <c:idx val="29"/>
          <c:order val="29"/>
          <c:cat>
            <c:strRef>
              <c:f>COMPENDIO!$T$3</c:f>
              <c:strCache>
                <c:ptCount val="1"/>
                <c:pt idx="0">
                  <c:v>PROMEDIO-HUMANO</c:v>
                </c:pt>
              </c:strCache>
            </c:strRef>
          </c:cat>
          <c:val>
            <c:numRef>
              <c:f>COMPENDIO!$T$33</c:f>
            </c:numRef>
          </c:val>
        </c:ser>
        <c:ser>
          <c:idx val="30"/>
          <c:order val="30"/>
          <c:cat>
            <c:strRef>
              <c:f>COMPENDIO!$T$3</c:f>
              <c:strCache>
                <c:ptCount val="1"/>
                <c:pt idx="0">
                  <c:v>PROMEDIO-HUMANO</c:v>
                </c:pt>
              </c:strCache>
            </c:strRef>
          </c:cat>
          <c:val>
            <c:numRef>
              <c:f>COMPENDIO!$T$34</c:f>
            </c:numRef>
          </c:val>
        </c:ser>
        <c:ser>
          <c:idx val="31"/>
          <c:order val="31"/>
          <c:cat>
            <c:strRef>
              <c:f>COMPENDIO!$T$3</c:f>
              <c:strCache>
                <c:ptCount val="1"/>
                <c:pt idx="0">
                  <c:v>PROMEDIO-HUMANO</c:v>
                </c:pt>
              </c:strCache>
            </c:strRef>
          </c:cat>
          <c:val>
            <c:numRef>
              <c:f>COMPENDIO!$T$35</c:f>
            </c:numRef>
          </c:val>
        </c:ser>
        <c:ser>
          <c:idx val="32"/>
          <c:order val="32"/>
          <c:cat>
            <c:strRef>
              <c:f>COMPENDIO!$T$3</c:f>
              <c:strCache>
                <c:ptCount val="1"/>
                <c:pt idx="0">
                  <c:v>PROMEDIO-HUMANO</c:v>
                </c:pt>
              </c:strCache>
            </c:strRef>
          </c:cat>
          <c:val>
            <c:numRef>
              <c:f>COMPENDIO!$T$36</c:f>
            </c:numRef>
          </c:val>
        </c:ser>
        <c:ser>
          <c:idx val="33"/>
          <c:order val="33"/>
          <c:cat>
            <c:strRef>
              <c:f>COMPENDIO!$T$3</c:f>
              <c:strCache>
                <c:ptCount val="1"/>
                <c:pt idx="0">
                  <c:v>PROMEDIO-HUMANO</c:v>
                </c:pt>
              </c:strCache>
            </c:strRef>
          </c:cat>
          <c:val>
            <c:numRef>
              <c:f>COMPENDIO!$T$37</c:f>
            </c:numRef>
          </c:val>
        </c:ser>
        <c:ser>
          <c:idx val="34"/>
          <c:order val="34"/>
          <c:cat>
            <c:strRef>
              <c:f>COMPENDIO!$T$3</c:f>
              <c:strCache>
                <c:ptCount val="1"/>
                <c:pt idx="0">
                  <c:v>PROMEDIO-HUMANO</c:v>
                </c:pt>
              </c:strCache>
            </c:strRef>
          </c:cat>
          <c:val>
            <c:numRef>
              <c:f>COMPENDIO!$T$38</c:f>
            </c:numRef>
          </c:val>
        </c:ser>
        <c:ser>
          <c:idx val="35"/>
          <c:order val="35"/>
          <c:cat>
            <c:strRef>
              <c:f>COMPENDIO!$T$3</c:f>
              <c:strCache>
                <c:ptCount val="1"/>
                <c:pt idx="0">
                  <c:v>PROMEDIO-HUMANO</c:v>
                </c:pt>
              </c:strCache>
            </c:strRef>
          </c:cat>
          <c:val>
            <c:numRef>
              <c:f>COMPENDIO!$T$39</c:f>
            </c:numRef>
          </c:val>
        </c:ser>
        <c:ser>
          <c:idx val="36"/>
          <c:order val="36"/>
          <c:cat>
            <c:strRef>
              <c:f>COMPENDIO!$T$3</c:f>
              <c:strCache>
                <c:ptCount val="1"/>
                <c:pt idx="0">
                  <c:v>PROMEDIO-HUMANO</c:v>
                </c:pt>
              </c:strCache>
            </c:strRef>
          </c:cat>
          <c:val>
            <c:numRef>
              <c:f>COMPENDIO!$T$40</c:f>
            </c:numRef>
          </c:val>
        </c:ser>
        <c:ser>
          <c:idx val="37"/>
          <c:order val="37"/>
          <c:cat>
            <c:strRef>
              <c:f>COMPENDIO!$T$3</c:f>
              <c:strCache>
                <c:ptCount val="1"/>
                <c:pt idx="0">
                  <c:v>PROMEDIO-HUMANO</c:v>
                </c:pt>
              </c:strCache>
            </c:strRef>
          </c:cat>
          <c:val>
            <c:numRef>
              <c:f>COMPENDIO!$T$41</c:f>
            </c:numRef>
          </c:val>
        </c:ser>
        <c:ser>
          <c:idx val="38"/>
          <c:order val="38"/>
          <c:cat>
            <c:strRef>
              <c:f>COMPENDIO!$T$3</c:f>
              <c:strCache>
                <c:ptCount val="1"/>
                <c:pt idx="0">
                  <c:v>PROMEDIO-HUMANO</c:v>
                </c:pt>
              </c:strCache>
            </c:strRef>
          </c:cat>
          <c:val>
            <c:numRef>
              <c:f>COMPENDIO!$T$42</c:f>
            </c:numRef>
          </c:val>
        </c:ser>
        <c:ser>
          <c:idx val="39"/>
          <c:order val="39"/>
          <c:cat>
            <c:strRef>
              <c:f>COMPENDIO!$T$3</c:f>
              <c:strCache>
                <c:ptCount val="1"/>
                <c:pt idx="0">
                  <c:v>PROMEDIO-HUMANO</c:v>
                </c:pt>
              </c:strCache>
            </c:strRef>
          </c:cat>
          <c:val>
            <c:numRef>
              <c:f>COMPENDIO!$T$43</c:f>
            </c:numRef>
          </c:val>
        </c:ser>
        <c:ser>
          <c:idx val="40"/>
          <c:order val="40"/>
          <c:cat>
            <c:strRef>
              <c:f>COMPENDIO!$T$3</c:f>
              <c:strCache>
                <c:ptCount val="1"/>
                <c:pt idx="0">
                  <c:v>PROMEDIO-HUMANO</c:v>
                </c:pt>
              </c:strCache>
            </c:strRef>
          </c:cat>
          <c:val>
            <c:numRef>
              <c:f>COMPENDIO!$T$44</c:f>
            </c:numRef>
          </c:val>
        </c:ser>
        <c:ser>
          <c:idx val="41"/>
          <c:order val="41"/>
          <c:cat>
            <c:strRef>
              <c:f>COMPENDIO!$T$3</c:f>
              <c:strCache>
                <c:ptCount val="1"/>
                <c:pt idx="0">
                  <c:v>PROMEDIO-HUMANO</c:v>
                </c:pt>
              </c:strCache>
            </c:strRef>
          </c:cat>
          <c:val>
            <c:numRef>
              <c:f>COMPENDIO!$T$45</c:f>
            </c:numRef>
          </c:val>
        </c:ser>
        <c:ser>
          <c:idx val="42"/>
          <c:order val="42"/>
          <c:cat>
            <c:strRef>
              <c:f>COMPENDIO!$T$3</c:f>
              <c:strCache>
                <c:ptCount val="1"/>
                <c:pt idx="0">
                  <c:v>PROMEDIO-HUMANO</c:v>
                </c:pt>
              </c:strCache>
            </c:strRef>
          </c:cat>
          <c:val>
            <c:numRef>
              <c:f>COMPENDIO!$T$46</c:f>
            </c:numRef>
          </c:val>
        </c:ser>
        <c:ser>
          <c:idx val="43"/>
          <c:order val="43"/>
          <c:cat>
            <c:strRef>
              <c:f>COMPENDIO!$T$3</c:f>
              <c:strCache>
                <c:ptCount val="1"/>
                <c:pt idx="0">
                  <c:v>PROMEDIO-HUMANO</c:v>
                </c:pt>
              </c:strCache>
            </c:strRef>
          </c:cat>
          <c:val>
            <c:numRef>
              <c:f>COMPENDIO!$T$47</c:f>
            </c:numRef>
          </c:val>
        </c:ser>
        <c:ser>
          <c:idx val="44"/>
          <c:order val="44"/>
          <c:cat>
            <c:strRef>
              <c:f>COMPENDIO!$T$3</c:f>
              <c:strCache>
                <c:ptCount val="1"/>
                <c:pt idx="0">
                  <c:v>PROMEDIO-HUMANO</c:v>
                </c:pt>
              </c:strCache>
            </c:strRef>
          </c:cat>
          <c:val>
            <c:numRef>
              <c:f>COMPENDIO!$T$48</c:f>
            </c:numRef>
          </c:val>
        </c:ser>
        <c:ser>
          <c:idx val="45"/>
          <c:order val="45"/>
          <c:cat>
            <c:strRef>
              <c:f>COMPENDIO!$T$3</c:f>
              <c:strCache>
                <c:ptCount val="1"/>
                <c:pt idx="0">
                  <c:v>PROMEDIO-HUMANO</c:v>
                </c:pt>
              </c:strCache>
            </c:strRef>
          </c:cat>
          <c:val>
            <c:numRef>
              <c:f>COMPENDIO!$T$49</c:f>
            </c:numRef>
          </c:val>
        </c:ser>
        <c:ser>
          <c:idx val="46"/>
          <c:order val="46"/>
          <c:cat>
            <c:strRef>
              <c:f>COMPENDIO!$T$3</c:f>
              <c:strCache>
                <c:ptCount val="1"/>
                <c:pt idx="0">
                  <c:v>PROMEDIO-HUMANO</c:v>
                </c:pt>
              </c:strCache>
            </c:strRef>
          </c:cat>
          <c:val>
            <c:numRef>
              <c:f>COMPENDIO!$T$50</c:f>
            </c:numRef>
          </c:val>
        </c:ser>
        <c:ser>
          <c:idx val="47"/>
          <c:order val="47"/>
          <c:cat>
            <c:strRef>
              <c:f>COMPENDIO!$T$3</c:f>
              <c:strCache>
                <c:ptCount val="1"/>
                <c:pt idx="0">
                  <c:v>PROMEDIO-HUMANO</c:v>
                </c:pt>
              </c:strCache>
            </c:strRef>
          </c:cat>
          <c:val>
            <c:numRef>
              <c:f>COMPENDIO!$T$51</c:f>
            </c:numRef>
          </c:val>
        </c:ser>
        <c:ser>
          <c:idx val="48"/>
          <c:order val="48"/>
          <c:cat>
            <c:strRef>
              <c:f>COMPENDIO!$T$3</c:f>
              <c:strCache>
                <c:ptCount val="1"/>
                <c:pt idx="0">
                  <c:v>PROMEDIO-HUMANO</c:v>
                </c:pt>
              </c:strCache>
            </c:strRef>
          </c:cat>
          <c:val>
            <c:numRef>
              <c:f>COMPENDIO!$T$52</c:f>
            </c:numRef>
          </c:val>
        </c:ser>
        <c:ser>
          <c:idx val="49"/>
          <c:order val="49"/>
          <c:cat>
            <c:strRef>
              <c:f>COMPENDIO!$T$3</c:f>
              <c:strCache>
                <c:ptCount val="1"/>
                <c:pt idx="0">
                  <c:v>PROMEDIO-HUMANO</c:v>
                </c:pt>
              </c:strCache>
            </c:strRef>
          </c:cat>
          <c:val>
            <c:numRef>
              <c:f>COMPENDIO!$T$53</c:f>
            </c:numRef>
          </c:val>
        </c:ser>
        <c:ser>
          <c:idx val="50"/>
          <c:order val="50"/>
          <c:cat>
            <c:strRef>
              <c:f>COMPENDIO!$T$3</c:f>
              <c:strCache>
                <c:ptCount val="1"/>
                <c:pt idx="0">
                  <c:v>PROMEDIO-HUMANO</c:v>
                </c:pt>
              </c:strCache>
            </c:strRef>
          </c:cat>
          <c:val>
            <c:numRef>
              <c:f>COMPENDIO!$T$54</c:f>
            </c:numRef>
          </c:val>
        </c:ser>
        <c:ser>
          <c:idx val="51"/>
          <c:order val="51"/>
          <c:cat>
            <c:strRef>
              <c:f>COMPENDIO!$T$3</c:f>
              <c:strCache>
                <c:ptCount val="1"/>
                <c:pt idx="0">
                  <c:v>PROMEDIO-HUMANO</c:v>
                </c:pt>
              </c:strCache>
            </c:strRef>
          </c:cat>
          <c:val>
            <c:numRef>
              <c:f>COMPENDIO!$T$55</c:f>
            </c:numRef>
          </c:val>
        </c:ser>
        <c:ser>
          <c:idx val="52"/>
          <c:order val="52"/>
          <c:cat>
            <c:strRef>
              <c:f>COMPENDIO!$T$3</c:f>
              <c:strCache>
                <c:ptCount val="1"/>
                <c:pt idx="0">
                  <c:v>PROMEDIO-HUMANO</c:v>
                </c:pt>
              </c:strCache>
            </c:strRef>
          </c:cat>
          <c:val>
            <c:numRef>
              <c:f>COMPENDIO!$T$56</c:f>
            </c:numRef>
          </c:val>
        </c:ser>
        <c:ser>
          <c:idx val="53"/>
          <c:order val="53"/>
          <c:cat>
            <c:strRef>
              <c:f>COMPENDIO!$T$3</c:f>
              <c:strCache>
                <c:ptCount val="1"/>
                <c:pt idx="0">
                  <c:v>PROMEDIO-HUMANO</c:v>
                </c:pt>
              </c:strCache>
            </c:strRef>
          </c:cat>
          <c:val>
            <c:numRef>
              <c:f>COMPENDIO!$T$57</c:f>
            </c:numRef>
          </c:val>
        </c:ser>
        <c:ser>
          <c:idx val="54"/>
          <c:order val="54"/>
          <c:cat>
            <c:strRef>
              <c:f>COMPENDIO!$T$3</c:f>
              <c:strCache>
                <c:ptCount val="1"/>
                <c:pt idx="0">
                  <c:v>PROMEDIO-HUMANO</c:v>
                </c:pt>
              </c:strCache>
            </c:strRef>
          </c:cat>
          <c:val>
            <c:numRef>
              <c:f>COMPENDIO!$T$58</c:f>
            </c:numRef>
          </c:val>
        </c:ser>
        <c:ser>
          <c:idx val="55"/>
          <c:order val="55"/>
          <c:cat>
            <c:strRef>
              <c:f>COMPENDIO!$T$3</c:f>
              <c:strCache>
                <c:ptCount val="1"/>
                <c:pt idx="0">
                  <c:v>PROMEDIO-HUMANO</c:v>
                </c:pt>
              </c:strCache>
            </c:strRef>
          </c:cat>
          <c:val>
            <c:numRef>
              <c:f>COMPENDIO!$T$59</c:f>
            </c:numRef>
          </c:val>
        </c:ser>
        <c:ser>
          <c:idx val="56"/>
          <c:order val="56"/>
          <c:cat>
            <c:strRef>
              <c:f>COMPENDIO!$T$3</c:f>
              <c:strCache>
                <c:ptCount val="1"/>
                <c:pt idx="0">
                  <c:v>PROMEDIO-HUMANO</c:v>
                </c:pt>
              </c:strCache>
            </c:strRef>
          </c:cat>
          <c:val>
            <c:numRef>
              <c:f>COMPENDIO!$T$60</c:f>
            </c:numRef>
          </c:val>
        </c:ser>
        <c:ser>
          <c:idx val="57"/>
          <c:order val="57"/>
          <c:cat>
            <c:strRef>
              <c:f>COMPENDIO!$T$3</c:f>
              <c:strCache>
                <c:ptCount val="1"/>
                <c:pt idx="0">
                  <c:v>PROMEDIO-HUMANO</c:v>
                </c:pt>
              </c:strCache>
            </c:strRef>
          </c:cat>
          <c:val>
            <c:numRef>
              <c:f>COMPENDIO!$T$61</c:f>
            </c:numRef>
          </c:val>
        </c:ser>
        <c:ser>
          <c:idx val="58"/>
          <c:order val="58"/>
          <c:cat>
            <c:strRef>
              <c:f>COMPENDIO!$T$3</c:f>
              <c:strCache>
                <c:ptCount val="1"/>
                <c:pt idx="0">
                  <c:v>PROMEDIO-HUMANO</c:v>
                </c:pt>
              </c:strCache>
            </c:strRef>
          </c:cat>
          <c:val>
            <c:numRef>
              <c:f>COMPENDIO!$T$62</c:f>
            </c:numRef>
          </c:val>
        </c:ser>
        <c:ser>
          <c:idx val="59"/>
          <c:order val="59"/>
          <c:cat>
            <c:strRef>
              <c:f>COMPENDIO!$T$3</c:f>
              <c:strCache>
                <c:ptCount val="1"/>
                <c:pt idx="0">
                  <c:v>PROMEDIO-HUMANO</c:v>
                </c:pt>
              </c:strCache>
            </c:strRef>
          </c:cat>
          <c:val>
            <c:numRef>
              <c:f>COMPENDIO!$T$63</c:f>
            </c:numRef>
          </c:val>
        </c:ser>
        <c:ser>
          <c:idx val="60"/>
          <c:order val="60"/>
          <c:cat>
            <c:strRef>
              <c:f>COMPENDIO!$T$3</c:f>
              <c:strCache>
                <c:ptCount val="1"/>
                <c:pt idx="0">
                  <c:v>PROMEDIO-HUMANO</c:v>
                </c:pt>
              </c:strCache>
            </c:strRef>
          </c:cat>
          <c:val>
            <c:numRef>
              <c:f>COMPENDIO!$T$64</c:f>
            </c:numRef>
          </c:val>
        </c:ser>
        <c:ser>
          <c:idx val="61"/>
          <c:order val="61"/>
          <c:cat>
            <c:strRef>
              <c:f>COMPENDIO!$T$3</c:f>
              <c:strCache>
                <c:ptCount val="1"/>
                <c:pt idx="0">
                  <c:v>PROMEDIO-HUMANO</c:v>
                </c:pt>
              </c:strCache>
            </c:strRef>
          </c:cat>
          <c:val>
            <c:numRef>
              <c:f>COMPENDIO!$T$65</c:f>
            </c:numRef>
          </c:val>
        </c:ser>
        <c:ser>
          <c:idx val="62"/>
          <c:order val="62"/>
          <c:cat>
            <c:strRef>
              <c:f>COMPENDIO!$T$3</c:f>
              <c:strCache>
                <c:ptCount val="1"/>
                <c:pt idx="0">
                  <c:v>PROMEDIO-HUMANO</c:v>
                </c:pt>
              </c:strCache>
            </c:strRef>
          </c:cat>
          <c:val>
            <c:numRef>
              <c:f>COMPENDIO!$T$66</c:f>
            </c:numRef>
          </c:val>
        </c:ser>
        <c:ser>
          <c:idx val="63"/>
          <c:order val="63"/>
          <c:cat>
            <c:strRef>
              <c:f>COMPENDIO!$T$3</c:f>
              <c:strCache>
                <c:ptCount val="1"/>
                <c:pt idx="0">
                  <c:v>PROMEDIO-HUMANO</c:v>
                </c:pt>
              </c:strCache>
            </c:strRef>
          </c:cat>
          <c:val>
            <c:numRef>
              <c:f>COMPENDIO!$T$67</c:f>
            </c:numRef>
          </c:val>
        </c:ser>
        <c:ser>
          <c:idx val="64"/>
          <c:order val="64"/>
          <c:cat>
            <c:strRef>
              <c:f>COMPENDIO!$T$3</c:f>
              <c:strCache>
                <c:ptCount val="1"/>
                <c:pt idx="0">
                  <c:v>PROMEDIO-HUMANO</c:v>
                </c:pt>
              </c:strCache>
            </c:strRef>
          </c:cat>
          <c:val>
            <c:numRef>
              <c:f>COMPENDIO!$T$68</c:f>
            </c:numRef>
          </c:val>
        </c:ser>
        <c:ser>
          <c:idx val="65"/>
          <c:order val="65"/>
          <c:cat>
            <c:strRef>
              <c:f>COMPENDIO!$T$3</c:f>
              <c:strCache>
                <c:ptCount val="1"/>
                <c:pt idx="0">
                  <c:v>PROMEDIO-HUMANO</c:v>
                </c:pt>
              </c:strCache>
            </c:strRef>
          </c:cat>
          <c:val>
            <c:numRef>
              <c:f>COMPENDIO!$T$69</c:f>
            </c:numRef>
          </c:val>
        </c:ser>
        <c:ser>
          <c:idx val="66"/>
          <c:order val="66"/>
          <c:cat>
            <c:strRef>
              <c:f>COMPENDIO!$T$3</c:f>
              <c:strCache>
                <c:ptCount val="1"/>
                <c:pt idx="0">
                  <c:v>PROMEDIO-HUMANO</c:v>
                </c:pt>
              </c:strCache>
            </c:strRef>
          </c:cat>
          <c:val>
            <c:numRef>
              <c:f>COMPENDIO!$T$70</c:f>
            </c:numRef>
          </c:val>
        </c:ser>
        <c:ser>
          <c:idx val="67"/>
          <c:order val="67"/>
          <c:cat>
            <c:strRef>
              <c:f>COMPENDIO!$T$3</c:f>
              <c:strCache>
                <c:ptCount val="1"/>
                <c:pt idx="0">
                  <c:v>PROMEDIO-HUMANO</c:v>
                </c:pt>
              </c:strCache>
            </c:strRef>
          </c:cat>
          <c:val>
            <c:numRef>
              <c:f>COMPENDIO!$T$71</c:f>
            </c:numRef>
          </c:val>
        </c:ser>
        <c:ser>
          <c:idx val="68"/>
          <c:order val="68"/>
          <c:cat>
            <c:strRef>
              <c:f>COMPENDIO!$T$3</c:f>
              <c:strCache>
                <c:ptCount val="1"/>
                <c:pt idx="0">
                  <c:v>PROMEDIO-HUMANO</c:v>
                </c:pt>
              </c:strCache>
            </c:strRef>
          </c:cat>
          <c:val>
            <c:numRef>
              <c:f>COMPENDIO!$T$72</c:f>
            </c:numRef>
          </c:val>
        </c:ser>
        <c:ser>
          <c:idx val="69"/>
          <c:order val="69"/>
          <c:cat>
            <c:strRef>
              <c:f>COMPENDIO!$T$3</c:f>
              <c:strCache>
                <c:ptCount val="1"/>
                <c:pt idx="0">
                  <c:v>PROMEDIO-HUMANO</c:v>
                </c:pt>
              </c:strCache>
            </c:strRef>
          </c:cat>
          <c:val>
            <c:numRef>
              <c:f>COMPENDIO!$T$73</c:f>
            </c:numRef>
          </c:val>
        </c:ser>
        <c:ser>
          <c:idx val="70"/>
          <c:order val="70"/>
          <c:cat>
            <c:strRef>
              <c:f>COMPENDIO!$T$3</c:f>
              <c:strCache>
                <c:ptCount val="1"/>
                <c:pt idx="0">
                  <c:v>PROMEDIO-HUMANO</c:v>
                </c:pt>
              </c:strCache>
            </c:strRef>
          </c:cat>
          <c:val>
            <c:numRef>
              <c:f>COMPENDIO!$T$74</c:f>
            </c:numRef>
          </c:val>
        </c:ser>
        <c:ser>
          <c:idx val="71"/>
          <c:order val="71"/>
          <c:cat>
            <c:strRef>
              <c:f>COMPENDIO!$T$3</c:f>
              <c:strCache>
                <c:ptCount val="1"/>
                <c:pt idx="0">
                  <c:v>PROMEDIO-HUMANO</c:v>
                </c:pt>
              </c:strCache>
            </c:strRef>
          </c:cat>
          <c:val>
            <c:numRef>
              <c:f>COMPENDIO!$T$75</c:f>
            </c:numRef>
          </c:val>
        </c:ser>
        <c:ser>
          <c:idx val="72"/>
          <c:order val="72"/>
          <c:cat>
            <c:strRef>
              <c:f>COMPENDIO!$T$3</c:f>
              <c:strCache>
                <c:ptCount val="1"/>
                <c:pt idx="0">
                  <c:v>PROMEDIO-HUMANO</c:v>
                </c:pt>
              </c:strCache>
            </c:strRef>
          </c:cat>
          <c:val>
            <c:numRef>
              <c:f>COMPENDIO!$T$76</c:f>
            </c:numRef>
          </c:val>
        </c:ser>
        <c:ser>
          <c:idx val="73"/>
          <c:order val="73"/>
          <c:cat>
            <c:strRef>
              <c:f>COMPENDIO!$T$3</c:f>
              <c:strCache>
                <c:ptCount val="1"/>
                <c:pt idx="0">
                  <c:v>PROMEDIO-HUMANO</c:v>
                </c:pt>
              </c:strCache>
            </c:strRef>
          </c:cat>
          <c:val>
            <c:numRef>
              <c:f>COMPENDIO!$T$77</c:f>
            </c:numRef>
          </c:val>
        </c:ser>
        <c:ser>
          <c:idx val="74"/>
          <c:order val="74"/>
          <c:cat>
            <c:strRef>
              <c:f>COMPENDIO!$T$3</c:f>
              <c:strCache>
                <c:ptCount val="1"/>
                <c:pt idx="0">
                  <c:v>PROMEDIO-HUMANO</c:v>
                </c:pt>
              </c:strCache>
            </c:strRef>
          </c:cat>
          <c:val>
            <c:numRef>
              <c:f>COMPENDIO!$T$78</c:f>
            </c:numRef>
          </c:val>
        </c:ser>
        <c:ser>
          <c:idx val="75"/>
          <c:order val="75"/>
          <c:cat>
            <c:strRef>
              <c:f>COMPENDIO!$T$3</c:f>
              <c:strCache>
                <c:ptCount val="1"/>
                <c:pt idx="0">
                  <c:v>PROMEDIO-HUMANO</c:v>
                </c:pt>
              </c:strCache>
            </c:strRef>
          </c:cat>
          <c:val>
            <c:numRef>
              <c:f>COMPENDIO!$T$79</c:f>
            </c:numRef>
          </c:val>
        </c:ser>
        <c:ser>
          <c:idx val="76"/>
          <c:order val="76"/>
          <c:cat>
            <c:strRef>
              <c:f>COMPENDIO!$T$3</c:f>
              <c:strCache>
                <c:ptCount val="1"/>
                <c:pt idx="0">
                  <c:v>PROMEDIO-HUMANO</c:v>
                </c:pt>
              </c:strCache>
            </c:strRef>
          </c:cat>
          <c:val>
            <c:numRef>
              <c:f>COMPENDIO!$T$80</c:f>
            </c:numRef>
          </c:val>
        </c:ser>
        <c:ser>
          <c:idx val="77"/>
          <c:order val="77"/>
          <c:cat>
            <c:strRef>
              <c:f>COMPENDIO!$T$3</c:f>
              <c:strCache>
                <c:ptCount val="1"/>
                <c:pt idx="0">
                  <c:v>PROMEDIO-HUMANO</c:v>
                </c:pt>
              </c:strCache>
            </c:strRef>
          </c:cat>
          <c:val>
            <c:numRef>
              <c:f>COMPENDIO!$T$81</c:f>
            </c:numRef>
          </c:val>
        </c:ser>
        <c:ser>
          <c:idx val="78"/>
          <c:order val="78"/>
          <c:cat>
            <c:strRef>
              <c:f>COMPENDIO!$T$3</c:f>
              <c:strCache>
                <c:ptCount val="1"/>
                <c:pt idx="0">
                  <c:v>PROMEDIO-HUMANO</c:v>
                </c:pt>
              </c:strCache>
            </c:strRef>
          </c:cat>
          <c:val>
            <c:numRef>
              <c:f>COMPENDIO!$T$82</c:f>
            </c:numRef>
          </c:val>
        </c:ser>
        <c:ser>
          <c:idx val="79"/>
          <c:order val="79"/>
          <c:cat>
            <c:strRef>
              <c:f>COMPENDIO!$T$3</c:f>
              <c:strCache>
                <c:ptCount val="1"/>
                <c:pt idx="0">
                  <c:v>PROMEDIO-HUMANO</c:v>
                </c:pt>
              </c:strCache>
            </c:strRef>
          </c:cat>
          <c:val>
            <c:numRef>
              <c:f>COMPENDIO!$T$83</c:f>
            </c:numRef>
          </c:val>
        </c:ser>
        <c:ser>
          <c:idx val="80"/>
          <c:order val="80"/>
          <c:cat>
            <c:strRef>
              <c:f>COMPENDIO!$T$3</c:f>
              <c:strCache>
                <c:ptCount val="1"/>
                <c:pt idx="0">
                  <c:v>PROMEDIO-HUMANO</c:v>
                </c:pt>
              </c:strCache>
            </c:strRef>
          </c:cat>
          <c:val>
            <c:numRef>
              <c:f>COMPENDIO!$T$84</c:f>
            </c:numRef>
          </c:val>
        </c:ser>
        <c:ser>
          <c:idx val="81"/>
          <c:order val="81"/>
          <c:cat>
            <c:strRef>
              <c:f>COMPENDIO!$T$3</c:f>
              <c:strCache>
                <c:ptCount val="1"/>
                <c:pt idx="0">
                  <c:v>PROMEDIO-HUMANO</c:v>
                </c:pt>
              </c:strCache>
            </c:strRef>
          </c:cat>
          <c:val>
            <c:numRef>
              <c:f>COMPENDIO!$T$85</c:f>
            </c:numRef>
          </c:val>
        </c:ser>
        <c:ser>
          <c:idx val="82"/>
          <c:order val="82"/>
          <c:cat>
            <c:strRef>
              <c:f>COMPENDIO!$T$3</c:f>
              <c:strCache>
                <c:ptCount val="1"/>
                <c:pt idx="0">
                  <c:v>PROMEDIO-HUMANO</c:v>
                </c:pt>
              </c:strCache>
            </c:strRef>
          </c:cat>
          <c:val>
            <c:numRef>
              <c:f>COMPENDIO!$T$86</c:f>
            </c:numRef>
          </c:val>
        </c:ser>
        <c:ser>
          <c:idx val="83"/>
          <c:order val="83"/>
          <c:cat>
            <c:strRef>
              <c:f>COMPENDIO!$T$3</c:f>
              <c:strCache>
                <c:ptCount val="1"/>
                <c:pt idx="0">
                  <c:v>PROMEDIO-HUMANO</c:v>
                </c:pt>
              </c:strCache>
            </c:strRef>
          </c:cat>
          <c:val>
            <c:numRef>
              <c:f>COMPENDIO!$T$87</c:f>
            </c:numRef>
          </c:val>
        </c:ser>
        <c:ser>
          <c:idx val="84"/>
          <c:order val="84"/>
          <c:cat>
            <c:strRef>
              <c:f>COMPENDIO!$T$3</c:f>
              <c:strCache>
                <c:ptCount val="1"/>
                <c:pt idx="0">
                  <c:v>PROMEDIO-HUMANO</c:v>
                </c:pt>
              </c:strCache>
            </c:strRef>
          </c:cat>
          <c:val>
            <c:numRef>
              <c:f>COMPENDIO!$T$88</c:f>
            </c:numRef>
          </c:val>
        </c:ser>
        <c:ser>
          <c:idx val="85"/>
          <c:order val="85"/>
          <c:cat>
            <c:strRef>
              <c:f>COMPENDIO!$T$3</c:f>
              <c:strCache>
                <c:ptCount val="1"/>
                <c:pt idx="0">
                  <c:v>PROMEDIO-HUMANO</c:v>
                </c:pt>
              </c:strCache>
            </c:strRef>
          </c:cat>
          <c:val>
            <c:numRef>
              <c:f>COMPENDIO!$T$89</c:f>
            </c:numRef>
          </c:val>
        </c:ser>
        <c:ser>
          <c:idx val="86"/>
          <c:order val="86"/>
          <c:cat>
            <c:strRef>
              <c:f>COMPENDIO!$T$3</c:f>
              <c:strCache>
                <c:ptCount val="1"/>
                <c:pt idx="0">
                  <c:v>PROMEDIO-HUMANO</c:v>
                </c:pt>
              </c:strCache>
            </c:strRef>
          </c:cat>
          <c:val>
            <c:numRef>
              <c:f>COMPENDIO!$T$90</c:f>
            </c:numRef>
          </c:val>
        </c:ser>
        <c:ser>
          <c:idx val="87"/>
          <c:order val="87"/>
          <c:cat>
            <c:strRef>
              <c:f>COMPENDIO!$T$3</c:f>
              <c:strCache>
                <c:ptCount val="1"/>
                <c:pt idx="0">
                  <c:v>PROMEDIO-HUMANO</c:v>
                </c:pt>
              </c:strCache>
            </c:strRef>
          </c:cat>
          <c:val>
            <c:numRef>
              <c:f>COMPENDIO!$T$91</c:f>
            </c:numRef>
          </c:val>
        </c:ser>
        <c:ser>
          <c:idx val="88"/>
          <c:order val="88"/>
          <c:cat>
            <c:strRef>
              <c:f>COMPENDIO!$T$3</c:f>
              <c:strCache>
                <c:ptCount val="1"/>
                <c:pt idx="0">
                  <c:v>PROMEDIO-HUMANO</c:v>
                </c:pt>
              </c:strCache>
            </c:strRef>
          </c:cat>
          <c:val>
            <c:numRef>
              <c:f>COMPENDIO!$T$92</c:f>
            </c:numRef>
          </c:val>
        </c:ser>
        <c:ser>
          <c:idx val="89"/>
          <c:order val="89"/>
          <c:cat>
            <c:strRef>
              <c:f>COMPENDIO!$T$3</c:f>
              <c:strCache>
                <c:ptCount val="1"/>
                <c:pt idx="0">
                  <c:v>PROMEDIO-HUMANO</c:v>
                </c:pt>
              </c:strCache>
            </c:strRef>
          </c:cat>
          <c:val>
            <c:numRef>
              <c:f>COMPENDIO!$T$93</c:f>
            </c:numRef>
          </c:val>
        </c:ser>
        <c:ser>
          <c:idx val="90"/>
          <c:order val="90"/>
          <c:cat>
            <c:strRef>
              <c:f>COMPENDIO!$T$3</c:f>
              <c:strCache>
                <c:ptCount val="1"/>
                <c:pt idx="0">
                  <c:v>PROMEDIO-HUMANO</c:v>
                </c:pt>
              </c:strCache>
            </c:strRef>
          </c:cat>
          <c:val>
            <c:numRef>
              <c:f>COMPENDIO!$T$94</c:f>
            </c:numRef>
          </c:val>
        </c:ser>
        <c:ser>
          <c:idx val="91"/>
          <c:order val="91"/>
          <c:cat>
            <c:strRef>
              <c:f>COMPENDIO!$T$3</c:f>
              <c:strCache>
                <c:ptCount val="1"/>
                <c:pt idx="0">
                  <c:v>PROMEDIO-HUMANO</c:v>
                </c:pt>
              </c:strCache>
            </c:strRef>
          </c:cat>
          <c:val>
            <c:numRef>
              <c:f>COMPENDIO!$T$95</c:f>
            </c:numRef>
          </c:val>
        </c:ser>
        <c:ser>
          <c:idx val="92"/>
          <c:order val="92"/>
          <c:cat>
            <c:strRef>
              <c:f>COMPENDIO!$T$3</c:f>
              <c:strCache>
                <c:ptCount val="1"/>
                <c:pt idx="0">
                  <c:v>PROMEDIO-HUMANO</c:v>
                </c:pt>
              </c:strCache>
            </c:strRef>
          </c:cat>
          <c:val>
            <c:numRef>
              <c:f>COMPENDIO!$T$96</c:f>
            </c:numRef>
          </c:val>
        </c:ser>
        <c:ser>
          <c:idx val="93"/>
          <c:order val="93"/>
          <c:cat>
            <c:strRef>
              <c:f>COMPENDIO!$T$3</c:f>
              <c:strCache>
                <c:ptCount val="1"/>
                <c:pt idx="0">
                  <c:v>PROMEDIO-HUMANO</c:v>
                </c:pt>
              </c:strCache>
            </c:strRef>
          </c:cat>
          <c:val>
            <c:numRef>
              <c:f>COMPENDIO!$T$97</c:f>
            </c:numRef>
          </c:val>
        </c:ser>
        <c:ser>
          <c:idx val="94"/>
          <c:order val="94"/>
          <c:cat>
            <c:strRef>
              <c:f>COMPENDIO!$T$3</c:f>
              <c:strCache>
                <c:ptCount val="1"/>
                <c:pt idx="0">
                  <c:v>PROMEDIO-HUMANO</c:v>
                </c:pt>
              </c:strCache>
            </c:strRef>
          </c:cat>
          <c:val>
            <c:numRef>
              <c:f>COMPENDIO!$T$98</c:f>
            </c:numRef>
          </c:val>
        </c:ser>
        <c:ser>
          <c:idx val="95"/>
          <c:order val="95"/>
          <c:cat>
            <c:strRef>
              <c:f>COMPENDIO!$T$3</c:f>
              <c:strCache>
                <c:ptCount val="1"/>
                <c:pt idx="0">
                  <c:v>PROMEDIO-HUMANO</c:v>
                </c:pt>
              </c:strCache>
            </c:strRef>
          </c:cat>
          <c:val>
            <c:numRef>
              <c:f>COMPENDIO!$T$99</c:f>
            </c:numRef>
          </c:val>
        </c:ser>
        <c:ser>
          <c:idx val="96"/>
          <c:order val="96"/>
          <c:cat>
            <c:strRef>
              <c:f>COMPENDIO!$T$3</c:f>
              <c:strCache>
                <c:ptCount val="1"/>
                <c:pt idx="0">
                  <c:v>PROMEDIO-HUMANO</c:v>
                </c:pt>
              </c:strCache>
            </c:strRef>
          </c:cat>
          <c:val>
            <c:numRef>
              <c:f>COMPENDIO!$T$100</c:f>
            </c:numRef>
          </c:val>
        </c:ser>
        <c:ser>
          <c:idx val="97"/>
          <c:order val="97"/>
          <c:cat>
            <c:strRef>
              <c:f>COMPENDIO!$T$3</c:f>
              <c:strCache>
                <c:ptCount val="1"/>
                <c:pt idx="0">
                  <c:v>PROMEDIO-HUMANO</c:v>
                </c:pt>
              </c:strCache>
            </c:strRef>
          </c:cat>
          <c:val>
            <c:numRef>
              <c:f>COMPENDIO!$T$101</c:f>
            </c:numRef>
          </c:val>
        </c:ser>
        <c:ser>
          <c:idx val="98"/>
          <c:order val="98"/>
          <c:cat>
            <c:strRef>
              <c:f>COMPENDIO!$T$3</c:f>
              <c:strCache>
                <c:ptCount val="1"/>
                <c:pt idx="0">
                  <c:v>PROMEDIO-HUMANO</c:v>
                </c:pt>
              </c:strCache>
            </c:strRef>
          </c:cat>
          <c:val>
            <c:numRef>
              <c:f>COMPENDIO!$T$102</c:f>
            </c:numRef>
          </c:val>
        </c:ser>
        <c:ser>
          <c:idx val="99"/>
          <c:order val="99"/>
          <c:cat>
            <c:strRef>
              <c:f>COMPENDIO!$T$3</c:f>
              <c:strCache>
                <c:ptCount val="1"/>
                <c:pt idx="0">
                  <c:v>PROMEDIO-HUMANO</c:v>
                </c:pt>
              </c:strCache>
            </c:strRef>
          </c:cat>
          <c:val>
            <c:numRef>
              <c:f>COMPENDIO!$T$103</c:f>
            </c:numRef>
          </c:val>
        </c:ser>
        <c:ser>
          <c:idx val="100"/>
          <c:order val="100"/>
          <c:cat>
            <c:strRef>
              <c:f>COMPENDIO!$T$3</c:f>
              <c:strCache>
                <c:ptCount val="1"/>
                <c:pt idx="0">
                  <c:v>PROMEDIO-HUMANO</c:v>
                </c:pt>
              </c:strCache>
            </c:strRef>
          </c:cat>
          <c:val>
            <c:numRef>
              <c:f>COMPENDIO!$T$104</c:f>
            </c:numRef>
          </c:val>
        </c:ser>
        <c:ser>
          <c:idx val="101"/>
          <c:order val="101"/>
          <c:cat>
            <c:strRef>
              <c:f>COMPENDIO!$T$3</c:f>
              <c:strCache>
                <c:ptCount val="1"/>
                <c:pt idx="0">
                  <c:v>PROMEDIO-HUMANO</c:v>
                </c:pt>
              </c:strCache>
            </c:strRef>
          </c:cat>
          <c:val>
            <c:numRef>
              <c:f>COMPENDIO!$T$105</c:f>
            </c:numRef>
          </c:val>
        </c:ser>
        <c:ser>
          <c:idx val="102"/>
          <c:order val="102"/>
          <c:cat>
            <c:strRef>
              <c:f>COMPENDIO!$T$3</c:f>
              <c:strCache>
                <c:ptCount val="1"/>
                <c:pt idx="0">
                  <c:v>PROMEDIO-HUMANO</c:v>
                </c:pt>
              </c:strCache>
            </c:strRef>
          </c:cat>
          <c:val>
            <c:numRef>
              <c:f>COMPENDIO!$T$106</c:f>
            </c:numRef>
          </c:val>
        </c:ser>
        <c:ser>
          <c:idx val="103"/>
          <c:order val="103"/>
          <c:cat>
            <c:strRef>
              <c:f>COMPENDIO!$T$3</c:f>
              <c:strCache>
                <c:ptCount val="1"/>
                <c:pt idx="0">
                  <c:v>PROMEDIO-HUMANO</c:v>
                </c:pt>
              </c:strCache>
            </c:strRef>
          </c:cat>
          <c:val>
            <c:numRef>
              <c:f>COMPENDIO!$T$107</c:f>
            </c:numRef>
          </c:val>
        </c:ser>
        <c:ser>
          <c:idx val="104"/>
          <c:order val="104"/>
          <c:cat>
            <c:strRef>
              <c:f>COMPENDIO!$T$3</c:f>
              <c:strCache>
                <c:ptCount val="1"/>
                <c:pt idx="0">
                  <c:v>PROMEDIO-HUMANO</c:v>
                </c:pt>
              </c:strCache>
            </c:strRef>
          </c:cat>
          <c:val>
            <c:numRef>
              <c:f>COMPENDIO!$T$108</c:f>
            </c:numRef>
          </c:val>
        </c:ser>
        <c:ser>
          <c:idx val="105"/>
          <c:order val="105"/>
          <c:cat>
            <c:strRef>
              <c:f>COMPENDIO!$T$3</c:f>
              <c:strCache>
                <c:ptCount val="1"/>
                <c:pt idx="0">
                  <c:v>PROMEDIO-HUMANO</c:v>
                </c:pt>
              </c:strCache>
            </c:strRef>
          </c:cat>
          <c:val>
            <c:numRef>
              <c:f>COMPENDIO!$T$109</c:f>
            </c:numRef>
          </c:val>
        </c:ser>
        <c:ser>
          <c:idx val="106"/>
          <c:order val="106"/>
          <c:cat>
            <c:strRef>
              <c:f>COMPENDIO!$T$3</c:f>
              <c:strCache>
                <c:ptCount val="1"/>
                <c:pt idx="0">
                  <c:v>PROMEDIO-HUMANO</c:v>
                </c:pt>
              </c:strCache>
            </c:strRef>
          </c:cat>
          <c:val>
            <c:numRef>
              <c:f>COMPENDIO!$T$110</c:f>
            </c:numRef>
          </c:val>
        </c:ser>
        <c:ser>
          <c:idx val="107"/>
          <c:order val="107"/>
          <c:cat>
            <c:strRef>
              <c:f>COMPENDIO!$T$3</c:f>
              <c:strCache>
                <c:ptCount val="1"/>
                <c:pt idx="0">
                  <c:v>PROMEDIO-HUMANO</c:v>
                </c:pt>
              </c:strCache>
            </c:strRef>
          </c:cat>
          <c:val>
            <c:numRef>
              <c:f>COMPENDIO!$T$111</c:f>
            </c:numRef>
          </c:val>
        </c:ser>
        <c:ser>
          <c:idx val="108"/>
          <c:order val="108"/>
          <c:cat>
            <c:strRef>
              <c:f>COMPENDIO!$T$3</c:f>
              <c:strCache>
                <c:ptCount val="1"/>
                <c:pt idx="0">
                  <c:v>PROMEDIO-HUMANO</c:v>
                </c:pt>
              </c:strCache>
            </c:strRef>
          </c:cat>
          <c:val>
            <c:numRef>
              <c:f>COMPENDIO!$T$112</c:f>
            </c:numRef>
          </c:val>
        </c:ser>
        <c:ser>
          <c:idx val="109"/>
          <c:order val="109"/>
          <c:cat>
            <c:strRef>
              <c:f>COMPENDIO!$T$3</c:f>
              <c:strCache>
                <c:ptCount val="1"/>
                <c:pt idx="0">
                  <c:v>PROMEDIO-HUMANO</c:v>
                </c:pt>
              </c:strCache>
            </c:strRef>
          </c:cat>
          <c:val>
            <c:numRef>
              <c:f>COMPENDIO!$T$113</c:f>
            </c:numRef>
          </c:val>
        </c:ser>
        <c:ser>
          <c:idx val="110"/>
          <c:order val="110"/>
          <c:cat>
            <c:strRef>
              <c:f>COMPENDIO!$T$3</c:f>
              <c:strCache>
                <c:ptCount val="1"/>
                <c:pt idx="0">
                  <c:v>PROMEDIO-HUMANO</c:v>
                </c:pt>
              </c:strCache>
            </c:strRef>
          </c:cat>
          <c:val>
            <c:numRef>
              <c:f>COMPENDIO!$T$114</c:f>
            </c:numRef>
          </c:val>
        </c:ser>
        <c:ser>
          <c:idx val="111"/>
          <c:order val="111"/>
          <c:cat>
            <c:strRef>
              <c:f>COMPENDIO!$T$3</c:f>
              <c:strCache>
                <c:ptCount val="1"/>
                <c:pt idx="0">
                  <c:v>PROMEDIO-HUMANO</c:v>
                </c:pt>
              </c:strCache>
            </c:strRef>
          </c:cat>
          <c:val>
            <c:numRef>
              <c:f>COMPENDIO!$T$115</c:f>
            </c:numRef>
          </c:val>
        </c:ser>
        <c:ser>
          <c:idx val="112"/>
          <c:order val="112"/>
          <c:cat>
            <c:strRef>
              <c:f>COMPENDIO!$T$3</c:f>
              <c:strCache>
                <c:ptCount val="1"/>
                <c:pt idx="0">
                  <c:v>PROMEDIO-HUMANO</c:v>
                </c:pt>
              </c:strCache>
            </c:strRef>
          </c:cat>
          <c:val>
            <c:numRef>
              <c:f>COMPENDIO!$T$116</c:f>
            </c:numRef>
          </c:val>
        </c:ser>
        <c:ser>
          <c:idx val="113"/>
          <c:order val="113"/>
          <c:cat>
            <c:strRef>
              <c:f>COMPENDIO!$T$3</c:f>
              <c:strCache>
                <c:ptCount val="1"/>
                <c:pt idx="0">
                  <c:v>PROMEDIO-HUMANO</c:v>
                </c:pt>
              </c:strCache>
            </c:strRef>
          </c:cat>
          <c:val>
            <c:numRef>
              <c:f>COMPENDIO!$T$117</c:f>
            </c:numRef>
          </c:val>
        </c:ser>
        <c:ser>
          <c:idx val="114"/>
          <c:order val="114"/>
          <c:cat>
            <c:strRef>
              <c:f>COMPENDIO!$T$3</c:f>
              <c:strCache>
                <c:ptCount val="1"/>
                <c:pt idx="0">
                  <c:v>PROMEDIO-HUMANO</c:v>
                </c:pt>
              </c:strCache>
            </c:strRef>
          </c:cat>
          <c:val>
            <c:numRef>
              <c:f>COMPENDIO!$T$118</c:f>
            </c:numRef>
          </c:val>
        </c:ser>
        <c:ser>
          <c:idx val="115"/>
          <c:order val="115"/>
          <c:cat>
            <c:strRef>
              <c:f>COMPENDIO!$T$3</c:f>
              <c:strCache>
                <c:ptCount val="1"/>
                <c:pt idx="0">
                  <c:v>PROMEDIO-HUMANO</c:v>
                </c:pt>
              </c:strCache>
            </c:strRef>
          </c:cat>
          <c:val>
            <c:numRef>
              <c:f>COMPENDIO!$T$119</c:f>
            </c:numRef>
          </c:val>
        </c:ser>
        <c:ser>
          <c:idx val="116"/>
          <c:order val="116"/>
          <c:cat>
            <c:strRef>
              <c:f>COMPENDIO!$T$3</c:f>
              <c:strCache>
                <c:ptCount val="1"/>
                <c:pt idx="0">
                  <c:v>PROMEDIO-HUMANO</c:v>
                </c:pt>
              </c:strCache>
            </c:strRef>
          </c:cat>
          <c:val>
            <c:numRef>
              <c:f>COMPENDIO!$T$120</c:f>
            </c:numRef>
          </c:val>
        </c:ser>
        <c:ser>
          <c:idx val="117"/>
          <c:order val="117"/>
          <c:cat>
            <c:strRef>
              <c:f>COMPENDIO!$T$3</c:f>
              <c:strCache>
                <c:ptCount val="1"/>
                <c:pt idx="0">
                  <c:v>PROMEDIO-HUMANO</c:v>
                </c:pt>
              </c:strCache>
            </c:strRef>
          </c:cat>
          <c:val>
            <c:numRef>
              <c:f>COMPENDIO!$T$121</c:f>
            </c:numRef>
          </c:val>
        </c:ser>
        <c:ser>
          <c:idx val="118"/>
          <c:order val="118"/>
          <c:cat>
            <c:strRef>
              <c:f>COMPENDIO!$T$3</c:f>
              <c:strCache>
                <c:ptCount val="1"/>
                <c:pt idx="0">
                  <c:v>PROMEDIO-HUMANO</c:v>
                </c:pt>
              </c:strCache>
            </c:strRef>
          </c:cat>
          <c:val>
            <c:numRef>
              <c:f>COMPENDIO!$T$122</c:f>
            </c:numRef>
          </c:val>
        </c:ser>
        <c:ser>
          <c:idx val="119"/>
          <c:order val="119"/>
          <c:cat>
            <c:strRef>
              <c:f>COMPENDIO!$T$3</c:f>
              <c:strCache>
                <c:ptCount val="1"/>
                <c:pt idx="0">
                  <c:v>PROMEDIO-HUMANO</c:v>
                </c:pt>
              </c:strCache>
            </c:strRef>
          </c:cat>
          <c:val>
            <c:numRef>
              <c:f>COMPENDIO!$T$123</c:f>
            </c:numRef>
          </c:val>
        </c:ser>
        <c:ser>
          <c:idx val="120"/>
          <c:order val="120"/>
          <c:cat>
            <c:strRef>
              <c:f>COMPENDIO!$T$3</c:f>
              <c:strCache>
                <c:ptCount val="1"/>
                <c:pt idx="0">
                  <c:v>PROMEDIO-HUMANO</c:v>
                </c:pt>
              </c:strCache>
            </c:strRef>
          </c:cat>
          <c:val>
            <c:numRef>
              <c:f>COMPENDIO!$T$124</c:f>
            </c:numRef>
          </c:val>
        </c:ser>
        <c:ser>
          <c:idx val="121"/>
          <c:order val="121"/>
          <c:cat>
            <c:strRef>
              <c:f>COMPENDIO!$T$3</c:f>
              <c:strCache>
                <c:ptCount val="1"/>
                <c:pt idx="0">
                  <c:v>PROMEDIO-HUMANO</c:v>
                </c:pt>
              </c:strCache>
            </c:strRef>
          </c:cat>
          <c:val>
            <c:numRef>
              <c:f>COMPENDIO!$T$125</c:f>
            </c:numRef>
          </c:val>
        </c:ser>
        <c:ser>
          <c:idx val="122"/>
          <c:order val="122"/>
          <c:cat>
            <c:strRef>
              <c:f>COMPENDIO!$T$3</c:f>
              <c:strCache>
                <c:ptCount val="1"/>
                <c:pt idx="0">
                  <c:v>PROMEDIO-HUMANO</c:v>
                </c:pt>
              </c:strCache>
            </c:strRef>
          </c:cat>
          <c:val>
            <c:numRef>
              <c:f>COMPENDIO!$T$126</c:f>
            </c:numRef>
          </c:val>
        </c:ser>
        <c:ser>
          <c:idx val="123"/>
          <c:order val="123"/>
          <c:cat>
            <c:strRef>
              <c:f>COMPENDIO!$T$3</c:f>
              <c:strCache>
                <c:ptCount val="1"/>
                <c:pt idx="0">
                  <c:v>PROMEDIO-HUMANO</c:v>
                </c:pt>
              </c:strCache>
            </c:strRef>
          </c:cat>
          <c:val>
            <c:numRef>
              <c:f>COMPENDIO!$T$127</c:f>
            </c:numRef>
          </c:val>
        </c:ser>
        <c:ser>
          <c:idx val="124"/>
          <c:order val="124"/>
          <c:cat>
            <c:strRef>
              <c:f>COMPENDIO!$T$3</c:f>
              <c:strCache>
                <c:ptCount val="1"/>
                <c:pt idx="0">
                  <c:v>PROMEDIO-HUMANO</c:v>
                </c:pt>
              </c:strCache>
            </c:strRef>
          </c:cat>
          <c:val>
            <c:numRef>
              <c:f>COMPENDIO!$T$128</c:f>
            </c:numRef>
          </c:val>
        </c:ser>
        <c:ser>
          <c:idx val="125"/>
          <c:order val="125"/>
          <c:cat>
            <c:strRef>
              <c:f>COMPENDIO!$T$3</c:f>
              <c:strCache>
                <c:ptCount val="1"/>
                <c:pt idx="0">
                  <c:v>PROMEDIO-HUMANO</c:v>
                </c:pt>
              </c:strCache>
            </c:strRef>
          </c:cat>
          <c:val>
            <c:numRef>
              <c:f>COMPENDIO!$T$129</c:f>
            </c:numRef>
          </c:val>
        </c:ser>
        <c:ser>
          <c:idx val="126"/>
          <c:order val="126"/>
          <c:cat>
            <c:strRef>
              <c:f>COMPENDIO!$T$3</c:f>
              <c:strCache>
                <c:ptCount val="1"/>
                <c:pt idx="0">
                  <c:v>PROMEDIO-HUMANO</c:v>
                </c:pt>
              </c:strCache>
            </c:strRef>
          </c:cat>
          <c:val>
            <c:numRef>
              <c:f>COMPENDIO!$T$130</c:f>
            </c:numRef>
          </c:val>
        </c:ser>
        <c:ser>
          <c:idx val="127"/>
          <c:order val="127"/>
          <c:cat>
            <c:strRef>
              <c:f>COMPENDIO!$T$3</c:f>
              <c:strCache>
                <c:ptCount val="1"/>
                <c:pt idx="0">
                  <c:v>PROMEDIO-HUMANO</c:v>
                </c:pt>
              </c:strCache>
            </c:strRef>
          </c:cat>
          <c:val>
            <c:numRef>
              <c:f>COMPENDIO!$T$131</c:f>
            </c:numRef>
          </c:val>
        </c:ser>
        <c:ser>
          <c:idx val="128"/>
          <c:order val="128"/>
          <c:cat>
            <c:strRef>
              <c:f>COMPENDIO!$T$3</c:f>
              <c:strCache>
                <c:ptCount val="1"/>
                <c:pt idx="0">
                  <c:v>PROMEDIO-HUMANO</c:v>
                </c:pt>
              </c:strCache>
            </c:strRef>
          </c:cat>
          <c:val>
            <c:numRef>
              <c:f>COMPENDIO!$T$132</c:f>
            </c:numRef>
          </c:val>
        </c:ser>
        <c:ser>
          <c:idx val="129"/>
          <c:order val="129"/>
          <c:cat>
            <c:strRef>
              <c:f>COMPENDIO!$T$3</c:f>
              <c:strCache>
                <c:ptCount val="1"/>
                <c:pt idx="0">
                  <c:v>PROMEDIO-HUMANO</c:v>
                </c:pt>
              </c:strCache>
            </c:strRef>
          </c:cat>
          <c:val>
            <c:numRef>
              <c:f>COMPENDIO!$T$133</c:f>
            </c:numRef>
          </c:val>
        </c:ser>
        <c:ser>
          <c:idx val="130"/>
          <c:order val="130"/>
          <c:cat>
            <c:strRef>
              <c:f>COMPENDIO!$T$3</c:f>
              <c:strCache>
                <c:ptCount val="1"/>
                <c:pt idx="0">
                  <c:v>PROMEDIO-HUMANO</c:v>
                </c:pt>
              </c:strCache>
            </c:strRef>
          </c:cat>
          <c:val>
            <c:numRef>
              <c:f>COMPENDIO!$T$134</c:f>
            </c:numRef>
          </c:val>
        </c:ser>
        <c:ser>
          <c:idx val="131"/>
          <c:order val="131"/>
          <c:cat>
            <c:strRef>
              <c:f>COMPENDIO!$T$3</c:f>
              <c:strCache>
                <c:ptCount val="1"/>
                <c:pt idx="0">
                  <c:v>PROMEDIO-HUMANO</c:v>
                </c:pt>
              </c:strCache>
            </c:strRef>
          </c:cat>
          <c:val>
            <c:numRef>
              <c:f>COMPENDIO!$T$135</c:f>
            </c:numRef>
          </c:val>
        </c:ser>
        <c:ser>
          <c:idx val="132"/>
          <c:order val="132"/>
          <c:cat>
            <c:strRef>
              <c:f>COMPENDIO!$T$3</c:f>
              <c:strCache>
                <c:ptCount val="1"/>
                <c:pt idx="0">
                  <c:v>PROMEDIO-HUMANO</c:v>
                </c:pt>
              </c:strCache>
            </c:strRef>
          </c:cat>
          <c:val>
            <c:numRef>
              <c:f>COMPENDIO!$T$136</c:f>
            </c:numRef>
          </c:val>
        </c:ser>
        <c:ser>
          <c:idx val="133"/>
          <c:order val="133"/>
          <c:cat>
            <c:strRef>
              <c:f>COMPENDIO!$T$3</c:f>
              <c:strCache>
                <c:ptCount val="1"/>
                <c:pt idx="0">
                  <c:v>PROMEDIO-HUMANO</c:v>
                </c:pt>
              </c:strCache>
            </c:strRef>
          </c:cat>
          <c:val>
            <c:numRef>
              <c:f>COMPENDIO!$T$137</c:f>
            </c:numRef>
          </c:val>
        </c:ser>
        <c:ser>
          <c:idx val="134"/>
          <c:order val="134"/>
          <c:cat>
            <c:strRef>
              <c:f>COMPENDIO!$T$3</c:f>
              <c:strCache>
                <c:ptCount val="1"/>
                <c:pt idx="0">
                  <c:v>PROMEDIO-HUMANO</c:v>
                </c:pt>
              </c:strCache>
            </c:strRef>
          </c:cat>
          <c:val>
            <c:numRef>
              <c:f>COMPENDIO!$T$138</c:f>
            </c:numRef>
          </c:val>
        </c:ser>
        <c:ser>
          <c:idx val="135"/>
          <c:order val="135"/>
          <c:cat>
            <c:strRef>
              <c:f>COMPENDIO!$T$3</c:f>
              <c:strCache>
                <c:ptCount val="1"/>
                <c:pt idx="0">
                  <c:v>PROMEDIO-HUMANO</c:v>
                </c:pt>
              </c:strCache>
            </c:strRef>
          </c:cat>
          <c:val>
            <c:numRef>
              <c:f>COMPENDIO!$T$139</c:f>
            </c:numRef>
          </c:val>
        </c:ser>
        <c:ser>
          <c:idx val="136"/>
          <c:order val="136"/>
          <c:cat>
            <c:strRef>
              <c:f>COMPENDIO!$T$3</c:f>
              <c:strCache>
                <c:ptCount val="1"/>
                <c:pt idx="0">
                  <c:v>PROMEDIO-HUMANO</c:v>
                </c:pt>
              </c:strCache>
            </c:strRef>
          </c:cat>
          <c:val>
            <c:numRef>
              <c:f>COMPENDIO!$T$140</c:f>
            </c:numRef>
          </c:val>
        </c:ser>
        <c:ser>
          <c:idx val="137"/>
          <c:order val="137"/>
          <c:cat>
            <c:strRef>
              <c:f>COMPENDIO!$T$3</c:f>
              <c:strCache>
                <c:ptCount val="1"/>
                <c:pt idx="0">
                  <c:v>PROMEDIO-HUMANO</c:v>
                </c:pt>
              </c:strCache>
            </c:strRef>
          </c:cat>
          <c:val>
            <c:numRef>
              <c:f>COMPENDIO!$T$141</c:f>
            </c:numRef>
          </c:val>
        </c:ser>
        <c:ser>
          <c:idx val="138"/>
          <c:order val="138"/>
          <c:cat>
            <c:strRef>
              <c:f>COMPENDIO!$T$3</c:f>
              <c:strCache>
                <c:ptCount val="1"/>
                <c:pt idx="0">
                  <c:v>PROMEDIO-HUMANO</c:v>
                </c:pt>
              </c:strCache>
            </c:strRef>
          </c:cat>
          <c:val>
            <c:numRef>
              <c:f>COMPENDIO!$T$142</c:f>
            </c:numRef>
          </c:val>
        </c:ser>
        <c:ser>
          <c:idx val="139"/>
          <c:order val="139"/>
          <c:cat>
            <c:strRef>
              <c:f>COMPENDIO!$T$3</c:f>
              <c:strCache>
                <c:ptCount val="1"/>
                <c:pt idx="0">
                  <c:v>PROMEDIO-HUMANO</c:v>
                </c:pt>
              </c:strCache>
            </c:strRef>
          </c:cat>
          <c:val>
            <c:numRef>
              <c:f>COMPENDIO!$T$143</c:f>
            </c:numRef>
          </c:val>
        </c:ser>
        <c:ser>
          <c:idx val="140"/>
          <c:order val="140"/>
          <c:cat>
            <c:strRef>
              <c:f>COMPENDIO!$T$3</c:f>
              <c:strCache>
                <c:ptCount val="1"/>
                <c:pt idx="0">
                  <c:v>PROMEDIO-HUMANO</c:v>
                </c:pt>
              </c:strCache>
            </c:strRef>
          </c:cat>
          <c:val>
            <c:numRef>
              <c:f>COMPENDIO!$T$144</c:f>
            </c:numRef>
          </c:val>
        </c:ser>
        <c:ser>
          <c:idx val="141"/>
          <c:order val="141"/>
          <c:cat>
            <c:strRef>
              <c:f>COMPENDIO!$T$3</c:f>
              <c:strCache>
                <c:ptCount val="1"/>
                <c:pt idx="0">
                  <c:v>PROMEDIO-HUMANO</c:v>
                </c:pt>
              </c:strCache>
            </c:strRef>
          </c:cat>
          <c:val>
            <c:numRef>
              <c:f>COMPENDIO!$T$145</c:f>
            </c:numRef>
          </c:val>
        </c:ser>
        <c:ser>
          <c:idx val="142"/>
          <c:order val="142"/>
          <c:cat>
            <c:strRef>
              <c:f>COMPENDIO!$T$3</c:f>
              <c:strCache>
                <c:ptCount val="1"/>
                <c:pt idx="0">
                  <c:v>PROMEDIO-HUMANO</c:v>
                </c:pt>
              </c:strCache>
            </c:strRef>
          </c:cat>
          <c:val>
            <c:numRef>
              <c:f>COMPENDIO!$T$146</c:f>
            </c:numRef>
          </c:val>
        </c:ser>
        <c:ser>
          <c:idx val="143"/>
          <c:order val="143"/>
          <c:cat>
            <c:strRef>
              <c:f>COMPENDIO!$T$3</c:f>
              <c:strCache>
                <c:ptCount val="1"/>
                <c:pt idx="0">
                  <c:v>PROMEDIO-HUMANO</c:v>
                </c:pt>
              </c:strCache>
            </c:strRef>
          </c:cat>
          <c:val>
            <c:numRef>
              <c:f>COMPENDIO!$T$147</c:f>
            </c:numRef>
          </c:val>
        </c:ser>
        <c:ser>
          <c:idx val="144"/>
          <c:order val="144"/>
          <c:cat>
            <c:strRef>
              <c:f>COMPENDIO!$T$3</c:f>
              <c:strCache>
                <c:ptCount val="1"/>
                <c:pt idx="0">
                  <c:v>PROMEDIO-HUMANO</c:v>
                </c:pt>
              </c:strCache>
            </c:strRef>
          </c:cat>
          <c:val>
            <c:numRef>
              <c:f>COMPENDIO!$T$148</c:f>
            </c:numRef>
          </c:val>
        </c:ser>
        <c:ser>
          <c:idx val="145"/>
          <c:order val="145"/>
          <c:cat>
            <c:strRef>
              <c:f>COMPENDIO!$T$3</c:f>
              <c:strCache>
                <c:ptCount val="1"/>
                <c:pt idx="0">
                  <c:v>PROMEDIO-HUMANO</c:v>
                </c:pt>
              </c:strCache>
            </c:strRef>
          </c:cat>
          <c:val>
            <c:numRef>
              <c:f>COMPENDIO!$T$149</c:f>
            </c:numRef>
          </c:val>
        </c:ser>
        <c:ser>
          <c:idx val="146"/>
          <c:order val="146"/>
          <c:cat>
            <c:strRef>
              <c:f>COMPENDIO!$T$3</c:f>
              <c:strCache>
                <c:ptCount val="1"/>
                <c:pt idx="0">
                  <c:v>PROMEDIO-HUMANO</c:v>
                </c:pt>
              </c:strCache>
            </c:strRef>
          </c:cat>
          <c:val>
            <c:numRef>
              <c:f>COMPENDIO!$T$150</c:f>
            </c:numRef>
          </c:val>
        </c:ser>
        <c:ser>
          <c:idx val="147"/>
          <c:order val="147"/>
          <c:cat>
            <c:strRef>
              <c:f>COMPENDIO!$T$3</c:f>
              <c:strCache>
                <c:ptCount val="1"/>
                <c:pt idx="0">
                  <c:v>PROMEDIO-HUMANO</c:v>
                </c:pt>
              </c:strCache>
            </c:strRef>
          </c:cat>
          <c:val>
            <c:numRef>
              <c:f>COMPENDIO!$T$151</c:f>
            </c:numRef>
          </c:val>
        </c:ser>
        <c:ser>
          <c:idx val="148"/>
          <c:order val="148"/>
          <c:cat>
            <c:strRef>
              <c:f>COMPENDIO!$T$3</c:f>
              <c:strCache>
                <c:ptCount val="1"/>
                <c:pt idx="0">
                  <c:v>PROMEDIO-HUMANO</c:v>
                </c:pt>
              </c:strCache>
            </c:strRef>
          </c:cat>
          <c:val>
            <c:numRef>
              <c:f>COMPENDIO!$T$152</c:f>
            </c:numRef>
          </c:val>
        </c:ser>
        <c:ser>
          <c:idx val="149"/>
          <c:order val="149"/>
          <c:cat>
            <c:strRef>
              <c:f>COMPENDIO!$T$3</c:f>
              <c:strCache>
                <c:ptCount val="1"/>
                <c:pt idx="0">
                  <c:v>PROMEDIO-HUMANO</c:v>
                </c:pt>
              </c:strCache>
            </c:strRef>
          </c:cat>
          <c:val>
            <c:numRef>
              <c:f>COMPENDIO!$T$153</c:f>
            </c:numRef>
          </c:val>
        </c:ser>
        <c:ser>
          <c:idx val="150"/>
          <c:order val="150"/>
          <c:cat>
            <c:strRef>
              <c:f>COMPENDIO!$T$3</c:f>
              <c:strCache>
                <c:ptCount val="1"/>
                <c:pt idx="0">
                  <c:v>PROMEDIO-HUMANO</c:v>
                </c:pt>
              </c:strCache>
            </c:strRef>
          </c:cat>
          <c:val>
            <c:numRef>
              <c:f>COMPENDIO!$T$154</c:f>
            </c:numRef>
          </c:val>
        </c:ser>
        <c:ser>
          <c:idx val="151"/>
          <c:order val="151"/>
          <c:cat>
            <c:strRef>
              <c:f>COMPENDIO!$T$3</c:f>
              <c:strCache>
                <c:ptCount val="1"/>
                <c:pt idx="0">
                  <c:v>PROMEDIO-HUMANO</c:v>
                </c:pt>
              </c:strCache>
            </c:strRef>
          </c:cat>
          <c:val>
            <c:numRef>
              <c:f>COMPENDIO!$T$155</c:f>
            </c:numRef>
          </c:val>
        </c:ser>
        <c:ser>
          <c:idx val="152"/>
          <c:order val="152"/>
          <c:cat>
            <c:strRef>
              <c:f>COMPENDIO!$T$3</c:f>
              <c:strCache>
                <c:ptCount val="1"/>
                <c:pt idx="0">
                  <c:v>PROMEDIO-HUMANO</c:v>
                </c:pt>
              </c:strCache>
            </c:strRef>
          </c:cat>
          <c:val>
            <c:numRef>
              <c:f>COMPENDIO!$T$156</c:f>
            </c:numRef>
          </c:val>
        </c:ser>
        <c:ser>
          <c:idx val="153"/>
          <c:order val="153"/>
          <c:cat>
            <c:strRef>
              <c:f>COMPENDIO!$T$3</c:f>
              <c:strCache>
                <c:ptCount val="1"/>
                <c:pt idx="0">
                  <c:v>PROMEDIO-HUMANO</c:v>
                </c:pt>
              </c:strCache>
            </c:strRef>
          </c:cat>
          <c:val>
            <c:numRef>
              <c:f>COMPENDIO!$T$157</c:f>
            </c:numRef>
          </c:val>
        </c:ser>
        <c:ser>
          <c:idx val="154"/>
          <c:order val="154"/>
          <c:cat>
            <c:strRef>
              <c:f>COMPENDIO!$T$3</c:f>
              <c:strCache>
                <c:ptCount val="1"/>
                <c:pt idx="0">
                  <c:v>PROMEDIO-HUMANO</c:v>
                </c:pt>
              </c:strCache>
            </c:strRef>
          </c:cat>
          <c:val>
            <c:numRef>
              <c:f>COMPENDIO!$T$158</c:f>
            </c:numRef>
          </c:val>
        </c:ser>
        <c:ser>
          <c:idx val="155"/>
          <c:order val="155"/>
          <c:cat>
            <c:strRef>
              <c:f>COMPENDIO!$T$3</c:f>
              <c:strCache>
                <c:ptCount val="1"/>
                <c:pt idx="0">
                  <c:v>PROMEDIO-HUMANO</c:v>
                </c:pt>
              </c:strCache>
            </c:strRef>
          </c:cat>
          <c:val>
            <c:numRef>
              <c:f>COMPENDIO!$T$159</c:f>
            </c:numRef>
          </c:val>
        </c:ser>
        <c:ser>
          <c:idx val="156"/>
          <c:order val="156"/>
          <c:cat>
            <c:strRef>
              <c:f>COMPENDIO!$T$3</c:f>
              <c:strCache>
                <c:ptCount val="1"/>
                <c:pt idx="0">
                  <c:v>PROMEDIO-HUMANO</c:v>
                </c:pt>
              </c:strCache>
            </c:strRef>
          </c:cat>
          <c:val>
            <c:numRef>
              <c:f>COMPENDIO!$T$160</c:f>
            </c:numRef>
          </c:val>
        </c:ser>
        <c:ser>
          <c:idx val="157"/>
          <c:order val="157"/>
          <c:cat>
            <c:strRef>
              <c:f>COMPENDIO!$T$3</c:f>
              <c:strCache>
                <c:ptCount val="1"/>
                <c:pt idx="0">
                  <c:v>PROMEDIO-HUMANO</c:v>
                </c:pt>
              </c:strCache>
            </c:strRef>
          </c:cat>
          <c:val>
            <c:numRef>
              <c:f>COMPENDIO!$T$161</c:f>
            </c:numRef>
          </c:val>
        </c:ser>
        <c:ser>
          <c:idx val="158"/>
          <c:order val="158"/>
          <c:cat>
            <c:strRef>
              <c:f>COMPENDIO!$T$3</c:f>
              <c:strCache>
                <c:ptCount val="1"/>
                <c:pt idx="0">
                  <c:v>PROMEDIO-HUMANO</c:v>
                </c:pt>
              </c:strCache>
            </c:strRef>
          </c:cat>
          <c:val>
            <c:numRef>
              <c:f>COMPENDIO!$T$162</c:f>
            </c:numRef>
          </c:val>
        </c:ser>
        <c:ser>
          <c:idx val="159"/>
          <c:order val="159"/>
          <c:cat>
            <c:strRef>
              <c:f>COMPENDIO!$T$3</c:f>
              <c:strCache>
                <c:ptCount val="1"/>
                <c:pt idx="0">
                  <c:v>PROMEDIO-HUMANO</c:v>
                </c:pt>
              </c:strCache>
            </c:strRef>
          </c:cat>
          <c:val>
            <c:numRef>
              <c:f>COMPENDIO!$T$163</c:f>
            </c:numRef>
          </c:val>
        </c:ser>
        <c:ser>
          <c:idx val="160"/>
          <c:order val="160"/>
          <c:cat>
            <c:strRef>
              <c:f>COMPENDIO!$T$3</c:f>
              <c:strCache>
                <c:ptCount val="1"/>
                <c:pt idx="0">
                  <c:v>PROMEDIO-HUMANO</c:v>
                </c:pt>
              </c:strCache>
            </c:strRef>
          </c:cat>
          <c:val>
            <c:numRef>
              <c:f>COMPENDIO!$T$164</c:f>
            </c:numRef>
          </c:val>
        </c:ser>
        <c:ser>
          <c:idx val="161"/>
          <c:order val="161"/>
          <c:cat>
            <c:strRef>
              <c:f>COMPENDIO!$T$3</c:f>
              <c:strCache>
                <c:ptCount val="1"/>
                <c:pt idx="0">
                  <c:v>PROMEDIO-HUMANO</c:v>
                </c:pt>
              </c:strCache>
            </c:strRef>
          </c:cat>
          <c:val>
            <c:numRef>
              <c:f>COMPENDIO!$T$165</c:f>
            </c:numRef>
          </c:val>
        </c:ser>
        <c:ser>
          <c:idx val="162"/>
          <c:order val="162"/>
          <c:cat>
            <c:strRef>
              <c:f>COMPENDIO!$T$3</c:f>
              <c:strCache>
                <c:ptCount val="1"/>
                <c:pt idx="0">
                  <c:v>PROMEDIO-HUMANO</c:v>
                </c:pt>
              </c:strCache>
            </c:strRef>
          </c:cat>
          <c:val>
            <c:numRef>
              <c:f>COMPENDIO!$T$166</c:f>
            </c:numRef>
          </c:val>
        </c:ser>
        <c:ser>
          <c:idx val="163"/>
          <c:order val="163"/>
          <c:cat>
            <c:strRef>
              <c:f>COMPENDIO!$T$3</c:f>
              <c:strCache>
                <c:ptCount val="1"/>
                <c:pt idx="0">
                  <c:v>PROMEDIO-HUMANO</c:v>
                </c:pt>
              </c:strCache>
            </c:strRef>
          </c:cat>
          <c:val>
            <c:numRef>
              <c:f>COMPENDIO!$T$167</c:f>
            </c:numRef>
          </c:val>
        </c:ser>
        <c:ser>
          <c:idx val="164"/>
          <c:order val="164"/>
          <c:cat>
            <c:strRef>
              <c:f>COMPENDIO!$T$3</c:f>
              <c:strCache>
                <c:ptCount val="1"/>
                <c:pt idx="0">
                  <c:v>PROMEDIO-HUMANO</c:v>
                </c:pt>
              </c:strCache>
            </c:strRef>
          </c:cat>
          <c:val>
            <c:numRef>
              <c:f>COMPENDIO!$T$168</c:f>
            </c:numRef>
          </c:val>
        </c:ser>
        <c:ser>
          <c:idx val="165"/>
          <c:order val="165"/>
          <c:cat>
            <c:strRef>
              <c:f>COMPENDIO!$T$3</c:f>
              <c:strCache>
                <c:ptCount val="1"/>
                <c:pt idx="0">
                  <c:v>PROMEDIO-HUMANO</c:v>
                </c:pt>
              </c:strCache>
            </c:strRef>
          </c:cat>
          <c:val>
            <c:numRef>
              <c:f>COMPENDIO!$T$169</c:f>
            </c:numRef>
          </c:val>
        </c:ser>
        <c:ser>
          <c:idx val="166"/>
          <c:order val="166"/>
          <c:cat>
            <c:strRef>
              <c:f>COMPENDIO!$T$3</c:f>
              <c:strCache>
                <c:ptCount val="1"/>
                <c:pt idx="0">
                  <c:v>PROMEDIO-HUMANO</c:v>
                </c:pt>
              </c:strCache>
            </c:strRef>
          </c:cat>
          <c:val>
            <c:numRef>
              <c:f>COMPENDIO!$T$170</c:f>
            </c:numRef>
          </c:val>
        </c:ser>
        <c:ser>
          <c:idx val="167"/>
          <c:order val="167"/>
          <c:cat>
            <c:strRef>
              <c:f>COMPENDIO!$T$3</c:f>
              <c:strCache>
                <c:ptCount val="1"/>
                <c:pt idx="0">
                  <c:v>PROMEDIO-HUMANO</c:v>
                </c:pt>
              </c:strCache>
            </c:strRef>
          </c:cat>
          <c:val>
            <c:numRef>
              <c:f>COMPENDIO!$T$171</c:f>
            </c:numRef>
          </c:val>
        </c:ser>
        <c:ser>
          <c:idx val="168"/>
          <c:order val="168"/>
          <c:cat>
            <c:strRef>
              <c:f>COMPENDIO!$T$3</c:f>
              <c:strCache>
                <c:ptCount val="1"/>
                <c:pt idx="0">
                  <c:v>PROMEDIO-HUMANO</c:v>
                </c:pt>
              </c:strCache>
            </c:strRef>
          </c:cat>
          <c:val>
            <c:numRef>
              <c:f>COMPENDIO!$T$172</c:f>
            </c:numRef>
          </c:val>
        </c:ser>
        <c:ser>
          <c:idx val="169"/>
          <c:order val="169"/>
          <c:cat>
            <c:strRef>
              <c:f>COMPENDIO!$T$3</c:f>
              <c:strCache>
                <c:ptCount val="1"/>
                <c:pt idx="0">
                  <c:v>PROMEDIO-HUMANO</c:v>
                </c:pt>
              </c:strCache>
            </c:strRef>
          </c:cat>
          <c:val>
            <c:numRef>
              <c:f>COMPENDIO!$T$173</c:f>
            </c:numRef>
          </c:val>
        </c:ser>
        <c:ser>
          <c:idx val="170"/>
          <c:order val="170"/>
          <c:cat>
            <c:strRef>
              <c:f>COMPENDIO!$T$3</c:f>
              <c:strCache>
                <c:ptCount val="1"/>
                <c:pt idx="0">
                  <c:v>PROMEDIO-HUMANO</c:v>
                </c:pt>
              </c:strCache>
            </c:strRef>
          </c:cat>
          <c:val>
            <c:numRef>
              <c:f>COMPENDIO!$T$174</c:f>
            </c:numRef>
          </c:val>
        </c:ser>
        <c:ser>
          <c:idx val="171"/>
          <c:order val="171"/>
          <c:cat>
            <c:strRef>
              <c:f>COMPENDIO!$T$3</c:f>
              <c:strCache>
                <c:ptCount val="1"/>
                <c:pt idx="0">
                  <c:v>PROMEDIO-HUMANO</c:v>
                </c:pt>
              </c:strCache>
            </c:strRef>
          </c:cat>
          <c:val>
            <c:numRef>
              <c:f>COMPENDIO!$T$175</c:f>
            </c:numRef>
          </c:val>
        </c:ser>
        <c:ser>
          <c:idx val="172"/>
          <c:order val="172"/>
          <c:cat>
            <c:strRef>
              <c:f>COMPENDIO!$T$3</c:f>
              <c:strCache>
                <c:ptCount val="1"/>
                <c:pt idx="0">
                  <c:v>PROMEDIO-HUMANO</c:v>
                </c:pt>
              </c:strCache>
            </c:strRef>
          </c:cat>
          <c:val>
            <c:numRef>
              <c:f>COMPENDIO!$T$176</c:f>
            </c:numRef>
          </c:val>
        </c:ser>
        <c:ser>
          <c:idx val="173"/>
          <c:order val="173"/>
          <c:cat>
            <c:strRef>
              <c:f>COMPENDIO!$T$3</c:f>
              <c:strCache>
                <c:ptCount val="1"/>
                <c:pt idx="0">
                  <c:v>PROMEDIO-HUMANO</c:v>
                </c:pt>
              </c:strCache>
            </c:strRef>
          </c:cat>
          <c:val>
            <c:numRef>
              <c:f>COMPENDIO!$T$177</c:f>
            </c:numRef>
          </c:val>
        </c:ser>
        <c:ser>
          <c:idx val="174"/>
          <c:order val="174"/>
          <c:tx>
            <c:v>Promedio Humano</c:v>
          </c:tx>
          <c:dLbls>
            <c:dLbl>
              <c:idx val="0"/>
              <c:layout>
                <c:manualLayout>
                  <c:x val="1.0103744372085105E-2"/>
                  <c:y val="-1.5819209039548022E-2"/>
                </c:manualLayout>
              </c:layout>
              <c:showVal val="1"/>
            </c:dLbl>
            <c:numFmt formatCode="#,##0.00" sourceLinked="0"/>
            <c:showVal val="1"/>
          </c:dLbls>
          <c:cat>
            <c:strRef>
              <c:f>COMPENDIO!$T$3</c:f>
              <c:strCache>
                <c:ptCount val="1"/>
                <c:pt idx="0">
                  <c:v>PROMEDIO-HUMANO</c:v>
                </c:pt>
              </c:strCache>
            </c:strRef>
          </c:cat>
          <c:val>
            <c:numRef>
              <c:f>COMPENDIO!$T$178</c:f>
              <c:numCache>
                <c:formatCode>General</c:formatCode>
                <c:ptCount val="1"/>
                <c:pt idx="0">
                  <c:v>2.4710144927536231</c:v>
                </c:pt>
              </c:numCache>
            </c:numRef>
          </c:val>
        </c:ser>
        <c:ser>
          <c:idx val="175"/>
          <c:order val="175"/>
          <c:tx>
            <c:v>Nums. aleatorios</c:v>
          </c:tx>
          <c:dLbls>
            <c:dLbl>
              <c:idx val="0"/>
              <c:layout>
                <c:manualLayout>
                  <c:x val="1.0103744372085105E-2"/>
                  <c:y val="-2.2598870056497182E-2"/>
                </c:manualLayout>
              </c:layout>
              <c:showVal val="1"/>
            </c:dLbl>
            <c:showVal val="1"/>
          </c:dLbls>
          <c:val>
            <c:numRef>
              <c:f>COMPENDIO!$V$178</c:f>
              <c:numCache>
                <c:formatCode>0.00</c:formatCode>
                <c:ptCount val="1"/>
                <c:pt idx="0">
                  <c:v>12.187076791989019</c:v>
                </c:pt>
              </c:numCache>
            </c:numRef>
          </c:val>
        </c:ser>
        <c:ser>
          <c:idx val="176"/>
          <c:order val="176"/>
          <c:tx>
            <c:v>No swearing</c:v>
          </c:tx>
          <c:dLbls>
            <c:dLbl>
              <c:idx val="0"/>
              <c:layout>
                <c:manualLayout>
                  <c:x val="7.5778082790638433E-3"/>
                  <c:y val="-1.8079096045197657E-2"/>
                </c:manualLayout>
              </c:layout>
              <c:showVal val="1"/>
            </c:dLbl>
            <c:numFmt formatCode="#,##0.00" sourceLinked="0"/>
            <c:showVal val="1"/>
          </c:dLbls>
          <c:val>
            <c:numRef>
              <c:f>COMPENDIO!$X$178</c:f>
              <c:numCache>
                <c:formatCode>General</c:formatCode>
                <c:ptCount val="1"/>
                <c:pt idx="0">
                  <c:v>7.2283473473451281</c:v>
                </c:pt>
              </c:numCache>
            </c:numRef>
          </c:val>
        </c:ser>
        <c:ser>
          <c:idx val="177"/>
          <c:order val="177"/>
          <c:tx>
            <c:v>ANEW</c:v>
          </c:tx>
          <c:dLbls>
            <c:dLbl>
              <c:idx val="0"/>
              <c:layout>
                <c:manualLayout>
                  <c:x val="1.0103744372085105E-2"/>
                  <c:y val="-1.3559322033898299E-2"/>
                </c:manualLayout>
              </c:layout>
              <c:showVal val="1"/>
            </c:dLbl>
            <c:numFmt formatCode="#,##0.00" sourceLinked="0"/>
            <c:showVal val="1"/>
          </c:dLbls>
          <c:val>
            <c:numRef>
              <c:f>COMPENDIO!$AA$178</c:f>
              <c:numCache>
                <c:formatCode>General</c:formatCode>
                <c:ptCount val="1"/>
                <c:pt idx="0">
                  <c:v>33.88158326288206</c:v>
                </c:pt>
              </c:numCache>
            </c:numRef>
          </c:val>
        </c:ser>
        <c:ser>
          <c:idx val="178"/>
          <c:order val="178"/>
          <c:tx>
            <c:v>Sentiwordnet</c:v>
          </c:tx>
          <c:dLbls>
            <c:dLbl>
              <c:idx val="0"/>
              <c:layout>
                <c:manualLayout>
                  <c:x val="1.3892648511617058E-2"/>
                  <c:y val="-2.2598870056497182E-2"/>
                </c:manualLayout>
              </c:layout>
              <c:showVal val="1"/>
            </c:dLbl>
            <c:numFmt formatCode="#,##0.00" sourceLinked="0"/>
            <c:showVal val="1"/>
          </c:dLbls>
          <c:val>
            <c:numRef>
              <c:f>COMPENDIO!$AD$178</c:f>
              <c:numCache>
                <c:formatCode>General</c:formatCode>
                <c:ptCount val="1"/>
                <c:pt idx="0">
                  <c:v>8.365494298108862</c:v>
                </c:pt>
              </c:numCache>
            </c:numRef>
          </c:val>
        </c:ser>
        <c:ser>
          <c:idx val="179"/>
          <c:order val="179"/>
          <c:tx>
            <c:v>Fuzzy_beta</c:v>
          </c:tx>
          <c:dLbls>
            <c:dLbl>
              <c:idx val="0"/>
              <c:layout>
                <c:manualLayout>
                  <c:x val="8.8407763255744665E-3"/>
                  <c:y val="-2.0338983050847428E-2"/>
                </c:manualLayout>
              </c:layout>
              <c:showVal val="1"/>
            </c:dLbl>
            <c:showVal val="1"/>
          </c:dLbls>
          <c:val>
            <c:numRef>
              <c:f>COMPENDIO!$AF$178</c:f>
              <c:numCache>
                <c:formatCode>0.000</c:formatCode>
                <c:ptCount val="1"/>
                <c:pt idx="0">
                  <c:v>7.7186072898550719</c:v>
                </c:pt>
              </c:numCache>
            </c:numRef>
          </c:val>
        </c:ser>
        <c:ser>
          <c:idx val="180"/>
          <c:order val="180"/>
          <c:tx>
            <c:v>Fuzzy_alfa</c:v>
          </c:tx>
          <c:dLbls>
            <c:dLbl>
              <c:idx val="0"/>
              <c:layout>
                <c:manualLayout>
                  <c:x val="1.3892648511617058E-2"/>
                  <c:y val="-1.3559322033898299E-2"/>
                </c:manualLayout>
              </c:layout>
              <c:showVal val="1"/>
            </c:dLbl>
            <c:showVal val="1"/>
          </c:dLbls>
          <c:val>
            <c:numRef>
              <c:f>COMPENDIO!$AG$178</c:f>
              <c:numCache>
                <c:formatCode>0.000</c:formatCode>
                <c:ptCount val="1"/>
                <c:pt idx="0">
                  <c:v>9.839968752028982</c:v>
                </c:pt>
              </c:numCache>
            </c:numRef>
          </c:val>
        </c:ser>
        <c:ser>
          <c:idx val="181"/>
          <c:order val="181"/>
          <c:tx>
            <c:v>Fuzzy kappa</c:v>
          </c:tx>
          <c:dLbls>
            <c:dLbl>
              <c:idx val="0"/>
              <c:layout>
                <c:manualLayout>
                  <c:x val="7.5778082790638433E-3"/>
                  <c:y val="-2.2598870056497258E-2"/>
                </c:manualLayout>
              </c:layout>
              <c:showVal val="1"/>
            </c:dLbl>
            <c:showVal val="1"/>
          </c:dLbls>
          <c:val>
            <c:numRef>
              <c:f>COMPENDIO!$AH$178</c:f>
              <c:numCache>
                <c:formatCode>0.000</c:formatCode>
                <c:ptCount val="1"/>
                <c:pt idx="0">
                  <c:v>6.1933243913043503</c:v>
                </c:pt>
              </c:numCache>
            </c:numRef>
          </c:val>
        </c:ser>
        <c:ser>
          <c:idx val="182"/>
          <c:order val="182"/>
          <c:tx>
            <c:v>Fuzzy_DesviacionEstandar_alfa</c:v>
          </c:tx>
          <c:dLbls>
            <c:dLbl>
              <c:idx val="0"/>
              <c:layout>
                <c:manualLayout>
                  <c:x val="1.0103744372085105E-2"/>
                  <c:y val="-1.8079096045197741E-2"/>
                </c:manualLayout>
              </c:layout>
              <c:showVal val="1"/>
            </c:dLbl>
            <c:showVal val="1"/>
          </c:dLbls>
          <c:val>
            <c:numRef>
              <c:f>COMPENDIO!$AI$178</c:f>
              <c:numCache>
                <c:formatCode>0.000</c:formatCode>
                <c:ptCount val="1"/>
                <c:pt idx="0">
                  <c:v>6.1467391304347823</c:v>
                </c:pt>
              </c:numCache>
            </c:numRef>
          </c:val>
        </c:ser>
        <c:ser>
          <c:idx val="183"/>
          <c:order val="183"/>
          <c:tx>
            <c:v>Fuzzy_Desviacion_estandar_beta</c:v>
          </c:tx>
          <c:dLbls>
            <c:dLbl>
              <c:idx val="0"/>
              <c:layout>
                <c:manualLayout>
                  <c:x val="2.0207488744170311E-2"/>
                  <c:y val="-1.8079096045197741E-2"/>
                </c:manualLayout>
              </c:layout>
              <c:showVal val="1"/>
            </c:dLbl>
            <c:showVal val="1"/>
          </c:dLbls>
          <c:val>
            <c:numRef>
              <c:f>COMPENDIO!$AJ$178</c:f>
              <c:numCache>
                <c:formatCode>0.000</c:formatCode>
                <c:ptCount val="1"/>
                <c:pt idx="0">
                  <c:v>8.3778351449275359</c:v>
                </c:pt>
              </c:numCache>
            </c:numRef>
          </c:val>
        </c:ser>
        <c:shape val="box"/>
        <c:axId val="73312512"/>
        <c:axId val="73334784"/>
        <c:axId val="0"/>
      </c:bar3DChart>
      <c:catAx>
        <c:axId val="73312512"/>
        <c:scaling>
          <c:orientation val="minMax"/>
        </c:scaling>
        <c:delete val="1"/>
        <c:axPos val="b"/>
        <c:majorTickMark val="none"/>
        <c:tickLblPos val="nextTo"/>
        <c:crossAx val="73334784"/>
        <c:crosses val="autoZero"/>
        <c:auto val="1"/>
        <c:lblAlgn val="ctr"/>
        <c:lblOffset val="100"/>
      </c:catAx>
      <c:valAx>
        <c:axId val="73334784"/>
        <c:scaling>
          <c:orientation val="minMax"/>
        </c:scaling>
        <c:axPos val="l"/>
        <c:majorGridlines/>
        <c:numFmt formatCode="General" sourceLinked="1"/>
        <c:tickLblPos val="nextTo"/>
        <c:crossAx val="73312512"/>
        <c:crosses val="autoZero"/>
        <c:crossBetween val="between"/>
      </c:valAx>
    </c:plotArea>
    <c:legend>
      <c:legendPos val="r"/>
      <c:txPr>
        <a:bodyPr/>
        <a:lstStyle/>
        <a:p>
          <a:pPr>
            <a:defRPr sz="1100"/>
          </a:pPr>
          <a:endParaRPr lang="es-MX"/>
        </a:p>
      </c:txPr>
    </c:legend>
    <c:plotVisOnly val="1"/>
  </c:chart>
  <c:printSettings>
    <c:headerFooter/>
    <c:pageMargins b="0.75000000000000178" l="0.70000000000000062" r="0.70000000000000062" t="0.7500000000000017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s-MX"/>
              <a:t>MSE_B***H</a:t>
            </a:r>
            <a:r>
              <a:rPr lang="es-MX" baseline="0"/>
              <a:t> UTILIZANDO FLEX</a:t>
            </a:r>
            <a:endParaRPr lang="es-MX"/>
          </a:p>
        </c:rich>
      </c:tx>
    </c:title>
    <c:plotArea>
      <c:layout/>
      <c:barChart>
        <c:barDir val="col"/>
        <c:grouping val="clustered"/>
        <c:ser>
          <c:idx val="0"/>
          <c:order val="0"/>
          <c:tx>
            <c:v>PROMEDIO HUMANO</c:v>
          </c:tx>
          <c:dLbls>
            <c:showVal val="1"/>
          </c:dLbls>
          <c:val>
            <c:numRef>
              <c:f>DATOS_LIMPIOS_bitch!$D$71</c:f>
              <c:numCache>
                <c:formatCode>General</c:formatCode>
                <c:ptCount val="1"/>
                <c:pt idx="0">
                  <c:v>9.5</c:v>
                </c:pt>
              </c:numCache>
            </c:numRef>
          </c:val>
        </c:ser>
        <c:ser>
          <c:idx val="1"/>
          <c:order val="1"/>
          <c:tx>
            <c:v>ALFA_FUZZY</c:v>
          </c:tx>
          <c:dLbls>
            <c:showVal val="1"/>
          </c:dLbls>
          <c:val>
            <c:numRef>
              <c:f>DATOS_LIMPIOS_bitch!$J$71</c:f>
              <c:numCache>
                <c:formatCode>General</c:formatCode>
                <c:ptCount val="1"/>
                <c:pt idx="0">
                  <c:v>27.059395874999996</c:v>
                </c:pt>
              </c:numCache>
            </c:numRef>
          </c:val>
        </c:ser>
        <c:ser>
          <c:idx val="2"/>
          <c:order val="2"/>
          <c:tx>
            <c:v>BETA_FUZZY</c:v>
          </c:tx>
          <c:dLbls>
            <c:showVal val="1"/>
          </c:dLbls>
          <c:val>
            <c:numRef>
              <c:f>DATOS_LIMPIOS_bitch!$P$71</c:f>
              <c:numCache>
                <c:formatCode>General</c:formatCode>
                <c:ptCount val="1"/>
                <c:pt idx="0">
                  <c:v>18.665031500000005</c:v>
                </c:pt>
              </c:numCache>
            </c:numRef>
          </c:val>
        </c:ser>
        <c:ser>
          <c:idx val="3"/>
          <c:order val="3"/>
          <c:tx>
            <c:v>KAPPA_FUZZY</c:v>
          </c:tx>
          <c:dLbls>
            <c:showVal val="1"/>
          </c:dLbls>
          <c:val>
            <c:numRef>
              <c:f>DATOS_LIMPIOS_bitch!$V$71</c:f>
              <c:numCache>
                <c:formatCode>General</c:formatCode>
                <c:ptCount val="1"/>
                <c:pt idx="0">
                  <c:v>10.673922999999998</c:v>
                </c:pt>
              </c:numCache>
            </c:numRef>
          </c:val>
        </c:ser>
        <c:ser>
          <c:idx val="4"/>
          <c:order val="4"/>
          <c:tx>
            <c:v>ALFA_DESVIACION_ESTANDAR</c:v>
          </c:tx>
          <c:dLbls>
            <c:showVal val="1"/>
          </c:dLbls>
          <c:val>
            <c:numRef>
              <c:f>DATOS_LIMPIOS_bitch!$AC$71</c:f>
              <c:numCache>
                <c:formatCode>General</c:formatCode>
                <c:ptCount val="1"/>
                <c:pt idx="0">
                  <c:v>14.15625</c:v>
                </c:pt>
              </c:numCache>
            </c:numRef>
          </c:val>
        </c:ser>
        <c:ser>
          <c:idx val="5"/>
          <c:order val="5"/>
          <c:tx>
            <c:v>BETA_DESVIACION_ESTANDAR</c:v>
          </c:tx>
          <c:dLbls>
            <c:dLbl>
              <c:idx val="0"/>
              <c:layout>
                <c:manualLayout>
                  <c:x val="-9.1895346103003079E-17"/>
                  <c:y val="-1.6129032258064523E-2"/>
                </c:manualLayout>
              </c:layout>
              <c:showVal val="1"/>
            </c:dLbl>
            <c:showVal val="1"/>
          </c:dLbls>
          <c:val>
            <c:numRef>
              <c:f>DATOS_LIMPIOS_bitch!$AI$71</c:f>
              <c:numCache>
                <c:formatCode>General</c:formatCode>
                <c:ptCount val="1"/>
                <c:pt idx="0">
                  <c:v>13.578125</c:v>
                </c:pt>
              </c:numCache>
            </c:numRef>
          </c:val>
        </c:ser>
        <c:gapWidth val="75"/>
        <c:axId val="73438720"/>
        <c:axId val="73440256"/>
      </c:barChart>
      <c:catAx>
        <c:axId val="73438720"/>
        <c:scaling>
          <c:orientation val="minMax"/>
        </c:scaling>
        <c:delete val="1"/>
        <c:axPos val="b"/>
        <c:majorTickMark val="none"/>
        <c:tickLblPos val="nextTo"/>
        <c:crossAx val="73440256"/>
        <c:crosses val="autoZero"/>
        <c:auto val="1"/>
        <c:lblAlgn val="ctr"/>
        <c:lblOffset val="100"/>
      </c:catAx>
      <c:valAx>
        <c:axId val="73440256"/>
        <c:scaling>
          <c:orientation val="minMax"/>
        </c:scaling>
        <c:axPos val="l"/>
        <c:majorGridlines/>
        <c:numFmt formatCode="General" sourceLinked="1"/>
        <c:majorTickMark val="none"/>
        <c:tickLblPos val="nextTo"/>
        <c:spPr>
          <a:ln w="9525">
            <a:noFill/>
          </a:ln>
        </c:spPr>
        <c:crossAx val="73438720"/>
        <c:crosses val="autoZero"/>
        <c:crossBetween val="between"/>
      </c:valAx>
    </c:plotArea>
    <c:legend>
      <c:legendPos val="b"/>
    </c:legend>
    <c:plotVisOnly val="1"/>
  </c:chart>
  <c:printSettings>
    <c:headerFooter/>
    <c:pageMargins b="0.75000000000000167" l="0.70000000000000062" r="0.70000000000000062" t="0.75000000000000167"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s-MX"/>
              <a:t>Gráfica</a:t>
            </a:r>
            <a:r>
              <a:rPr lang="es-MX" baseline="0"/>
              <a:t> baseline y aleatorios</a:t>
            </a:r>
            <a:endParaRPr lang="es-MX"/>
          </a:p>
        </c:rich>
      </c:tx>
    </c:title>
    <c:view3D>
      <c:rAngAx val="1"/>
    </c:view3D>
    <c:plotArea>
      <c:layout/>
      <c:bar3DChart>
        <c:barDir val="col"/>
        <c:grouping val="clustered"/>
        <c:ser>
          <c:idx val="0"/>
          <c:order val="0"/>
          <c:tx>
            <c:v>Baseline</c:v>
          </c:tx>
          <c:val>
            <c:numRef>
              <c:f>bitch_clasificado!$M$71</c:f>
              <c:numCache>
                <c:formatCode>General</c:formatCode>
                <c:ptCount val="1"/>
                <c:pt idx="0">
                  <c:v>7.2283473473451281</c:v>
                </c:pt>
              </c:numCache>
            </c:numRef>
          </c:val>
        </c:ser>
        <c:ser>
          <c:idx val="1"/>
          <c:order val="1"/>
          <c:tx>
            <c:v>Aleatorio 1</c:v>
          </c:tx>
          <c:val>
            <c:numRef>
              <c:f>bitch_clasificado!$P$71</c:f>
              <c:numCache>
                <c:formatCode>General</c:formatCode>
                <c:ptCount val="1"/>
                <c:pt idx="0">
                  <c:v>20.077898550724637</c:v>
                </c:pt>
              </c:numCache>
            </c:numRef>
          </c:val>
        </c:ser>
        <c:ser>
          <c:idx val="2"/>
          <c:order val="2"/>
          <c:tx>
            <c:v>Aleatorio 2</c:v>
          </c:tx>
          <c:val>
            <c:numRef>
              <c:f>bitch_clasificado!$R$71</c:f>
              <c:numCache>
                <c:formatCode>0.00</c:formatCode>
                <c:ptCount val="1"/>
                <c:pt idx="0">
                  <c:v>21.490942028985508</c:v>
                </c:pt>
              </c:numCache>
            </c:numRef>
          </c:val>
        </c:ser>
        <c:ser>
          <c:idx val="3"/>
          <c:order val="3"/>
          <c:tx>
            <c:v>Aleatorio 3</c:v>
          </c:tx>
          <c:val>
            <c:numRef>
              <c:f>bitch_clasificado!$T$71</c:f>
              <c:numCache>
                <c:formatCode>0.00</c:formatCode>
                <c:ptCount val="1"/>
                <c:pt idx="0">
                  <c:v>22.164855072463769</c:v>
                </c:pt>
              </c:numCache>
            </c:numRef>
          </c:val>
        </c:ser>
        <c:ser>
          <c:idx val="4"/>
          <c:order val="4"/>
          <c:tx>
            <c:v>Aleatorio 4</c:v>
          </c:tx>
          <c:val>
            <c:numRef>
              <c:f>bitch_clasificado!$AT$71</c:f>
              <c:numCache>
                <c:formatCode>0.00</c:formatCode>
                <c:ptCount val="1"/>
                <c:pt idx="0">
                  <c:v>19.831521739130434</c:v>
                </c:pt>
              </c:numCache>
            </c:numRef>
          </c:val>
        </c:ser>
        <c:shape val="cylinder"/>
        <c:axId val="79289728"/>
        <c:axId val="79447168"/>
        <c:axId val="0"/>
      </c:bar3DChart>
      <c:catAx>
        <c:axId val="79289728"/>
        <c:scaling>
          <c:orientation val="minMax"/>
        </c:scaling>
        <c:axPos val="b"/>
        <c:majorTickMark val="none"/>
        <c:tickLblPos val="nextTo"/>
        <c:crossAx val="79447168"/>
        <c:crosses val="autoZero"/>
        <c:auto val="1"/>
        <c:lblAlgn val="ctr"/>
        <c:lblOffset val="100"/>
      </c:catAx>
      <c:valAx>
        <c:axId val="79447168"/>
        <c:scaling>
          <c:orientation val="minMax"/>
        </c:scaling>
        <c:axPos val="l"/>
        <c:majorGridlines/>
        <c:numFmt formatCode="General" sourceLinked="1"/>
        <c:majorTickMark val="none"/>
        <c:tickLblPos val="nextTo"/>
        <c:crossAx val="79289728"/>
        <c:crosses val="autoZero"/>
        <c:crossBetween val="between"/>
      </c:valAx>
    </c:plotArea>
    <c:legend>
      <c:legendPos val="r"/>
    </c:legend>
    <c:plotVisOnly val="1"/>
    <c:dispBlanksAs val="gap"/>
  </c:chart>
  <c:printSettings>
    <c:headerFooter/>
    <c:pageMargins b="0.75000000000000377" l="0.70000000000000062" r="0.70000000000000062" t="0.7500000000000037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s-MX"/>
  <c:chart>
    <c:title/>
    <c:view3D>
      <c:rAngAx val="1"/>
    </c:view3D>
    <c:plotArea>
      <c:layout/>
      <c:bar3DChart>
        <c:barDir val="col"/>
        <c:grouping val="clustered"/>
        <c:ser>
          <c:idx val="0"/>
          <c:order val="0"/>
          <c:tx>
            <c:v>MSE</c:v>
          </c:tx>
          <c:dPt>
            <c:idx val="1"/>
            <c:spPr>
              <a:solidFill>
                <a:schemeClr val="accent3">
                  <a:lumMod val="75000"/>
                </a:schemeClr>
              </a:solidFill>
            </c:spPr>
          </c:dPt>
          <c:cat>
            <c:strLit>
              <c:ptCount val="3"/>
              <c:pt idx="0">
                <c:v>NoSwearing.com</c:v>
              </c:pt>
              <c:pt idx="1">
                <c:v>ANEW</c:v>
              </c:pt>
              <c:pt idx="2">
                <c:v>SentiWordNet</c:v>
              </c:pt>
            </c:strLit>
          </c:cat>
          <c:val>
            <c:numRef>
              <c:f>(bitch_clasificado!$M$71,bitch_clasificado!$CJ$71,bitch_clasificado!$CL$71)</c:f>
              <c:numCache>
                <c:formatCode>General</c:formatCode>
                <c:ptCount val="3"/>
                <c:pt idx="0">
                  <c:v>7.2283473473451281</c:v>
                </c:pt>
                <c:pt idx="1">
                  <c:v>33.88158326288206</c:v>
                </c:pt>
                <c:pt idx="2">
                  <c:v>8.365494298108862</c:v>
                </c:pt>
              </c:numCache>
            </c:numRef>
          </c:val>
        </c:ser>
        <c:shape val="cylinder"/>
        <c:axId val="79460992"/>
        <c:axId val="79466880"/>
        <c:axId val="0"/>
      </c:bar3DChart>
      <c:catAx>
        <c:axId val="79460992"/>
        <c:scaling>
          <c:orientation val="minMax"/>
        </c:scaling>
        <c:delete val="1"/>
        <c:axPos val="b"/>
        <c:tickLblPos val="nextTo"/>
        <c:crossAx val="79466880"/>
        <c:crosses val="autoZero"/>
        <c:auto val="1"/>
        <c:lblAlgn val="ctr"/>
        <c:lblOffset val="100"/>
      </c:catAx>
      <c:valAx>
        <c:axId val="79466880"/>
        <c:scaling>
          <c:orientation val="minMax"/>
        </c:scaling>
        <c:axPos val="l"/>
        <c:majorGridlines/>
        <c:numFmt formatCode="General" sourceLinked="1"/>
        <c:tickLblPos val="nextTo"/>
        <c:crossAx val="79460992"/>
        <c:crosses val="autoZero"/>
        <c:crossBetween val="between"/>
      </c:valAx>
    </c:plotArea>
    <c:legend>
      <c:legendPos val="r"/>
      <c:txPr>
        <a:bodyPr/>
        <a:lstStyle/>
        <a:p>
          <a:pPr rtl="0">
            <a:defRPr/>
          </a:pPr>
          <a:endParaRPr lang="es-MX"/>
        </a:p>
      </c:txPr>
    </c:legend>
    <c:plotVisOnly val="1"/>
    <c:dispBlanksAs val="gap"/>
  </c:chart>
  <c:printSettings>
    <c:headerFooter/>
    <c:pageMargins b="0.75000000000000377" l="0.70000000000000062" r="0.70000000000000062" t="0.750000000000003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s-MX"/>
  <c:chart>
    <c:view3D>
      <c:rAngAx val="1"/>
    </c:view3D>
    <c:plotArea>
      <c:layout>
        <c:manualLayout>
          <c:layoutTarget val="inner"/>
          <c:xMode val="edge"/>
          <c:yMode val="edge"/>
          <c:x val="9.1432852143482859E-2"/>
          <c:y val="5.6030183727034118E-2"/>
          <c:w val="0.71851224846894057"/>
          <c:h val="0.89719889180519163"/>
        </c:manualLayout>
      </c:layout>
      <c:bar3DChart>
        <c:barDir val="col"/>
        <c:grouping val="clustered"/>
        <c:ser>
          <c:idx val="0"/>
          <c:order val="0"/>
          <c:tx>
            <c:v>Baseline</c:v>
          </c:tx>
          <c:val>
            <c:numRef>
              <c:f>ANOVAevaluacioncontinua_fuck!$M$176</c:f>
              <c:numCache>
                <c:formatCode>0.000</c:formatCode>
                <c:ptCount val="1"/>
                <c:pt idx="0">
                  <c:v>5.3684346937929321</c:v>
                </c:pt>
              </c:numCache>
            </c:numRef>
          </c:val>
        </c:ser>
        <c:ser>
          <c:idx val="1"/>
          <c:order val="1"/>
          <c:tx>
            <c:v>Aleatorios</c:v>
          </c:tx>
          <c:val>
            <c:numRef>
              <c:f>ANOVAevaluacioncontinua_fuck!$BX$176</c:f>
              <c:numCache>
                <c:formatCode>General</c:formatCode>
                <c:ptCount val="1"/>
                <c:pt idx="0">
                  <c:v>15.430675287356323</c:v>
                </c:pt>
              </c:numCache>
            </c:numRef>
          </c:val>
        </c:ser>
        <c:shape val="box"/>
        <c:axId val="58117504"/>
        <c:axId val="58123392"/>
        <c:axId val="0"/>
      </c:bar3DChart>
      <c:catAx>
        <c:axId val="58117504"/>
        <c:scaling>
          <c:orientation val="minMax"/>
        </c:scaling>
        <c:delete val="1"/>
        <c:axPos val="b"/>
        <c:tickLblPos val="nextTo"/>
        <c:crossAx val="58123392"/>
        <c:crosses val="autoZero"/>
        <c:auto val="1"/>
        <c:lblAlgn val="ctr"/>
        <c:lblOffset val="100"/>
      </c:catAx>
      <c:valAx>
        <c:axId val="58123392"/>
        <c:scaling>
          <c:orientation val="minMax"/>
        </c:scaling>
        <c:axPos val="l"/>
        <c:majorGridlines/>
        <c:numFmt formatCode="0.000" sourceLinked="1"/>
        <c:tickLblPos val="nextTo"/>
        <c:crossAx val="58117504"/>
        <c:crosses val="autoZero"/>
        <c:crossBetween val="between"/>
      </c:valAx>
    </c:plotArea>
    <c:legend>
      <c:legendPos val="r"/>
    </c:legend>
    <c:plotVisOnly val="1"/>
    <c:dispBlanksAs val="gap"/>
  </c:chart>
  <c:printSettings>
    <c:headerFooter/>
    <c:pageMargins b="0.75000000000000333" l="0.70000000000000062" r="0.70000000000000062" t="0.75000000000000333"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s-MX"/>
  <c:chart>
    <c:title/>
    <c:view3D>
      <c:rAngAx val="1"/>
    </c:view3D>
    <c:plotArea>
      <c:layout/>
      <c:bar3DChart>
        <c:barDir val="col"/>
        <c:grouping val="clustered"/>
        <c:ser>
          <c:idx val="0"/>
          <c:order val="0"/>
          <c:tx>
            <c:v>MSE</c:v>
          </c:tx>
          <c:dPt>
            <c:idx val="1"/>
            <c:spPr>
              <a:solidFill>
                <a:schemeClr val="accent2">
                  <a:lumMod val="60000"/>
                  <a:lumOff val="40000"/>
                </a:schemeClr>
              </a:solidFill>
            </c:spPr>
          </c:dPt>
          <c:cat>
            <c:strLit>
              <c:ptCount val="3"/>
              <c:pt idx="0">
                <c:v>NoSwearing.com</c:v>
              </c:pt>
              <c:pt idx="1">
                <c:v>SentiWordNet</c:v>
              </c:pt>
              <c:pt idx="2">
                <c:v>ANEW</c:v>
              </c:pt>
            </c:strLit>
          </c:cat>
          <c:val>
            <c:numRef>
              <c:f>(ANOVAevaluacioncontinua_fuck!$M$176,ANOVAevaluacioncontinua_fuck!$CK$176,ANOVAevaluacioncontinua_fuck!$CM$176)</c:f>
              <c:numCache>
                <c:formatCode>General</c:formatCode>
                <c:ptCount val="3"/>
                <c:pt idx="0" formatCode="0.000">
                  <c:v>5.3684346937929321</c:v>
                </c:pt>
                <c:pt idx="1">
                  <c:v>17.592373084291257</c:v>
                </c:pt>
                <c:pt idx="2" formatCode="0.000">
                  <c:v>0</c:v>
                </c:pt>
              </c:numCache>
            </c:numRef>
          </c:val>
        </c:ser>
        <c:shape val="cylinder"/>
        <c:axId val="58030720"/>
        <c:axId val="58036608"/>
        <c:axId val="0"/>
      </c:bar3DChart>
      <c:catAx>
        <c:axId val="58030720"/>
        <c:scaling>
          <c:orientation val="minMax"/>
        </c:scaling>
        <c:delete val="1"/>
        <c:axPos val="b"/>
        <c:tickLblPos val="nextTo"/>
        <c:crossAx val="58036608"/>
        <c:crosses val="autoZero"/>
        <c:auto val="1"/>
        <c:lblAlgn val="ctr"/>
        <c:lblOffset val="100"/>
      </c:catAx>
      <c:valAx>
        <c:axId val="58036608"/>
        <c:scaling>
          <c:orientation val="minMax"/>
        </c:scaling>
        <c:axPos val="l"/>
        <c:majorGridlines/>
        <c:numFmt formatCode="0.000" sourceLinked="1"/>
        <c:tickLblPos val="nextTo"/>
        <c:crossAx val="58030720"/>
        <c:crosses val="autoZero"/>
        <c:crossBetween val="between"/>
      </c:valAx>
    </c:plotArea>
    <c:legend>
      <c:legendPos val="r"/>
      <c:legendEntry>
        <c:idx val="1"/>
        <c:txPr>
          <a:bodyPr/>
          <a:lstStyle/>
          <a:p>
            <a:pPr rtl="0">
              <a:defRPr/>
            </a:pPr>
            <a:endParaRPr lang="es-MX"/>
          </a:p>
        </c:txPr>
      </c:legendEntry>
      <c:txPr>
        <a:bodyPr/>
        <a:lstStyle/>
        <a:p>
          <a:pPr rtl="0">
            <a:defRPr/>
          </a:pPr>
          <a:endParaRPr lang="es-MX"/>
        </a:p>
      </c:txPr>
    </c:legend>
    <c:plotVisOnly val="1"/>
    <c:dispBlanksAs val="gap"/>
  </c:chart>
  <c:printSettings>
    <c:headerFooter/>
    <c:pageMargins b="0.75000000000000333" l="0.70000000000000062" r="0.70000000000000062" t="0.750000000000003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s-MX"/>
  <c:style val="6"/>
  <c:chart>
    <c:title>
      <c:tx>
        <c:rich>
          <a:bodyPr/>
          <a:lstStyle/>
          <a:p>
            <a:pPr>
              <a:defRPr/>
            </a:pPr>
            <a:r>
              <a:rPr lang="es-MX"/>
              <a:t>Gráfica palabra *bitch</a:t>
            </a:r>
          </a:p>
        </c:rich>
      </c:tx>
    </c:title>
    <c:plotArea>
      <c:layout/>
      <c:lineChart>
        <c:grouping val="stacked"/>
        <c:ser>
          <c:idx val="0"/>
          <c:order val="0"/>
          <c:tx>
            <c:strRef>
              <c:f>bitch_clasificado!$K$1</c:f>
              <c:strCache>
                <c:ptCount val="1"/>
                <c:pt idx="0">
                  <c:v>PROMEDIO-HUMANO</c:v>
                </c:pt>
              </c:strCache>
            </c:strRef>
          </c:tx>
          <c:spPr>
            <a:ln w="6350"/>
          </c:spPr>
          <c:marker>
            <c:spPr>
              <a:ln w="6350"/>
            </c:spPr>
          </c:marker>
          <c:val>
            <c:numRef>
              <c:f>bitch_clasificado!$K$2:$K$113</c:f>
              <c:numCache>
                <c:formatCode>General</c:formatCode>
                <c:ptCount val="112"/>
                <c:pt idx="0">
                  <c:v>0.75</c:v>
                </c:pt>
                <c:pt idx="1">
                  <c:v>2.75</c:v>
                </c:pt>
                <c:pt idx="2">
                  <c:v>3.25</c:v>
                </c:pt>
                <c:pt idx="3">
                  <c:v>7</c:v>
                </c:pt>
                <c:pt idx="4">
                  <c:v>6.75</c:v>
                </c:pt>
                <c:pt idx="5">
                  <c:v>7.25</c:v>
                </c:pt>
                <c:pt idx="6">
                  <c:v>0.5</c:v>
                </c:pt>
                <c:pt idx="7">
                  <c:v>1.25</c:v>
                </c:pt>
                <c:pt idx="8">
                  <c:v>2.25</c:v>
                </c:pt>
                <c:pt idx="9">
                  <c:v>6.75</c:v>
                </c:pt>
                <c:pt idx="10">
                  <c:v>1.25</c:v>
                </c:pt>
                <c:pt idx="11">
                  <c:v>1.5</c:v>
                </c:pt>
                <c:pt idx="12">
                  <c:v>8.25</c:v>
                </c:pt>
                <c:pt idx="13">
                  <c:v>4.75</c:v>
                </c:pt>
                <c:pt idx="14">
                  <c:v>2.75</c:v>
                </c:pt>
                <c:pt idx="15">
                  <c:v>3.5</c:v>
                </c:pt>
                <c:pt idx="16">
                  <c:v>3.5</c:v>
                </c:pt>
                <c:pt idx="17">
                  <c:v>2.25</c:v>
                </c:pt>
                <c:pt idx="18">
                  <c:v>2.5</c:v>
                </c:pt>
                <c:pt idx="19">
                  <c:v>0</c:v>
                </c:pt>
                <c:pt idx="20">
                  <c:v>0</c:v>
                </c:pt>
                <c:pt idx="21">
                  <c:v>1.75</c:v>
                </c:pt>
                <c:pt idx="22">
                  <c:v>0</c:v>
                </c:pt>
                <c:pt idx="23">
                  <c:v>2.25</c:v>
                </c:pt>
                <c:pt idx="24">
                  <c:v>2.25</c:v>
                </c:pt>
                <c:pt idx="25">
                  <c:v>4</c:v>
                </c:pt>
                <c:pt idx="26">
                  <c:v>3.5</c:v>
                </c:pt>
                <c:pt idx="27">
                  <c:v>0</c:v>
                </c:pt>
                <c:pt idx="28">
                  <c:v>0</c:v>
                </c:pt>
                <c:pt idx="29">
                  <c:v>0</c:v>
                </c:pt>
                <c:pt idx="30">
                  <c:v>2.5</c:v>
                </c:pt>
                <c:pt idx="31">
                  <c:v>0</c:v>
                </c:pt>
                <c:pt idx="32">
                  <c:v>0.25</c:v>
                </c:pt>
                <c:pt idx="33">
                  <c:v>2.25</c:v>
                </c:pt>
                <c:pt idx="34">
                  <c:v>3</c:v>
                </c:pt>
                <c:pt idx="35">
                  <c:v>0</c:v>
                </c:pt>
                <c:pt idx="36">
                  <c:v>3</c:v>
                </c:pt>
                <c:pt idx="37">
                  <c:v>2.25</c:v>
                </c:pt>
                <c:pt idx="38">
                  <c:v>6.75</c:v>
                </c:pt>
                <c:pt idx="39">
                  <c:v>3.5</c:v>
                </c:pt>
                <c:pt idx="40">
                  <c:v>1.75</c:v>
                </c:pt>
                <c:pt idx="41">
                  <c:v>3</c:v>
                </c:pt>
                <c:pt idx="42">
                  <c:v>1.5</c:v>
                </c:pt>
                <c:pt idx="43">
                  <c:v>1</c:v>
                </c:pt>
                <c:pt idx="44">
                  <c:v>1.5</c:v>
                </c:pt>
                <c:pt idx="45">
                  <c:v>0.25</c:v>
                </c:pt>
                <c:pt idx="46">
                  <c:v>0</c:v>
                </c:pt>
                <c:pt idx="47">
                  <c:v>9</c:v>
                </c:pt>
                <c:pt idx="48">
                  <c:v>1.25</c:v>
                </c:pt>
                <c:pt idx="49">
                  <c:v>0.75</c:v>
                </c:pt>
                <c:pt idx="50">
                  <c:v>4.75</c:v>
                </c:pt>
                <c:pt idx="51">
                  <c:v>0</c:v>
                </c:pt>
                <c:pt idx="52">
                  <c:v>1.5</c:v>
                </c:pt>
                <c:pt idx="53">
                  <c:v>0</c:v>
                </c:pt>
                <c:pt idx="54">
                  <c:v>2</c:v>
                </c:pt>
                <c:pt idx="55">
                  <c:v>3.25</c:v>
                </c:pt>
                <c:pt idx="56">
                  <c:v>9.5</c:v>
                </c:pt>
                <c:pt idx="57">
                  <c:v>2.25</c:v>
                </c:pt>
                <c:pt idx="58">
                  <c:v>4</c:v>
                </c:pt>
                <c:pt idx="59">
                  <c:v>3.75</c:v>
                </c:pt>
                <c:pt idx="60">
                  <c:v>1.75</c:v>
                </c:pt>
                <c:pt idx="61">
                  <c:v>1</c:v>
                </c:pt>
                <c:pt idx="62">
                  <c:v>0</c:v>
                </c:pt>
                <c:pt idx="63">
                  <c:v>4</c:v>
                </c:pt>
                <c:pt idx="64">
                  <c:v>0</c:v>
                </c:pt>
                <c:pt idx="65">
                  <c:v>2</c:v>
                </c:pt>
                <c:pt idx="66">
                  <c:v>0</c:v>
                </c:pt>
                <c:pt idx="67">
                  <c:v>2</c:v>
                </c:pt>
                <c:pt idx="68">
                  <c:v>2.75</c:v>
                </c:pt>
                <c:pt idx="69">
                  <c:v>2.4710144927536231</c:v>
                </c:pt>
              </c:numCache>
            </c:numRef>
          </c:val>
        </c:ser>
        <c:ser>
          <c:idx val="1"/>
          <c:order val="1"/>
          <c:tx>
            <c:strRef>
              <c:f>bitch_clasificado!$L$1</c:f>
              <c:strCache>
                <c:ptCount val="1"/>
                <c:pt idx="0">
                  <c:v>baseline</c:v>
                </c:pt>
              </c:strCache>
            </c:strRef>
          </c:tx>
          <c:spPr>
            <a:ln w="6350"/>
          </c:spPr>
          <c:marker>
            <c:spPr>
              <a:ln w="6350"/>
            </c:spPr>
          </c:marker>
          <c:val>
            <c:numRef>
              <c:f>bitch_clasificado!$L$2:$L$113</c:f>
              <c:numCache>
                <c:formatCode>0.00</c:formatCode>
                <c:ptCount val="112"/>
                <c:pt idx="0">
                  <c:v>0</c:v>
                </c:pt>
                <c:pt idx="1">
                  <c:v>0</c:v>
                </c:pt>
                <c:pt idx="2">
                  <c:v>3.63636363636</c:v>
                </c:pt>
                <c:pt idx="3">
                  <c:v>0</c:v>
                </c:pt>
                <c:pt idx="4">
                  <c:v>0</c:v>
                </c:pt>
                <c:pt idx="5">
                  <c:v>3.63636363636</c:v>
                </c:pt>
                <c:pt idx="6">
                  <c:v>0</c:v>
                </c:pt>
                <c:pt idx="7">
                  <c:v>0</c:v>
                </c:pt>
                <c:pt idx="8">
                  <c:v>5</c:v>
                </c:pt>
                <c:pt idx="9">
                  <c:v>2.6666666666699999</c:v>
                </c:pt>
                <c:pt idx="10">
                  <c:v>0</c:v>
                </c:pt>
                <c:pt idx="11">
                  <c:v>0</c:v>
                </c:pt>
                <c:pt idx="12">
                  <c:v>2.5</c:v>
                </c:pt>
                <c:pt idx="13">
                  <c:v>1.90476190476</c:v>
                </c:pt>
                <c:pt idx="14">
                  <c:v>2.1052631578900001</c:v>
                </c:pt>
                <c:pt idx="15">
                  <c:v>0</c:v>
                </c:pt>
                <c:pt idx="16">
                  <c:v>7.0588235294099997</c:v>
                </c:pt>
                <c:pt idx="17">
                  <c:v>5.7142857142899999</c:v>
                </c:pt>
                <c:pt idx="18">
                  <c:v>5.7142857142899999</c:v>
                </c:pt>
                <c:pt idx="19">
                  <c:v>0</c:v>
                </c:pt>
                <c:pt idx="20">
                  <c:v>0</c:v>
                </c:pt>
                <c:pt idx="21">
                  <c:v>5</c:v>
                </c:pt>
                <c:pt idx="22">
                  <c:v>0</c:v>
                </c:pt>
                <c:pt idx="23">
                  <c:v>1.3333333333299999</c:v>
                </c:pt>
                <c:pt idx="24">
                  <c:v>4.4444444444400002</c:v>
                </c:pt>
                <c:pt idx="25">
                  <c:v>3.07692307692</c:v>
                </c:pt>
                <c:pt idx="26">
                  <c:v>3.63636363636</c:v>
                </c:pt>
                <c:pt idx="27">
                  <c:v>0</c:v>
                </c:pt>
                <c:pt idx="28">
                  <c:v>0</c:v>
                </c:pt>
                <c:pt idx="29">
                  <c:v>0</c:v>
                </c:pt>
                <c:pt idx="30">
                  <c:v>4.4444444444400002</c:v>
                </c:pt>
                <c:pt idx="31">
                  <c:v>0</c:v>
                </c:pt>
                <c:pt idx="32">
                  <c:v>0</c:v>
                </c:pt>
                <c:pt idx="33">
                  <c:v>0</c:v>
                </c:pt>
                <c:pt idx="34">
                  <c:v>1.90476190476</c:v>
                </c:pt>
                <c:pt idx="35">
                  <c:v>0</c:v>
                </c:pt>
                <c:pt idx="36">
                  <c:v>5.7142857142899999</c:v>
                </c:pt>
                <c:pt idx="37">
                  <c:v>2.8571428571399999</c:v>
                </c:pt>
                <c:pt idx="38">
                  <c:v>5.7142857142899999</c:v>
                </c:pt>
                <c:pt idx="39">
                  <c:v>0</c:v>
                </c:pt>
                <c:pt idx="40">
                  <c:v>0</c:v>
                </c:pt>
                <c:pt idx="41">
                  <c:v>0</c:v>
                </c:pt>
                <c:pt idx="42">
                  <c:v>1.53846153846</c:v>
                </c:pt>
                <c:pt idx="43">
                  <c:v>6.6666666666700003</c:v>
                </c:pt>
                <c:pt idx="44">
                  <c:v>0</c:v>
                </c:pt>
                <c:pt idx="45">
                  <c:v>0</c:v>
                </c:pt>
                <c:pt idx="46">
                  <c:v>0</c:v>
                </c:pt>
                <c:pt idx="47">
                  <c:v>2.1052631578900001</c:v>
                </c:pt>
                <c:pt idx="48">
                  <c:v>8</c:v>
                </c:pt>
                <c:pt idx="49">
                  <c:v>0</c:v>
                </c:pt>
                <c:pt idx="50">
                  <c:v>4.4444444444400002</c:v>
                </c:pt>
                <c:pt idx="51">
                  <c:v>0</c:v>
                </c:pt>
                <c:pt idx="52">
                  <c:v>2.8571428571399999</c:v>
                </c:pt>
                <c:pt idx="53">
                  <c:v>0</c:v>
                </c:pt>
                <c:pt idx="54">
                  <c:v>1.90476190476</c:v>
                </c:pt>
                <c:pt idx="55">
                  <c:v>6.6666666666700003</c:v>
                </c:pt>
                <c:pt idx="56">
                  <c:v>10</c:v>
                </c:pt>
                <c:pt idx="57">
                  <c:v>0</c:v>
                </c:pt>
                <c:pt idx="58">
                  <c:v>0</c:v>
                </c:pt>
                <c:pt idx="59">
                  <c:v>0</c:v>
                </c:pt>
                <c:pt idx="60">
                  <c:v>0</c:v>
                </c:pt>
                <c:pt idx="61">
                  <c:v>0</c:v>
                </c:pt>
                <c:pt idx="62">
                  <c:v>0</c:v>
                </c:pt>
                <c:pt idx="63">
                  <c:v>6.6666666666700003</c:v>
                </c:pt>
                <c:pt idx="64">
                  <c:v>0</c:v>
                </c:pt>
                <c:pt idx="65">
                  <c:v>5.7142857142899999</c:v>
                </c:pt>
                <c:pt idx="66">
                  <c:v>0</c:v>
                </c:pt>
                <c:pt idx="67">
                  <c:v>2.5</c:v>
                </c:pt>
                <c:pt idx="68">
                  <c:v>4</c:v>
                </c:pt>
                <c:pt idx="69">
                  <c:v>2.0453211406230438</c:v>
                </c:pt>
              </c:numCache>
            </c:numRef>
          </c:val>
        </c:ser>
        <c:marker val="1"/>
        <c:axId val="58540032"/>
        <c:axId val="58541952"/>
      </c:lineChart>
      <c:catAx>
        <c:axId val="58540032"/>
        <c:scaling>
          <c:orientation val="minMax"/>
        </c:scaling>
        <c:axPos val="b"/>
        <c:majorTickMark val="none"/>
        <c:tickLblPos val="nextTo"/>
        <c:crossAx val="58541952"/>
        <c:crosses val="autoZero"/>
        <c:auto val="1"/>
        <c:lblAlgn val="ctr"/>
        <c:lblOffset val="100"/>
      </c:catAx>
      <c:valAx>
        <c:axId val="58541952"/>
        <c:scaling>
          <c:orientation val="minMax"/>
        </c:scaling>
        <c:axPos val="l"/>
        <c:majorGridlines/>
        <c:title/>
        <c:numFmt formatCode="General" sourceLinked="1"/>
        <c:majorTickMark val="none"/>
        <c:tickLblPos val="nextTo"/>
        <c:crossAx val="58540032"/>
        <c:crosses val="autoZero"/>
        <c:crossBetween val="between"/>
      </c:valAx>
    </c:plotArea>
    <c:legend>
      <c:legendPos val="r"/>
    </c:legend>
    <c:plotVisOnly val="1"/>
    <c:dispBlanksAs val="zero"/>
  </c:chart>
  <c:spPr>
    <a:ln w="3175" cmpd="dbl"/>
  </c:spPr>
  <c:printSettings>
    <c:headerFooter/>
    <c:pageMargins b="0.75000000000000333" l="0.70000000000000062" r="0.70000000000000062" t="0.750000000000003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a:pPr>
            <a:r>
              <a:rPr lang="es-MX"/>
              <a:t>Gráfica</a:t>
            </a:r>
            <a:r>
              <a:rPr lang="es-MX" baseline="0"/>
              <a:t> baseline y aleatorios</a:t>
            </a:r>
            <a:endParaRPr lang="es-MX"/>
          </a:p>
        </c:rich>
      </c:tx>
    </c:title>
    <c:view3D>
      <c:rAngAx val="1"/>
    </c:view3D>
    <c:plotArea>
      <c:layout/>
      <c:bar3DChart>
        <c:barDir val="col"/>
        <c:grouping val="clustered"/>
        <c:ser>
          <c:idx val="0"/>
          <c:order val="0"/>
          <c:tx>
            <c:v>Baseline</c:v>
          </c:tx>
          <c:val>
            <c:numRef>
              <c:f>bitch_clasificado!$M$71</c:f>
              <c:numCache>
                <c:formatCode>General</c:formatCode>
                <c:ptCount val="1"/>
                <c:pt idx="0">
                  <c:v>7.2283473473451281</c:v>
                </c:pt>
              </c:numCache>
            </c:numRef>
          </c:val>
        </c:ser>
        <c:ser>
          <c:idx val="1"/>
          <c:order val="1"/>
          <c:tx>
            <c:v>Aleatorio 1</c:v>
          </c:tx>
          <c:val>
            <c:numRef>
              <c:f>bitch_clasificado!$P$71</c:f>
              <c:numCache>
                <c:formatCode>General</c:formatCode>
                <c:ptCount val="1"/>
                <c:pt idx="0">
                  <c:v>20.077898550724637</c:v>
                </c:pt>
              </c:numCache>
            </c:numRef>
          </c:val>
        </c:ser>
        <c:ser>
          <c:idx val="2"/>
          <c:order val="2"/>
          <c:tx>
            <c:v>Aleatorio 2</c:v>
          </c:tx>
          <c:val>
            <c:numRef>
              <c:f>bitch_clasificado!$R$71</c:f>
              <c:numCache>
                <c:formatCode>0.00</c:formatCode>
                <c:ptCount val="1"/>
                <c:pt idx="0">
                  <c:v>21.490942028985508</c:v>
                </c:pt>
              </c:numCache>
            </c:numRef>
          </c:val>
        </c:ser>
        <c:ser>
          <c:idx val="3"/>
          <c:order val="3"/>
          <c:tx>
            <c:v>Aleatorio 3</c:v>
          </c:tx>
          <c:val>
            <c:numRef>
              <c:f>bitch_clasificado!$T$71</c:f>
              <c:numCache>
                <c:formatCode>0.00</c:formatCode>
                <c:ptCount val="1"/>
                <c:pt idx="0">
                  <c:v>22.164855072463769</c:v>
                </c:pt>
              </c:numCache>
            </c:numRef>
          </c:val>
        </c:ser>
        <c:ser>
          <c:idx val="4"/>
          <c:order val="4"/>
          <c:tx>
            <c:v>Aleatorio 4</c:v>
          </c:tx>
          <c:val>
            <c:numRef>
              <c:f>bitch_clasificado!$AT$71</c:f>
              <c:numCache>
                <c:formatCode>0.00</c:formatCode>
                <c:ptCount val="1"/>
                <c:pt idx="0">
                  <c:v>19.831521739130434</c:v>
                </c:pt>
              </c:numCache>
            </c:numRef>
          </c:val>
        </c:ser>
        <c:shape val="cylinder"/>
        <c:axId val="63833600"/>
        <c:axId val="63835136"/>
        <c:axId val="0"/>
      </c:bar3DChart>
      <c:catAx>
        <c:axId val="63833600"/>
        <c:scaling>
          <c:orientation val="minMax"/>
        </c:scaling>
        <c:axPos val="b"/>
        <c:majorTickMark val="none"/>
        <c:tickLblPos val="nextTo"/>
        <c:crossAx val="63835136"/>
        <c:crosses val="autoZero"/>
        <c:auto val="1"/>
        <c:lblAlgn val="ctr"/>
        <c:lblOffset val="100"/>
      </c:catAx>
      <c:valAx>
        <c:axId val="63835136"/>
        <c:scaling>
          <c:orientation val="minMax"/>
        </c:scaling>
        <c:axPos val="l"/>
        <c:majorGridlines/>
        <c:numFmt formatCode="General" sourceLinked="1"/>
        <c:majorTickMark val="none"/>
        <c:tickLblPos val="nextTo"/>
        <c:crossAx val="63833600"/>
        <c:crosses val="autoZero"/>
        <c:crossBetween val="between"/>
      </c:valAx>
    </c:plotArea>
    <c:legend>
      <c:legendPos val="r"/>
    </c:legend>
    <c:plotVisOnly val="1"/>
    <c:dispBlanksAs val="gap"/>
  </c:chart>
  <c:printSettings>
    <c:headerFooter/>
    <c:pageMargins b="0.75000000000000333" l="0.70000000000000062" r="0.70000000000000062" t="0.750000000000003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s-MX"/>
  <c:chart>
    <c:title/>
    <c:view3D>
      <c:rAngAx val="1"/>
    </c:view3D>
    <c:plotArea>
      <c:layout/>
      <c:bar3DChart>
        <c:barDir val="col"/>
        <c:grouping val="clustered"/>
        <c:ser>
          <c:idx val="0"/>
          <c:order val="0"/>
          <c:tx>
            <c:v>MSE</c:v>
          </c:tx>
          <c:dPt>
            <c:idx val="1"/>
            <c:spPr>
              <a:solidFill>
                <a:schemeClr val="accent3">
                  <a:lumMod val="75000"/>
                </a:schemeClr>
              </a:solidFill>
            </c:spPr>
          </c:dPt>
          <c:cat>
            <c:strLit>
              <c:ptCount val="3"/>
              <c:pt idx="0">
                <c:v>NoSwearing.com</c:v>
              </c:pt>
              <c:pt idx="1">
                <c:v>ANEW</c:v>
              </c:pt>
              <c:pt idx="2">
                <c:v>SentiWordNet</c:v>
              </c:pt>
            </c:strLit>
          </c:cat>
          <c:val>
            <c:numRef>
              <c:f>(bitch_clasificado!$M$71,bitch_clasificado!$CJ$71,bitch_clasificado!$CL$71)</c:f>
              <c:numCache>
                <c:formatCode>General</c:formatCode>
                <c:ptCount val="3"/>
                <c:pt idx="0">
                  <c:v>7.2283473473451281</c:v>
                </c:pt>
                <c:pt idx="1">
                  <c:v>33.88158326288206</c:v>
                </c:pt>
                <c:pt idx="2">
                  <c:v>8.365494298108862</c:v>
                </c:pt>
              </c:numCache>
            </c:numRef>
          </c:val>
        </c:ser>
        <c:shape val="cylinder"/>
        <c:axId val="63877888"/>
        <c:axId val="63879424"/>
        <c:axId val="0"/>
      </c:bar3DChart>
      <c:catAx>
        <c:axId val="63877888"/>
        <c:scaling>
          <c:orientation val="minMax"/>
        </c:scaling>
        <c:delete val="1"/>
        <c:axPos val="b"/>
        <c:tickLblPos val="nextTo"/>
        <c:crossAx val="63879424"/>
        <c:crosses val="autoZero"/>
        <c:auto val="1"/>
        <c:lblAlgn val="ctr"/>
        <c:lblOffset val="100"/>
      </c:catAx>
      <c:valAx>
        <c:axId val="63879424"/>
        <c:scaling>
          <c:orientation val="minMax"/>
        </c:scaling>
        <c:axPos val="l"/>
        <c:majorGridlines/>
        <c:numFmt formatCode="General" sourceLinked="1"/>
        <c:tickLblPos val="nextTo"/>
        <c:crossAx val="63877888"/>
        <c:crosses val="autoZero"/>
        <c:crossBetween val="between"/>
      </c:valAx>
    </c:plotArea>
    <c:legend>
      <c:legendPos val="r"/>
      <c:txPr>
        <a:bodyPr/>
        <a:lstStyle/>
        <a:p>
          <a:pPr rtl="0">
            <a:defRPr/>
          </a:pPr>
          <a:endParaRPr lang="es-MX"/>
        </a:p>
      </c:txPr>
    </c:legend>
    <c:plotVisOnly val="1"/>
    <c:dispBlanksAs val="gap"/>
  </c:chart>
  <c:printSettings>
    <c:headerFooter/>
    <c:pageMargins b="0.75000000000000333" l="0.70000000000000062" r="0.70000000000000062" t="0.7500000000000033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s-MX"/>
  <c:chart>
    <c:title/>
    <c:plotArea>
      <c:layout/>
      <c:lineChart>
        <c:grouping val="standard"/>
        <c:ser>
          <c:idx val="0"/>
          <c:order val="0"/>
          <c:tx>
            <c:v>Humano</c:v>
          </c:tx>
          <c:marker>
            <c:symbol val="none"/>
          </c:marker>
          <c:val>
            <c:numRef>
              <c:f>ANOVAevaluacioncontinua_fuck!$K$1:$K$191</c:f>
              <c:numCache>
                <c:formatCode>0.000</c:formatCode>
                <c:ptCount val="191"/>
                <c:pt idx="0">
                  <c:v>0</c:v>
                </c:pt>
                <c:pt idx="1">
                  <c:v>0</c:v>
                </c:pt>
                <c:pt idx="2">
                  <c:v>1.5</c:v>
                </c:pt>
                <c:pt idx="3">
                  <c:v>1.75</c:v>
                </c:pt>
                <c:pt idx="4">
                  <c:v>0.75</c:v>
                </c:pt>
                <c:pt idx="5">
                  <c:v>2</c:v>
                </c:pt>
                <c:pt idx="6">
                  <c:v>1.5</c:v>
                </c:pt>
                <c:pt idx="7">
                  <c:v>0.75</c:v>
                </c:pt>
                <c:pt idx="8">
                  <c:v>1.5</c:v>
                </c:pt>
                <c:pt idx="9">
                  <c:v>1.25</c:v>
                </c:pt>
                <c:pt idx="10">
                  <c:v>1.25</c:v>
                </c:pt>
                <c:pt idx="11">
                  <c:v>0.75</c:v>
                </c:pt>
                <c:pt idx="12">
                  <c:v>1.5</c:v>
                </c:pt>
                <c:pt idx="13">
                  <c:v>1.75</c:v>
                </c:pt>
                <c:pt idx="14">
                  <c:v>2</c:v>
                </c:pt>
                <c:pt idx="15">
                  <c:v>2.25</c:v>
                </c:pt>
                <c:pt idx="16">
                  <c:v>2.75</c:v>
                </c:pt>
                <c:pt idx="17">
                  <c:v>1.75</c:v>
                </c:pt>
                <c:pt idx="18">
                  <c:v>2.75</c:v>
                </c:pt>
                <c:pt idx="19">
                  <c:v>2.5</c:v>
                </c:pt>
                <c:pt idx="20">
                  <c:v>1.75</c:v>
                </c:pt>
                <c:pt idx="21">
                  <c:v>1</c:v>
                </c:pt>
                <c:pt idx="22">
                  <c:v>3.25</c:v>
                </c:pt>
                <c:pt idx="23">
                  <c:v>2.5</c:v>
                </c:pt>
                <c:pt idx="24">
                  <c:v>2.25</c:v>
                </c:pt>
                <c:pt idx="25">
                  <c:v>1</c:v>
                </c:pt>
                <c:pt idx="26">
                  <c:v>3</c:v>
                </c:pt>
                <c:pt idx="27">
                  <c:v>3.5</c:v>
                </c:pt>
                <c:pt idx="28">
                  <c:v>1</c:v>
                </c:pt>
                <c:pt idx="29">
                  <c:v>1.5</c:v>
                </c:pt>
                <c:pt idx="30">
                  <c:v>3</c:v>
                </c:pt>
                <c:pt idx="31">
                  <c:v>2.75</c:v>
                </c:pt>
                <c:pt idx="32">
                  <c:v>2</c:v>
                </c:pt>
                <c:pt idx="33">
                  <c:v>1.5</c:v>
                </c:pt>
                <c:pt idx="34">
                  <c:v>2</c:v>
                </c:pt>
                <c:pt idx="35">
                  <c:v>2.75</c:v>
                </c:pt>
                <c:pt idx="36">
                  <c:v>2.25</c:v>
                </c:pt>
                <c:pt idx="37">
                  <c:v>1.75</c:v>
                </c:pt>
                <c:pt idx="38">
                  <c:v>3</c:v>
                </c:pt>
                <c:pt idx="39">
                  <c:v>1.75</c:v>
                </c:pt>
                <c:pt idx="40">
                  <c:v>2.25</c:v>
                </c:pt>
                <c:pt idx="41">
                  <c:v>2.75</c:v>
                </c:pt>
                <c:pt idx="42">
                  <c:v>2</c:v>
                </c:pt>
                <c:pt idx="43">
                  <c:v>3</c:v>
                </c:pt>
                <c:pt idx="44">
                  <c:v>2.25</c:v>
                </c:pt>
                <c:pt idx="45">
                  <c:v>2.5</c:v>
                </c:pt>
                <c:pt idx="46">
                  <c:v>2.25</c:v>
                </c:pt>
                <c:pt idx="47">
                  <c:v>2.5</c:v>
                </c:pt>
                <c:pt idx="48">
                  <c:v>2.5</c:v>
                </c:pt>
                <c:pt idx="49">
                  <c:v>2.5</c:v>
                </c:pt>
                <c:pt idx="50">
                  <c:v>3.5</c:v>
                </c:pt>
                <c:pt idx="51">
                  <c:v>3.25</c:v>
                </c:pt>
                <c:pt idx="52">
                  <c:v>4.25</c:v>
                </c:pt>
                <c:pt idx="53">
                  <c:v>2.25</c:v>
                </c:pt>
                <c:pt idx="54">
                  <c:v>2.75</c:v>
                </c:pt>
                <c:pt idx="55">
                  <c:v>2.75</c:v>
                </c:pt>
                <c:pt idx="56">
                  <c:v>4.25</c:v>
                </c:pt>
                <c:pt idx="57">
                  <c:v>3.75</c:v>
                </c:pt>
                <c:pt idx="58">
                  <c:v>4</c:v>
                </c:pt>
                <c:pt idx="59">
                  <c:v>3.5</c:v>
                </c:pt>
                <c:pt idx="60">
                  <c:v>3</c:v>
                </c:pt>
                <c:pt idx="61">
                  <c:v>2.5</c:v>
                </c:pt>
                <c:pt idx="62">
                  <c:v>2</c:v>
                </c:pt>
                <c:pt idx="63">
                  <c:v>3.25</c:v>
                </c:pt>
                <c:pt idx="64">
                  <c:v>2.75</c:v>
                </c:pt>
                <c:pt idx="65">
                  <c:v>2.75</c:v>
                </c:pt>
                <c:pt idx="66">
                  <c:v>1.5</c:v>
                </c:pt>
                <c:pt idx="67">
                  <c:v>2.5</c:v>
                </c:pt>
                <c:pt idx="68">
                  <c:v>3.25</c:v>
                </c:pt>
                <c:pt idx="69">
                  <c:v>3.5</c:v>
                </c:pt>
                <c:pt idx="70">
                  <c:v>3.25</c:v>
                </c:pt>
                <c:pt idx="71">
                  <c:v>2.75</c:v>
                </c:pt>
                <c:pt idx="72">
                  <c:v>3.75</c:v>
                </c:pt>
                <c:pt idx="73">
                  <c:v>5</c:v>
                </c:pt>
                <c:pt idx="74">
                  <c:v>2.75</c:v>
                </c:pt>
                <c:pt idx="75">
                  <c:v>2.75</c:v>
                </c:pt>
                <c:pt idx="76">
                  <c:v>3.75</c:v>
                </c:pt>
                <c:pt idx="77">
                  <c:v>4.5</c:v>
                </c:pt>
                <c:pt idx="78">
                  <c:v>2</c:v>
                </c:pt>
                <c:pt idx="79">
                  <c:v>3.5</c:v>
                </c:pt>
                <c:pt idx="80">
                  <c:v>5</c:v>
                </c:pt>
                <c:pt idx="81">
                  <c:v>2.5</c:v>
                </c:pt>
                <c:pt idx="82">
                  <c:v>3.25</c:v>
                </c:pt>
                <c:pt idx="83">
                  <c:v>2</c:v>
                </c:pt>
                <c:pt idx="84">
                  <c:v>3</c:v>
                </c:pt>
                <c:pt idx="85">
                  <c:v>3.5</c:v>
                </c:pt>
                <c:pt idx="86">
                  <c:v>3</c:v>
                </c:pt>
                <c:pt idx="87">
                  <c:v>4</c:v>
                </c:pt>
                <c:pt idx="88">
                  <c:v>4.25</c:v>
                </c:pt>
                <c:pt idx="89">
                  <c:v>2</c:v>
                </c:pt>
                <c:pt idx="90">
                  <c:v>3.5</c:v>
                </c:pt>
                <c:pt idx="91">
                  <c:v>3.25</c:v>
                </c:pt>
                <c:pt idx="92">
                  <c:v>2.5</c:v>
                </c:pt>
                <c:pt idx="93">
                  <c:v>3.5</c:v>
                </c:pt>
                <c:pt idx="94">
                  <c:v>1.75</c:v>
                </c:pt>
                <c:pt idx="95">
                  <c:v>4.75</c:v>
                </c:pt>
                <c:pt idx="96">
                  <c:v>3</c:v>
                </c:pt>
                <c:pt idx="97">
                  <c:v>3.25</c:v>
                </c:pt>
                <c:pt idx="98">
                  <c:v>5</c:v>
                </c:pt>
                <c:pt idx="99">
                  <c:v>2.25</c:v>
                </c:pt>
                <c:pt idx="100">
                  <c:v>3.25</c:v>
                </c:pt>
                <c:pt idx="101">
                  <c:v>5.5</c:v>
                </c:pt>
                <c:pt idx="102">
                  <c:v>4.25</c:v>
                </c:pt>
                <c:pt idx="103">
                  <c:v>4</c:v>
                </c:pt>
                <c:pt idx="104">
                  <c:v>4</c:v>
                </c:pt>
                <c:pt idx="105">
                  <c:v>3.75</c:v>
                </c:pt>
                <c:pt idx="106">
                  <c:v>5.5</c:v>
                </c:pt>
                <c:pt idx="107">
                  <c:v>3.5</c:v>
                </c:pt>
                <c:pt idx="108">
                  <c:v>2.75</c:v>
                </c:pt>
                <c:pt idx="109">
                  <c:v>3.5</c:v>
                </c:pt>
                <c:pt idx="110">
                  <c:v>2.75</c:v>
                </c:pt>
                <c:pt idx="111">
                  <c:v>3.25</c:v>
                </c:pt>
                <c:pt idx="112">
                  <c:v>5.5</c:v>
                </c:pt>
                <c:pt idx="113">
                  <c:v>4.25</c:v>
                </c:pt>
                <c:pt idx="114">
                  <c:v>4.75</c:v>
                </c:pt>
                <c:pt idx="115">
                  <c:v>5.25</c:v>
                </c:pt>
                <c:pt idx="116">
                  <c:v>3.5</c:v>
                </c:pt>
                <c:pt idx="117">
                  <c:v>4.25</c:v>
                </c:pt>
                <c:pt idx="118">
                  <c:v>2.5</c:v>
                </c:pt>
                <c:pt idx="119">
                  <c:v>2.5</c:v>
                </c:pt>
                <c:pt idx="120">
                  <c:v>3</c:v>
                </c:pt>
                <c:pt idx="121">
                  <c:v>2.5</c:v>
                </c:pt>
                <c:pt idx="122">
                  <c:v>2.5</c:v>
                </c:pt>
                <c:pt idx="123">
                  <c:v>4.5</c:v>
                </c:pt>
                <c:pt idx="124">
                  <c:v>2.5</c:v>
                </c:pt>
                <c:pt idx="125">
                  <c:v>2.75</c:v>
                </c:pt>
                <c:pt idx="126">
                  <c:v>5</c:v>
                </c:pt>
                <c:pt idx="127">
                  <c:v>3</c:v>
                </c:pt>
                <c:pt idx="128">
                  <c:v>4.25</c:v>
                </c:pt>
                <c:pt idx="129">
                  <c:v>4.5</c:v>
                </c:pt>
                <c:pt idx="130">
                  <c:v>4</c:v>
                </c:pt>
                <c:pt idx="131">
                  <c:v>4.5</c:v>
                </c:pt>
                <c:pt idx="132">
                  <c:v>3.5</c:v>
                </c:pt>
                <c:pt idx="133">
                  <c:v>3.5</c:v>
                </c:pt>
                <c:pt idx="134">
                  <c:v>3.75</c:v>
                </c:pt>
                <c:pt idx="135">
                  <c:v>4</c:v>
                </c:pt>
                <c:pt idx="136">
                  <c:v>4.5</c:v>
                </c:pt>
                <c:pt idx="137">
                  <c:v>5.25</c:v>
                </c:pt>
                <c:pt idx="138">
                  <c:v>5</c:v>
                </c:pt>
                <c:pt idx="139">
                  <c:v>5</c:v>
                </c:pt>
                <c:pt idx="140">
                  <c:v>3.25</c:v>
                </c:pt>
                <c:pt idx="141">
                  <c:v>3.5</c:v>
                </c:pt>
                <c:pt idx="142">
                  <c:v>3.75</c:v>
                </c:pt>
                <c:pt idx="143">
                  <c:v>4.75</c:v>
                </c:pt>
                <c:pt idx="144">
                  <c:v>6.25</c:v>
                </c:pt>
                <c:pt idx="145">
                  <c:v>6.5</c:v>
                </c:pt>
                <c:pt idx="146">
                  <c:v>5</c:v>
                </c:pt>
                <c:pt idx="147">
                  <c:v>3.75</c:v>
                </c:pt>
                <c:pt idx="148">
                  <c:v>3</c:v>
                </c:pt>
                <c:pt idx="149">
                  <c:v>3.75</c:v>
                </c:pt>
                <c:pt idx="150">
                  <c:v>4.75</c:v>
                </c:pt>
                <c:pt idx="151">
                  <c:v>3.25</c:v>
                </c:pt>
                <c:pt idx="152">
                  <c:v>4</c:v>
                </c:pt>
                <c:pt idx="153">
                  <c:v>6.25</c:v>
                </c:pt>
                <c:pt idx="154">
                  <c:v>4.25</c:v>
                </c:pt>
                <c:pt idx="155">
                  <c:v>4.5</c:v>
                </c:pt>
                <c:pt idx="156">
                  <c:v>6.5</c:v>
                </c:pt>
                <c:pt idx="157">
                  <c:v>6.5</c:v>
                </c:pt>
                <c:pt idx="158">
                  <c:v>5.75</c:v>
                </c:pt>
                <c:pt idx="159">
                  <c:v>5.25</c:v>
                </c:pt>
                <c:pt idx="160">
                  <c:v>5.25</c:v>
                </c:pt>
                <c:pt idx="161">
                  <c:v>6</c:v>
                </c:pt>
                <c:pt idx="162">
                  <c:v>6.5</c:v>
                </c:pt>
                <c:pt idx="163">
                  <c:v>6.75</c:v>
                </c:pt>
                <c:pt idx="164">
                  <c:v>7</c:v>
                </c:pt>
                <c:pt idx="165">
                  <c:v>7.25</c:v>
                </c:pt>
                <c:pt idx="166">
                  <c:v>8.25</c:v>
                </c:pt>
                <c:pt idx="167">
                  <c:v>8.75</c:v>
                </c:pt>
                <c:pt idx="168">
                  <c:v>8</c:v>
                </c:pt>
                <c:pt idx="169">
                  <c:v>7.25</c:v>
                </c:pt>
                <c:pt idx="170">
                  <c:v>7.75</c:v>
                </c:pt>
                <c:pt idx="171">
                  <c:v>8</c:v>
                </c:pt>
                <c:pt idx="172">
                  <c:v>8.25</c:v>
                </c:pt>
                <c:pt idx="173">
                  <c:v>8.25</c:v>
                </c:pt>
                <c:pt idx="174">
                  <c:v>7.75</c:v>
                </c:pt>
              </c:numCache>
            </c:numRef>
          </c:val>
        </c:ser>
        <c:ser>
          <c:idx val="1"/>
          <c:order val="1"/>
          <c:tx>
            <c:v>Baseline</c:v>
          </c:tx>
          <c:marker>
            <c:symbol val="none"/>
          </c:marker>
          <c:val>
            <c:numRef>
              <c:f>ANOVAevaluacioncontinua_fuck!$L$1:$L$191</c:f>
              <c:numCache>
                <c:formatCode>0.000</c:formatCode>
                <c:ptCount val="191"/>
                <c:pt idx="0">
                  <c:v>0</c:v>
                </c:pt>
                <c:pt idx="1">
                  <c:v>1.6666666666700001</c:v>
                </c:pt>
                <c:pt idx="2">
                  <c:v>0</c:v>
                </c:pt>
                <c:pt idx="3">
                  <c:v>0</c:v>
                </c:pt>
                <c:pt idx="4">
                  <c:v>0</c:v>
                </c:pt>
                <c:pt idx="5">
                  <c:v>2</c:v>
                </c:pt>
                <c:pt idx="6">
                  <c:v>0</c:v>
                </c:pt>
                <c:pt idx="7">
                  <c:v>2.5</c:v>
                </c:pt>
                <c:pt idx="8">
                  <c:v>1.2</c:v>
                </c:pt>
                <c:pt idx="9">
                  <c:v>0</c:v>
                </c:pt>
                <c:pt idx="10">
                  <c:v>0</c:v>
                </c:pt>
                <c:pt idx="11">
                  <c:v>0</c:v>
                </c:pt>
                <c:pt idx="12">
                  <c:v>1.7647058823499999</c:v>
                </c:pt>
                <c:pt idx="13">
                  <c:v>2.5</c:v>
                </c:pt>
                <c:pt idx="14">
                  <c:v>1.36363636364</c:v>
                </c:pt>
                <c:pt idx="15">
                  <c:v>2.5</c:v>
                </c:pt>
                <c:pt idx="16">
                  <c:v>1.6666666666700001</c:v>
                </c:pt>
                <c:pt idx="17">
                  <c:v>1.36363636364</c:v>
                </c:pt>
                <c:pt idx="18">
                  <c:v>2.1428571428600001</c:v>
                </c:pt>
                <c:pt idx="19">
                  <c:v>1.15384615385</c:v>
                </c:pt>
                <c:pt idx="20">
                  <c:v>0</c:v>
                </c:pt>
                <c:pt idx="21">
                  <c:v>3.46153846154</c:v>
                </c:pt>
                <c:pt idx="22">
                  <c:v>6</c:v>
                </c:pt>
                <c:pt idx="23">
                  <c:v>0</c:v>
                </c:pt>
                <c:pt idx="24">
                  <c:v>0</c:v>
                </c:pt>
                <c:pt idx="25">
                  <c:v>0</c:v>
                </c:pt>
                <c:pt idx="26">
                  <c:v>4.2857142857100001</c:v>
                </c:pt>
                <c:pt idx="27">
                  <c:v>4.2857142857100001</c:v>
                </c:pt>
                <c:pt idx="28">
                  <c:v>0</c:v>
                </c:pt>
                <c:pt idx="29">
                  <c:v>1.7647058823499999</c:v>
                </c:pt>
                <c:pt idx="30">
                  <c:v>3</c:v>
                </c:pt>
                <c:pt idx="31">
                  <c:v>0</c:v>
                </c:pt>
                <c:pt idx="32">
                  <c:v>4.2857142857100001</c:v>
                </c:pt>
                <c:pt idx="33">
                  <c:v>0</c:v>
                </c:pt>
                <c:pt idx="34">
                  <c:v>2.7272727272699999</c:v>
                </c:pt>
                <c:pt idx="35">
                  <c:v>2.7272727272699999</c:v>
                </c:pt>
                <c:pt idx="36">
                  <c:v>3.75</c:v>
                </c:pt>
                <c:pt idx="37">
                  <c:v>3.75</c:v>
                </c:pt>
                <c:pt idx="38">
                  <c:v>1.7647058823499999</c:v>
                </c:pt>
                <c:pt idx="39">
                  <c:v>3.3333333333300001</c:v>
                </c:pt>
                <c:pt idx="40">
                  <c:v>3.9130434782600001</c:v>
                </c:pt>
                <c:pt idx="41">
                  <c:v>1.3043478260900001</c:v>
                </c:pt>
                <c:pt idx="42">
                  <c:v>1</c:v>
                </c:pt>
                <c:pt idx="43">
                  <c:v>0</c:v>
                </c:pt>
                <c:pt idx="44">
                  <c:v>1.42857142857</c:v>
                </c:pt>
                <c:pt idx="45">
                  <c:v>3</c:v>
                </c:pt>
                <c:pt idx="46">
                  <c:v>0</c:v>
                </c:pt>
                <c:pt idx="47">
                  <c:v>1.25</c:v>
                </c:pt>
                <c:pt idx="48">
                  <c:v>0</c:v>
                </c:pt>
                <c:pt idx="49">
                  <c:v>0</c:v>
                </c:pt>
                <c:pt idx="50">
                  <c:v>6</c:v>
                </c:pt>
                <c:pt idx="51">
                  <c:v>4.2857142857100001</c:v>
                </c:pt>
                <c:pt idx="52">
                  <c:v>0</c:v>
                </c:pt>
                <c:pt idx="53">
                  <c:v>1.875</c:v>
                </c:pt>
                <c:pt idx="54">
                  <c:v>3.75</c:v>
                </c:pt>
                <c:pt idx="55">
                  <c:v>2.30769230769</c:v>
                </c:pt>
                <c:pt idx="56">
                  <c:v>1.6666666666700001</c:v>
                </c:pt>
                <c:pt idx="57">
                  <c:v>6</c:v>
                </c:pt>
                <c:pt idx="58">
                  <c:v>0</c:v>
                </c:pt>
                <c:pt idx="59">
                  <c:v>2.7272727272699999</c:v>
                </c:pt>
                <c:pt idx="60">
                  <c:v>2.1428571428600001</c:v>
                </c:pt>
                <c:pt idx="61">
                  <c:v>1.875</c:v>
                </c:pt>
                <c:pt idx="62">
                  <c:v>2.30769230769</c:v>
                </c:pt>
                <c:pt idx="63">
                  <c:v>2</c:v>
                </c:pt>
                <c:pt idx="64">
                  <c:v>2.4</c:v>
                </c:pt>
                <c:pt idx="65">
                  <c:v>0</c:v>
                </c:pt>
                <c:pt idx="66">
                  <c:v>2.1428571428600001</c:v>
                </c:pt>
                <c:pt idx="67">
                  <c:v>1.36363636364</c:v>
                </c:pt>
                <c:pt idx="68">
                  <c:v>2.7272727272699999</c:v>
                </c:pt>
                <c:pt idx="69">
                  <c:v>3</c:v>
                </c:pt>
                <c:pt idx="70">
                  <c:v>3.75</c:v>
                </c:pt>
                <c:pt idx="71">
                  <c:v>5</c:v>
                </c:pt>
                <c:pt idx="72">
                  <c:v>2.1428571428600001</c:v>
                </c:pt>
                <c:pt idx="73">
                  <c:v>4.2857142857100001</c:v>
                </c:pt>
                <c:pt idx="74">
                  <c:v>1.36363636364</c:v>
                </c:pt>
                <c:pt idx="75">
                  <c:v>0</c:v>
                </c:pt>
                <c:pt idx="76">
                  <c:v>3.1578947368399999</c:v>
                </c:pt>
                <c:pt idx="77">
                  <c:v>2.30769230769</c:v>
                </c:pt>
                <c:pt idx="78">
                  <c:v>0</c:v>
                </c:pt>
                <c:pt idx="79">
                  <c:v>4.2857142857100001</c:v>
                </c:pt>
                <c:pt idx="80">
                  <c:v>2.1428571428600001</c:v>
                </c:pt>
                <c:pt idx="81">
                  <c:v>1.25</c:v>
                </c:pt>
                <c:pt idx="82">
                  <c:v>1.3043478260900001</c:v>
                </c:pt>
                <c:pt idx="83">
                  <c:v>2.30769230769</c:v>
                </c:pt>
                <c:pt idx="84">
                  <c:v>2.5</c:v>
                </c:pt>
                <c:pt idx="85">
                  <c:v>4.2857142857100001</c:v>
                </c:pt>
                <c:pt idx="86">
                  <c:v>1.2</c:v>
                </c:pt>
                <c:pt idx="87">
                  <c:v>4.2857142857100001</c:v>
                </c:pt>
                <c:pt idx="88">
                  <c:v>1.5789473684199999</c:v>
                </c:pt>
                <c:pt idx="89">
                  <c:v>3</c:v>
                </c:pt>
                <c:pt idx="90">
                  <c:v>2.30769230769</c:v>
                </c:pt>
                <c:pt idx="91">
                  <c:v>2.30769230769</c:v>
                </c:pt>
                <c:pt idx="92">
                  <c:v>3.75</c:v>
                </c:pt>
                <c:pt idx="93">
                  <c:v>1.36363636364</c:v>
                </c:pt>
                <c:pt idx="94">
                  <c:v>2.7272727272699999</c:v>
                </c:pt>
                <c:pt idx="95">
                  <c:v>1.6666666666700001</c:v>
                </c:pt>
                <c:pt idx="96">
                  <c:v>0</c:v>
                </c:pt>
                <c:pt idx="97">
                  <c:v>3</c:v>
                </c:pt>
                <c:pt idx="98">
                  <c:v>2</c:v>
                </c:pt>
                <c:pt idx="99">
                  <c:v>1.875</c:v>
                </c:pt>
                <c:pt idx="100">
                  <c:v>3.75</c:v>
                </c:pt>
                <c:pt idx="101">
                  <c:v>1.875</c:v>
                </c:pt>
                <c:pt idx="102">
                  <c:v>1.875</c:v>
                </c:pt>
                <c:pt idx="103">
                  <c:v>4.2857142857100001</c:v>
                </c:pt>
                <c:pt idx="104">
                  <c:v>1.2</c:v>
                </c:pt>
                <c:pt idx="105">
                  <c:v>1.6666666666700001</c:v>
                </c:pt>
                <c:pt idx="106">
                  <c:v>3.3333333333300001</c:v>
                </c:pt>
                <c:pt idx="107">
                  <c:v>1.36363636364</c:v>
                </c:pt>
                <c:pt idx="108">
                  <c:v>5.2941176470600002</c:v>
                </c:pt>
                <c:pt idx="109">
                  <c:v>1.3043478260900001</c:v>
                </c:pt>
                <c:pt idx="110">
                  <c:v>3</c:v>
                </c:pt>
                <c:pt idx="111">
                  <c:v>4.2857142857100001</c:v>
                </c:pt>
                <c:pt idx="112">
                  <c:v>3</c:v>
                </c:pt>
                <c:pt idx="113">
                  <c:v>2</c:v>
                </c:pt>
                <c:pt idx="114">
                  <c:v>3</c:v>
                </c:pt>
                <c:pt idx="115">
                  <c:v>1.875</c:v>
                </c:pt>
                <c:pt idx="116">
                  <c:v>2.1428571428600001</c:v>
                </c:pt>
                <c:pt idx="117">
                  <c:v>1.0344827586200001</c:v>
                </c:pt>
                <c:pt idx="118">
                  <c:v>1.42857142857</c:v>
                </c:pt>
                <c:pt idx="119">
                  <c:v>4.2857142857100001</c:v>
                </c:pt>
                <c:pt idx="120">
                  <c:v>0</c:v>
                </c:pt>
                <c:pt idx="121">
                  <c:v>1.36363636364</c:v>
                </c:pt>
                <c:pt idx="122">
                  <c:v>1.6666666666700001</c:v>
                </c:pt>
                <c:pt idx="123">
                  <c:v>2.30769230769</c:v>
                </c:pt>
                <c:pt idx="124">
                  <c:v>1.25</c:v>
                </c:pt>
                <c:pt idx="125">
                  <c:v>1.7647058823499999</c:v>
                </c:pt>
                <c:pt idx="126">
                  <c:v>3.6</c:v>
                </c:pt>
                <c:pt idx="127">
                  <c:v>0</c:v>
                </c:pt>
                <c:pt idx="128">
                  <c:v>0</c:v>
                </c:pt>
                <c:pt idx="129">
                  <c:v>2.5</c:v>
                </c:pt>
                <c:pt idx="130">
                  <c:v>4.2857142857100001</c:v>
                </c:pt>
                <c:pt idx="131">
                  <c:v>2</c:v>
                </c:pt>
                <c:pt idx="132">
                  <c:v>2.1428571428600001</c:v>
                </c:pt>
                <c:pt idx="133">
                  <c:v>2.1428571428600001</c:v>
                </c:pt>
                <c:pt idx="134">
                  <c:v>1.3043478260900001</c:v>
                </c:pt>
                <c:pt idx="135">
                  <c:v>1.6666666666700001</c:v>
                </c:pt>
                <c:pt idx="136">
                  <c:v>1.36363636364</c:v>
                </c:pt>
                <c:pt idx="137">
                  <c:v>2.1428571428600001</c:v>
                </c:pt>
                <c:pt idx="138">
                  <c:v>3.75</c:v>
                </c:pt>
                <c:pt idx="139">
                  <c:v>3.75</c:v>
                </c:pt>
                <c:pt idx="140">
                  <c:v>2.2222222222200001</c:v>
                </c:pt>
                <c:pt idx="141">
                  <c:v>1.25</c:v>
                </c:pt>
                <c:pt idx="142">
                  <c:v>0</c:v>
                </c:pt>
                <c:pt idx="143">
                  <c:v>0</c:v>
                </c:pt>
                <c:pt idx="144">
                  <c:v>3</c:v>
                </c:pt>
                <c:pt idx="145">
                  <c:v>1.7647058823499999</c:v>
                </c:pt>
                <c:pt idx="146">
                  <c:v>1.36363636364</c:v>
                </c:pt>
                <c:pt idx="147">
                  <c:v>3</c:v>
                </c:pt>
                <c:pt idx="148">
                  <c:v>1.25</c:v>
                </c:pt>
                <c:pt idx="149">
                  <c:v>5</c:v>
                </c:pt>
                <c:pt idx="150">
                  <c:v>4.2857142857100001</c:v>
                </c:pt>
                <c:pt idx="151">
                  <c:v>5</c:v>
                </c:pt>
                <c:pt idx="152">
                  <c:v>0</c:v>
                </c:pt>
                <c:pt idx="153">
                  <c:v>6</c:v>
                </c:pt>
                <c:pt idx="154">
                  <c:v>1.875</c:v>
                </c:pt>
                <c:pt idx="155">
                  <c:v>1.36363636364</c:v>
                </c:pt>
                <c:pt idx="156">
                  <c:v>1.15384615385</c:v>
                </c:pt>
                <c:pt idx="157">
                  <c:v>6</c:v>
                </c:pt>
                <c:pt idx="158">
                  <c:v>10</c:v>
                </c:pt>
                <c:pt idx="159">
                  <c:v>6</c:v>
                </c:pt>
                <c:pt idx="160">
                  <c:v>3.6</c:v>
                </c:pt>
                <c:pt idx="161">
                  <c:v>6</c:v>
                </c:pt>
                <c:pt idx="162">
                  <c:v>5</c:v>
                </c:pt>
                <c:pt idx="163">
                  <c:v>3.75</c:v>
                </c:pt>
                <c:pt idx="164">
                  <c:v>5</c:v>
                </c:pt>
                <c:pt idx="165">
                  <c:v>5</c:v>
                </c:pt>
                <c:pt idx="166">
                  <c:v>1.25</c:v>
                </c:pt>
                <c:pt idx="167">
                  <c:v>3</c:v>
                </c:pt>
                <c:pt idx="168">
                  <c:v>3.3333333333300001</c:v>
                </c:pt>
                <c:pt idx="169">
                  <c:v>3.75</c:v>
                </c:pt>
                <c:pt idx="170">
                  <c:v>2.2222222222200001</c:v>
                </c:pt>
                <c:pt idx="171">
                  <c:v>1.42857142857</c:v>
                </c:pt>
                <c:pt idx="172">
                  <c:v>1.5789473684199999</c:v>
                </c:pt>
                <c:pt idx="173">
                  <c:v>5.76923076923</c:v>
                </c:pt>
                <c:pt idx="174">
                  <c:v>2.30769230769</c:v>
                </c:pt>
                <c:pt idx="175">
                  <c:v>2.3166259008233916</c:v>
                </c:pt>
              </c:numCache>
            </c:numRef>
          </c:val>
        </c:ser>
        <c:marker val="1"/>
        <c:axId val="65402752"/>
        <c:axId val="65404288"/>
      </c:lineChart>
      <c:catAx>
        <c:axId val="65402752"/>
        <c:scaling>
          <c:orientation val="minMax"/>
        </c:scaling>
        <c:axPos val="b"/>
        <c:tickLblPos val="nextTo"/>
        <c:crossAx val="65404288"/>
        <c:crosses val="autoZero"/>
        <c:auto val="1"/>
        <c:lblAlgn val="ctr"/>
        <c:lblOffset val="100"/>
      </c:catAx>
      <c:valAx>
        <c:axId val="65404288"/>
        <c:scaling>
          <c:orientation val="minMax"/>
        </c:scaling>
        <c:axPos val="l"/>
        <c:majorGridlines/>
        <c:numFmt formatCode="0.000" sourceLinked="1"/>
        <c:tickLblPos val="nextTo"/>
        <c:crossAx val="65402752"/>
        <c:crosses val="autoZero"/>
        <c:crossBetween val="between"/>
      </c:valAx>
    </c:plotArea>
    <c:legend>
      <c:legendPos val="r"/>
    </c:legend>
    <c:plotVisOnly val="1"/>
    <c:dispBlanksAs val="gap"/>
  </c:chart>
  <c:printSettings>
    <c:headerFooter/>
    <c:pageMargins b="0.75000000000000333" l="0.70000000000000062" r="0.70000000000000062" t="0.750000000000003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s-MX"/>
  <c:chart>
    <c:view3D>
      <c:rAngAx val="1"/>
    </c:view3D>
    <c:plotArea>
      <c:layout>
        <c:manualLayout>
          <c:layoutTarget val="inner"/>
          <c:xMode val="edge"/>
          <c:yMode val="edge"/>
          <c:x val="9.1432852143482859E-2"/>
          <c:y val="5.6030183727034118E-2"/>
          <c:w val="0.71851224846894057"/>
          <c:h val="0.89719889180519163"/>
        </c:manualLayout>
      </c:layout>
      <c:bar3DChart>
        <c:barDir val="col"/>
        <c:grouping val="clustered"/>
        <c:ser>
          <c:idx val="0"/>
          <c:order val="0"/>
          <c:tx>
            <c:v>Baseline</c:v>
          </c:tx>
          <c:val>
            <c:numRef>
              <c:f>ANOVAevaluacioncontinua_fuck!$M$176</c:f>
              <c:numCache>
                <c:formatCode>0.000</c:formatCode>
                <c:ptCount val="1"/>
                <c:pt idx="0">
                  <c:v>5.3684346937929321</c:v>
                </c:pt>
              </c:numCache>
            </c:numRef>
          </c:val>
        </c:ser>
        <c:ser>
          <c:idx val="1"/>
          <c:order val="1"/>
          <c:tx>
            <c:v>Aleatorios</c:v>
          </c:tx>
          <c:val>
            <c:numRef>
              <c:f>ANOVAevaluacioncontinua_fuck!$BX$176</c:f>
              <c:numCache>
                <c:formatCode>General</c:formatCode>
                <c:ptCount val="1"/>
                <c:pt idx="0">
                  <c:v>15.430675287356323</c:v>
                </c:pt>
              </c:numCache>
            </c:numRef>
          </c:val>
        </c:ser>
        <c:shape val="box"/>
        <c:axId val="65438080"/>
        <c:axId val="65439616"/>
        <c:axId val="0"/>
      </c:bar3DChart>
      <c:catAx>
        <c:axId val="65438080"/>
        <c:scaling>
          <c:orientation val="minMax"/>
        </c:scaling>
        <c:delete val="1"/>
        <c:axPos val="b"/>
        <c:tickLblPos val="nextTo"/>
        <c:crossAx val="65439616"/>
        <c:crosses val="autoZero"/>
        <c:auto val="1"/>
        <c:lblAlgn val="ctr"/>
        <c:lblOffset val="100"/>
      </c:catAx>
      <c:valAx>
        <c:axId val="65439616"/>
        <c:scaling>
          <c:orientation val="minMax"/>
        </c:scaling>
        <c:axPos val="l"/>
        <c:majorGridlines/>
        <c:numFmt formatCode="0.000" sourceLinked="1"/>
        <c:tickLblPos val="nextTo"/>
        <c:crossAx val="65438080"/>
        <c:crosses val="autoZero"/>
        <c:crossBetween val="between"/>
      </c:valAx>
    </c:plotArea>
    <c:legend>
      <c:legendPos val="r"/>
    </c:legend>
    <c:plotVisOnly val="1"/>
    <c:dispBlanksAs val="gap"/>
  </c:chart>
  <c:printSettings>
    <c:headerFooter/>
    <c:pageMargins b="0.75000000000000333" l="0.70000000000000062" r="0.70000000000000062" t="0.75000000000000333"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es-MX"/>
  <c:chart>
    <c:title/>
    <c:plotArea>
      <c:layout/>
      <c:lineChart>
        <c:grouping val="standard"/>
        <c:ser>
          <c:idx val="0"/>
          <c:order val="0"/>
          <c:tx>
            <c:v>Humano</c:v>
          </c:tx>
          <c:marker>
            <c:symbol val="none"/>
          </c:marker>
          <c:val>
            <c:numRef>
              <c:f>ANOVAevaluacioncontinua_fuck!$K$1:$K$191</c:f>
              <c:numCache>
                <c:formatCode>0.000</c:formatCode>
                <c:ptCount val="191"/>
                <c:pt idx="0">
                  <c:v>0</c:v>
                </c:pt>
                <c:pt idx="1">
                  <c:v>0</c:v>
                </c:pt>
                <c:pt idx="2">
                  <c:v>1.5</c:v>
                </c:pt>
                <c:pt idx="3">
                  <c:v>1.75</c:v>
                </c:pt>
                <c:pt idx="4">
                  <c:v>0.75</c:v>
                </c:pt>
                <c:pt idx="5">
                  <c:v>2</c:v>
                </c:pt>
                <c:pt idx="6">
                  <c:v>1.5</c:v>
                </c:pt>
                <c:pt idx="7">
                  <c:v>0.75</c:v>
                </c:pt>
                <c:pt idx="8">
                  <c:v>1.5</c:v>
                </c:pt>
                <c:pt idx="9">
                  <c:v>1.25</c:v>
                </c:pt>
                <c:pt idx="10">
                  <c:v>1.25</c:v>
                </c:pt>
                <c:pt idx="11">
                  <c:v>0.75</c:v>
                </c:pt>
                <c:pt idx="12">
                  <c:v>1.5</c:v>
                </c:pt>
                <c:pt idx="13">
                  <c:v>1.75</c:v>
                </c:pt>
                <c:pt idx="14">
                  <c:v>2</c:v>
                </c:pt>
                <c:pt idx="15">
                  <c:v>2.25</c:v>
                </c:pt>
                <c:pt idx="16">
                  <c:v>2.75</c:v>
                </c:pt>
                <c:pt idx="17">
                  <c:v>1.75</c:v>
                </c:pt>
                <c:pt idx="18">
                  <c:v>2.75</c:v>
                </c:pt>
                <c:pt idx="19">
                  <c:v>2.5</c:v>
                </c:pt>
                <c:pt idx="20">
                  <c:v>1.75</c:v>
                </c:pt>
                <c:pt idx="21">
                  <c:v>1</c:v>
                </c:pt>
                <c:pt idx="22">
                  <c:v>3.25</c:v>
                </c:pt>
                <c:pt idx="23">
                  <c:v>2.5</c:v>
                </c:pt>
                <c:pt idx="24">
                  <c:v>2.25</c:v>
                </c:pt>
                <c:pt idx="25">
                  <c:v>1</c:v>
                </c:pt>
                <c:pt idx="26">
                  <c:v>3</c:v>
                </c:pt>
                <c:pt idx="27">
                  <c:v>3.5</c:v>
                </c:pt>
                <c:pt idx="28">
                  <c:v>1</c:v>
                </c:pt>
                <c:pt idx="29">
                  <c:v>1.5</c:v>
                </c:pt>
                <c:pt idx="30">
                  <c:v>3</c:v>
                </c:pt>
                <c:pt idx="31">
                  <c:v>2.75</c:v>
                </c:pt>
                <c:pt idx="32">
                  <c:v>2</c:v>
                </c:pt>
                <c:pt idx="33">
                  <c:v>1.5</c:v>
                </c:pt>
                <c:pt idx="34">
                  <c:v>2</c:v>
                </c:pt>
                <c:pt idx="35">
                  <c:v>2.75</c:v>
                </c:pt>
                <c:pt idx="36">
                  <c:v>2.25</c:v>
                </c:pt>
                <c:pt idx="37">
                  <c:v>1.75</c:v>
                </c:pt>
                <c:pt idx="38">
                  <c:v>3</c:v>
                </c:pt>
                <c:pt idx="39">
                  <c:v>1.75</c:v>
                </c:pt>
                <c:pt idx="40">
                  <c:v>2.25</c:v>
                </c:pt>
                <c:pt idx="41">
                  <c:v>2.75</c:v>
                </c:pt>
                <c:pt idx="42">
                  <c:v>2</c:v>
                </c:pt>
                <c:pt idx="43">
                  <c:v>3</c:v>
                </c:pt>
                <c:pt idx="44">
                  <c:v>2.25</c:v>
                </c:pt>
                <c:pt idx="45">
                  <c:v>2.5</c:v>
                </c:pt>
                <c:pt idx="46">
                  <c:v>2.25</c:v>
                </c:pt>
                <c:pt idx="47">
                  <c:v>2.5</c:v>
                </c:pt>
                <c:pt idx="48">
                  <c:v>2.5</c:v>
                </c:pt>
                <c:pt idx="49">
                  <c:v>2.5</c:v>
                </c:pt>
                <c:pt idx="50">
                  <c:v>3.5</c:v>
                </c:pt>
                <c:pt idx="51">
                  <c:v>3.25</c:v>
                </c:pt>
                <c:pt idx="52">
                  <c:v>4.25</c:v>
                </c:pt>
                <c:pt idx="53">
                  <c:v>2.25</c:v>
                </c:pt>
                <c:pt idx="54">
                  <c:v>2.75</c:v>
                </c:pt>
                <c:pt idx="55">
                  <c:v>2.75</c:v>
                </c:pt>
                <c:pt idx="56">
                  <c:v>4.25</c:v>
                </c:pt>
                <c:pt idx="57">
                  <c:v>3.75</c:v>
                </c:pt>
                <c:pt idx="58">
                  <c:v>4</c:v>
                </c:pt>
                <c:pt idx="59">
                  <c:v>3.5</c:v>
                </c:pt>
                <c:pt idx="60">
                  <c:v>3</c:v>
                </c:pt>
                <c:pt idx="61">
                  <c:v>2.5</c:v>
                </c:pt>
                <c:pt idx="62">
                  <c:v>2</c:v>
                </c:pt>
                <c:pt idx="63">
                  <c:v>3.25</c:v>
                </c:pt>
                <c:pt idx="64">
                  <c:v>2.75</c:v>
                </c:pt>
                <c:pt idx="65">
                  <c:v>2.75</c:v>
                </c:pt>
                <c:pt idx="66">
                  <c:v>1.5</c:v>
                </c:pt>
                <c:pt idx="67">
                  <c:v>2.5</c:v>
                </c:pt>
                <c:pt idx="68">
                  <c:v>3.25</c:v>
                </c:pt>
                <c:pt idx="69">
                  <c:v>3.5</c:v>
                </c:pt>
                <c:pt idx="70">
                  <c:v>3.25</c:v>
                </c:pt>
                <c:pt idx="71">
                  <c:v>2.75</c:v>
                </c:pt>
                <c:pt idx="72">
                  <c:v>3.75</c:v>
                </c:pt>
                <c:pt idx="73">
                  <c:v>5</c:v>
                </c:pt>
                <c:pt idx="74">
                  <c:v>2.75</c:v>
                </c:pt>
                <c:pt idx="75">
                  <c:v>2.75</c:v>
                </c:pt>
                <c:pt idx="76">
                  <c:v>3.75</c:v>
                </c:pt>
                <c:pt idx="77">
                  <c:v>4.5</c:v>
                </c:pt>
                <c:pt idx="78">
                  <c:v>2</c:v>
                </c:pt>
                <c:pt idx="79">
                  <c:v>3.5</c:v>
                </c:pt>
                <c:pt idx="80">
                  <c:v>5</c:v>
                </c:pt>
                <c:pt idx="81">
                  <c:v>2.5</c:v>
                </c:pt>
                <c:pt idx="82">
                  <c:v>3.25</c:v>
                </c:pt>
                <c:pt idx="83">
                  <c:v>2</c:v>
                </c:pt>
                <c:pt idx="84">
                  <c:v>3</c:v>
                </c:pt>
                <c:pt idx="85">
                  <c:v>3.5</c:v>
                </c:pt>
                <c:pt idx="86">
                  <c:v>3</c:v>
                </c:pt>
                <c:pt idx="87">
                  <c:v>4</c:v>
                </c:pt>
                <c:pt idx="88">
                  <c:v>4.25</c:v>
                </c:pt>
                <c:pt idx="89">
                  <c:v>2</c:v>
                </c:pt>
                <c:pt idx="90">
                  <c:v>3.5</c:v>
                </c:pt>
                <c:pt idx="91">
                  <c:v>3.25</c:v>
                </c:pt>
                <c:pt idx="92">
                  <c:v>2.5</c:v>
                </c:pt>
                <c:pt idx="93">
                  <c:v>3.5</c:v>
                </c:pt>
                <c:pt idx="94">
                  <c:v>1.75</c:v>
                </c:pt>
                <c:pt idx="95">
                  <c:v>4.75</c:v>
                </c:pt>
                <c:pt idx="96">
                  <c:v>3</c:v>
                </c:pt>
                <c:pt idx="97">
                  <c:v>3.25</c:v>
                </c:pt>
                <c:pt idx="98">
                  <c:v>5</c:v>
                </c:pt>
                <c:pt idx="99">
                  <c:v>2.25</c:v>
                </c:pt>
                <c:pt idx="100">
                  <c:v>3.25</c:v>
                </c:pt>
                <c:pt idx="101">
                  <c:v>5.5</c:v>
                </c:pt>
                <c:pt idx="102">
                  <c:v>4.25</c:v>
                </c:pt>
                <c:pt idx="103">
                  <c:v>4</c:v>
                </c:pt>
                <c:pt idx="104">
                  <c:v>4</c:v>
                </c:pt>
                <c:pt idx="105">
                  <c:v>3.75</c:v>
                </c:pt>
                <c:pt idx="106">
                  <c:v>5.5</c:v>
                </c:pt>
                <c:pt idx="107">
                  <c:v>3.5</c:v>
                </c:pt>
                <c:pt idx="108">
                  <c:v>2.75</c:v>
                </c:pt>
                <c:pt idx="109">
                  <c:v>3.5</c:v>
                </c:pt>
                <c:pt idx="110">
                  <c:v>2.75</c:v>
                </c:pt>
                <c:pt idx="111">
                  <c:v>3.25</c:v>
                </c:pt>
                <c:pt idx="112">
                  <c:v>5.5</c:v>
                </c:pt>
                <c:pt idx="113">
                  <c:v>4.25</c:v>
                </c:pt>
                <c:pt idx="114">
                  <c:v>4.75</c:v>
                </c:pt>
                <c:pt idx="115">
                  <c:v>5.25</c:v>
                </c:pt>
                <c:pt idx="116">
                  <c:v>3.5</c:v>
                </c:pt>
                <c:pt idx="117">
                  <c:v>4.25</c:v>
                </c:pt>
                <c:pt idx="118">
                  <c:v>2.5</c:v>
                </c:pt>
                <c:pt idx="119">
                  <c:v>2.5</c:v>
                </c:pt>
                <c:pt idx="120">
                  <c:v>3</c:v>
                </c:pt>
                <c:pt idx="121">
                  <c:v>2.5</c:v>
                </c:pt>
                <c:pt idx="122">
                  <c:v>2.5</c:v>
                </c:pt>
                <c:pt idx="123">
                  <c:v>4.5</c:v>
                </c:pt>
                <c:pt idx="124">
                  <c:v>2.5</c:v>
                </c:pt>
                <c:pt idx="125">
                  <c:v>2.75</c:v>
                </c:pt>
                <c:pt idx="126">
                  <c:v>5</c:v>
                </c:pt>
                <c:pt idx="127">
                  <c:v>3</c:v>
                </c:pt>
                <c:pt idx="128">
                  <c:v>4.25</c:v>
                </c:pt>
                <c:pt idx="129">
                  <c:v>4.5</c:v>
                </c:pt>
                <c:pt idx="130">
                  <c:v>4</c:v>
                </c:pt>
                <c:pt idx="131">
                  <c:v>4.5</c:v>
                </c:pt>
                <c:pt idx="132">
                  <c:v>3.5</c:v>
                </c:pt>
                <c:pt idx="133">
                  <c:v>3.5</c:v>
                </c:pt>
                <c:pt idx="134">
                  <c:v>3.75</c:v>
                </c:pt>
                <c:pt idx="135">
                  <c:v>4</c:v>
                </c:pt>
                <c:pt idx="136">
                  <c:v>4.5</c:v>
                </c:pt>
                <c:pt idx="137">
                  <c:v>5.25</c:v>
                </c:pt>
                <c:pt idx="138">
                  <c:v>5</c:v>
                </c:pt>
                <c:pt idx="139">
                  <c:v>5</c:v>
                </c:pt>
                <c:pt idx="140">
                  <c:v>3.25</c:v>
                </c:pt>
                <c:pt idx="141">
                  <c:v>3.5</c:v>
                </c:pt>
                <c:pt idx="142">
                  <c:v>3.75</c:v>
                </c:pt>
                <c:pt idx="143">
                  <c:v>4.75</c:v>
                </c:pt>
                <c:pt idx="144">
                  <c:v>6.25</c:v>
                </c:pt>
                <c:pt idx="145">
                  <c:v>6.5</c:v>
                </c:pt>
                <c:pt idx="146">
                  <c:v>5</c:v>
                </c:pt>
                <c:pt idx="147">
                  <c:v>3.75</c:v>
                </c:pt>
                <c:pt idx="148">
                  <c:v>3</c:v>
                </c:pt>
                <c:pt idx="149">
                  <c:v>3.75</c:v>
                </c:pt>
                <c:pt idx="150">
                  <c:v>4.75</c:v>
                </c:pt>
                <c:pt idx="151">
                  <c:v>3.25</c:v>
                </c:pt>
                <c:pt idx="152">
                  <c:v>4</c:v>
                </c:pt>
                <c:pt idx="153">
                  <c:v>6.25</c:v>
                </c:pt>
                <c:pt idx="154">
                  <c:v>4.25</c:v>
                </c:pt>
                <c:pt idx="155">
                  <c:v>4.5</c:v>
                </c:pt>
                <c:pt idx="156">
                  <c:v>6.5</c:v>
                </c:pt>
                <c:pt idx="157">
                  <c:v>6.5</c:v>
                </c:pt>
                <c:pt idx="158">
                  <c:v>5.75</c:v>
                </c:pt>
                <c:pt idx="159">
                  <c:v>5.25</c:v>
                </c:pt>
                <c:pt idx="160">
                  <c:v>5.25</c:v>
                </c:pt>
                <c:pt idx="161">
                  <c:v>6</c:v>
                </c:pt>
                <c:pt idx="162">
                  <c:v>6.5</c:v>
                </c:pt>
                <c:pt idx="163">
                  <c:v>6.75</c:v>
                </c:pt>
                <c:pt idx="164">
                  <c:v>7</c:v>
                </c:pt>
                <c:pt idx="165">
                  <c:v>7.25</c:v>
                </c:pt>
                <c:pt idx="166">
                  <c:v>8.25</c:v>
                </c:pt>
                <c:pt idx="167">
                  <c:v>8.75</c:v>
                </c:pt>
                <c:pt idx="168">
                  <c:v>8</c:v>
                </c:pt>
                <c:pt idx="169">
                  <c:v>7.25</c:v>
                </c:pt>
                <c:pt idx="170">
                  <c:v>7.75</c:v>
                </c:pt>
                <c:pt idx="171">
                  <c:v>8</c:v>
                </c:pt>
                <c:pt idx="172">
                  <c:v>8.25</c:v>
                </c:pt>
                <c:pt idx="173">
                  <c:v>8.25</c:v>
                </c:pt>
                <c:pt idx="174">
                  <c:v>7.75</c:v>
                </c:pt>
              </c:numCache>
            </c:numRef>
          </c:val>
        </c:ser>
        <c:ser>
          <c:idx val="1"/>
          <c:order val="1"/>
          <c:tx>
            <c:v>Baseline</c:v>
          </c:tx>
          <c:marker>
            <c:symbol val="none"/>
          </c:marker>
          <c:val>
            <c:numRef>
              <c:f>ANOVAevaluacioncontinua_fuck!$L$1:$L$191</c:f>
              <c:numCache>
                <c:formatCode>0.000</c:formatCode>
                <c:ptCount val="191"/>
                <c:pt idx="0">
                  <c:v>0</c:v>
                </c:pt>
                <c:pt idx="1">
                  <c:v>1.6666666666700001</c:v>
                </c:pt>
                <c:pt idx="2">
                  <c:v>0</c:v>
                </c:pt>
                <c:pt idx="3">
                  <c:v>0</c:v>
                </c:pt>
                <c:pt idx="4">
                  <c:v>0</c:v>
                </c:pt>
                <c:pt idx="5">
                  <c:v>2</c:v>
                </c:pt>
                <c:pt idx="6">
                  <c:v>0</c:v>
                </c:pt>
                <c:pt idx="7">
                  <c:v>2.5</c:v>
                </c:pt>
                <c:pt idx="8">
                  <c:v>1.2</c:v>
                </c:pt>
                <c:pt idx="9">
                  <c:v>0</c:v>
                </c:pt>
                <c:pt idx="10">
                  <c:v>0</c:v>
                </c:pt>
                <c:pt idx="11">
                  <c:v>0</c:v>
                </c:pt>
                <c:pt idx="12">
                  <c:v>1.7647058823499999</c:v>
                </c:pt>
                <c:pt idx="13">
                  <c:v>2.5</c:v>
                </c:pt>
                <c:pt idx="14">
                  <c:v>1.36363636364</c:v>
                </c:pt>
                <c:pt idx="15">
                  <c:v>2.5</c:v>
                </c:pt>
                <c:pt idx="16">
                  <c:v>1.6666666666700001</c:v>
                </c:pt>
                <c:pt idx="17">
                  <c:v>1.36363636364</c:v>
                </c:pt>
                <c:pt idx="18">
                  <c:v>2.1428571428600001</c:v>
                </c:pt>
                <c:pt idx="19">
                  <c:v>1.15384615385</c:v>
                </c:pt>
                <c:pt idx="20">
                  <c:v>0</c:v>
                </c:pt>
                <c:pt idx="21">
                  <c:v>3.46153846154</c:v>
                </c:pt>
                <c:pt idx="22">
                  <c:v>6</c:v>
                </c:pt>
                <c:pt idx="23">
                  <c:v>0</c:v>
                </c:pt>
                <c:pt idx="24">
                  <c:v>0</c:v>
                </c:pt>
                <c:pt idx="25">
                  <c:v>0</c:v>
                </c:pt>
                <c:pt idx="26">
                  <c:v>4.2857142857100001</c:v>
                </c:pt>
                <c:pt idx="27">
                  <c:v>4.2857142857100001</c:v>
                </c:pt>
                <c:pt idx="28">
                  <c:v>0</c:v>
                </c:pt>
                <c:pt idx="29">
                  <c:v>1.7647058823499999</c:v>
                </c:pt>
                <c:pt idx="30">
                  <c:v>3</c:v>
                </c:pt>
                <c:pt idx="31">
                  <c:v>0</c:v>
                </c:pt>
                <c:pt idx="32">
                  <c:v>4.2857142857100001</c:v>
                </c:pt>
                <c:pt idx="33">
                  <c:v>0</c:v>
                </c:pt>
                <c:pt idx="34">
                  <c:v>2.7272727272699999</c:v>
                </c:pt>
                <c:pt idx="35">
                  <c:v>2.7272727272699999</c:v>
                </c:pt>
                <c:pt idx="36">
                  <c:v>3.75</c:v>
                </c:pt>
                <c:pt idx="37">
                  <c:v>3.75</c:v>
                </c:pt>
                <c:pt idx="38">
                  <c:v>1.7647058823499999</c:v>
                </c:pt>
                <c:pt idx="39">
                  <c:v>3.3333333333300001</c:v>
                </c:pt>
                <c:pt idx="40">
                  <c:v>3.9130434782600001</c:v>
                </c:pt>
                <c:pt idx="41">
                  <c:v>1.3043478260900001</c:v>
                </c:pt>
                <c:pt idx="42">
                  <c:v>1</c:v>
                </c:pt>
                <c:pt idx="43">
                  <c:v>0</c:v>
                </c:pt>
                <c:pt idx="44">
                  <c:v>1.42857142857</c:v>
                </c:pt>
                <c:pt idx="45">
                  <c:v>3</c:v>
                </c:pt>
                <c:pt idx="46">
                  <c:v>0</c:v>
                </c:pt>
                <c:pt idx="47">
                  <c:v>1.25</c:v>
                </c:pt>
                <c:pt idx="48">
                  <c:v>0</c:v>
                </c:pt>
                <c:pt idx="49">
                  <c:v>0</c:v>
                </c:pt>
                <c:pt idx="50">
                  <c:v>6</c:v>
                </c:pt>
                <c:pt idx="51">
                  <c:v>4.2857142857100001</c:v>
                </c:pt>
                <c:pt idx="52">
                  <c:v>0</c:v>
                </c:pt>
                <c:pt idx="53">
                  <c:v>1.875</c:v>
                </c:pt>
                <c:pt idx="54">
                  <c:v>3.75</c:v>
                </c:pt>
                <c:pt idx="55">
                  <c:v>2.30769230769</c:v>
                </c:pt>
                <c:pt idx="56">
                  <c:v>1.6666666666700001</c:v>
                </c:pt>
                <c:pt idx="57">
                  <c:v>6</c:v>
                </c:pt>
                <c:pt idx="58">
                  <c:v>0</c:v>
                </c:pt>
                <c:pt idx="59">
                  <c:v>2.7272727272699999</c:v>
                </c:pt>
                <c:pt idx="60">
                  <c:v>2.1428571428600001</c:v>
                </c:pt>
                <c:pt idx="61">
                  <c:v>1.875</c:v>
                </c:pt>
                <c:pt idx="62">
                  <c:v>2.30769230769</c:v>
                </c:pt>
                <c:pt idx="63">
                  <c:v>2</c:v>
                </c:pt>
                <c:pt idx="64">
                  <c:v>2.4</c:v>
                </c:pt>
                <c:pt idx="65">
                  <c:v>0</c:v>
                </c:pt>
                <c:pt idx="66">
                  <c:v>2.1428571428600001</c:v>
                </c:pt>
                <c:pt idx="67">
                  <c:v>1.36363636364</c:v>
                </c:pt>
                <c:pt idx="68">
                  <c:v>2.7272727272699999</c:v>
                </c:pt>
                <c:pt idx="69">
                  <c:v>3</c:v>
                </c:pt>
                <c:pt idx="70">
                  <c:v>3.75</c:v>
                </c:pt>
                <c:pt idx="71">
                  <c:v>5</c:v>
                </c:pt>
                <c:pt idx="72">
                  <c:v>2.1428571428600001</c:v>
                </c:pt>
                <c:pt idx="73">
                  <c:v>4.2857142857100001</c:v>
                </c:pt>
                <c:pt idx="74">
                  <c:v>1.36363636364</c:v>
                </c:pt>
                <c:pt idx="75">
                  <c:v>0</c:v>
                </c:pt>
                <c:pt idx="76">
                  <c:v>3.1578947368399999</c:v>
                </c:pt>
                <c:pt idx="77">
                  <c:v>2.30769230769</c:v>
                </c:pt>
                <c:pt idx="78">
                  <c:v>0</c:v>
                </c:pt>
                <c:pt idx="79">
                  <c:v>4.2857142857100001</c:v>
                </c:pt>
                <c:pt idx="80">
                  <c:v>2.1428571428600001</c:v>
                </c:pt>
                <c:pt idx="81">
                  <c:v>1.25</c:v>
                </c:pt>
                <c:pt idx="82">
                  <c:v>1.3043478260900001</c:v>
                </c:pt>
                <c:pt idx="83">
                  <c:v>2.30769230769</c:v>
                </c:pt>
                <c:pt idx="84">
                  <c:v>2.5</c:v>
                </c:pt>
                <c:pt idx="85">
                  <c:v>4.2857142857100001</c:v>
                </c:pt>
                <c:pt idx="86">
                  <c:v>1.2</c:v>
                </c:pt>
                <c:pt idx="87">
                  <c:v>4.2857142857100001</c:v>
                </c:pt>
                <c:pt idx="88">
                  <c:v>1.5789473684199999</c:v>
                </c:pt>
                <c:pt idx="89">
                  <c:v>3</c:v>
                </c:pt>
                <c:pt idx="90">
                  <c:v>2.30769230769</c:v>
                </c:pt>
                <c:pt idx="91">
                  <c:v>2.30769230769</c:v>
                </c:pt>
                <c:pt idx="92">
                  <c:v>3.75</c:v>
                </c:pt>
                <c:pt idx="93">
                  <c:v>1.36363636364</c:v>
                </c:pt>
                <c:pt idx="94">
                  <c:v>2.7272727272699999</c:v>
                </c:pt>
                <c:pt idx="95">
                  <c:v>1.6666666666700001</c:v>
                </c:pt>
                <c:pt idx="96">
                  <c:v>0</c:v>
                </c:pt>
                <c:pt idx="97">
                  <c:v>3</c:v>
                </c:pt>
                <c:pt idx="98">
                  <c:v>2</c:v>
                </c:pt>
                <c:pt idx="99">
                  <c:v>1.875</c:v>
                </c:pt>
                <c:pt idx="100">
                  <c:v>3.75</c:v>
                </c:pt>
                <c:pt idx="101">
                  <c:v>1.875</c:v>
                </c:pt>
                <c:pt idx="102">
                  <c:v>1.875</c:v>
                </c:pt>
                <c:pt idx="103">
                  <c:v>4.2857142857100001</c:v>
                </c:pt>
                <c:pt idx="104">
                  <c:v>1.2</c:v>
                </c:pt>
                <c:pt idx="105">
                  <c:v>1.6666666666700001</c:v>
                </c:pt>
                <c:pt idx="106">
                  <c:v>3.3333333333300001</c:v>
                </c:pt>
                <c:pt idx="107">
                  <c:v>1.36363636364</c:v>
                </c:pt>
                <c:pt idx="108">
                  <c:v>5.2941176470600002</c:v>
                </c:pt>
                <c:pt idx="109">
                  <c:v>1.3043478260900001</c:v>
                </c:pt>
                <c:pt idx="110">
                  <c:v>3</c:v>
                </c:pt>
                <c:pt idx="111">
                  <c:v>4.2857142857100001</c:v>
                </c:pt>
                <c:pt idx="112">
                  <c:v>3</c:v>
                </c:pt>
                <c:pt idx="113">
                  <c:v>2</c:v>
                </c:pt>
                <c:pt idx="114">
                  <c:v>3</c:v>
                </c:pt>
                <c:pt idx="115">
                  <c:v>1.875</c:v>
                </c:pt>
                <c:pt idx="116">
                  <c:v>2.1428571428600001</c:v>
                </c:pt>
                <c:pt idx="117">
                  <c:v>1.0344827586200001</c:v>
                </c:pt>
                <c:pt idx="118">
                  <c:v>1.42857142857</c:v>
                </c:pt>
                <c:pt idx="119">
                  <c:v>4.2857142857100001</c:v>
                </c:pt>
                <c:pt idx="120">
                  <c:v>0</c:v>
                </c:pt>
                <c:pt idx="121">
                  <c:v>1.36363636364</c:v>
                </c:pt>
                <c:pt idx="122">
                  <c:v>1.6666666666700001</c:v>
                </c:pt>
                <c:pt idx="123">
                  <c:v>2.30769230769</c:v>
                </c:pt>
                <c:pt idx="124">
                  <c:v>1.25</c:v>
                </c:pt>
                <c:pt idx="125">
                  <c:v>1.7647058823499999</c:v>
                </c:pt>
                <c:pt idx="126">
                  <c:v>3.6</c:v>
                </c:pt>
                <c:pt idx="127">
                  <c:v>0</c:v>
                </c:pt>
                <c:pt idx="128">
                  <c:v>0</c:v>
                </c:pt>
                <c:pt idx="129">
                  <c:v>2.5</c:v>
                </c:pt>
                <c:pt idx="130">
                  <c:v>4.2857142857100001</c:v>
                </c:pt>
                <c:pt idx="131">
                  <c:v>2</c:v>
                </c:pt>
                <c:pt idx="132">
                  <c:v>2.1428571428600001</c:v>
                </c:pt>
                <c:pt idx="133">
                  <c:v>2.1428571428600001</c:v>
                </c:pt>
                <c:pt idx="134">
                  <c:v>1.3043478260900001</c:v>
                </c:pt>
                <c:pt idx="135">
                  <c:v>1.6666666666700001</c:v>
                </c:pt>
                <c:pt idx="136">
                  <c:v>1.36363636364</c:v>
                </c:pt>
                <c:pt idx="137">
                  <c:v>2.1428571428600001</c:v>
                </c:pt>
                <c:pt idx="138">
                  <c:v>3.75</c:v>
                </c:pt>
                <c:pt idx="139">
                  <c:v>3.75</c:v>
                </c:pt>
                <c:pt idx="140">
                  <c:v>2.2222222222200001</c:v>
                </c:pt>
                <c:pt idx="141">
                  <c:v>1.25</c:v>
                </c:pt>
                <c:pt idx="142">
                  <c:v>0</c:v>
                </c:pt>
                <c:pt idx="143">
                  <c:v>0</c:v>
                </c:pt>
                <c:pt idx="144">
                  <c:v>3</c:v>
                </c:pt>
                <c:pt idx="145">
                  <c:v>1.7647058823499999</c:v>
                </c:pt>
                <c:pt idx="146">
                  <c:v>1.36363636364</c:v>
                </c:pt>
                <c:pt idx="147">
                  <c:v>3</c:v>
                </c:pt>
                <c:pt idx="148">
                  <c:v>1.25</c:v>
                </c:pt>
                <c:pt idx="149">
                  <c:v>5</c:v>
                </c:pt>
                <c:pt idx="150">
                  <c:v>4.2857142857100001</c:v>
                </c:pt>
                <c:pt idx="151">
                  <c:v>5</c:v>
                </c:pt>
                <c:pt idx="152">
                  <c:v>0</c:v>
                </c:pt>
                <c:pt idx="153">
                  <c:v>6</c:v>
                </c:pt>
                <c:pt idx="154">
                  <c:v>1.875</c:v>
                </c:pt>
                <c:pt idx="155">
                  <c:v>1.36363636364</c:v>
                </c:pt>
                <c:pt idx="156">
                  <c:v>1.15384615385</c:v>
                </c:pt>
                <c:pt idx="157">
                  <c:v>6</c:v>
                </c:pt>
                <c:pt idx="158">
                  <c:v>10</c:v>
                </c:pt>
                <c:pt idx="159">
                  <c:v>6</c:v>
                </c:pt>
                <c:pt idx="160">
                  <c:v>3.6</c:v>
                </c:pt>
                <c:pt idx="161">
                  <c:v>6</c:v>
                </c:pt>
                <c:pt idx="162">
                  <c:v>5</c:v>
                </c:pt>
                <c:pt idx="163">
                  <c:v>3.75</c:v>
                </c:pt>
                <c:pt idx="164">
                  <c:v>5</c:v>
                </c:pt>
                <c:pt idx="165">
                  <c:v>5</c:v>
                </c:pt>
                <c:pt idx="166">
                  <c:v>1.25</c:v>
                </c:pt>
                <c:pt idx="167">
                  <c:v>3</c:v>
                </c:pt>
                <c:pt idx="168">
                  <c:v>3.3333333333300001</c:v>
                </c:pt>
                <c:pt idx="169">
                  <c:v>3.75</c:v>
                </c:pt>
                <c:pt idx="170">
                  <c:v>2.2222222222200001</c:v>
                </c:pt>
                <c:pt idx="171">
                  <c:v>1.42857142857</c:v>
                </c:pt>
                <c:pt idx="172">
                  <c:v>1.5789473684199999</c:v>
                </c:pt>
                <c:pt idx="173">
                  <c:v>5.76923076923</c:v>
                </c:pt>
                <c:pt idx="174">
                  <c:v>2.30769230769</c:v>
                </c:pt>
                <c:pt idx="175">
                  <c:v>2.3166259008233916</c:v>
                </c:pt>
              </c:numCache>
            </c:numRef>
          </c:val>
        </c:ser>
        <c:marker val="1"/>
        <c:axId val="66325120"/>
        <c:axId val="66339200"/>
      </c:lineChart>
      <c:catAx>
        <c:axId val="66325120"/>
        <c:scaling>
          <c:orientation val="minMax"/>
        </c:scaling>
        <c:axPos val="b"/>
        <c:tickLblPos val="nextTo"/>
        <c:crossAx val="66339200"/>
        <c:crosses val="autoZero"/>
        <c:auto val="1"/>
        <c:lblAlgn val="ctr"/>
        <c:lblOffset val="100"/>
      </c:catAx>
      <c:valAx>
        <c:axId val="66339200"/>
        <c:scaling>
          <c:orientation val="minMax"/>
        </c:scaling>
        <c:axPos val="l"/>
        <c:majorGridlines/>
        <c:numFmt formatCode="0.000" sourceLinked="1"/>
        <c:tickLblPos val="nextTo"/>
        <c:crossAx val="66325120"/>
        <c:crosses val="autoZero"/>
        <c:crossBetween val="between"/>
      </c:valAx>
    </c:plotArea>
    <c:legend>
      <c:legendPos val="r"/>
    </c:legend>
    <c:plotVisOnly val="1"/>
    <c:dispBlanksAs val="gap"/>
  </c:chart>
  <c:printSettings>
    <c:headerFooter/>
    <c:pageMargins b="0.75000000000000333" l="0.70000000000000062" r="0.70000000000000062" t="0.75000000000000333"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445295</xdr:colOff>
      <xdr:row>194</xdr:row>
      <xdr:rowOff>178594</xdr:rowOff>
    </xdr:from>
    <xdr:to>
      <xdr:col>83</xdr:col>
      <xdr:colOff>552110</xdr:colOff>
      <xdr:row>212</xdr:row>
      <xdr:rowOff>69737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583406</xdr:colOff>
      <xdr:row>195</xdr:row>
      <xdr:rowOff>104774</xdr:rowOff>
    </xdr:from>
    <xdr:to>
      <xdr:col>3</xdr:col>
      <xdr:colOff>238124</xdr:colOff>
      <xdr:row>215</xdr:row>
      <xdr:rowOff>23812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85</xdr:col>
      <xdr:colOff>63500</xdr:colOff>
      <xdr:row>194</xdr:row>
      <xdr:rowOff>152400</xdr:rowOff>
    </xdr:from>
    <xdr:to>
      <xdr:col>92</xdr:col>
      <xdr:colOff>47625</xdr:colOff>
      <xdr:row>209</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36</xdr:col>
      <xdr:colOff>269875</xdr:colOff>
      <xdr:row>73</xdr:row>
      <xdr:rowOff>33338</xdr:rowOff>
    </xdr:from>
    <xdr:to>
      <xdr:col>43</xdr:col>
      <xdr:colOff>563562</xdr:colOff>
      <xdr:row>87</xdr:row>
      <xdr:rowOff>109538</xdr:rowOff>
    </xdr:to>
    <xdr:graphicFrame macro="">
      <xdr:nvGraphicFramePr>
        <xdr:cNvPr id="2"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xdr:colOff>
      <xdr:row>74</xdr:row>
      <xdr:rowOff>104775</xdr:rowOff>
    </xdr:from>
    <xdr:to>
      <xdr:col>22</xdr:col>
      <xdr:colOff>396875</xdr:colOff>
      <xdr:row>88</xdr:row>
      <xdr:rowOff>180975</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0.82296</cdr:x>
      <cdr:y>0.07833</cdr:y>
    </cdr:from>
    <cdr:to>
      <cdr:x>0.95331</cdr:x>
      <cdr:y>0.15598</cdr:y>
    </cdr:to>
    <cdr:sp macro="" textlink="">
      <cdr:nvSpPr>
        <cdr:cNvPr id="2" name="TextBox 1"/>
        <cdr:cNvSpPr txBox="1"/>
      </cdr:nvSpPr>
      <cdr:spPr>
        <a:xfrm xmlns:a="http://schemas.openxmlformats.org/drawingml/2006/main">
          <a:off x="5036346" y="276226"/>
          <a:ext cx="797718" cy="27384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MX" sz="1100"/>
            <a:t>MSE</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85725</xdr:colOff>
      <xdr:row>89</xdr:row>
      <xdr:rowOff>114300</xdr:rowOff>
    </xdr:from>
    <xdr:to>
      <xdr:col>18</xdr:col>
      <xdr:colOff>352425</xdr:colOff>
      <xdr:row>107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269875</xdr:colOff>
      <xdr:row>73</xdr:row>
      <xdr:rowOff>33338</xdr:rowOff>
    </xdr:from>
    <xdr:to>
      <xdr:col>53</xdr:col>
      <xdr:colOff>563562</xdr:colOff>
      <xdr:row>87</xdr:row>
      <xdr:rowOff>109538</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47625</xdr:colOff>
      <xdr:row>74</xdr:row>
      <xdr:rowOff>104775</xdr:rowOff>
    </xdr:from>
    <xdr:to>
      <xdr:col>32</xdr:col>
      <xdr:colOff>396875</xdr:colOff>
      <xdr:row>88</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445295</xdr:colOff>
      <xdr:row>194</xdr:row>
      <xdr:rowOff>178594</xdr:rowOff>
    </xdr:from>
    <xdr:to>
      <xdr:col>20</xdr:col>
      <xdr:colOff>552110</xdr:colOff>
      <xdr:row>212</xdr:row>
      <xdr:rowOff>69737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583406</xdr:colOff>
      <xdr:row>195</xdr:row>
      <xdr:rowOff>104774</xdr:rowOff>
    </xdr:from>
    <xdr:to>
      <xdr:col>3</xdr:col>
      <xdr:colOff>238124</xdr:colOff>
      <xdr:row>215</xdr:row>
      <xdr:rowOff>23812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0.82296</cdr:x>
      <cdr:y>0.07833</cdr:y>
    </cdr:from>
    <cdr:to>
      <cdr:x>0.95331</cdr:x>
      <cdr:y>0.15598</cdr:y>
    </cdr:to>
    <cdr:sp macro="" textlink="">
      <cdr:nvSpPr>
        <cdr:cNvPr id="2" name="TextBox 1"/>
        <cdr:cNvSpPr txBox="1"/>
      </cdr:nvSpPr>
      <cdr:spPr>
        <a:xfrm xmlns:a="http://schemas.openxmlformats.org/drawingml/2006/main">
          <a:off x="5036346" y="276226"/>
          <a:ext cx="797718" cy="27384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MX" sz="1100"/>
            <a:t>MSE</a:t>
          </a: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445295</xdr:colOff>
      <xdr:row>140</xdr:row>
      <xdr:rowOff>178594</xdr:rowOff>
    </xdr:from>
    <xdr:to>
      <xdr:col>20</xdr:col>
      <xdr:colOff>552110</xdr:colOff>
      <xdr:row>158</xdr:row>
      <xdr:rowOff>69737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583406</xdr:colOff>
      <xdr:row>141</xdr:row>
      <xdr:rowOff>104774</xdr:rowOff>
    </xdr:from>
    <xdr:to>
      <xdr:col>3</xdr:col>
      <xdr:colOff>238124</xdr:colOff>
      <xdr:row>161</xdr:row>
      <xdr:rowOff>23812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0.82296</cdr:x>
      <cdr:y>0.07833</cdr:y>
    </cdr:from>
    <cdr:to>
      <cdr:x>0.95331</cdr:x>
      <cdr:y>0.15598</cdr:y>
    </cdr:to>
    <cdr:sp macro="" textlink="">
      <cdr:nvSpPr>
        <cdr:cNvPr id="2" name="TextBox 1"/>
        <cdr:cNvSpPr txBox="1"/>
      </cdr:nvSpPr>
      <cdr:spPr>
        <a:xfrm xmlns:a="http://schemas.openxmlformats.org/drawingml/2006/main">
          <a:off x="5036346" y="276226"/>
          <a:ext cx="797718" cy="27384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s-MX" sz="1100"/>
            <a:t>MSE</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391886</xdr:colOff>
      <xdr:row>179</xdr:row>
      <xdr:rowOff>23132</xdr:rowOff>
    </xdr:from>
    <xdr:to>
      <xdr:col>8</xdr:col>
      <xdr:colOff>258536</xdr:colOff>
      <xdr:row>205</xdr:row>
      <xdr:rowOff>156482</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458560</xdr:colOff>
      <xdr:row>182</xdr:row>
      <xdr:rowOff>17689</xdr:rowOff>
    </xdr:from>
    <xdr:to>
      <xdr:col>18</xdr:col>
      <xdr:colOff>242207</xdr:colOff>
      <xdr:row>204</xdr:row>
      <xdr:rowOff>141515</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264317</xdr:colOff>
      <xdr:row>207</xdr:row>
      <xdr:rowOff>59531</xdr:rowOff>
    </xdr:from>
    <xdr:to>
      <xdr:col>24</xdr:col>
      <xdr:colOff>47624</xdr:colOff>
      <xdr:row>250</xdr:row>
      <xdr:rowOff>111125</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312965</xdr:colOff>
      <xdr:row>180</xdr:row>
      <xdr:rowOff>13607</xdr:rowOff>
    </xdr:from>
    <xdr:to>
      <xdr:col>36</xdr:col>
      <xdr:colOff>54429</xdr:colOff>
      <xdr:row>208</xdr:row>
      <xdr:rowOff>54429</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190500</xdr:colOff>
      <xdr:row>209</xdr:row>
      <xdr:rowOff>136070</xdr:rowOff>
    </xdr:from>
    <xdr:to>
      <xdr:col>35</xdr:col>
      <xdr:colOff>435428</xdr:colOff>
      <xdr:row>237</xdr:row>
      <xdr:rowOff>176891</xdr:rowOff>
    </xdr:to>
    <xdr:graphicFrame macro="">
      <xdr:nvGraphicFramePr>
        <xdr:cNvPr id="11" name="10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247650</xdr:colOff>
      <xdr:row>74</xdr:row>
      <xdr:rowOff>19050</xdr:rowOff>
    </xdr:from>
    <xdr:to>
      <xdr:col>27</xdr:col>
      <xdr:colOff>476250</xdr:colOff>
      <xdr:row>111</xdr:row>
      <xdr:rowOff>57150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E1:BW175" totalsRowShown="0" headerRowDxfId="547" tableBorderDxfId="546">
  <sortState ref="E2:BW175">
    <sortCondition ref="K2"/>
  </sortState>
  <tableColumns count="71">
    <tableColumn id="1" name="evaluador 2" dataDxfId="545"/>
    <tableColumn id="2" name="y2" dataDxfId="544">
      <calculatedColumnFormula>E2*E2</calculatedColumnFormula>
    </tableColumn>
    <tableColumn id="3" name="evaludor 3" dataDxfId="543"/>
    <tableColumn id="4" name="Y CUADRADA" dataDxfId="542">
      <calculatedColumnFormula>G2*G2</calculatedColumnFormula>
    </tableColumn>
    <tableColumn id="5" name="evaluador 4" dataDxfId="541"/>
    <tableColumn id="6" name="Y CUADRADA2" dataDxfId="540">
      <calculatedColumnFormula>I2*I2</calculatedColumnFormula>
    </tableColumn>
    <tableColumn id="7" name="PROMEDIO-HUMANO" dataDxfId="539">
      <calculatedColumnFormula>(C2+E2+G2+I2)/4</calculatedColumnFormula>
    </tableColumn>
    <tableColumn id="9" name="NOSWEARING" dataDxfId="538"/>
    <tableColumn id="11" name="MSE" dataDxfId="537">
      <calculatedColumnFormula>POWER((K2-L2),2)</calculatedColumnFormula>
    </tableColumn>
    <tableColumn id="13" name="Absoluto" dataDxfId="536">
      <calculatedColumnFormula>ABS(K2-L2)</calculatedColumnFormula>
    </tableColumn>
    <tableColumn id="40" name="aleatorios #1" dataDxfId="535"/>
    <tableColumn id="41" name="mse #1" dataDxfId="534">
      <calculatedColumnFormula>POWER((K2-O2),2)</calculatedColumnFormula>
    </tableColumn>
    <tableColumn id="42" name="aleatorios #2" dataDxfId="533"/>
    <tableColumn id="43" name="MSE #2" dataDxfId="532">
      <calculatedColumnFormula>POWER((K2-Q2),2)</calculatedColumnFormula>
    </tableColumn>
    <tableColumn id="44" name="aleatorios #3" dataDxfId="531"/>
    <tableColumn id="45" name="MSE #3" dataDxfId="530">
      <calculatedColumnFormula>POWER((K2-S2),2)</calculatedColumnFormula>
    </tableColumn>
    <tableColumn id="46" name="Aleatorios #4" dataDxfId="529"/>
    <tableColumn id="47" name="MSE #4" dataDxfId="528">
      <calculatedColumnFormula>POWER((K2-U2),2)</calculatedColumnFormula>
    </tableColumn>
    <tableColumn id="48" name="Aleatorios #5" dataDxfId="527"/>
    <tableColumn id="49" name="MSE #5" dataDxfId="526">
      <calculatedColumnFormula>POWER((K2-W2),2)</calculatedColumnFormula>
    </tableColumn>
    <tableColumn id="50" name="Aleatorios #6" dataDxfId="525"/>
    <tableColumn id="51" name="MSE #6" dataDxfId="524">
      <calculatedColumnFormula>POWER((K2-Y2),2)</calculatedColumnFormula>
    </tableColumn>
    <tableColumn id="52" name="Aleatorios #7" dataDxfId="523"/>
    <tableColumn id="53" name="MSE#7" dataDxfId="522">
      <calculatedColumnFormula>POWER((K2-AA2),2)</calculatedColumnFormula>
    </tableColumn>
    <tableColumn id="54" name="Aleatorios #8" dataDxfId="521"/>
    <tableColumn id="55" name="MSE #8" dataDxfId="520">
      <calculatedColumnFormula>POWER((K2-AC2),2)</calculatedColumnFormula>
    </tableColumn>
    <tableColumn id="56" name="Aleatorios #9" dataDxfId="519"/>
    <tableColumn id="57" name="MSE #9" dataDxfId="518">
      <calculatedColumnFormula>POWER((K2-AE2),2)</calculatedColumnFormula>
    </tableColumn>
    <tableColumn id="58" name="Aleatorios #10" dataDxfId="517"/>
    <tableColumn id="59" name="MSE #10" dataDxfId="516">
      <calculatedColumnFormula>POWER((K2-AG2),2)</calculatedColumnFormula>
    </tableColumn>
    <tableColumn id="60" name="Aleatorios #11" dataDxfId="515"/>
    <tableColumn id="61" name="MSE #11" dataDxfId="514">
      <calculatedColumnFormula>POWER((K2-AI2),2)</calculatedColumnFormula>
    </tableColumn>
    <tableColumn id="62" name="Aleatorios #12" dataDxfId="513"/>
    <tableColumn id="63" name="MSE #12" dataDxfId="512">
      <calculatedColumnFormula>POWER((K2-AK2),2)</calculatedColumnFormula>
    </tableColumn>
    <tableColumn id="64" name="Aleatorios #13" dataDxfId="511"/>
    <tableColumn id="65" name="MSE #13" dataDxfId="510">
      <calculatedColumnFormula>POWER((K2-AM2),2)</calculatedColumnFormula>
    </tableColumn>
    <tableColumn id="66" name="Aleatorios #14" dataDxfId="509"/>
    <tableColumn id="67" name="MSE #14" dataDxfId="508">
      <calculatedColumnFormula>POWER((K2-AO2),2)</calculatedColumnFormula>
    </tableColumn>
    <tableColumn id="26" name="Aleatorios #15" dataDxfId="507"/>
    <tableColumn id="27" name="MSE #15" dataDxfId="506">
      <calculatedColumnFormula>POWER((K2-AQ2),2)</calculatedColumnFormula>
    </tableColumn>
    <tableColumn id="28" name="Aleatorios #16" dataDxfId="505"/>
    <tableColumn id="29" name="MSE #16" dataDxfId="504">
      <calculatedColumnFormula>POWER((K2-AS2),2)</calculatedColumnFormula>
    </tableColumn>
    <tableColumn id="30" name="Aleatorios #17" dataDxfId="503"/>
    <tableColumn id="31" name="MSE #17" dataDxfId="502">
      <calculatedColumnFormula>POWER((K2-AU2),2)</calculatedColumnFormula>
    </tableColumn>
    <tableColumn id="32" name="Aleatorios #18" dataDxfId="501"/>
    <tableColumn id="33" name="MSE #18" dataDxfId="500">
      <calculatedColumnFormula>POWER((K2-AW2),2)</calculatedColumnFormula>
    </tableColumn>
    <tableColumn id="34" name="Aleatorios #19" dataDxfId="499"/>
    <tableColumn id="35" name="MSE #19" dataDxfId="498">
      <calculatedColumnFormula>POWER((K2-AY2),2)</calculatedColumnFormula>
    </tableColumn>
    <tableColumn id="36" name="Aleatorios #20" dataDxfId="497"/>
    <tableColumn id="37" name="MSE #20" dataDxfId="496">
      <calculatedColumnFormula>POWER((K2-BA2),2)</calculatedColumnFormula>
    </tableColumn>
    <tableColumn id="38" name="Aleatorios #21" dataDxfId="495"/>
    <tableColumn id="39" name="MSE #21" dataDxfId="494">
      <calculatedColumnFormula>POWER((K2-BC2),2)</calculatedColumnFormula>
    </tableColumn>
    <tableColumn id="18" name="Aleatorios #22" dataDxfId="493"/>
    <tableColumn id="19" name="MSE #22" dataDxfId="492">
      <calculatedColumnFormula>POWER((K2-BE2),2)</calculatedColumnFormula>
    </tableColumn>
    <tableColumn id="20" name="Aleatorios #23" dataDxfId="491"/>
    <tableColumn id="21" name="MSE #23" dataDxfId="490">
      <calculatedColumnFormula>POWER((K2-BG2),2)</calculatedColumnFormula>
    </tableColumn>
    <tableColumn id="22" name="Aleatorios #24" dataDxfId="489"/>
    <tableColumn id="23" name="MSE #24" dataDxfId="488">
      <calculatedColumnFormula>POWER((K2-BI2),2)</calculatedColumnFormula>
    </tableColumn>
    <tableColumn id="24" name="Aleatorios #25" dataDxfId="487"/>
    <tableColumn id="25" name="MSE #25" dataDxfId="486">
      <calculatedColumnFormula>POWER((K2-BK2),2)</calculatedColumnFormula>
    </tableColumn>
    <tableColumn id="12" name="Aleatorios #26" dataDxfId="485"/>
    <tableColumn id="15" name="MSE #26" dataDxfId="484">
      <calculatedColumnFormula>POWER((K2-BM2),2)</calculatedColumnFormula>
    </tableColumn>
    <tableColumn id="68" name="Aleatorios #27" dataDxfId="483"/>
    <tableColumn id="69" name="MSE #27" dataDxfId="482">
      <calculatedColumnFormula>POWER((K2-BO2),2)</calculatedColumnFormula>
    </tableColumn>
    <tableColumn id="70" name="Aleatorios #28" dataDxfId="481"/>
    <tableColumn id="71" name="MSE #28" dataDxfId="480">
      <calculatedColumnFormula>POWER((K2-BQ2),2)</calculatedColumnFormula>
    </tableColumn>
    <tableColumn id="16" name="Aleatorios #29" dataDxfId="479"/>
    <tableColumn id="17" name="MSE #29" dataDxfId="478">
      <calculatedColumnFormula>POWER((K2-BS2),2)</calculatedColumnFormula>
    </tableColumn>
    <tableColumn id="8" name="Aleatorios #30" dataDxfId="477"/>
    <tableColumn id="10" name="MSE #30" dataDxfId="476">
      <calculatedColumnFormula>POWER((K2-BU2),2)</calculatedColumnFormula>
    </tableColumn>
    <tableColumn id="14" name="aleatorios" dataDxfId="475"/>
  </tableColumns>
  <tableStyleInfo name="TableStyleLight8" showFirstColumn="0" showLastColumn="0" showRowStripes="1" showColumnStripes="0"/>
</table>
</file>

<file path=xl/tables/table2.xml><?xml version="1.0" encoding="utf-8"?>
<table xmlns="http://schemas.openxmlformats.org/spreadsheetml/2006/main" id="2" name="Table13" displayName="Table13" ref="E1:O175" totalsRowShown="0" headerRowDxfId="397" tableBorderDxfId="396">
  <sortState ref="E2:R176">
    <sortCondition ref="N1:N176"/>
  </sortState>
  <tableColumns count="11">
    <tableColumn id="1" name="evaluador 2" dataDxfId="395"/>
    <tableColumn id="2" name="y2" dataDxfId="394">
      <calculatedColumnFormula>E2*E2</calculatedColumnFormula>
    </tableColumn>
    <tableColumn id="3" name="evaludor 3" dataDxfId="393"/>
    <tableColumn id="4" name="Y CUADRADA" dataDxfId="392">
      <calculatedColumnFormula>G2*G2</calculatedColumnFormula>
    </tableColumn>
    <tableColumn id="5" name="evaluador 4" dataDxfId="391"/>
    <tableColumn id="6" name="Y CUADRADA2" dataDxfId="390">
      <calculatedColumnFormula>I2*I2</calculatedColumnFormula>
    </tableColumn>
    <tableColumn id="7" name="PROMEDIO-HUMANO" dataDxfId="389">
      <calculatedColumnFormula>(C2+E2+G2+I2)/4</calculatedColumnFormula>
    </tableColumn>
    <tableColumn id="9" name="baseline" dataDxfId="388"/>
    <tableColumn id="11" name="MSE" dataDxfId="387">
      <calculatedColumnFormula>POWER((K2-L2),2)</calculatedColumnFormula>
    </tableColumn>
    <tableColumn id="13" name="Absoluto" dataDxfId="386">
      <calculatedColumnFormula>ABS(K2-L2)</calculatedColumnFormula>
    </tableColumn>
    <tableColumn id="14" name="aleatorios" dataDxfId="385"/>
  </tableColumns>
  <tableStyleInfo name="TableStyleLight8" showFirstColumn="0" showLastColumn="0" showRowStripes="1" showColumnStripes="0"/>
</table>
</file>

<file path=xl/tables/table3.xml><?xml version="1.0" encoding="utf-8"?>
<table xmlns="http://schemas.openxmlformats.org/spreadsheetml/2006/main" id="6" name="Tabla6" displayName="Tabla6" ref="A1:G286" totalsRowShown="0" headerRowDxfId="376" tableBorderDxfId="375">
  <autoFilter ref="A1:G286">
    <filterColumn colId="6"/>
  </autoFilter>
  <sortState ref="A2:F286">
    <sortCondition ref="A1:A286"/>
  </sortState>
  <tableColumns count="7">
    <tableColumn id="1" name="Comentarios" dataDxfId="374"/>
    <tableColumn id="2" name="evaluador 1" dataDxfId="373"/>
    <tableColumn id="3" name="evaluador 2" dataDxfId="372"/>
    <tableColumn id="4" name="evaludor 3" dataDxfId="371"/>
    <tableColumn id="5" name="evaluador 4" dataDxfId="370"/>
    <tableColumn id="6" name="promedio" dataDxfId="369">
      <calculatedColumnFormula>(B2+C2+D2+E2)/4</calculatedColumnFormula>
    </tableColumn>
    <tableColumn id="7" name="Columna1" dataDxfId="368">
      <calculatedColumnFormula>AVERAGE(Tabla6[[#This Row],[evaluador 1]:[promedio]])</calculatedColumnFormula>
    </tableColumn>
  </tableColumns>
  <tableStyleInfo name="TableStyleLight8" showFirstColumn="0" showLastColumn="0" showRowStripes="1" showColumnStripes="0"/>
</table>
</file>

<file path=xl/tables/table4.xml><?xml version="1.0" encoding="utf-8"?>
<table xmlns="http://schemas.openxmlformats.org/spreadsheetml/2006/main" id="3" name="Table14" displayName="Table14" ref="E1:O121" totalsRowShown="0" headerRowDxfId="357" tableBorderDxfId="356">
  <sortState ref="E2:R176">
    <sortCondition ref="N1:N176"/>
  </sortState>
  <tableColumns count="11">
    <tableColumn id="1" name="evaluador 2" dataDxfId="355"/>
    <tableColumn id="2" name="y2" dataDxfId="354">
      <calculatedColumnFormula>E2*E2</calculatedColumnFormula>
    </tableColumn>
    <tableColumn id="3" name="evaludor 3" dataDxfId="353"/>
    <tableColumn id="4" name="Y CUADRADA" dataDxfId="352">
      <calculatedColumnFormula>G2*G2</calculatedColumnFormula>
    </tableColumn>
    <tableColumn id="5" name="evaluador 4" dataDxfId="351"/>
    <tableColumn id="6" name="Y CUADRADA2" dataDxfId="350">
      <calculatedColumnFormula>I2*I2</calculatedColumnFormula>
    </tableColumn>
    <tableColumn id="7" name="PROMEDIO-HUMANO" dataDxfId="349">
      <calculatedColumnFormula>(C2+E2+G2+I2)/4</calculatedColumnFormula>
    </tableColumn>
    <tableColumn id="9" name="baseline" dataDxfId="348"/>
    <tableColumn id="11" name="MSE" dataDxfId="347">
      <calculatedColumnFormula>POWER((K2-L2),2)</calculatedColumnFormula>
    </tableColumn>
    <tableColumn id="13" name="Absoluto" dataDxfId="346">
      <calculatedColumnFormula>ABS(K2-L2)</calculatedColumnFormula>
    </tableColumn>
    <tableColumn id="14" name="aleatorios" dataDxfId="345"/>
  </tableColumns>
  <tableStyleInfo name="TableStyleLight8" showFirstColumn="0" showLastColumn="0" showRowStripes="1" showColumnStripes="0"/>
</table>
</file>

<file path=xl/tables/table5.xml><?xml version="1.0" encoding="utf-8"?>
<table xmlns="http://schemas.openxmlformats.org/spreadsheetml/2006/main" id="4" name="Tabla4" displayName="Tabla4" ref="E1:AP70" totalsRowShown="0" headerRowDxfId="300" dataDxfId="299">
  <autoFilter ref="E1:AP70">
    <filterColumn colId="6"/>
    <filterColumn colId="12"/>
    <filterColumn colId="18"/>
    <filterColumn colId="20"/>
    <filterColumn colId="34"/>
    <filterColumn colId="35"/>
    <filterColumn colId="36"/>
    <filterColumn colId="37"/>
  </autoFilter>
  <sortState ref="E2:AJ70">
    <sortCondition ref="T1:T70"/>
  </sortState>
  <tableColumns count="38">
    <tableColumn id="1" name="VALOR HUMANO" dataDxfId="298"/>
    <tableColumn id="2" name="resultado BASELINE-NOSWEARING" dataDxfId="297"/>
    <tableColumn id="3" name="BETA-RESULTADO FUZZY"/>
    <tableColumn id="4" name="CANTIDADES FUZZY COMENTARIO" dataDxfId="296"/>
    <tableColumn id="5" name="CANTIDAD FUZZY DE LAS GROSERIAS" dataDxfId="295"/>
    <tableColumn id="6" name="CANTIDAD FUZZY DE VALOR_AGRESION"/>
    <tableColumn id="31" name="MSE" dataDxfId="294">
      <calculatedColumnFormula>POWER((E2-J2),2)</calculatedColumnFormula>
    </tableColumn>
    <tableColumn id="7" name="VALOR DEL GRADO FUZZY" dataDxfId="293"/>
    <tableColumn id="8" name="ALFA-RESULTADO FUZZY"/>
    <tableColumn id="9" name="CANTIDADES FUZZY COMENTARIO2" dataDxfId="292"/>
    <tableColumn id="10" name="CANTIDAD FUZZY DE LAS GROSERIAS3" dataDxfId="291"/>
    <tableColumn id="11" name="CANTIDAD FUZZY DE VALOR_AGRESION4" dataDxfId="290"/>
    <tableColumn id="32" name="MSE3" dataDxfId="289">
      <calculatedColumnFormula>POWER((E2-P2),2)</calculatedColumnFormula>
    </tableColumn>
    <tableColumn id="12" name="VALOR DEL GRADO FUZZY5" dataDxfId="288"/>
    <tableColumn id="13" name="KAPPA-RESULTADO FUZZY"/>
    <tableColumn id="14" name="CANTIDADES FUZZY COMENTARIO6" dataDxfId="287"/>
    <tableColumn id="15" name="CANTIDAD FUZZY DE LAS GROSERIAS7" dataDxfId="286"/>
    <tableColumn id="16" name="CANTIDAD FUZZY DE VALOR_AGRESION8" dataDxfId="285"/>
    <tableColumn id="33" name="MSE4" dataDxfId="284">
      <calculatedColumnFormula>POWER((E2-V2),2)</calculatedColumnFormula>
    </tableColumn>
    <tableColumn id="17" name="VALOR DEL GRADO FUZZY9" dataDxfId="283"/>
    <tableColumn id="34" name="CON DESVIACION ESTANDAR ALFA" dataDxfId="282"/>
    <tableColumn id="18" name="CANTIDADES FUZZY COMENTARIO10" dataDxfId="281"/>
    <tableColumn id="19" name="CANTIDAD FUZZY DE LAS GROSERIAS11" dataDxfId="280"/>
    <tableColumn id="20" name="CANTIDAD FUZZY DE OUTPUT VALOR_AGRESION" dataDxfId="279"/>
    <tableColumn id="21" name="VALOR DEL GRADO FUZZY12" dataDxfId="278"/>
    <tableColumn id="22" name="MSE2" dataDxfId="277">
      <calculatedColumnFormula>POWER((E2-F2),2)</calculatedColumnFormula>
    </tableColumn>
    <tableColumn id="23" name="Columna13"/>
    <tableColumn id="24" name="Columna14"/>
    <tableColumn id="25" name="BETA DESVIACION CANTIDADES FUZZY COMENTARIO" dataDxfId="276"/>
    <tableColumn id="26" name="BETA DESVIACION CANTIDAD FUZZY DE LAS GROSERIAS" dataDxfId="275"/>
    <tableColumn id="27" name="BETA DESVIACION CANTIDAD FUZZY DE VALOR_AGRESION" dataDxfId="274"/>
    <tableColumn id="28" name="VALOR DEL GRADO FUZZY15" dataDxfId="273"/>
    <tableColumn id="29" name="Columna16"/>
    <tableColumn id="30" name="MSE17" dataDxfId="272">
      <calculatedColumnFormula>POWER((E2-AI2),2)</calculatedColumnFormula>
    </tableColumn>
    <tableColumn id="36" name="NUEVOS" dataDxfId="271"/>
    <tableColumn id="35" name="CONDESVIACIONESTANDAR_BETA" dataDxfId="270"/>
    <tableColumn id="37" name="CONDESV_EST_ALFA" dataDxfId="269"/>
    <tableColumn id="38" name="KAPPA" dataDxfId="268"/>
  </tableColumns>
  <tableStyleInfo name="TableStyleLight8" showFirstColumn="0" showLastColumn="0" showRowStripes="1" showColumnStripes="0"/>
</table>
</file>

<file path=xl/tables/table6.xml><?xml version="1.0" encoding="utf-8"?>
<table xmlns="http://schemas.openxmlformats.org/spreadsheetml/2006/main" id="5" name="Tabla5" displayName="Tabla5" ref="A1:D70" totalsRowShown="0" tableBorderDxfId="258">
  <autoFilter ref="A1:D70"/>
  <sortState ref="A2:D70">
    <sortCondition sortBy="cellColor" ref="B1:B70" dxfId="257"/>
  </sortState>
  <tableColumns count="4">
    <tableColumn id="1" name="Columna1" dataDxfId="256"/>
    <tableColumn id="2" name="MSE_noswearing" dataDxfId="255"/>
    <tableColumn id="3" name="mse_anew" dataDxfId="254"/>
    <tableColumn id="4" name="MSE_SENTIWRDNET" dataDxfId="253"/>
  </tableColumns>
  <tableStyleInfo name="TableStyleLight8" showFirstColumn="0" showLastColumn="0" showRowStripes="1" showColumnStripes="0"/>
</table>
</file>

<file path=xl/tables/table7.xml><?xml version="1.0" encoding="utf-8"?>
<table xmlns="http://schemas.openxmlformats.org/spreadsheetml/2006/main" id="7" name="Tabla7" displayName="Tabla7" ref="A1:N175" totalsRowShown="0" headerRowDxfId="15" dataDxfId="14">
  <sortState ref="A2:N175">
    <sortCondition ref="A1:A176"/>
  </sortState>
  <tableColumns count="14">
    <tableColumn id="1" name="Columna1" dataDxfId="13"/>
    <tableColumn id="2" name="Columna2" dataDxfId="12"/>
    <tableColumn id="3" name="Columna3" dataDxfId="11"/>
    <tableColumn id="4" name="Columna4" dataDxfId="10"/>
    <tableColumn id="5" name="promedio humano" dataDxfId="9"/>
    <tableColumn id="6" name="nuevo_alfa_fuzzy" dataDxfId="8"/>
    <tableColumn id="7" name="mse_alfa" dataDxfId="7"/>
    <tableColumn id="8" name="nuevo_beta_fuzzy" dataDxfId="6"/>
    <tableColumn id="9" name="mse_beta" dataDxfId="5"/>
    <tableColumn id="10" name="nuevos_kappa_fuzzy" dataDxfId="4"/>
    <tableColumn id="11" name="mse_kappa" dataDxfId="3">
      <calculatedColumnFormula>POWER((E2-J2),2)</calculatedColumnFormula>
    </tableColumn>
    <tableColumn id="12" name="NUEVOS_DESVESTANDAR_ALFA_FUZZY" dataDxfId="2"/>
    <tableColumn id="13" name="mse_desv_alfa" dataDxfId="1">
      <calculatedColumnFormula>POWER((E2-L2),2)</calculatedColumnFormula>
    </tableColumn>
    <tableColumn id="14" name="NUEVOS_DESVESTANDAR_BETA_FUZZY"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2.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drawing" Target="../drawings/drawing4.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drawing" Target="../drawings/drawing6.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dimension ref="A1:CP194"/>
  <sheetViews>
    <sheetView tabSelected="1" topLeftCell="BO1" zoomScale="70" zoomScaleNormal="70" workbookViewId="0">
      <pane ySplit="1" topLeftCell="A13" activePane="bottomLeft" state="frozen"/>
      <selection activeCell="F1" sqref="F1"/>
      <selection pane="bottomLeft" activeCell="CI27" sqref="CI27"/>
    </sheetView>
  </sheetViews>
  <sheetFormatPr baseColWidth="10" defaultColWidth="9.140625" defaultRowHeight="15"/>
  <cols>
    <col min="2" max="2" width="70.7109375" customWidth="1"/>
    <col min="3" max="3" width="13" customWidth="1"/>
    <col min="4" max="4" width="6.85546875" customWidth="1"/>
    <col min="5" max="5" width="12.5703125" customWidth="1"/>
    <col min="6" max="6" width="8.28515625" customWidth="1"/>
    <col min="7" max="7" width="10.28515625" customWidth="1"/>
    <col min="8" max="8" width="9.7109375" customWidth="1"/>
    <col min="9" max="9" width="12.140625" customWidth="1"/>
    <col min="10" max="10" width="7.28515625" customWidth="1"/>
    <col min="11" max="11" width="11.5703125" style="25" customWidth="1"/>
    <col min="12" max="12" width="8.85546875" style="25" customWidth="1"/>
    <col min="13" max="13" width="9.85546875" style="25" customWidth="1"/>
    <col min="14" max="74" width="11.7109375" customWidth="1"/>
    <col min="75" max="75" width="11.85546875" style="30" customWidth="1"/>
    <col min="76" max="78" width="9.140625" style="19" customWidth="1"/>
    <col min="79" max="79" width="9.140625" style="25" customWidth="1"/>
    <col min="80" max="80" width="6.42578125" customWidth="1"/>
    <col min="81" max="81" width="6.140625" customWidth="1"/>
    <col min="82" max="82" width="9.140625" customWidth="1"/>
    <col min="83" max="84" width="9.140625" style="41" customWidth="1"/>
    <col min="85" max="85" width="14.140625" customWidth="1"/>
    <col min="86" max="86" width="11" customWidth="1"/>
    <col min="87" max="87" width="9.140625" customWidth="1"/>
    <col min="91" max="91" width="12.7109375" customWidth="1"/>
    <col min="93" max="93" width="11.140625" customWidth="1"/>
    <col min="94" max="94" width="13.5703125" bestFit="1" customWidth="1"/>
  </cols>
  <sheetData>
    <row r="1" spans="1:94" ht="60">
      <c r="B1" s="16" t="s">
        <v>393</v>
      </c>
      <c r="C1" s="48" t="s">
        <v>394</v>
      </c>
      <c r="D1" s="49" t="s">
        <v>435</v>
      </c>
      <c r="E1" s="50" t="s">
        <v>395</v>
      </c>
      <c r="F1" s="51" t="s">
        <v>435</v>
      </c>
      <c r="G1" s="48" t="s">
        <v>396</v>
      </c>
      <c r="H1" s="52" t="s">
        <v>436</v>
      </c>
      <c r="I1" s="48" t="s">
        <v>397</v>
      </c>
      <c r="J1" s="53" t="s">
        <v>437</v>
      </c>
      <c r="K1" s="54" t="s">
        <v>414</v>
      </c>
      <c r="L1" s="54" t="s">
        <v>589</v>
      </c>
      <c r="M1" s="54" t="s">
        <v>417</v>
      </c>
      <c r="N1" s="48" t="s">
        <v>419</v>
      </c>
      <c r="O1" s="48" t="s">
        <v>442</v>
      </c>
      <c r="P1" s="48" t="s">
        <v>443</v>
      </c>
      <c r="Q1" s="48" t="s">
        <v>428</v>
      </c>
      <c r="R1" s="48" t="s">
        <v>444</v>
      </c>
      <c r="S1" s="48" t="s">
        <v>445</v>
      </c>
      <c r="T1" s="48" t="s">
        <v>446</v>
      </c>
      <c r="U1" s="48" t="s">
        <v>447</v>
      </c>
      <c r="V1" s="48" t="s">
        <v>448</v>
      </c>
      <c r="W1" s="48" t="s">
        <v>449</v>
      </c>
      <c r="X1" s="48" t="s">
        <v>450</v>
      </c>
      <c r="Y1" s="48" t="s">
        <v>451</v>
      </c>
      <c r="Z1" s="48" t="s">
        <v>452</v>
      </c>
      <c r="AA1" s="48" t="s">
        <v>453</v>
      </c>
      <c r="AB1" s="48" t="s">
        <v>454</v>
      </c>
      <c r="AC1" s="48" t="s">
        <v>455</v>
      </c>
      <c r="AD1" s="48" t="s">
        <v>456</v>
      </c>
      <c r="AE1" s="48" t="s">
        <v>457</v>
      </c>
      <c r="AF1" s="48" t="s">
        <v>458</v>
      </c>
      <c r="AG1" s="48" t="s">
        <v>459</v>
      </c>
      <c r="AH1" s="48" t="s">
        <v>460</v>
      </c>
      <c r="AI1" s="48" t="s">
        <v>461</v>
      </c>
      <c r="AJ1" s="48" t="s">
        <v>462</v>
      </c>
      <c r="AK1" s="48" t="s">
        <v>463</v>
      </c>
      <c r="AL1" s="48" t="s">
        <v>464</v>
      </c>
      <c r="AM1" s="48" t="s">
        <v>465</v>
      </c>
      <c r="AN1" s="48" t="s">
        <v>466</v>
      </c>
      <c r="AO1" s="48" t="s">
        <v>467</v>
      </c>
      <c r="AP1" s="48" t="s">
        <v>468</v>
      </c>
      <c r="AQ1" s="48" t="s">
        <v>469</v>
      </c>
      <c r="AR1" s="48" t="s">
        <v>470</v>
      </c>
      <c r="AS1" s="48" t="s">
        <v>471</v>
      </c>
      <c r="AT1" s="48" t="s">
        <v>472</v>
      </c>
      <c r="AU1" s="48" t="s">
        <v>473</v>
      </c>
      <c r="AV1" s="48" t="s">
        <v>474</v>
      </c>
      <c r="AW1" s="48" t="s">
        <v>475</v>
      </c>
      <c r="AX1" s="48" t="s">
        <v>476</v>
      </c>
      <c r="AY1" s="48" t="s">
        <v>477</v>
      </c>
      <c r="AZ1" s="48" t="s">
        <v>478</v>
      </c>
      <c r="BA1" s="48" t="s">
        <v>479</v>
      </c>
      <c r="BB1" s="48" t="s">
        <v>480</v>
      </c>
      <c r="BC1" s="48" t="s">
        <v>481</v>
      </c>
      <c r="BD1" s="48" t="s">
        <v>482</v>
      </c>
      <c r="BE1" s="48" t="s">
        <v>483</v>
      </c>
      <c r="BF1" s="48" t="s">
        <v>484</v>
      </c>
      <c r="BG1" s="48" t="s">
        <v>485</v>
      </c>
      <c r="BH1" s="48" t="s">
        <v>486</v>
      </c>
      <c r="BI1" s="48" t="s">
        <v>487</v>
      </c>
      <c r="BJ1" s="48" t="s">
        <v>488</v>
      </c>
      <c r="BK1" s="48" t="s">
        <v>489</v>
      </c>
      <c r="BL1" s="48" t="s">
        <v>490</v>
      </c>
      <c r="BM1" s="48" t="s">
        <v>491</v>
      </c>
      <c r="BN1" s="48" t="s">
        <v>492</v>
      </c>
      <c r="BO1" s="48" t="s">
        <v>493</v>
      </c>
      <c r="BP1" s="48" t="s">
        <v>494</v>
      </c>
      <c r="BQ1" s="48" t="s">
        <v>495</v>
      </c>
      <c r="BR1" s="48" t="s">
        <v>496</v>
      </c>
      <c r="BS1" s="48" t="s">
        <v>497</v>
      </c>
      <c r="BT1" s="48" t="s">
        <v>498</v>
      </c>
      <c r="BU1" s="48" t="s">
        <v>499</v>
      </c>
      <c r="BV1" s="48" t="s">
        <v>500</v>
      </c>
      <c r="BW1" s="48" t="s">
        <v>418</v>
      </c>
      <c r="BX1" s="55" t="s">
        <v>417</v>
      </c>
      <c r="BY1" s="55" t="s">
        <v>587</v>
      </c>
      <c r="BZ1" s="55"/>
      <c r="CA1" s="54" t="s">
        <v>588</v>
      </c>
      <c r="CB1" s="56" t="s">
        <v>420</v>
      </c>
      <c r="CC1" s="56" t="s">
        <v>421</v>
      </c>
      <c r="CD1" s="56" t="s">
        <v>422</v>
      </c>
      <c r="CE1" s="56" t="s">
        <v>429</v>
      </c>
      <c r="CF1" s="56" t="s">
        <v>430</v>
      </c>
      <c r="CG1" s="59" t="s">
        <v>439</v>
      </c>
      <c r="CH1" s="58" t="s">
        <v>438</v>
      </c>
      <c r="CI1" s="58" t="s">
        <v>440</v>
      </c>
      <c r="CJ1" s="58" t="s">
        <v>441</v>
      </c>
      <c r="CK1" s="58" t="s">
        <v>629</v>
      </c>
      <c r="CM1" s="58" t="s">
        <v>501</v>
      </c>
      <c r="CN1" s="58" t="s">
        <v>503</v>
      </c>
      <c r="CO1" s="58" t="s">
        <v>506</v>
      </c>
      <c r="CP1" s="58" t="s">
        <v>507</v>
      </c>
    </row>
    <row r="2" spans="1:94" ht="63.75" customHeight="1">
      <c r="A2">
        <v>1</v>
      </c>
      <c r="B2" s="15" t="s">
        <v>2</v>
      </c>
      <c r="C2" s="16">
        <v>0</v>
      </c>
      <c r="D2" s="16">
        <f t="shared" ref="D2:D65" si="0">C2*C2</f>
        <v>0</v>
      </c>
      <c r="E2" s="29"/>
      <c r="F2" s="16">
        <f t="shared" ref="F2:F33" si="1">E2*E2</f>
        <v>0</v>
      </c>
      <c r="G2" s="120"/>
      <c r="H2" s="16">
        <f t="shared" ref="H2:H33" si="2">G2*G2</f>
        <v>0</v>
      </c>
      <c r="I2" s="120"/>
      <c r="J2" s="16">
        <f t="shared" ref="J2:J33" si="3">I2*I2</f>
        <v>0</v>
      </c>
      <c r="K2" s="26">
        <f t="shared" ref="K2:K33" si="4">(C2+E2+G2+I2)/4</f>
        <v>0</v>
      </c>
      <c r="L2" s="44">
        <v>1.6666666666700001</v>
      </c>
      <c r="M2" s="44">
        <f t="shared" ref="M2:M33" si="5">POWER((K2-L2),2)</f>
        <v>2.7777777777888892</v>
      </c>
      <c r="N2" s="44">
        <f t="shared" ref="N2:N33" si="6">ABS(K2-L2)</f>
        <v>1.6666666666700001</v>
      </c>
      <c r="O2" s="61">
        <v>5</v>
      </c>
      <c r="P2" s="44">
        <f t="shared" ref="P2:P33" si="7">POWER((K2-O2),2)</f>
        <v>25</v>
      </c>
      <c r="Q2" s="61">
        <v>5</v>
      </c>
      <c r="R2" s="44">
        <f t="shared" ref="R2:R33" si="8">POWER((K2-Q2),2)</f>
        <v>25</v>
      </c>
      <c r="S2" s="61">
        <v>4</v>
      </c>
      <c r="T2" s="44">
        <f t="shared" ref="T2:T33" si="9">POWER((K2-S2),2)</f>
        <v>16</v>
      </c>
      <c r="U2" s="61">
        <v>5</v>
      </c>
      <c r="V2" s="44">
        <f t="shared" ref="V2:V33" si="10">POWER((K2-U2),2)</f>
        <v>25</v>
      </c>
      <c r="W2" s="61">
        <v>0</v>
      </c>
      <c r="X2" s="44">
        <f t="shared" ref="X2:X33" si="11">POWER((K2-W2),2)</f>
        <v>0</v>
      </c>
      <c r="Y2" s="61">
        <v>3</v>
      </c>
      <c r="Z2" s="44">
        <f t="shared" ref="Z2:Z33" si="12">POWER((K2-Y2),2)</f>
        <v>9</v>
      </c>
      <c r="AA2" s="61">
        <v>8</v>
      </c>
      <c r="AB2" s="44">
        <f t="shared" ref="AB2:AB33" si="13">POWER((K2-AA2),2)</f>
        <v>64</v>
      </c>
      <c r="AC2" s="61">
        <v>4</v>
      </c>
      <c r="AD2" s="44">
        <f t="shared" ref="AD2:AD33" si="14">POWER((K2-AC2),2)</f>
        <v>16</v>
      </c>
      <c r="AE2" s="61">
        <v>7</v>
      </c>
      <c r="AF2" s="44">
        <f t="shared" ref="AF2:AF33" si="15">POWER((K2-AE2),2)</f>
        <v>49</v>
      </c>
      <c r="AG2" s="61">
        <v>8</v>
      </c>
      <c r="AH2" s="44">
        <f t="shared" ref="AH2:AH33" si="16">POWER((K2-AG2),2)</f>
        <v>64</v>
      </c>
      <c r="AI2" s="61">
        <v>2</v>
      </c>
      <c r="AJ2" s="44">
        <f t="shared" ref="AJ2:AJ33" si="17">POWER((K2-AI2),2)</f>
        <v>4</v>
      </c>
      <c r="AK2" s="61">
        <v>4</v>
      </c>
      <c r="AL2" s="44">
        <f t="shared" ref="AL2:AL33" si="18">POWER((K2-AK2),2)</f>
        <v>16</v>
      </c>
      <c r="AM2" s="61">
        <v>6</v>
      </c>
      <c r="AN2" s="44">
        <f t="shared" ref="AN2:AN33" si="19">POWER((K2-AM2),2)</f>
        <v>36</v>
      </c>
      <c r="AO2" s="61">
        <v>5</v>
      </c>
      <c r="AP2" s="44">
        <f t="shared" ref="AP2:AP33" si="20">POWER((K2-AO2),2)</f>
        <v>25</v>
      </c>
      <c r="AQ2" s="61">
        <v>1</v>
      </c>
      <c r="AR2" s="44">
        <f t="shared" ref="AR2:AR33" si="21">POWER((K2-AQ2),2)</f>
        <v>1</v>
      </c>
      <c r="AS2" s="61">
        <v>6</v>
      </c>
      <c r="AT2" s="44">
        <f t="shared" ref="AT2:AT33" si="22">POWER((K2-AS2),2)</f>
        <v>36</v>
      </c>
      <c r="AU2" s="61">
        <v>8</v>
      </c>
      <c r="AV2" s="44">
        <f t="shared" ref="AV2:AV33" si="23">POWER((K2-AU2),2)</f>
        <v>64</v>
      </c>
      <c r="AW2" s="61">
        <v>8</v>
      </c>
      <c r="AX2" s="44">
        <f t="shared" ref="AX2:AX33" si="24">POWER((K2-AW2),2)</f>
        <v>64</v>
      </c>
      <c r="AY2" s="61">
        <v>3</v>
      </c>
      <c r="AZ2" s="44">
        <f t="shared" ref="AZ2:AZ33" si="25">POWER((K2-AY2),2)</f>
        <v>9</v>
      </c>
      <c r="BA2" s="61">
        <v>10</v>
      </c>
      <c r="BB2" s="44">
        <f t="shared" ref="BB2:BB33" si="26">POWER((K2-BA2),2)</f>
        <v>100</v>
      </c>
      <c r="BC2" s="61">
        <v>9</v>
      </c>
      <c r="BD2" s="44">
        <f t="shared" ref="BD2:BD33" si="27">POWER((K2-BC2),2)</f>
        <v>81</v>
      </c>
      <c r="BE2" s="61">
        <v>6</v>
      </c>
      <c r="BF2" s="44">
        <f t="shared" ref="BF2:BF33" si="28">POWER((K2-BE2),2)</f>
        <v>36</v>
      </c>
      <c r="BG2" s="61">
        <v>3</v>
      </c>
      <c r="BH2" s="44">
        <f t="shared" ref="BH2:BH33" si="29">POWER((K2-BG2),2)</f>
        <v>9</v>
      </c>
      <c r="BI2" s="61">
        <v>0</v>
      </c>
      <c r="BJ2" s="44">
        <f t="shared" ref="BJ2:BJ33" si="30">POWER((K2-BI2),2)</f>
        <v>0</v>
      </c>
      <c r="BK2" s="61">
        <v>1</v>
      </c>
      <c r="BL2" s="44">
        <f t="shared" ref="BL2:BL33" si="31">POWER((K2-BK2),2)</f>
        <v>1</v>
      </c>
      <c r="BM2" s="61">
        <v>10</v>
      </c>
      <c r="BN2" s="44">
        <f t="shared" ref="BN2:BN33" si="32">POWER((K2-BM2),2)</f>
        <v>100</v>
      </c>
      <c r="BO2" s="61">
        <v>2</v>
      </c>
      <c r="BP2" s="44">
        <f t="shared" ref="BP2:BP33" si="33">POWER((K2-BO2),2)</f>
        <v>4</v>
      </c>
      <c r="BQ2" s="61">
        <v>8</v>
      </c>
      <c r="BR2" s="44">
        <f t="shared" ref="BR2:BR33" si="34">POWER((K2-BQ2),2)</f>
        <v>64</v>
      </c>
      <c r="BS2" s="61">
        <v>9</v>
      </c>
      <c r="BT2" s="44">
        <f t="shared" ref="BT2:BT33" si="35">POWER((K2-BS2),2)</f>
        <v>81</v>
      </c>
      <c r="BU2" s="61">
        <v>9</v>
      </c>
      <c r="BV2" s="44">
        <f t="shared" ref="BV2:BV33" si="36">POWER((K2-BU2),2)</f>
        <v>81</v>
      </c>
      <c r="BW2" s="30">
        <v>6</v>
      </c>
      <c r="BX2" s="20">
        <f t="shared" ref="BX2:BX33" si="37">POWER((K2-BW2),2)</f>
        <v>36</v>
      </c>
      <c r="BY2" s="26">
        <f>AVERAGE(BW2,BU2,BS2,BS2,BQ2,BO2,BM2,BK2,BI2,BG2,BE2,BC2,BA2,AY2,AW2,AU2,AS2,AQ2,AO2,AM2,AK2,AI2,AG2,AE2,AC2,AA2,Y2,W2,U2,S2,Q2,O2)</f>
        <v>5.4375</v>
      </c>
      <c r="BZ2" s="26"/>
      <c r="CA2" s="26">
        <f>POWER((K2-BY2),2)</f>
        <v>29.56640625</v>
      </c>
      <c r="CB2" s="16">
        <v>0</v>
      </c>
      <c r="CC2" s="16">
        <v>10</v>
      </c>
      <c r="CD2" s="20">
        <f t="shared" ref="CD2:CD33" si="38">POWER((CB2-CC2),2)</f>
        <v>100</v>
      </c>
      <c r="CE2" s="40">
        <v>1.25</v>
      </c>
      <c r="CF2" s="46">
        <f t="shared" ref="CF2:CF33" si="39">POWER((K2-CE2),2)</f>
        <v>1.5625</v>
      </c>
      <c r="CG2" s="60">
        <f>Table1[[#This Row],[PROMEDIO-HUMANO]]/10</f>
        <v>0</v>
      </c>
      <c r="CH2" s="40">
        <v>8.75</v>
      </c>
      <c r="CI2" s="16">
        <v>7.59</v>
      </c>
      <c r="CJ2" s="16">
        <f>9-CI2</f>
        <v>1.4100000000000001</v>
      </c>
      <c r="CK2">
        <f>POWER((Table1[[#This Row],[PROMEDIO-HUMANO]]-CJ2),2)</f>
        <v>1.9881000000000004</v>
      </c>
      <c r="CL2">
        <v>8.0999999999999753E-3</v>
      </c>
      <c r="CM2">
        <v>0.20559210526300001</v>
      </c>
      <c r="CN2" s="68">
        <f t="shared" ref="CN2:CN33" si="40">POWER((K2-CM2),2)</f>
        <v>4.2268113746472477E-2</v>
      </c>
      <c r="CO2" s="16">
        <f>ABS(Table1[[#This Row],[PROMEDIO-HUMANO]]-CJ2)</f>
        <v>1.4100000000000001</v>
      </c>
      <c r="CP2" s="16">
        <f>ABS(Table1[[#This Row],[PROMEDIO-HUMANO]]-CM2)</f>
        <v>0.20559210526300001</v>
      </c>
    </row>
    <row r="3" spans="1:94" ht="51" customHeight="1">
      <c r="A3">
        <v>1</v>
      </c>
      <c r="B3" s="15" t="s">
        <v>4</v>
      </c>
      <c r="C3" s="16">
        <v>3</v>
      </c>
      <c r="D3" s="16">
        <f t="shared" si="0"/>
        <v>9</v>
      </c>
      <c r="E3" s="28">
        <v>0</v>
      </c>
      <c r="F3" s="16">
        <f t="shared" si="1"/>
        <v>0</v>
      </c>
      <c r="G3" s="16">
        <v>1</v>
      </c>
      <c r="H3" s="16">
        <f t="shared" si="2"/>
        <v>1</v>
      </c>
      <c r="I3" s="16">
        <v>2</v>
      </c>
      <c r="J3" s="16">
        <f t="shared" si="3"/>
        <v>4</v>
      </c>
      <c r="K3" s="26">
        <f t="shared" si="4"/>
        <v>1.5</v>
      </c>
      <c r="L3" s="26">
        <v>0</v>
      </c>
      <c r="M3" s="26">
        <f t="shared" si="5"/>
        <v>2.25</v>
      </c>
      <c r="N3" s="26">
        <f t="shared" si="6"/>
        <v>1.5</v>
      </c>
      <c r="O3" s="61">
        <v>0</v>
      </c>
      <c r="P3" s="44">
        <f t="shared" si="7"/>
        <v>2.25</v>
      </c>
      <c r="Q3" s="61">
        <v>6</v>
      </c>
      <c r="R3" s="61">
        <f t="shared" si="8"/>
        <v>20.25</v>
      </c>
      <c r="S3" s="61">
        <v>0</v>
      </c>
      <c r="T3" s="61">
        <f t="shared" si="9"/>
        <v>2.25</v>
      </c>
      <c r="U3" s="61">
        <v>2</v>
      </c>
      <c r="V3" s="61">
        <f t="shared" si="10"/>
        <v>0.25</v>
      </c>
      <c r="W3" s="61">
        <v>1</v>
      </c>
      <c r="X3" s="61">
        <f t="shared" si="11"/>
        <v>0.25</v>
      </c>
      <c r="Y3" s="61">
        <v>9</v>
      </c>
      <c r="Z3" s="61">
        <f t="shared" si="12"/>
        <v>56.25</v>
      </c>
      <c r="AA3" s="61">
        <v>8</v>
      </c>
      <c r="AB3" s="61">
        <f t="shared" si="13"/>
        <v>42.25</v>
      </c>
      <c r="AC3" s="61">
        <v>3</v>
      </c>
      <c r="AD3" s="61">
        <f t="shared" si="14"/>
        <v>2.25</v>
      </c>
      <c r="AE3" s="61">
        <v>2</v>
      </c>
      <c r="AF3" s="61">
        <f t="shared" si="15"/>
        <v>0.25</v>
      </c>
      <c r="AG3" s="61">
        <v>8</v>
      </c>
      <c r="AH3" s="61">
        <f t="shared" si="16"/>
        <v>42.25</v>
      </c>
      <c r="AI3" s="61">
        <v>5</v>
      </c>
      <c r="AJ3" s="61">
        <f t="shared" si="17"/>
        <v>12.25</v>
      </c>
      <c r="AK3" s="61">
        <v>4</v>
      </c>
      <c r="AL3" s="61">
        <f t="shared" si="18"/>
        <v>6.25</v>
      </c>
      <c r="AM3" s="61">
        <v>10</v>
      </c>
      <c r="AN3" s="61">
        <f t="shared" si="19"/>
        <v>72.25</v>
      </c>
      <c r="AO3" s="61">
        <v>9</v>
      </c>
      <c r="AP3" s="61">
        <f t="shared" si="20"/>
        <v>56.25</v>
      </c>
      <c r="AQ3" s="61">
        <v>8</v>
      </c>
      <c r="AR3" s="61">
        <f t="shared" si="21"/>
        <v>42.25</v>
      </c>
      <c r="AS3" s="61">
        <v>7</v>
      </c>
      <c r="AT3" s="61">
        <f t="shared" si="22"/>
        <v>30.25</v>
      </c>
      <c r="AU3" s="61">
        <v>6</v>
      </c>
      <c r="AV3" s="61">
        <f t="shared" si="23"/>
        <v>20.25</v>
      </c>
      <c r="AW3" s="61">
        <v>2</v>
      </c>
      <c r="AX3" s="61">
        <f t="shared" si="24"/>
        <v>0.25</v>
      </c>
      <c r="AY3" s="61">
        <v>4</v>
      </c>
      <c r="AZ3" s="61">
        <f t="shared" si="25"/>
        <v>6.25</v>
      </c>
      <c r="BA3" s="61">
        <v>1</v>
      </c>
      <c r="BB3" s="61">
        <f t="shared" si="26"/>
        <v>0.25</v>
      </c>
      <c r="BC3" s="61">
        <v>7</v>
      </c>
      <c r="BD3" s="61">
        <f t="shared" si="27"/>
        <v>30.25</v>
      </c>
      <c r="BE3" s="61">
        <v>2</v>
      </c>
      <c r="BF3" s="61">
        <f t="shared" si="28"/>
        <v>0.25</v>
      </c>
      <c r="BG3" s="61">
        <v>8</v>
      </c>
      <c r="BH3" s="61">
        <f t="shared" si="29"/>
        <v>42.25</v>
      </c>
      <c r="BI3" s="61">
        <v>10</v>
      </c>
      <c r="BJ3" s="61">
        <f t="shared" si="30"/>
        <v>72.25</v>
      </c>
      <c r="BK3" s="61">
        <v>10</v>
      </c>
      <c r="BL3" s="61">
        <f t="shared" si="31"/>
        <v>72.25</v>
      </c>
      <c r="BM3" s="61">
        <v>3</v>
      </c>
      <c r="BN3" s="61">
        <f t="shared" si="32"/>
        <v>2.25</v>
      </c>
      <c r="BO3" s="61">
        <v>2</v>
      </c>
      <c r="BP3" s="61">
        <f t="shared" si="33"/>
        <v>0.25</v>
      </c>
      <c r="BQ3" s="61">
        <v>3</v>
      </c>
      <c r="BR3" s="61">
        <f t="shared" si="34"/>
        <v>2.25</v>
      </c>
      <c r="BS3" s="61">
        <v>1</v>
      </c>
      <c r="BT3" s="61">
        <f t="shared" si="35"/>
        <v>0.25</v>
      </c>
      <c r="BU3" s="61">
        <v>6</v>
      </c>
      <c r="BV3" s="61">
        <f t="shared" si="36"/>
        <v>20.25</v>
      </c>
      <c r="BW3" s="30">
        <v>3</v>
      </c>
      <c r="BX3" s="20">
        <f t="shared" si="37"/>
        <v>2.25</v>
      </c>
      <c r="BY3" s="26">
        <f t="shared" ref="BY3:BY66" si="41">AVERAGE(BW3,BU3,BS3,BS3,BQ3,BO3,BM3,BK3,BI3,BG3,BE3,BC3,BA3,AY3,AW3,AU3,AS3,AQ3,AO3,AM3,AK3,AI3,AG3,AE3,AC3,AA3,Y3,W3,U3,S3,Q3,O3)</f>
        <v>4.71875</v>
      </c>
      <c r="BZ3" s="26"/>
      <c r="CA3" s="26">
        <f t="shared" ref="CA3:CA66" si="42">POWER((K3-BY3),2)</f>
        <v>10.3603515625</v>
      </c>
      <c r="CB3" s="16">
        <v>0</v>
      </c>
      <c r="CC3" s="16">
        <v>10</v>
      </c>
      <c r="CD3" s="20">
        <f t="shared" si="38"/>
        <v>100</v>
      </c>
      <c r="CE3" s="40">
        <v>1.36363636364</v>
      </c>
      <c r="CF3" s="46">
        <f t="shared" si="39"/>
        <v>1.8595041321322326E-2</v>
      </c>
      <c r="CG3" s="60">
        <f>Table1[[#This Row],[PROMEDIO-HUMANO]]/10</f>
        <v>0.15</v>
      </c>
      <c r="CH3" s="40">
        <v>8.6363636363600005</v>
      </c>
      <c r="CI3" s="16">
        <v>2.12</v>
      </c>
      <c r="CJ3" s="16">
        <f t="shared" ref="CJ3:CJ66" si="43">9-CI3</f>
        <v>6.88</v>
      </c>
      <c r="CK3">
        <f>POWER((Table1[[#This Row],[PROMEDIO-HUMANO]]-CJ3),2)</f>
        <v>28.944399999999998</v>
      </c>
      <c r="CL3">
        <v>19.1844</v>
      </c>
      <c r="CM3">
        <v>0.73275862068999997</v>
      </c>
      <c r="CN3" s="68">
        <f t="shared" si="40"/>
        <v>0.5886593341255113</v>
      </c>
      <c r="CO3" s="16">
        <f>ABS(Table1[[#This Row],[PROMEDIO-HUMANO]]-CJ3)</f>
        <v>5.38</v>
      </c>
      <c r="CP3" s="16">
        <f>ABS(Table1[[#This Row],[PROMEDIO-HUMANO]]-CM3)</f>
        <v>0.76724137931000003</v>
      </c>
    </row>
    <row r="4" spans="1:94" ht="38.25" customHeight="1">
      <c r="A4">
        <v>1</v>
      </c>
      <c r="B4" s="17" t="s">
        <v>5</v>
      </c>
      <c r="C4" s="16">
        <v>4</v>
      </c>
      <c r="D4" s="16">
        <f t="shared" si="0"/>
        <v>16</v>
      </c>
      <c r="E4" s="28">
        <v>0</v>
      </c>
      <c r="F4" s="16">
        <f t="shared" si="1"/>
        <v>0</v>
      </c>
      <c r="G4" s="16">
        <v>1</v>
      </c>
      <c r="H4" s="16">
        <f t="shared" si="2"/>
        <v>1</v>
      </c>
      <c r="I4" s="16">
        <v>2</v>
      </c>
      <c r="J4" s="16">
        <f t="shared" si="3"/>
        <v>4</v>
      </c>
      <c r="K4" s="26">
        <f t="shared" si="4"/>
        <v>1.75</v>
      </c>
      <c r="L4" s="26">
        <v>0</v>
      </c>
      <c r="M4" s="26">
        <f t="shared" si="5"/>
        <v>3.0625</v>
      </c>
      <c r="N4" s="26">
        <f t="shared" si="6"/>
        <v>1.75</v>
      </c>
      <c r="O4" s="61">
        <v>2</v>
      </c>
      <c r="P4" s="44">
        <f t="shared" si="7"/>
        <v>6.25E-2</v>
      </c>
      <c r="Q4" s="61">
        <v>5</v>
      </c>
      <c r="R4" s="61">
        <f t="shared" si="8"/>
        <v>10.5625</v>
      </c>
      <c r="S4" s="61">
        <v>1</v>
      </c>
      <c r="T4" s="61">
        <f t="shared" si="9"/>
        <v>0.5625</v>
      </c>
      <c r="U4" s="61">
        <v>10</v>
      </c>
      <c r="V4" s="61">
        <f t="shared" si="10"/>
        <v>68.0625</v>
      </c>
      <c r="W4" s="61">
        <v>5</v>
      </c>
      <c r="X4" s="61">
        <f t="shared" si="11"/>
        <v>10.5625</v>
      </c>
      <c r="Y4" s="61">
        <v>10</v>
      </c>
      <c r="Z4" s="61">
        <f t="shared" si="12"/>
        <v>68.0625</v>
      </c>
      <c r="AA4" s="61">
        <v>10</v>
      </c>
      <c r="AB4" s="61">
        <f t="shared" si="13"/>
        <v>68.0625</v>
      </c>
      <c r="AC4" s="61">
        <v>4</v>
      </c>
      <c r="AD4" s="61">
        <f t="shared" si="14"/>
        <v>5.0625</v>
      </c>
      <c r="AE4" s="61">
        <v>5</v>
      </c>
      <c r="AF4" s="61">
        <f t="shared" si="15"/>
        <v>10.5625</v>
      </c>
      <c r="AG4" s="61">
        <v>6</v>
      </c>
      <c r="AH4" s="61">
        <f t="shared" si="16"/>
        <v>18.0625</v>
      </c>
      <c r="AI4" s="61">
        <v>3</v>
      </c>
      <c r="AJ4" s="61">
        <f t="shared" si="17"/>
        <v>1.5625</v>
      </c>
      <c r="AK4" s="61">
        <v>4</v>
      </c>
      <c r="AL4" s="61">
        <f t="shared" si="18"/>
        <v>5.0625</v>
      </c>
      <c r="AM4" s="61">
        <v>6</v>
      </c>
      <c r="AN4" s="61">
        <f t="shared" si="19"/>
        <v>18.0625</v>
      </c>
      <c r="AO4" s="61">
        <v>8</v>
      </c>
      <c r="AP4" s="61">
        <f t="shared" si="20"/>
        <v>39.0625</v>
      </c>
      <c r="AQ4" s="61">
        <v>0</v>
      </c>
      <c r="AR4" s="61">
        <f t="shared" si="21"/>
        <v>3.0625</v>
      </c>
      <c r="AS4" s="61">
        <v>3</v>
      </c>
      <c r="AT4" s="61">
        <f t="shared" si="22"/>
        <v>1.5625</v>
      </c>
      <c r="AU4" s="61">
        <v>0</v>
      </c>
      <c r="AV4" s="61">
        <f t="shared" si="23"/>
        <v>3.0625</v>
      </c>
      <c r="AW4" s="61">
        <v>6</v>
      </c>
      <c r="AX4" s="61">
        <f t="shared" si="24"/>
        <v>18.0625</v>
      </c>
      <c r="AY4" s="61">
        <v>4</v>
      </c>
      <c r="AZ4" s="61">
        <f t="shared" si="25"/>
        <v>5.0625</v>
      </c>
      <c r="BA4" s="61">
        <v>3</v>
      </c>
      <c r="BB4" s="61">
        <f t="shared" si="26"/>
        <v>1.5625</v>
      </c>
      <c r="BC4" s="61">
        <v>2</v>
      </c>
      <c r="BD4" s="61">
        <f t="shared" si="27"/>
        <v>6.25E-2</v>
      </c>
      <c r="BE4" s="61">
        <v>3</v>
      </c>
      <c r="BF4" s="61">
        <f t="shared" si="28"/>
        <v>1.5625</v>
      </c>
      <c r="BG4" s="61">
        <v>3</v>
      </c>
      <c r="BH4" s="61">
        <f t="shared" si="29"/>
        <v>1.5625</v>
      </c>
      <c r="BI4" s="61">
        <v>7</v>
      </c>
      <c r="BJ4" s="61">
        <f t="shared" si="30"/>
        <v>27.5625</v>
      </c>
      <c r="BK4" s="61">
        <v>9</v>
      </c>
      <c r="BL4" s="61">
        <f t="shared" si="31"/>
        <v>52.5625</v>
      </c>
      <c r="BM4" s="61">
        <v>5</v>
      </c>
      <c r="BN4" s="61">
        <f t="shared" si="32"/>
        <v>10.5625</v>
      </c>
      <c r="BO4" s="61">
        <v>6</v>
      </c>
      <c r="BP4" s="61">
        <f t="shared" si="33"/>
        <v>18.0625</v>
      </c>
      <c r="BQ4" s="61">
        <v>3</v>
      </c>
      <c r="BR4" s="61">
        <f t="shared" si="34"/>
        <v>1.5625</v>
      </c>
      <c r="BS4" s="61">
        <v>7</v>
      </c>
      <c r="BT4" s="61">
        <f t="shared" si="35"/>
        <v>27.5625</v>
      </c>
      <c r="BU4" s="61">
        <v>4</v>
      </c>
      <c r="BV4" s="61">
        <f t="shared" si="36"/>
        <v>5.0625</v>
      </c>
      <c r="BW4" s="30">
        <v>8</v>
      </c>
      <c r="BX4" s="20">
        <f t="shared" si="37"/>
        <v>39.0625</v>
      </c>
      <c r="BY4" s="26">
        <f t="shared" si="41"/>
        <v>4.96875</v>
      </c>
      <c r="BZ4" s="26"/>
      <c r="CA4" s="26">
        <f t="shared" si="42"/>
        <v>10.3603515625</v>
      </c>
      <c r="CB4" s="16">
        <v>0</v>
      </c>
      <c r="CC4" s="16">
        <v>10</v>
      </c>
      <c r="CD4" s="20">
        <f t="shared" si="38"/>
        <v>100</v>
      </c>
      <c r="CE4" s="40">
        <v>0</v>
      </c>
      <c r="CF4" s="46">
        <f t="shared" si="39"/>
        <v>3.0625</v>
      </c>
      <c r="CG4" s="60">
        <f>Table1[[#This Row],[PROMEDIO-HUMANO]]/10</f>
        <v>0.17499999999999999</v>
      </c>
      <c r="CH4" s="40">
        <v>10</v>
      </c>
      <c r="CI4" s="16">
        <v>0</v>
      </c>
      <c r="CJ4" s="16">
        <f t="shared" si="43"/>
        <v>9</v>
      </c>
      <c r="CK4">
        <f>POWER((Table1[[#This Row],[PROMEDIO-HUMANO]]-CJ4),2)</f>
        <v>52.5625</v>
      </c>
      <c r="CL4">
        <v>25</v>
      </c>
      <c r="CM4">
        <v>0.6</v>
      </c>
      <c r="CN4" s="68">
        <f t="shared" si="40"/>
        <v>1.3224999999999998</v>
      </c>
      <c r="CO4" s="16">
        <f>ABS(Table1[[#This Row],[PROMEDIO-HUMANO]]-CJ4)</f>
        <v>7.25</v>
      </c>
      <c r="CP4" s="16">
        <f>ABS(Table1[[#This Row],[PROMEDIO-HUMANO]]-CM4)</f>
        <v>1.1499999999999999</v>
      </c>
    </row>
    <row r="5" spans="1:94" ht="38.25" customHeight="1">
      <c r="A5">
        <v>1</v>
      </c>
      <c r="B5" s="15" t="s">
        <v>6</v>
      </c>
      <c r="C5" s="16">
        <v>2</v>
      </c>
      <c r="D5" s="16">
        <f t="shared" si="0"/>
        <v>4</v>
      </c>
      <c r="E5" s="28">
        <v>0</v>
      </c>
      <c r="F5" s="16">
        <f t="shared" si="1"/>
        <v>0</v>
      </c>
      <c r="G5" s="16">
        <v>1</v>
      </c>
      <c r="H5" s="16">
        <f t="shared" si="2"/>
        <v>1</v>
      </c>
      <c r="I5" s="16">
        <v>0</v>
      </c>
      <c r="J5" s="16">
        <f t="shared" si="3"/>
        <v>0</v>
      </c>
      <c r="K5" s="26">
        <f t="shared" si="4"/>
        <v>0.75</v>
      </c>
      <c r="L5" s="26">
        <v>0</v>
      </c>
      <c r="M5" s="26">
        <f t="shared" si="5"/>
        <v>0.5625</v>
      </c>
      <c r="N5" s="26">
        <f t="shared" si="6"/>
        <v>0.75</v>
      </c>
      <c r="O5" s="61">
        <v>4</v>
      </c>
      <c r="P5" s="44">
        <f t="shared" si="7"/>
        <v>10.5625</v>
      </c>
      <c r="Q5" s="61">
        <v>4</v>
      </c>
      <c r="R5" s="61">
        <f t="shared" si="8"/>
        <v>10.5625</v>
      </c>
      <c r="S5" s="61">
        <v>10</v>
      </c>
      <c r="T5" s="61">
        <f t="shared" si="9"/>
        <v>85.5625</v>
      </c>
      <c r="U5" s="61">
        <v>1</v>
      </c>
      <c r="V5" s="61">
        <f t="shared" si="10"/>
        <v>6.25E-2</v>
      </c>
      <c r="W5" s="61">
        <v>6</v>
      </c>
      <c r="X5" s="61">
        <f t="shared" si="11"/>
        <v>27.5625</v>
      </c>
      <c r="Y5" s="61">
        <v>8</v>
      </c>
      <c r="Z5" s="61">
        <f t="shared" si="12"/>
        <v>52.5625</v>
      </c>
      <c r="AA5" s="61">
        <v>3</v>
      </c>
      <c r="AB5" s="61">
        <f t="shared" si="13"/>
        <v>5.0625</v>
      </c>
      <c r="AC5" s="61">
        <v>10</v>
      </c>
      <c r="AD5" s="61">
        <f t="shared" si="14"/>
        <v>85.5625</v>
      </c>
      <c r="AE5" s="61">
        <v>1</v>
      </c>
      <c r="AF5" s="61">
        <f t="shared" si="15"/>
        <v>6.25E-2</v>
      </c>
      <c r="AG5" s="61">
        <v>2</v>
      </c>
      <c r="AH5" s="61">
        <f t="shared" si="16"/>
        <v>1.5625</v>
      </c>
      <c r="AI5" s="61">
        <v>0</v>
      </c>
      <c r="AJ5" s="61">
        <f t="shared" si="17"/>
        <v>0.5625</v>
      </c>
      <c r="AK5" s="61">
        <v>9</v>
      </c>
      <c r="AL5" s="61">
        <f t="shared" si="18"/>
        <v>68.0625</v>
      </c>
      <c r="AM5" s="61">
        <v>6</v>
      </c>
      <c r="AN5" s="61">
        <f t="shared" si="19"/>
        <v>27.5625</v>
      </c>
      <c r="AO5" s="61">
        <v>2</v>
      </c>
      <c r="AP5" s="61">
        <f t="shared" si="20"/>
        <v>1.5625</v>
      </c>
      <c r="AQ5" s="61">
        <v>4</v>
      </c>
      <c r="AR5" s="61">
        <f t="shared" si="21"/>
        <v>10.5625</v>
      </c>
      <c r="AS5" s="61">
        <v>0</v>
      </c>
      <c r="AT5" s="61">
        <f t="shared" si="22"/>
        <v>0.5625</v>
      </c>
      <c r="AU5" s="61">
        <v>0</v>
      </c>
      <c r="AV5" s="61">
        <f t="shared" si="23"/>
        <v>0.5625</v>
      </c>
      <c r="AW5" s="61">
        <v>3</v>
      </c>
      <c r="AX5" s="61">
        <f t="shared" si="24"/>
        <v>5.0625</v>
      </c>
      <c r="AY5" s="61">
        <v>5</v>
      </c>
      <c r="AZ5" s="61">
        <f t="shared" si="25"/>
        <v>18.0625</v>
      </c>
      <c r="BA5" s="61">
        <v>0</v>
      </c>
      <c r="BB5" s="61">
        <f t="shared" si="26"/>
        <v>0.5625</v>
      </c>
      <c r="BC5" s="61">
        <v>7</v>
      </c>
      <c r="BD5" s="61">
        <f t="shared" si="27"/>
        <v>39.0625</v>
      </c>
      <c r="BE5" s="61">
        <v>8</v>
      </c>
      <c r="BF5" s="61">
        <f t="shared" si="28"/>
        <v>52.5625</v>
      </c>
      <c r="BG5" s="61">
        <v>8</v>
      </c>
      <c r="BH5" s="61">
        <f t="shared" si="29"/>
        <v>52.5625</v>
      </c>
      <c r="BI5" s="61">
        <v>4</v>
      </c>
      <c r="BJ5" s="61">
        <f t="shared" si="30"/>
        <v>10.5625</v>
      </c>
      <c r="BK5" s="61">
        <v>8</v>
      </c>
      <c r="BL5" s="61">
        <f t="shared" si="31"/>
        <v>52.5625</v>
      </c>
      <c r="BM5" s="61">
        <v>10</v>
      </c>
      <c r="BN5" s="61">
        <f t="shared" si="32"/>
        <v>85.5625</v>
      </c>
      <c r="BO5" s="61">
        <v>6</v>
      </c>
      <c r="BP5" s="61">
        <f t="shared" si="33"/>
        <v>27.5625</v>
      </c>
      <c r="BQ5" s="61">
        <v>10</v>
      </c>
      <c r="BR5" s="61">
        <f t="shared" si="34"/>
        <v>85.5625</v>
      </c>
      <c r="BS5" s="61">
        <v>9</v>
      </c>
      <c r="BT5" s="61">
        <f t="shared" si="35"/>
        <v>68.0625</v>
      </c>
      <c r="BU5" s="61">
        <v>2</v>
      </c>
      <c r="BV5" s="61">
        <f t="shared" si="36"/>
        <v>1.5625</v>
      </c>
      <c r="BW5" s="30">
        <v>5</v>
      </c>
      <c r="BX5" s="20">
        <f t="shared" si="37"/>
        <v>18.0625</v>
      </c>
      <c r="BY5" s="26">
        <f t="shared" si="41"/>
        <v>5.125</v>
      </c>
      <c r="BZ5" s="26"/>
      <c r="CA5" s="26">
        <f t="shared" si="42"/>
        <v>19.140625</v>
      </c>
      <c r="CB5" s="16">
        <v>0</v>
      </c>
      <c r="CC5" s="16">
        <v>10</v>
      </c>
      <c r="CD5" s="20">
        <f t="shared" si="38"/>
        <v>100</v>
      </c>
      <c r="CE5" s="40">
        <v>3.75</v>
      </c>
      <c r="CF5" s="46">
        <f t="shared" si="39"/>
        <v>9</v>
      </c>
      <c r="CG5" s="60">
        <f>Table1[[#This Row],[PROMEDIO-HUMANO]]/10</f>
        <v>7.4999999999999997E-2</v>
      </c>
      <c r="CH5" s="40">
        <v>6.25</v>
      </c>
      <c r="CI5" s="16">
        <v>4.7549999999999999</v>
      </c>
      <c r="CJ5" s="16">
        <f t="shared" si="43"/>
        <v>4.2450000000000001</v>
      </c>
      <c r="CK5">
        <f>POWER((Table1[[#This Row],[PROMEDIO-HUMANO]]-CJ5),2)</f>
        <v>12.215025000000001</v>
      </c>
      <c r="CL5">
        <v>5.0400250000000009</v>
      </c>
      <c r="CM5">
        <v>0.60439560439600004</v>
      </c>
      <c r="CN5" s="68">
        <f t="shared" si="40"/>
        <v>2.1200640019206123E-2</v>
      </c>
      <c r="CO5" s="16">
        <f>ABS(Table1[[#This Row],[PROMEDIO-HUMANO]]-CJ5)</f>
        <v>3.4950000000000001</v>
      </c>
      <c r="CP5" s="16">
        <f>ABS(Table1[[#This Row],[PROMEDIO-HUMANO]]-CM5)</f>
        <v>0.14560439560399996</v>
      </c>
    </row>
    <row r="6" spans="1:94" ht="51" customHeight="1">
      <c r="A6">
        <v>1</v>
      </c>
      <c r="B6" s="15" t="s">
        <v>8</v>
      </c>
      <c r="C6" s="16">
        <v>4</v>
      </c>
      <c r="D6" s="16">
        <f t="shared" si="0"/>
        <v>16</v>
      </c>
      <c r="E6" s="28">
        <v>0</v>
      </c>
      <c r="F6" s="16">
        <f t="shared" si="1"/>
        <v>0</v>
      </c>
      <c r="G6" s="16">
        <v>1</v>
      </c>
      <c r="H6" s="16">
        <f t="shared" si="2"/>
        <v>1</v>
      </c>
      <c r="I6" s="16">
        <v>3</v>
      </c>
      <c r="J6" s="16">
        <f t="shared" si="3"/>
        <v>9</v>
      </c>
      <c r="K6" s="26">
        <f t="shared" si="4"/>
        <v>2</v>
      </c>
      <c r="L6" s="26">
        <v>2</v>
      </c>
      <c r="M6" s="26">
        <f t="shared" si="5"/>
        <v>0</v>
      </c>
      <c r="N6" s="26">
        <f t="shared" si="6"/>
        <v>0</v>
      </c>
      <c r="O6" s="61">
        <v>7</v>
      </c>
      <c r="P6" s="44">
        <f t="shared" si="7"/>
        <v>25</v>
      </c>
      <c r="Q6" s="61">
        <v>2</v>
      </c>
      <c r="R6" s="61">
        <f t="shared" si="8"/>
        <v>0</v>
      </c>
      <c r="S6" s="61">
        <v>7</v>
      </c>
      <c r="T6" s="61">
        <f t="shared" si="9"/>
        <v>25</v>
      </c>
      <c r="U6" s="61">
        <v>4</v>
      </c>
      <c r="V6" s="61">
        <f t="shared" si="10"/>
        <v>4</v>
      </c>
      <c r="W6" s="61">
        <v>3</v>
      </c>
      <c r="X6" s="61">
        <f t="shared" si="11"/>
        <v>1</v>
      </c>
      <c r="Y6" s="61">
        <v>3</v>
      </c>
      <c r="Z6" s="61">
        <f t="shared" si="12"/>
        <v>1</v>
      </c>
      <c r="AA6" s="61">
        <v>2</v>
      </c>
      <c r="AB6" s="61">
        <f t="shared" si="13"/>
        <v>0</v>
      </c>
      <c r="AC6" s="61">
        <v>4</v>
      </c>
      <c r="AD6" s="61">
        <f t="shared" si="14"/>
        <v>4</v>
      </c>
      <c r="AE6" s="61">
        <v>6</v>
      </c>
      <c r="AF6" s="61">
        <f t="shared" si="15"/>
        <v>16</v>
      </c>
      <c r="AG6" s="61">
        <v>9</v>
      </c>
      <c r="AH6" s="61">
        <f t="shared" si="16"/>
        <v>49</v>
      </c>
      <c r="AI6" s="61">
        <v>8</v>
      </c>
      <c r="AJ6" s="61">
        <f t="shared" si="17"/>
        <v>36</v>
      </c>
      <c r="AK6" s="61">
        <v>7</v>
      </c>
      <c r="AL6" s="61">
        <f t="shared" si="18"/>
        <v>25</v>
      </c>
      <c r="AM6" s="61">
        <v>1</v>
      </c>
      <c r="AN6" s="61">
        <f t="shared" si="19"/>
        <v>1</v>
      </c>
      <c r="AO6" s="61">
        <v>5</v>
      </c>
      <c r="AP6" s="61">
        <f t="shared" si="20"/>
        <v>9</v>
      </c>
      <c r="AQ6" s="61">
        <v>8</v>
      </c>
      <c r="AR6" s="61">
        <f t="shared" si="21"/>
        <v>36</v>
      </c>
      <c r="AS6" s="61">
        <v>7</v>
      </c>
      <c r="AT6" s="61">
        <f t="shared" si="22"/>
        <v>25</v>
      </c>
      <c r="AU6" s="61">
        <v>3</v>
      </c>
      <c r="AV6" s="61">
        <f t="shared" si="23"/>
        <v>1</v>
      </c>
      <c r="AW6" s="61">
        <v>2</v>
      </c>
      <c r="AX6" s="61">
        <f t="shared" si="24"/>
        <v>0</v>
      </c>
      <c r="AY6" s="61">
        <v>1</v>
      </c>
      <c r="AZ6" s="61">
        <f t="shared" si="25"/>
        <v>1</v>
      </c>
      <c r="BA6" s="61">
        <v>8</v>
      </c>
      <c r="BB6" s="61">
        <f t="shared" si="26"/>
        <v>36</v>
      </c>
      <c r="BC6" s="61">
        <v>4</v>
      </c>
      <c r="BD6" s="61">
        <f t="shared" si="27"/>
        <v>4</v>
      </c>
      <c r="BE6" s="61">
        <v>1</v>
      </c>
      <c r="BF6" s="61">
        <f t="shared" si="28"/>
        <v>1</v>
      </c>
      <c r="BG6" s="61">
        <v>8</v>
      </c>
      <c r="BH6" s="61">
        <f t="shared" si="29"/>
        <v>36</v>
      </c>
      <c r="BI6" s="61">
        <v>1</v>
      </c>
      <c r="BJ6" s="61">
        <f t="shared" si="30"/>
        <v>1</v>
      </c>
      <c r="BK6" s="61">
        <v>9</v>
      </c>
      <c r="BL6" s="61">
        <f t="shared" si="31"/>
        <v>49</v>
      </c>
      <c r="BM6" s="61">
        <v>9</v>
      </c>
      <c r="BN6" s="61">
        <f t="shared" si="32"/>
        <v>49</v>
      </c>
      <c r="BO6" s="61">
        <v>0</v>
      </c>
      <c r="BP6" s="61">
        <f t="shared" si="33"/>
        <v>4</v>
      </c>
      <c r="BQ6" s="61">
        <v>5</v>
      </c>
      <c r="BR6" s="61">
        <f t="shared" si="34"/>
        <v>9</v>
      </c>
      <c r="BS6" s="61">
        <v>6</v>
      </c>
      <c r="BT6" s="61">
        <f t="shared" si="35"/>
        <v>16</v>
      </c>
      <c r="BU6" s="61">
        <v>5</v>
      </c>
      <c r="BV6" s="61">
        <f t="shared" si="36"/>
        <v>9</v>
      </c>
      <c r="BW6" s="30">
        <v>0</v>
      </c>
      <c r="BX6" s="20">
        <f t="shared" si="37"/>
        <v>4</v>
      </c>
      <c r="BY6" s="26">
        <f t="shared" si="41"/>
        <v>4.71875</v>
      </c>
      <c r="BZ6" s="26"/>
      <c r="CA6" s="26">
        <f t="shared" si="42"/>
        <v>7.3916015625</v>
      </c>
      <c r="CB6" s="16">
        <v>0</v>
      </c>
      <c r="CC6" s="16">
        <v>10</v>
      </c>
      <c r="CD6" s="20">
        <f t="shared" si="38"/>
        <v>100</v>
      </c>
      <c r="CE6" s="40">
        <v>1.5789473684199999</v>
      </c>
      <c r="CF6" s="46">
        <f t="shared" si="39"/>
        <v>0.17728531856044327</v>
      </c>
      <c r="CG6" s="60">
        <f>Table1[[#This Row],[PROMEDIO-HUMANO]]/10</f>
        <v>0.2</v>
      </c>
      <c r="CH6" s="40">
        <v>8.4210526315800003</v>
      </c>
      <c r="CI6" s="16">
        <v>2.12</v>
      </c>
      <c r="CJ6" s="16">
        <f t="shared" si="43"/>
        <v>6.88</v>
      </c>
      <c r="CK6">
        <f>POWER((Table1[[#This Row],[PROMEDIO-HUMANO]]-CJ6),2)</f>
        <v>23.814399999999999</v>
      </c>
      <c r="CL6">
        <v>19.1844</v>
      </c>
      <c r="CM6">
        <v>0.569444444444</v>
      </c>
      <c r="CN6" s="68">
        <f t="shared" si="40"/>
        <v>2.0464891975321353</v>
      </c>
      <c r="CO6" s="16">
        <f>ABS(Table1[[#This Row],[PROMEDIO-HUMANO]]-CJ6)</f>
        <v>4.88</v>
      </c>
      <c r="CP6" s="16">
        <f>ABS(Table1[[#This Row],[PROMEDIO-HUMANO]]-CM6)</f>
        <v>1.4305555555559999</v>
      </c>
    </row>
    <row r="7" spans="1:94" ht="51" customHeight="1">
      <c r="A7">
        <v>1</v>
      </c>
      <c r="B7" s="17" t="s">
        <v>9</v>
      </c>
      <c r="C7" s="16">
        <v>5</v>
      </c>
      <c r="D7" s="16">
        <f t="shared" si="0"/>
        <v>25</v>
      </c>
      <c r="E7" s="28">
        <v>0</v>
      </c>
      <c r="F7" s="16">
        <f t="shared" si="1"/>
        <v>0</v>
      </c>
      <c r="G7" s="16">
        <v>1</v>
      </c>
      <c r="H7" s="16">
        <f t="shared" si="2"/>
        <v>1</v>
      </c>
      <c r="I7" s="16">
        <v>0</v>
      </c>
      <c r="J7" s="16">
        <f t="shared" si="3"/>
        <v>0</v>
      </c>
      <c r="K7" s="26">
        <f t="shared" si="4"/>
        <v>1.5</v>
      </c>
      <c r="L7" s="26">
        <v>0</v>
      </c>
      <c r="M7" s="26">
        <f t="shared" si="5"/>
        <v>2.25</v>
      </c>
      <c r="N7" s="26">
        <f t="shared" si="6"/>
        <v>1.5</v>
      </c>
      <c r="O7" s="61">
        <v>6</v>
      </c>
      <c r="P7" s="44">
        <f t="shared" si="7"/>
        <v>20.25</v>
      </c>
      <c r="Q7" s="61">
        <v>2</v>
      </c>
      <c r="R7" s="61">
        <f t="shared" si="8"/>
        <v>0.25</v>
      </c>
      <c r="S7" s="61">
        <v>3</v>
      </c>
      <c r="T7" s="61">
        <f t="shared" si="9"/>
        <v>2.25</v>
      </c>
      <c r="U7" s="61">
        <v>0</v>
      </c>
      <c r="V7" s="61">
        <f t="shared" si="10"/>
        <v>2.25</v>
      </c>
      <c r="W7" s="61">
        <v>3</v>
      </c>
      <c r="X7" s="61">
        <f t="shared" si="11"/>
        <v>2.25</v>
      </c>
      <c r="Y7" s="61">
        <v>9</v>
      </c>
      <c r="Z7" s="61">
        <f t="shared" si="12"/>
        <v>56.25</v>
      </c>
      <c r="AA7" s="61">
        <v>1</v>
      </c>
      <c r="AB7" s="61">
        <f t="shared" si="13"/>
        <v>0.25</v>
      </c>
      <c r="AC7" s="61">
        <v>7</v>
      </c>
      <c r="AD7" s="61">
        <f t="shared" si="14"/>
        <v>30.25</v>
      </c>
      <c r="AE7" s="61">
        <v>1</v>
      </c>
      <c r="AF7" s="61">
        <f t="shared" si="15"/>
        <v>0.25</v>
      </c>
      <c r="AG7" s="61">
        <v>5</v>
      </c>
      <c r="AH7" s="61">
        <f t="shared" si="16"/>
        <v>12.25</v>
      </c>
      <c r="AI7" s="61">
        <v>7</v>
      </c>
      <c r="AJ7" s="61">
        <f t="shared" si="17"/>
        <v>30.25</v>
      </c>
      <c r="AK7" s="61">
        <v>6</v>
      </c>
      <c r="AL7" s="61">
        <f t="shared" si="18"/>
        <v>20.25</v>
      </c>
      <c r="AM7" s="61">
        <v>10</v>
      </c>
      <c r="AN7" s="61">
        <f t="shared" si="19"/>
        <v>72.25</v>
      </c>
      <c r="AO7" s="61">
        <v>10</v>
      </c>
      <c r="AP7" s="61">
        <f t="shared" si="20"/>
        <v>72.25</v>
      </c>
      <c r="AQ7" s="61">
        <v>3</v>
      </c>
      <c r="AR7" s="61">
        <f t="shared" si="21"/>
        <v>2.25</v>
      </c>
      <c r="AS7" s="61">
        <v>4</v>
      </c>
      <c r="AT7" s="61">
        <f t="shared" si="22"/>
        <v>6.25</v>
      </c>
      <c r="AU7" s="61">
        <v>10</v>
      </c>
      <c r="AV7" s="61">
        <f t="shared" si="23"/>
        <v>72.25</v>
      </c>
      <c r="AW7" s="61">
        <v>8</v>
      </c>
      <c r="AX7" s="61">
        <f t="shared" si="24"/>
        <v>42.25</v>
      </c>
      <c r="AY7" s="61">
        <v>2</v>
      </c>
      <c r="AZ7" s="61">
        <f t="shared" si="25"/>
        <v>0.25</v>
      </c>
      <c r="BA7" s="61">
        <v>1</v>
      </c>
      <c r="BB7" s="61">
        <f t="shared" si="26"/>
        <v>0.25</v>
      </c>
      <c r="BC7" s="61">
        <v>10</v>
      </c>
      <c r="BD7" s="61">
        <f t="shared" si="27"/>
        <v>72.25</v>
      </c>
      <c r="BE7" s="61">
        <v>10</v>
      </c>
      <c r="BF7" s="61">
        <f t="shared" si="28"/>
        <v>72.25</v>
      </c>
      <c r="BG7" s="61">
        <v>9</v>
      </c>
      <c r="BH7" s="61">
        <f t="shared" si="29"/>
        <v>56.25</v>
      </c>
      <c r="BI7" s="61">
        <v>6</v>
      </c>
      <c r="BJ7" s="61">
        <f t="shared" si="30"/>
        <v>20.25</v>
      </c>
      <c r="BK7" s="61">
        <v>7</v>
      </c>
      <c r="BL7" s="61">
        <f t="shared" si="31"/>
        <v>30.25</v>
      </c>
      <c r="BM7" s="61">
        <v>1</v>
      </c>
      <c r="BN7" s="61">
        <f t="shared" si="32"/>
        <v>0.25</v>
      </c>
      <c r="BO7" s="61">
        <v>1</v>
      </c>
      <c r="BP7" s="61">
        <f t="shared" si="33"/>
        <v>0.25</v>
      </c>
      <c r="BQ7" s="61">
        <v>10</v>
      </c>
      <c r="BR7" s="61">
        <f t="shared" si="34"/>
        <v>72.25</v>
      </c>
      <c r="BS7" s="61">
        <v>5</v>
      </c>
      <c r="BT7" s="61">
        <f t="shared" si="35"/>
        <v>12.25</v>
      </c>
      <c r="BU7" s="61">
        <v>10</v>
      </c>
      <c r="BV7" s="61">
        <f t="shared" si="36"/>
        <v>72.25</v>
      </c>
      <c r="BW7" s="30">
        <v>3</v>
      </c>
      <c r="BX7" s="20">
        <f t="shared" si="37"/>
        <v>2.25</v>
      </c>
      <c r="BY7" s="26">
        <f t="shared" si="41"/>
        <v>5.46875</v>
      </c>
      <c r="BZ7" s="26">
        <v>1</v>
      </c>
      <c r="CA7" s="26">
        <f t="shared" si="42"/>
        <v>15.7509765625</v>
      </c>
      <c r="CB7" s="16">
        <v>0</v>
      </c>
      <c r="CC7" s="16">
        <v>10</v>
      </c>
      <c r="CD7" s="20">
        <f t="shared" si="38"/>
        <v>100</v>
      </c>
      <c r="CE7" s="40">
        <v>1.36363636364</v>
      </c>
      <c r="CF7" s="46">
        <f t="shared" si="39"/>
        <v>1.8595041321322326E-2</v>
      </c>
      <c r="CG7" s="60">
        <f>Table1[[#This Row],[PROMEDIO-HUMANO]]/10</f>
        <v>0.15</v>
      </c>
      <c r="CH7" s="40">
        <v>8.6363636363600005</v>
      </c>
      <c r="CI7" s="16">
        <v>2.12</v>
      </c>
      <c r="CJ7" s="16">
        <f t="shared" si="43"/>
        <v>6.88</v>
      </c>
      <c r="CK7">
        <f>POWER((Table1[[#This Row],[PROMEDIO-HUMANO]]-CJ7),2)</f>
        <v>28.944399999999998</v>
      </c>
      <c r="CL7">
        <v>6.9168999999999992</v>
      </c>
      <c r="CM7">
        <v>0.51229508196700002</v>
      </c>
      <c r="CN7" s="68">
        <f t="shared" si="40"/>
        <v>0.97556100510657517</v>
      </c>
      <c r="CO7" s="16">
        <f>ABS(Table1[[#This Row],[PROMEDIO-HUMANO]]-CJ7)</f>
        <v>5.38</v>
      </c>
      <c r="CP7" s="16">
        <f>ABS(Table1[[#This Row],[PROMEDIO-HUMANO]]-CM7)</f>
        <v>0.98770491803299998</v>
      </c>
    </row>
    <row r="8" spans="1:94" ht="38.25" customHeight="1">
      <c r="A8">
        <v>1</v>
      </c>
      <c r="B8" s="15" t="s">
        <v>10</v>
      </c>
      <c r="C8" s="16">
        <v>0</v>
      </c>
      <c r="D8" s="16">
        <f t="shared" si="0"/>
        <v>0</v>
      </c>
      <c r="E8" s="28">
        <v>0</v>
      </c>
      <c r="F8" s="16">
        <f t="shared" si="1"/>
        <v>0</v>
      </c>
      <c r="G8" s="16">
        <v>1</v>
      </c>
      <c r="H8" s="16">
        <f t="shared" si="2"/>
        <v>1</v>
      </c>
      <c r="I8" s="16">
        <v>2</v>
      </c>
      <c r="J8" s="16">
        <f t="shared" si="3"/>
        <v>4</v>
      </c>
      <c r="K8" s="26">
        <f t="shared" si="4"/>
        <v>0.75</v>
      </c>
      <c r="L8" s="26">
        <v>2.5</v>
      </c>
      <c r="M8" s="26">
        <f t="shared" si="5"/>
        <v>3.0625</v>
      </c>
      <c r="N8" s="26">
        <f t="shared" si="6"/>
        <v>1.75</v>
      </c>
      <c r="O8" s="61">
        <v>10</v>
      </c>
      <c r="P8" s="44">
        <f t="shared" si="7"/>
        <v>85.5625</v>
      </c>
      <c r="Q8" s="61">
        <v>2</v>
      </c>
      <c r="R8" s="61">
        <f t="shared" si="8"/>
        <v>1.5625</v>
      </c>
      <c r="S8" s="61">
        <v>2</v>
      </c>
      <c r="T8" s="61">
        <f t="shared" si="9"/>
        <v>1.5625</v>
      </c>
      <c r="U8" s="61">
        <v>6</v>
      </c>
      <c r="V8" s="61">
        <f t="shared" si="10"/>
        <v>27.5625</v>
      </c>
      <c r="W8" s="61">
        <v>1</v>
      </c>
      <c r="X8" s="61">
        <f t="shared" si="11"/>
        <v>6.25E-2</v>
      </c>
      <c r="Y8" s="61">
        <v>0</v>
      </c>
      <c r="Z8" s="61">
        <f t="shared" si="12"/>
        <v>0.5625</v>
      </c>
      <c r="AA8" s="61">
        <v>5</v>
      </c>
      <c r="AB8" s="61">
        <f t="shared" si="13"/>
        <v>18.0625</v>
      </c>
      <c r="AC8" s="61">
        <v>3</v>
      </c>
      <c r="AD8" s="61">
        <f t="shared" si="14"/>
        <v>5.0625</v>
      </c>
      <c r="AE8" s="61">
        <v>7</v>
      </c>
      <c r="AF8" s="61">
        <f t="shared" si="15"/>
        <v>39.0625</v>
      </c>
      <c r="AG8" s="61">
        <v>4</v>
      </c>
      <c r="AH8" s="61">
        <f t="shared" si="16"/>
        <v>10.5625</v>
      </c>
      <c r="AI8" s="61">
        <v>5</v>
      </c>
      <c r="AJ8" s="61">
        <f t="shared" si="17"/>
        <v>18.0625</v>
      </c>
      <c r="AK8" s="61">
        <v>9</v>
      </c>
      <c r="AL8" s="61">
        <f t="shared" si="18"/>
        <v>68.0625</v>
      </c>
      <c r="AM8" s="61">
        <v>10</v>
      </c>
      <c r="AN8" s="61">
        <f t="shared" si="19"/>
        <v>85.5625</v>
      </c>
      <c r="AO8" s="61">
        <v>2</v>
      </c>
      <c r="AP8" s="61">
        <f t="shared" si="20"/>
        <v>1.5625</v>
      </c>
      <c r="AQ8" s="61">
        <v>5</v>
      </c>
      <c r="AR8" s="61">
        <f t="shared" si="21"/>
        <v>18.0625</v>
      </c>
      <c r="AS8" s="61">
        <v>3</v>
      </c>
      <c r="AT8" s="61">
        <f t="shared" si="22"/>
        <v>5.0625</v>
      </c>
      <c r="AU8" s="61">
        <v>2</v>
      </c>
      <c r="AV8" s="61">
        <f t="shared" si="23"/>
        <v>1.5625</v>
      </c>
      <c r="AW8" s="61">
        <v>2</v>
      </c>
      <c r="AX8" s="61">
        <f t="shared" si="24"/>
        <v>1.5625</v>
      </c>
      <c r="AY8" s="61">
        <v>4</v>
      </c>
      <c r="AZ8" s="61">
        <f t="shared" si="25"/>
        <v>10.5625</v>
      </c>
      <c r="BA8" s="61">
        <v>7</v>
      </c>
      <c r="BB8" s="61">
        <f t="shared" si="26"/>
        <v>39.0625</v>
      </c>
      <c r="BC8" s="61">
        <v>5</v>
      </c>
      <c r="BD8" s="61">
        <f t="shared" si="27"/>
        <v>18.0625</v>
      </c>
      <c r="BE8" s="61">
        <v>4</v>
      </c>
      <c r="BF8" s="61">
        <f t="shared" si="28"/>
        <v>10.5625</v>
      </c>
      <c r="BG8" s="61">
        <v>10</v>
      </c>
      <c r="BH8" s="61">
        <f t="shared" si="29"/>
        <v>85.5625</v>
      </c>
      <c r="BI8" s="61">
        <v>8</v>
      </c>
      <c r="BJ8" s="61">
        <f t="shared" si="30"/>
        <v>52.5625</v>
      </c>
      <c r="BK8" s="61">
        <v>1</v>
      </c>
      <c r="BL8" s="61">
        <f t="shared" si="31"/>
        <v>6.25E-2</v>
      </c>
      <c r="BM8" s="61">
        <v>10</v>
      </c>
      <c r="BN8" s="61">
        <f t="shared" si="32"/>
        <v>85.5625</v>
      </c>
      <c r="BO8" s="61">
        <v>0</v>
      </c>
      <c r="BP8" s="61">
        <f t="shared" si="33"/>
        <v>0.5625</v>
      </c>
      <c r="BQ8" s="61">
        <v>0</v>
      </c>
      <c r="BR8" s="61">
        <f t="shared" si="34"/>
        <v>0.5625</v>
      </c>
      <c r="BS8" s="61">
        <v>2</v>
      </c>
      <c r="BT8" s="61">
        <f t="shared" si="35"/>
        <v>1.5625</v>
      </c>
      <c r="BU8" s="61">
        <v>5</v>
      </c>
      <c r="BV8" s="61">
        <f t="shared" si="36"/>
        <v>18.0625</v>
      </c>
      <c r="BW8" s="30">
        <v>6</v>
      </c>
      <c r="BX8" s="20">
        <f t="shared" si="37"/>
        <v>27.5625</v>
      </c>
      <c r="BY8" s="26">
        <f t="shared" si="41"/>
        <v>4.4375</v>
      </c>
      <c r="BZ8" s="26"/>
      <c r="CA8" s="26">
        <f t="shared" si="42"/>
        <v>13.59765625</v>
      </c>
      <c r="CB8" s="16">
        <v>0</v>
      </c>
      <c r="CC8" s="16">
        <v>10</v>
      </c>
      <c r="CD8" s="20">
        <f t="shared" si="38"/>
        <v>100</v>
      </c>
      <c r="CE8" s="40">
        <v>0</v>
      </c>
      <c r="CF8" s="46">
        <f t="shared" si="39"/>
        <v>0.5625</v>
      </c>
      <c r="CG8" s="60">
        <f>Table1[[#This Row],[PROMEDIO-HUMANO]]/10</f>
        <v>7.4999999999999997E-2</v>
      </c>
      <c r="CH8" s="40">
        <v>10</v>
      </c>
      <c r="CI8" s="16">
        <v>0</v>
      </c>
      <c r="CJ8" s="16">
        <f t="shared" si="43"/>
        <v>9</v>
      </c>
      <c r="CK8">
        <f>POWER((Table1[[#This Row],[PROMEDIO-HUMANO]]-CJ8),2)</f>
        <v>68.0625</v>
      </c>
      <c r="CL8">
        <v>30.25</v>
      </c>
      <c r="CM8">
        <v>0.34340659340700003</v>
      </c>
      <c r="CN8" s="68">
        <f t="shared" si="40"/>
        <v>0.1653181982849006</v>
      </c>
      <c r="CO8" s="16">
        <f>ABS(Table1[[#This Row],[PROMEDIO-HUMANO]]-CJ8)</f>
        <v>8.25</v>
      </c>
      <c r="CP8" s="16">
        <f>ABS(Table1[[#This Row],[PROMEDIO-HUMANO]]-CM8)</f>
        <v>0.40659340659299997</v>
      </c>
    </row>
    <row r="9" spans="1:94" ht="25.5" customHeight="1">
      <c r="A9">
        <v>1</v>
      </c>
      <c r="B9" s="17" t="s">
        <v>11</v>
      </c>
      <c r="C9" s="16">
        <v>1</v>
      </c>
      <c r="D9" s="16">
        <f t="shared" si="0"/>
        <v>1</v>
      </c>
      <c r="E9" s="28">
        <v>0</v>
      </c>
      <c r="F9" s="16">
        <f t="shared" si="1"/>
        <v>0</v>
      </c>
      <c r="G9" s="16">
        <v>1</v>
      </c>
      <c r="H9" s="16">
        <f t="shared" si="2"/>
        <v>1</v>
      </c>
      <c r="I9" s="16">
        <v>4</v>
      </c>
      <c r="J9" s="16">
        <f t="shared" si="3"/>
        <v>16</v>
      </c>
      <c r="K9" s="26">
        <f t="shared" si="4"/>
        <v>1.5</v>
      </c>
      <c r="L9" s="26">
        <v>1.2</v>
      </c>
      <c r="M9" s="26">
        <f t="shared" si="5"/>
        <v>9.0000000000000024E-2</v>
      </c>
      <c r="N9" s="26">
        <f t="shared" si="6"/>
        <v>0.30000000000000004</v>
      </c>
      <c r="O9" s="61">
        <v>9</v>
      </c>
      <c r="P9" s="44">
        <f t="shared" si="7"/>
        <v>56.25</v>
      </c>
      <c r="Q9" s="61">
        <v>9</v>
      </c>
      <c r="R9" s="61">
        <f t="shared" si="8"/>
        <v>56.25</v>
      </c>
      <c r="S9" s="61">
        <v>10</v>
      </c>
      <c r="T9" s="61">
        <f t="shared" si="9"/>
        <v>72.25</v>
      </c>
      <c r="U9" s="61">
        <v>8</v>
      </c>
      <c r="V9" s="61">
        <f t="shared" si="10"/>
        <v>42.25</v>
      </c>
      <c r="W9" s="61">
        <v>10</v>
      </c>
      <c r="X9" s="61">
        <f t="shared" si="11"/>
        <v>72.25</v>
      </c>
      <c r="Y9" s="61">
        <v>8</v>
      </c>
      <c r="Z9" s="61">
        <f t="shared" si="12"/>
        <v>42.25</v>
      </c>
      <c r="AA9" s="61">
        <v>7</v>
      </c>
      <c r="AB9" s="61">
        <f t="shared" si="13"/>
        <v>30.25</v>
      </c>
      <c r="AC9" s="61">
        <v>8</v>
      </c>
      <c r="AD9" s="61">
        <f t="shared" si="14"/>
        <v>42.25</v>
      </c>
      <c r="AE9" s="61">
        <v>10</v>
      </c>
      <c r="AF9" s="61">
        <f t="shared" si="15"/>
        <v>72.25</v>
      </c>
      <c r="AG9" s="61">
        <v>0</v>
      </c>
      <c r="AH9" s="61">
        <f t="shared" si="16"/>
        <v>2.25</v>
      </c>
      <c r="AI9" s="61">
        <v>3</v>
      </c>
      <c r="AJ9" s="61">
        <f t="shared" si="17"/>
        <v>2.25</v>
      </c>
      <c r="AK9" s="61">
        <v>2</v>
      </c>
      <c r="AL9" s="61">
        <f t="shared" si="18"/>
        <v>0.25</v>
      </c>
      <c r="AM9" s="61">
        <v>5</v>
      </c>
      <c r="AN9" s="61">
        <f t="shared" si="19"/>
        <v>12.25</v>
      </c>
      <c r="AO9" s="61">
        <v>2</v>
      </c>
      <c r="AP9" s="61">
        <f t="shared" si="20"/>
        <v>0.25</v>
      </c>
      <c r="AQ9" s="61">
        <v>6</v>
      </c>
      <c r="AR9" s="61">
        <f t="shared" si="21"/>
        <v>20.25</v>
      </c>
      <c r="AS9" s="61">
        <v>9</v>
      </c>
      <c r="AT9" s="61">
        <f t="shared" si="22"/>
        <v>56.25</v>
      </c>
      <c r="AU9" s="61">
        <v>10</v>
      </c>
      <c r="AV9" s="61">
        <f t="shared" si="23"/>
        <v>72.25</v>
      </c>
      <c r="AW9" s="61">
        <v>3</v>
      </c>
      <c r="AX9" s="61">
        <f t="shared" si="24"/>
        <v>2.25</v>
      </c>
      <c r="AY9" s="61">
        <v>1</v>
      </c>
      <c r="AZ9" s="61">
        <f t="shared" si="25"/>
        <v>0.25</v>
      </c>
      <c r="BA9" s="61">
        <v>7</v>
      </c>
      <c r="BB9" s="61">
        <f t="shared" si="26"/>
        <v>30.25</v>
      </c>
      <c r="BC9" s="61">
        <v>2</v>
      </c>
      <c r="BD9" s="61">
        <f t="shared" si="27"/>
        <v>0.25</v>
      </c>
      <c r="BE9" s="61">
        <v>5</v>
      </c>
      <c r="BF9" s="61">
        <f t="shared" si="28"/>
        <v>12.25</v>
      </c>
      <c r="BG9" s="61">
        <v>6</v>
      </c>
      <c r="BH9" s="61">
        <f t="shared" si="29"/>
        <v>20.25</v>
      </c>
      <c r="BI9" s="61">
        <v>0</v>
      </c>
      <c r="BJ9" s="61">
        <f t="shared" si="30"/>
        <v>2.25</v>
      </c>
      <c r="BK9" s="61">
        <v>5</v>
      </c>
      <c r="BL9" s="61">
        <f t="shared" si="31"/>
        <v>12.25</v>
      </c>
      <c r="BM9" s="61">
        <v>7</v>
      </c>
      <c r="BN9" s="61">
        <f t="shared" si="32"/>
        <v>30.25</v>
      </c>
      <c r="BO9" s="61">
        <v>8</v>
      </c>
      <c r="BP9" s="61">
        <f t="shared" si="33"/>
        <v>42.25</v>
      </c>
      <c r="BQ9" s="61">
        <v>2</v>
      </c>
      <c r="BR9" s="61">
        <f t="shared" si="34"/>
        <v>0.25</v>
      </c>
      <c r="BS9" s="61">
        <v>1</v>
      </c>
      <c r="BT9" s="61">
        <f t="shared" si="35"/>
        <v>0.25</v>
      </c>
      <c r="BU9" s="61">
        <v>0</v>
      </c>
      <c r="BV9" s="61">
        <f t="shared" si="36"/>
        <v>2.25</v>
      </c>
      <c r="BW9" s="30">
        <v>2</v>
      </c>
      <c r="BX9" s="20">
        <f t="shared" si="37"/>
        <v>0.25</v>
      </c>
      <c r="BY9" s="26">
        <f t="shared" si="41"/>
        <v>5.1875</v>
      </c>
      <c r="BZ9" s="26"/>
      <c r="CA9" s="26">
        <f t="shared" si="42"/>
        <v>13.59765625</v>
      </c>
      <c r="CB9" s="16">
        <v>0</v>
      </c>
      <c r="CC9" s="16">
        <v>10</v>
      </c>
      <c r="CD9" s="20">
        <f t="shared" si="38"/>
        <v>100</v>
      </c>
      <c r="CE9" s="40">
        <v>0</v>
      </c>
      <c r="CF9" s="46">
        <f t="shared" si="39"/>
        <v>2.25</v>
      </c>
      <c r="CG9" s="60">
        <f>Table1[[#This Row],[PROMEDIO-HUMANO]]/10</f>
        <v>0.15</v>
      </c>
      <c r="CH9" s="40">
        <v>10</v>
      </c>
      <c r="CI9" s="16">
        <v>0</v>
      </c>
      <c r="CJ9" s="16">
        <f t="shared" si="43"/>
        <v>9</v>
      </c>
      <c r="CK9">
        <f>POWER((Table1[[#This Row],[PROMEDIO-HUMANO]]-CJ9),2)</f>
        <v>56.25</v>
      </c>
      <c r="CL9">
        <v>49</v>
      </c>
      <c r="CM9">
        <v>0.178571428571</v>
      </c>
      <c r="CN9" s="68">
        <f t="shared" si="40"/>
        <v>1.7461734693888875</v>
      </c>
      <c r="CO9" s="16">
        <f>ABS(Table1[[#This Row],[PROMEDIO-HUMANO]]-CJ9)</f>
        <v>7.5</v>
      </c>
      <c r="CP9" s="16">
        <f>ABS(Table1[[#This Row],[PROMEDIO-HUMANO]]-CM9)</f>
        <v>1.3214285714289999</v>
      </c>
    </row>
    <row r="10" spans="1:94" ht="38.25" customHeight="1">
      <c r="A10">
        <v>1</v>
      </c>
      <c r="B10" s="15" t="s">
        <v>12</v>
      </c>
      <c r="C10" s="16">
        <v>1</v>
      </c>
      <c r="D10" s="16">
        <f t="shared" si="0"/>
        <v>1</v>
      </c>
      <c r="E10" s="28">
        <v>0</v>
      </c>
      <c r="F10" s="16">
        <f t="shared" si="1"/>
        <v>0</v>
      </c>
      <c r="G10" s="16">
        <v>1</v>
      </c>
      <c r="H10" s="16">
        <f t="shared" si="2"/>
        <v>1</v>
      </c>
      <c r="I10" s="16">
        <v>3</v>
      </c>
      <c r="J10" s="16">
        <f t="shared" si="3"/>
        <v>9</v>
      </c>
      <c r="K10" s="26">
        <f t="shared" si="4"/>
        <v>1.25</v>
      </c>
      <c r="L10" s="26">
        <v>0</v>
      </c>
      <c r="M10" s="26">
        <f t="shared" si="5"/>
        <v>1.5625</v>
      </c>
      <c r="N10" s="26">
        <f t="shared" si="6"/>
        <v>1.25</v>
      </c>
      <c r="O10" s="61">
        <v>4</v>
      </c>
      <c r="P10" s="44">
        <f t="shared" si="7"/>
        <v>7.5625</v>
      </c>
      <c r="Q10" s="61">
        <v>10</v>
      </c>
      <c r="R10" s="61">
        <f t="shared" si="8"/>
        <v>76.5625</v>
      </c>
      <c r="S10" s="61">
        <v>4</v>
      </c>
      <c r="T10" s="61">
        <f t="shared" si="9"/>
        <v>7.5625</v>
      </c>
      <c r="U10" s="61">
        <v>8</v>
      </c>
      <c r="V10" s="61">
        <f t="shared" si="10"/>
        <v>45.5625</v>
      </c>
      <c r="W10" s="61">
        <v>1</v>
      </c>
      <c r="X10" s="61">
        <f t="shared" si="11"/>
        <v>6.25E-2</v>
      </c>
      <c r="Y10" s="61">
        <v>6</v>
      </c>
      <c r="Z10" s="61">
        <f t="shared" si="12"/>
        <v>22.5625</v>
      </c>
      <c r="AA10" s="61">
        <v>2</v>
      </c>
      <c r="AB10" s="61">
        <f t="shared" si="13"/>
        <v>0.5625</v>
      </c>
      <c r="AC10" s="61">
        <v>2</v>
      </c>
      <c r="AD10" s="61">
        <f t="shared" si="14"/>
        <v>0.5625</v>
      </c>
      <c r="AE10" s="61">
        <v>3</v>
      </c>
      <c r="AF10" s="61">
        <f t="shared" si="15"/>
        <v>3.0625</v>
      </c>
      <c r="AG10" s="61">
        <v>1</v>
      </c>
      <c r="AH10" s="61">
        <f t="shared" si="16"/>
        <v>6.25E-2</v>
      </c>
      <c r="AI10" s="61">
        <v>8</v>
      </c>
      <c r="AJ10" s="61">
        <f t="shared" si="17"/>
        <v>45.5625</v>
      </c>
      <c r="AK10" s="61">
        <v>5</v>
      </c>
      <c r="AL10" s="61">
        <f t="shared" si="18"/>
        <v>14.0625</v>
      </c>
      <c r="AM10" s="61">
        <v>7</v>
      </c>
      <c r="AN10" s="61">
        <f t="shared" si="19"/>
        <v>33.0625</v>
      </c>
      <c r="AO10" s="61">
        <v>5</v>
      </c>
      <c r="AP10" s="61">
        <f t="shared" si="20"/>
        <v>14.0625</v>
      </c>
      <c r="AQ10" s="61">
        <v>0</v>
      </c>
      <c r="AR10" s="61">
        <f t="shared" si="21"/>
        <v>1.5625</v>
      </c>
      <c r="AS10" s="61">
        <v>9</v>
      </c>
      <c r="AT10" s="61">
        <f t="shared" si="22"/>
        <v>60.0625</v>
      </c>
      <c r="AU10" s="61">
        <v>10</v>
      </c>
      <c r="AV10" s="61">
        <f t="shared" si="23"/>
        <v>76.5625</v>
      </c>
      <c r="AW10" s="61">
        <v>3</v>
      </c>
      <c r="AX10" s="61">
        <f t="shared" si="24"/>
        <v>3.0625</v>
      </c>
      <c r="AY10" s="61">
        <v>2</v>
      </c>
      <c r="AZ10" s="61">
        <f t="shared" si="25"/>
        <v>0.5625</v>
      </c>
      <c r="BA10" s="61">
        <v>0</v>
      </c>
      <c r="BB10" s="61">
        <f t="shared" si="26"/>
        <v>1.5625</v>
      </c>
      <c r="BC10" s="61">
        <v>5</v>
      </c>
      <c r="BD10" s="61">
        <f t="shared" si="27"/>
        <v>14.0625</v>
      </c>
      <c r="BE10" s="61">
        <v>3</v>
      </c>
      <c r="BF10" s="61">
        <f t="shared" si="28"/>
        <v>3.0625</v>
      </c>
      <c r="BG10" s="61">
        <v>9</v>
      </c>
      <c r="BH10" s="61">
        <f t="shared" si="29"/>
        <v>60.0625</v>
      </c>
      <c r="BI10" s="61">
        <v>7</v>
      </c>
      <c r="BJ10" s="61">
        <f t="shared" si="30"/>
        <v>33.0625</v>
      </c>
      <c r="BK10" s="61">
        <v>4</v>
      </c>
      <c r="BL10" s="61">
        <f t="shared" si="31"/>
        <v>7.5625</v>
      </c>
      <c r="BM10" s="61">
        <v>0</v>
      </c>
      <c r="BN10" s="61">
        <f t="shared" si="32"/>
        <v>1.5625</v>
      </c>
      <c r="BO10" s="61">
        <v>5</v>
      </c>
      <c r="BP10" s="61">
        <f t="shared" si="33"/>
        <v>14.0625</v>
      </c>
      <c r="BQ10" s="61">
        <v>2</v>
      </c>
      <c r="BR10" s="61">
        <f t="shared" si="34"/>
        <v>0.5625</v>
      </c>
      <c r="BS10" s="61">
        <v>6</v>
      </c>
      <c r="BT10" s="61">
        <f t="shared" si="35"/>
        <v>22.5625</v>
      </c>
      <c r="BU10" s="61">
        <v>8</v>
      </c>
      <c r="BV10" s="61">
        <f t="shared" si="36"/>
        <v>45.5625</v>
      </c>
      <c r="BW10" s="30">
        <v>8</v>
      </c>
      <c r="BX10" s="20">
        <f t="shared" si="37"/>
        <v>45.5625</v>
      </c>
      <c r="BY10" s="26">
        <f t="shared" si="41"/>
        <v>4.78125</v>
      </c>
      <c r="BZ10" s="26"/>
      <c r="CA10" s="26">
        <f t="shared" si="42"/>
        <v>12.4697265625</v>
      </c>
      <c r="CB10" s="16">
        <v>0</v>
      </c>
      <c r="CC10" s="16">
        <v>10</v>
      </c>
      <c r="CD10" s="20">
        <f t="shared" si="38"/>
        <v>100</v>
      </c>
      <c r="CE10" s="40">
        <v>4.2857142857100001</v>
      </c>
      <c r="CF10" s="46">
        <f t="shared" si="39"/>
        <v>9.2155612244637766</v>
      </c>
      <c r="CG10" s="60">
        <f>Table1[[#This Row],[PROMEDIO-HUMANO]]/10</f>
        <v>0.125</v>
      </c>
      <c r="CH10" s="40">
        <v>5.7142857142899999</v>
      </c>
      <c r="CI10" s="16">
        <v>3.9</v>
      </c>
      <c r="CJ10" s="16">
        <f t="shared" si="43"/>
        <v>5.0999999999999996</v>
      </c>
      <c r="CK10">
        <f>POWER((Table1[[#This Row],[PROMEDIO-HUMANO]]-CJ10),2)</f>
        <v>14.822499999999998</v>
      </c>
      <c r="CL10">
        <v>8.1224999999999987</v>
      </c>
      <c r="CM10">
        <v>0.73170731707299996</v>
      </c>
      <c r="CN10" s="68">
        <f t="shared" si="40"/>
        <v>0.2686273051756678</v>
      </c>
      <c r="CO10" s="16">
        <f>ABS(Table1[[#This Row],[PROMEDIO-HUMANO]]-CJ10)</f>
        <v>3.8499999999999996</v>
      </c>
      <c r="CP10" s="16">
        <f>ABS(Table1[[#This Row],[PROMEDIO-HUMANO]]-CM10)</f>
        <v>0.51829268292700004</v>
      </c>
    </row>
    <row r="11" spans="1:94" ht="38.25" customHeight="1">
      <c r="A11">
        <v>1</v>
      </c>
      <c r="B11" s="15" t="s">
        <v>14</v>
      </c>
      <c r="C11" s="16">
        <v>2</v>
      </c>
      <c r="D11" s="16">
        <f t="shared" si="0"/>
        <v>4</v>
      </c>
      <c r="E11" s="28">
        <v>0</v>
      </c>
      <c r="F11" s="16">
        <f t="shared" si="1"/>
        <v>0</v>
      </c>
      <c r="G11" s="16">
        <v>3</v>
      </c>
      <c r="H11" s="16">
        <f t="shared" si="2"/>
        <v>9</v>
      </c>
      <c r="I11" s="16">
        <v>0</v>
      </c>
      <c r="J11" s="16">
        <f t="shared" si="3"/>
        <v>0</v>
      </c>
      <c r="K11" s="26">
        <f t="shared" si="4"/>
        <v>1.25</v>
      </c>
      <c r="L11" s="26">
        <v>0</v>
      </c>
      <c r="M11" s="26">
        <f t="shared" si="5"/>
        <v>1.5625</v>
      </c>
      <c r="N11" s="26">
        <f t="shared" si="6"/>
        <v>1.25</v>
      </c>
      <c r="O11" s="61">
        <v>10</v>
      </c>
      <c r="P11" s="44">
        <f t="shared" si="7"/>
        <v>76.5625</v>
      </c>
      <c r="Q11" s="61">
        <v>0</v>
      </c>
      <c r="R11" s="61">
        <f t="shared" si="8"/>
        <v>1.5625</v>
      </c>
      <c r="S11" s="61">
        <v>7</v>
      </c>
      <c r="T11" s="61">
        <f t="shared" si="9"/>
        <v>33.0625</v>
      </c>
      <c r="U11" s="61">
        <v>6</v>
      </c>
      <c r="V11" s="61">
        <f t="shared" si="10"/>
        <v>22.5625</v>
      </c>
      <c r="W11" s="61">
        <v>9</v>
      </c>
      <c r="X11" s="61">
        <f t="shared" si="11"/>
        <v>60.0625</v>
      </c>
      <c r="Y11" s="61">
        <v>3</v>
      </c>
      <c r="Z11" s="61">
        <f t="shared" si="12"/>
        <v>3.0625</v>
      </c>
      <c r="AA11" s="61">
        <v>6</v>
      </c>
      <c r="AB11" s="61">
        <f t="shared" si="13"/>
        <v>22.5625</v>
      </c>
      <c r="AC11" s="61">
        <v>4</v>
      </c>
      <c r="AD11" s="61">
        <f t="shared" si="14"/>
        <v>7.5625</v>
      </c>
      <c r="AE11" s="61">
        <v>9</v>
      </c>
      <c r="AF11" s="61">
        <f t="shared" si="15"/>
        <v>60.0625</v>
      </c>
      <c r="AG11" s="61">
        <v>3</v>
      </c>
      <c r="AH11" s="61">
        <f t="shared" si="16"/>
        <v>3.0625</v>
      </c>
      <c r="AI11" s="61">
        <v>4</v>
      </c>
      <c r="AJ11" s="61">
        <f t="shared" si="17"/>
        <v>7.5625</v>
      </c>
      <c r="AK11" s="61">
        <v>0</v>
      </c>
      <c r="AL11" s="61">
        <f t="shared" si="18"/>
        <v>1.5625</v>
      </c>
      <c r="AM11" s="61">
        <v>8</v>
      </c>
      <c r="AN11" s="61">
        <f t="shared" si="19"/>
        <v>45.5625</v>
      </c>
      <c r="AO11" s="61">
        <v>1</v>
      </c>
      <c r="AP11" s="61">
        <f t="shared" si="20"/>
        <v>6.25E-2</v>
      </c>
      <c r="AQ11" s="61">
        <v>0</v>
      </c>
      <c r="AR11" s="61">
        <f t="shared" si="21"/>
        <v>1.5625</v>
      </c>
      <c r="AS11" s="61">
        <v>3</v>
      </c>
      <c r="AT11" s="61">
        <f t="shared" si="22"/>
        <v>3.0625</v>
      </c>
      <c r="AU11" s="61">
        <v>1</v>
      </c>
      <c r="AV11" s="61">
        <f t="shared" si="23"/>
        <v>6.25E-2</v>
      </c>
      <c r="AW11" s="61">
        <v>5</v>
      </c>
      <c r="AX11" s="61">
        <f t="shared" si="24"/>
        <v>14.0625</v>
      </c>
      <c r="AY11" s="61">
        <v>4</v>
      </c>
      <c r="AZ11" s="61">
        <f t="shared" si="25"/>
        <v>7.5625</v>
      </c>
      <c r="BA11" s="61">
        <v>6</v>
      </c>
      <c r="BB11" s="61">
        <f t="shared" si="26"/>
        <v>22.5625</v>
      </c>
      <c r="BC11" s="61">
        <v>8</v>
      </c>
      <c r="BD11" s="61">
        <f t="shared" si="27"/>
        <v>45.5625</v>
      </c>
      <c r="BE11" s="61">
        <v>8</v>
      </c>
      <c r="BF11" s="61">
        <f t="shared" si="28"/>
        <v>45.5625</v>
      </c>
      <c r="BG11" s="61">
        <v>6</v>
      </c>
      <c r="BH11" s="61">
        <f t="shared" si="29"/>
        <v>22.5625</v>
      </c>
      <c r="BI11" s="61">
        <v>1</v>
      </c>
      <c r="BJ11" s="61">
        <f t="shared" si="30"/>
        <v>6.25E-2</v>
      </c>
      <c r="BK11" s="61">
        <v>2</v>
      </c>
      <c r="BL11" s="61">
        <f t="shared" si="31"/>
        <v>0.5625</v>
      </c>
      <c r="BM11" s="61">
        <v>8</v>
      </c>
      <c r="BN11" s="61">
        <f t="shared" si="32"/>
        <v>45.5625</v>
      </c>
      <c r="BO11" s="61">
        <v>9</v>
      </c>
      <c r="BP11" s="61">
        <f t="shared" si="33"/>
        <v>60.0625</v>
      </c>
      <c r="BQ11" s="61">
        <v>5</v>
      </c>
      <c r="BR11" s="61">
        <f t="shared" si="34"/>
        <v>14.0625</v>
      </c>
      <c r="BS11" s="61">
        <v>6</v>
      </c>
      <c r="BT11" s="61">
        <f t="shared" si="35"/>
        <v>22.5625</v>
      </c>
      <c r="BU11" s="61">
        <v>6</v>
      </c>
      <c r="BV11" s="61">
        <f t="shared" si="36"/>
        <v>22.5625</v>
      </c>
      <c r="BW11" s="30">
        <v>0</v>
      </c>
      <c r="BX11" s="20">
        <f t="shared" si="37"/>
        <v>1.5625</v>
      </c>
      <c r="BY11" s="26">
        <f t="shared" si="41"/>
        <v>4.8125</v>
      </c>
      <c r="BZ11" s="26"/>
      <c r="CA11" s="26">
        <f t="shared" si="42"/>
        <v>12.69140625</v>
      </c>
      <c r="CB11" s="16">
        <v>0</v>
      </c>
      <c r="CC11" s="16">
        <v>10</v>
      </c>
      <c r="CD11" s="20">
        <f t="shared" si="38"/>
        <v>100</v>
      </c>
      <c r="CE11" s="40">
        <v>2.30769230769</v>
      </c>
      <c r="CF11" s="46">
        <f t="shared" si="39"/>
        <v>1.1187130177465976</v>
      </c>
      <c r="CG11" s="60">
        <f>Table1[[#This Row],[PROMEDIO-HUMANO]]/10</f>
        <v>0.125</v>
      </c>
      <c r="CH11" s="40">
        <v>7.69230769231</v>
      </c>
      <c r="CI11" s="16">
        <v>2.12</v>
      </c>
      <c r="CJ11" s="16">
        <f t="shared" si="43"/>
        <v>6.88</v>
      </c>
      <c r="CK11">
        <f>POWER((Table1[[#This Row],[PROMEDIO-HUMANO]]-CJ11),2)</f>
        <v>31.696899999999999</v>
      </c>
      <c r="CL11">
        <v>23.814399999999999</v>
      </c>
      <c r="CM11">
        <v>0.484375</v>
      </c>
      <c r="CN11" s="68">
        <f t="shared" si="40"/>
        <v>0.586181640625</v>
      </c>
      <c r="CO11" s="16">
        <f>ABS(Table1[[#This Row],[PROMEDIO-HUMANO]]-CJ11)</f>
        <v>5.63</v>
      </c>
      <c r="CP11" s="16">
        <f>ABS(Table1[[#This Row],[PROMEDIO-HUMANO]]-CM11)</f>
        <v>0.765625</v>
      </c>
    </row>
    <row r="12" spans="1:94" ht="25.5" customHeight="1">
      <c r="A12">
        <v>1</v>
      </c>
      <c r="B12" s="17" t="s">
        <v>15</v>
      </c>
      <c r="C12" s="16">
        <v>1</v>
      </c>
      <c r="D12" s="16">
        <f t="shared" si="0"/>
        <v>1</v>
      </c>
      <c r="E12" s="28">
        <v>0</v>
      </c>
      <c r="F12" s="16">
        <f t="shared" si="1"/>
        <v>0</v>
      </c>
      <c r="G12" s="16">
        <v>0</v>
      </c>
      <c r="H12" s="16">
        <f t="shared" si="2"/>
        <v>0</v>
      </c>
      <c r="I12" s="16">
        <v>2</v>
      </c>
      <c r="J12" s="16">
        <f t="shared" si="3"/>
        <v>4</v>
      </c>
      <c r="K12" s="26">
        <f t="shared" si="4"/>
        <v>0.75</v>
      </c>
      <c r="L12" s="26">
        <v>0</v>
      </c>
      <c r="M12" s="26">
        <f t="shared" si="5"/>
        <v>0.5625</v>
      </c>
      <c r="N12" s="26">
        <f t="shared" si="6"/>
        <v>0.75</v>
      </c>
      <c r="O12" s="61">
        <v>0</v>
      </c>
      <c r="P12" s="44">
        <f t="shared" si="7"/>
        <v>0.5625</v>
      </c>
      <c r="Q12" s="61">
        <v>0</v>
      </c>
      <c r="R12" s="61">
        <f t="shared" si="8"/>
        <v>0.5625</v>
      </c>
      <c r="S12" s="61">
        <v>4</v>
      </c>
      <c r="T12" s="61">
        <f t="shared" si="9"/>
        <v>10.5625</v>
      </c>
      <c r="U12" s="61">
        <v>8</v>
      </c>
      <c r="V12" s="61">
        <f t="shared" si="10"/>
        <v>52.5625</v>
      </c>
      <c r="W12" s="61">
        <v>8</v>
      </c>
      <c r="X12" s="61">
        <f t="shared" si="11"/>
        <v>52.5625</v>
      </c>
      <c r="Y12" s="61">
        <v>2</v>
      </c>
      <c r="Z12" s="61">
        <f t="shared" si="12"/>
        <v>1.5625</v>
      </c>
      <c r="AA12" s="61">
        <v>7</v>
      </c>
      <c r="AB12" s="61">
        <f t="shared" si="13"/>
        <v>39.0625</v>
      </c>
      <c r="AC12" s="61">
        <v>3</v>
      </c>
      <c r="AD12" s="61">
        <f t="shared" si="14"/>
        <v>5.0625</v>
      </c>
      <c r="AE12" s="61">
        <v>5</v>
      </c>
      <c r="AF12" s="61">
        <f t="shared" si="15"/>
        <v>18.0625</v>
      </c>
      <c r="AG12" s="61">
        <v>3</v>
      </c>
      <c r="AH12" s="61">
        <f t="shared" si="16"/>
        <v>5.0625</v>
      </c>
      <c r="AI12" s="61">
        <v>1</v>
      </c>
      <c r="AJ12" s="61">
        <f t="shared" si="17"/>
        <v>6.25E-2</v>
      </c>
      <c r="AK12" s="61">
        <v>9</v>
      </c>
      <c r="AL12" s="61">
        <f t="shared" si="18"/>
        <v>68.0625</v>
      </c>
      <c r="AM12" s="61">
        <v>3</v>
      </c>
      <c r="AN12" s="61">
        <f t="shared" si="19"/>
        <v>5.0625</v>
      </c>
      <c r="AO12" s="61">
        <v>5</v>
      </c>
      <c r="AP12" s="61">
        <f t="shared" si="20"/>
        <v>18.0625</v>
      </c>
      <c r="AQ12" s="61">
        <v>6</v>
      </c>
      <c r="AR12" s="61">
        <f t="shared" si="21"/>
        <v>27.5625</v>
      </c>
      <c r="AS12" s="61">
        <v>0</v>
      </c>
      <c r="AT12" s="61">
        <f t="shared" si="22"/>
        <v>0.5625</v>
      </c>
      <c r="AU12" s="61">
        <v>1</v>
      </c>
      <c r="AV12" s="61">
        <f t="shared" si="23"/>
        <v>6.25E-2</v>
      </c>
      <c r="AW12" s="61">
        <v>2</v>
      </c>
      <c r="AX12" s="61">
        <f t="shared" si="24"/>
        <v>1.5625</v>
      </c>
      <c r="AY12" s="61">
        <v>5</v>
      </c>
      <c r="AZ12" s="61">
        <f t="shared" si="25"/>
        <v>18.0625</v>
      </c>
      <c r="BA12" s="61">
        <v>3</v>
      </c>
      <c r="BB12" s="61">
        <f t="shared" si="26"/>
        <v>5.0625</v>
      </c>
      <c r="BC12" s="61">
        <v>8</v>
      </c>
      <c r="BD12" s="61">
        <f t="shared" si="27"/>
        <v>52.5625</v>
      </c>
      <c r="BE12" s="61">
        <v>1</v>
      </c>
      <c r="BF12" s="61">
        <f t="shared" si="28"/>
        <v>6.25E-2</v>
      </c>
      <c r="BG12" s="61">
        <v>10</v>
      </c>
      <c r="BH12" s="61">
        <f t="shared" si="29"/>
        <v>85.5625</v>
      </c>
      <c r="BI12" s="61">
        <v>10</v>
      </c>
      <c r="BJ12" s="61">
        <f t="shared" si="30"/>
        <v>85.5625</v>
      </c>
      <c r="BK12" s="61">
        <v>6</v>
      </c>
      <c r="BL12" s="61">
        <f t="shared" si="31"/>
        <v>27.5625</v>
      </c>
      <c r="BM12" s="61">
        <v>1</v>
      </c>
      <c r="BN12" s="61">
        <f t="shared" si="32"/>
        <v>6.25E-2</v>
      </c>
      <c r="BO12" s="61">
        <v>9</v>
      </c>
      <c r="BP12" s="61">
        <f t="shared" si="33"/>
        <v>68.0625</v>
      </c>
      <c r="BQ12" s="61">
        <v>0</v>
      </c>
      <c r="BR12" s="61">
        <f t="shared" si="34"/>
        <v>0.5625</v>
      </c>
      <c r="BS12" s="61">
        <v>6</v>
      </c>
      <c r="BT12" s="61">
        <f t="shared" si="35"/>
        <v>27.5625</v>
      </c>
      <c r="BU12" s="61">
        <v>1</v>
      </c>
      <c r="BV12" s="61">
        <f t="shared" si="36"/>
        <v>6.25E-2</v>
      </c>
      <c r="BW12" s="30">
        <v>3</v>
      </c>
      <c r="BX12" s="20">
        <f t="shared" si="37"/>
        <v>5.0625</v>
      </c>
      <c r="BY12" s="26">
        <f t="shared" si="41"/>
        <v>4.25</v>
      </c>
      <c r="BZ12" s="26"/>
      <c r="CA12" s="26">
        <f t="shared" si="42"/>
        <v>12.25</v>
      </c>
      <c r="CB12" s="16">
        <v>0</v>
      </c>
      <c r="CC12" s="16">
        <v>10</v>
      </c>
      <c r="CD12" s="20">
        <f t="shared" si="38"/>
        <v>100</v>
      </c>
      <c r="CE12" s="40">
        <v>3.75</v>
      </c>
      <c r="CF12" s="46">
        <f t="shared" si="39"/>
        <v>9</v>
      </c>
      <c r="CG12" s="60">
        <f>Table1[[#This Row],[PROMEDIO-HUMANO]]/10</f>
        <v>7.4999999999999997E-2</v>
      </c>
      <c r="CH12" s="40">
        <v>6.25</v>
      </c>
      <c r="CI12" s="16">
        <v>2.12</v>
      </c>
      <c r="CJ12" s="16">
        <f t="shared" si="43"/>
        <v>6.88</v>
      </c>
      <c r="CK12">
        <f>POWER((Table1[[#This Row],[PROMEDIO-HUMANO]]-CJ12),2)</f>
        <v>37.576900000000002</v>
      </c>
      <c r="CL12">
        <v>28.944399999999998</v>
      </c>
      <c r="CM12">
        <v>2.1875</v>
      </c>
      <c r="CN12" s="68">
        <f t="shared" si="40"/>
        <v>2.06640625</v>
      </c>
      <c r="CO12" s="16">
        <f>ABS(Table1[[#This Row],[PROMEDIO-HUMANO]]-CJ12)</f>
        <v>6.13</v>
      </c>
      <c r="CP12" s="16">
        <f>ABS(Table1[[#This Row],[PROMEDIO-HUMANO]]-CM12)</f>
        <v>1.4375</v>
      </c>
    </row>
    <row r="13" spans="1:94" ht="38.25" customHeight="1">
      <c r="A13">
        <v>1</v>
      </c>
      <c r="B13" s="15" t="s">
        <v>18</v>
      </c>
      <c r="C13" s="16">
        <v>0</v>
      </c>
      <c r="D13" s="16">
        <f t="shared" si="0"/>
        <v>0</v>
      </c>
      <c r="E13" s="28">
        <v>0</v>
      </c>
      <c r="F13" s="16">
        <f t="shared" si="1"/>
        <v>0</v>
      </c>
      <c r="G13" s="16">
        <v>3</v>
      </c>
      <c r="H13" s="16">
        <f t="shared" si="2"/>
        <v>9</v>
      </c>
      <c r="I13" s="16">
        <v>3</v>
      </c>
      <c r="J13" s="16">
        <f t="shared" si="3"/>
        <v>9</v>
      </c>
      <c r="K13" s="26">
        <f t="shared" si="4"/>
        <v>1.5</v>
      </c>
      <c r="L13" s="26">
        <v>1.7647058823499999</v>
      </c>
      <c r="M13" s="26">
        <f t="shared" si="5"/>
        <v>7.0069204150691997E-2</v>
      </c>
      <c r="N13" s="26">
        <f t="shared" si="6"/>
        <v>0.26470588234999992</v>
      </c>
      <c r="O13" s="61">
        <v>7</v>
      </c>
      <c r="P13" s="44">
        <f t="shared" si="7"/>
        <v>30.25</v>
      </c>
      <c r="Q13" s="61">
        <v>7</v>
      </c>
      <c r="R13" s="61">
        <f t="shared" si="8"/>
        <v>30.25</v>
      </c>
      <c r="S13" s="61">
        <v>2</v>
      </c>
      <c r="T13" s="61">
        <f t="shared" si="9"/>
        <v>0.25</v>
      </c>
      <c r="U13" s="61">
        <v>4</v>
      </c>
      <c r="V13" s="61">
        <f t="shared" si="10"/>
        <v>6.25</v>
      </c>
      <c r="W13" s="61">
        <v>10</v>
      </c>
      <c r="X13" s="61">
        <f t="shared" si="11"/>
        <v>72.25</v>
      </c>
      <c r="Y13" s="61">
        <v>8</v>
      </c>
      <c r="Z13" s="61">
        <f t="shared" si="12"/>
        <v>42.25</v>
      </c>
      <c r="AA13" s="61">
        <v>7</v>
      </c>
      <c r="AB13" s="61">
        <f t="shared" si="13"/>
        <v>30.25</v>
      </c>
      <c r="AC13" s="61">
        <v>9</v>
      </c>
      <c r="AD13" s="61">
        <f t="shared" si="14"/>
        <v>56.25</v>
      </c>
      <c r="AE13" s="61">
        <v>8</v>
      </c>
      <c r="AF13" s="61">
        <f t="shared" si="15"/>
        <v>42.25</v>
      </c>
      <c r="AG13" s="61">
        <v>6</v>
      </c>
      <c r="AH13" s="61">
        <f t="shared" si="16"/>
        <v>20.25</v>
      </c>
      <c r="AI13" s="61">
        <v>3</v>
      </c>
      <c r="AJ13" s="61">
        <f t="shared" si="17"/>
        <v>2.25</v>
      </c>
      <c r="AK13" s="61">
        <v>8</v>
      </c>
      <c r="AL13" s="61">
        <f t="shared" si="18"/>
        <v>42.25</v>
      </c>
      <c r="AM13" s="61">
        <v>9</v>
      </c>
      <c r="AN13" s="61">
        <f t="shared" si="19"/>
        <v>56.25</v>
      </c>
      <c r="AO13" s="61">
        <v>3</v>
      </c>
      <c r="AP13" s="61">
        <f t="shared" si="20"/>
        <v>2.25</v>
      </c>
      <c r="AQ13" s="61">
        <v>7</v>
      </c>
      <c r="AR13" s="61">
        <f t="shared" si="21"/>
        <v>30.25</v>
      </c>
      <c r="AS13" s="61">
        <v>1</v>
      </c>
      <c r="AT13" s="61">
        <f t="shared" si="22"/>
        <v>0.25</v>
      </c>
      <c r="AU13" s="61">
        <v>2</v>
      </c>
      <c r="AV13" s="61">
        <f t="shared" si="23"/>
        <v>0.25</v>
      </c>
      <c r="AW13" s="61">
        <v>1</v>
      </c>
      <c r="AX13" s="61">
        <f t="shared" si="24"/>
        <v>0.25</v>
      </c>
      <c r="AY13" s="61">
        <v>7</v>
      </c>
      <c r="AZ13" s="61">
        <f t="shared" si="25"/>
        <v>30.25</v>
      </c>
      <c r="BA13" s="61">
        <v>4</v>
      </c>
      <c r="BB13" s="61">
        <f t="shared" si="26"/>
        <v>6.25</v>
      </c>
      <c r="BC13" s="61">
        <v>10</v>
      </c>
      <c r="BD13" s="61">
        <f t="shared" si="27"/>
        <v>72.25</v>
      </c>
      <c r="BE13" s="61">
        <v>4</v>
      </c>
      <c r="BF13" s="61">
        <f t="shared" si="28"/>
        <v>6.25</v>
      </c>
      <c r="BG13" s="61">
        <v>7</v>
      </c>
      <c r="BH13" s="61">
        <f t="shared" si="29"/>
        <v>30.25</v>
      </c>
      <c r="BI13" s="61">
        <v>6</v>
      </c>
      <c r="BJ13" s="61">
        <f t="shared" si="30"/>
        <v>20.25</v>
      </c>
      <c r="BK13" s="61">
        <v>5</v>
      </c>
      <c r="BL13" s="61">
        <f t="shared" si="31"/>
        <v>12.25</v>
      </c>
      <c r="BM13" s="61">
        <v>10</v>
      </c>
      <c r="BN13" s="61">
        <f t="shared" si="32"/>
        <v>72.25</v>
      </c>
      <c r="BO13" s="61">
        <v>5</v>
      </c>
      <c r="BP13" s="61">
        <f t="shared" si="33"/>
        <v>12.25</v>
      </c>
      <c r="BQ13" s="61">
        <v>10</v>
      </c>
      <c r="BR13" s="61">
        <f t="shared" si="34"/>
        <v>72.25</v>
      </c>
      <c r="BS13" s="61">
        <v>0</v>
      </c>
      <c r="BT13" s="61">
        <f t="shared" si="35"/>
        <v>2.25</v>
      </c>
      <c r="BU13" s="61">
        <v>4</v>
      </c>
      <c r="BV13" s="61">
        <f t="shared" si="36"/>
        <v>6.25</v>
      </c>
      <c r="BW13" s="30">
        <v>7</v>
      </c>
      <c r="BX13" s="20">
        <f t="shared" si="37"/>
        <v>30.25</v>
      </c>
      <c r="BY13" s="26">
        <f t="shared" si="41"/>
        <v>5.65625</v>
      </c>
      <c r="BZ13" s="26"/>
      <c r="CA13" s="26">
        <f t="shared" si="42"/>
        <v>17.2744140625</v>
      </c>
      <c r="CB13" s="16">
        <v>0</v>
      </c>
      <c r="CC13" s="16">
        <v>10</v>
      </c>
      <c r="CD13" s="20">
        <f t="shared" si="38"/>
        <v>100</v>
      </c>
      <c r="CE13" s="40">
        <v>0</v>
      </c>
      <c r="CF13" s="46">
        <f t="shared" si="39"/>
        <v>2.25</v>
      </c>
      <c r="CG13" s="60">
        <f>Table1[[#This Row],[PROMEDIO-HUMANO]]/10</f>
        <v>0.15</v>
      </c>
      <c r="CH13" s="40">
        <v>10</v>
      </c>
      <c r="CI13" s="16">
        <v>0</v>
      </c>
      <c r="CJ13" s="16">
        <f t="shared" si="43"/>
        <v>9</v>
      </c>
      <c r="CK13">
        <f>POWER((Table1[[#This Row],[PROMEDIO-HUMANO]]-CJ13),2)</f>
        <v>56.25</v>
      </c>
      <c r="CL13">
        <v>42.25</v>
      </c>
      <c r="CM13">
        <v>0.48295454545499999</v>
      </c>
      <c r="CN13" s="68">
        <f t="shared" si="40"/>
        <v>1.0343814566106457</v>
      </c>
      <c r="CO13" s="16">
        <f>ABS(Table1[[#This Row],[PROMEDIO-HUMANO]]-CJ13)</f>
        <v>7.5</v>
      </c>
      <c r="CP13" s="16">
        <f>ABS(Table1[[#This Row],[PROMEDIO-HUMANO]]-CM13)</f>
        <v>1.0170454545450001</v>
      </c>
    </row>
    <row r="14" spans="1:94" ht="25.5" customHeight="1">
      <c r="A14">
        <v>1</v>
      </c>
      <c r="B14" s="17" t="s">
        <v>19</v>
      </c>
      <c r="C14" s="16">
        <v>1</v>
      </c>
      <c r="D14" s="16">
        <f t="shared" si="0"/>
        <v>1</v>
      </c>
      <c r="E14" s="28">
        <v>0</v>
      </c>
      <c r="F14" s="16">
        <f t="shared" si="1"/>
        <v>0</v>
      </c>
      <c r="G14" s="16">
        <v>1</v>
      </c>
      <c r="H14" s="16">
        <f t="shared" si="2"/>
        <v>1</v>
      </c>
      <c r="I14" s="16">
        <v>5</v>
      </c>
      <c r="J14" s="16">
        <f t="shared" si="3"/>
        <v>25</v>
      </c>
      <c r="K14" s="26">
        <f t="shared" si="4"/>
        <v>1.75</v>
      </c>
      <c r="L14" s="26">
        <v>2.5</v>
      </c>
      <c r="M14" s="26">
        <f t="shared" si="5"/>
        <v>0.5625</v>
      </c>
      <c r="N14" s="26">
        <f t="shared" si="6"/>
        <v>0.75</v>
      </c>
      <c r="O14" s="61">
        <v>4</v>
      </c>
      <c r="P14" s="44">
        <f t="shared" si="7"/>
        <v>5.0625</v>
      </c>
      <c r="Q14" s="61">
        <v>1</v>
      </c>
      <c r="R14" s="61">
        <f t="shared" si="8"/>
        <v>0.5625</v>
      </c>
      <c r="S14" s="61">
        <v>3</v>
      </c>
      <c r="T14" s="61">
        <f t="shared" si="9"/>
        <v>1.5625</v>
      </c>
      <c r="U14" s="61">
        <v>5</v>
      </c>
      <c r="V14" s="61">
        <f t="shared" si="10"/>
        <v>10.5625</v>
      </c>
      <c r="W14" s="61">
        <v>10</v>
      </c>
      <c r="X14" s="61">
        <f t="shared" si="11"/>
        <v>68.0625</v>
      </c>
      <c r="Y14" s="61">
        <v>3</v>
      </c>
      <c r="Z14" s="61">
        <f t="shared" si="12"/>
        <v>1.5625</v>
      </c>
      <c r="AA14" s="61">
        <v>5</v>
      </c>
      <c r="AB14" s="61">
        <f t="shared" si="13"/>
        <v>10.5625</v>
      </c>
      <c r="AC14" s="61">
        <v>10</v>
      </c>
      <c r="AD14" s="61">
        <f t="shared" si="14"/>
        <v>68.0625</v>
      </c>
      <c r="AE14" s="61">
        <v>7</v>
      </c>
      <c r="AF14" s="61">
        <f t="shared" si="15"/>
        <v>27.5625</v>
      </c>
      <c r="AG14" s="61">
        <v>8</v>
      </c>
      <c r="AH14" s="61">
        <f t="shared" si="16"/>
        <v>39.0625</v>
      </c>
      <c r="AI14" s="61">
        <v>0</v>
      </c>
      <c r="AJ14" s="61">
        <f t="shared" si="17"/>
        <v>3.0625</v>
      </c>
      <c r="AK14" s="61">
        <v>1</v>
      </c>
      <c r="AL14" s="61">
        <f t="shared" si="18"/>
        <v>0.5625</v>
      </c>
      <c r="AM14" s="61">
        <v>6</v>
      </c>
      <c r="AN14" s="61">
        <f t="shared" si="19"/>
        <v>18.0625</v>
      </c>
      <c r="AO14" s="61">
        <v>10</v>
      </c>
      <c r="AP14" s="61">
        <f t="shared" si="20"/>
        <v>68.0625</v>
      </c>
      <c r="AQ14" s="61">
        <v>1</v>
      </c>
      <c r="AR14" s="61">
        <f t="shared" si="21"/>
        <v>0.5625</v>
      </c>
      <c r="AS14" s="61">
        <v>2</v>
      </c>
      <c r="AT14" s="61">
        <f t="shared" si="22"/>
        <v>6.25E-2</v>
      </c>
      <c r="AU14" s="61">
        <v>0</v>
      </c>
      <c r="AV14" s="61">
        <f t="shared" si="23"/>
        <v>3.0625</v>
      </c>
      <c r="AW14" s="61">
        <v>0</v>
      </c>
      <c r="AX14" s="61">
        <f t="shared" si="24"/>
        <v>3.0625</v>
      </c>
      <c r="AY14" s="61">
        <v>10</v>
      </c>
      <c r="AZ14" s="61">
        <f t="shared" si="25"/>
        <v>68.0625</v>
      </c>
      <c r="BA14" s="61">
        <v>8</v>
      </c>
      <c r="BB14" s="61">
        <f t="shared" si="26"/>
        <v>39.0625</v>
      </c>
      <c r="BC14" s="61">
        <v>8</v>
      </c>
      <c r="BD14" s="61">
        <f t="shared" si="27"/>
        <v>39.0625</v>
      </c>
      <c r="BE14" s="61">
        <v>3</v>
      </c>
      <c r="BF14" s="61">
        <f t="shared" si="28"/>
        <v>1.5625</v>
      </c>
      <c r="BG14" s="61">
        <v>9</v>
      </c>
      <c r="BH14" s="61">
        <f t="shared" si="29"/>
        <v>52.5625</v>
      </c>
      <c r="BI14" s="61">
        <v>2</v>
      </c>
      <c r="BJ14" s="61">
        <f t="shared" si="30"/>
        <v>6.25E-2</v>
      </c>
      <c r="BK14" s="61">
        <v>1</v>
      </c>
      <c r="BL14" s="61">
        <f t="shared" si="31"/>
        <v>0.5625</v>
      </c>
      <c r="BM14" s="61">
        <v>0</v>
      </c>
      <c r="BN14" s="61">
        <f t="shared" si="32"/>
        <v>3.0625</v>
      </c>
      <c r="BO14" s="61">
        <v>5</v>
      </c>
      <c r="BP14" s="61">
        <f t="shared" si="33"/>
        <v>10.5625</v>
      </c>
      <c r="BQ14" s="61">
        <v>9</v>
      </c>
      <c r="BR14" s="61">
        <f t="shared" si="34"/>
        <v>52.5625</v>
      </c>
      <c r="BS14" s="61">
        <v>2</v>
      </c>
      <c r="BT14" s="61">
        <f t="shared" si="35"/>
        <v>6.25E-2</v>
      </c>
      <c r="BU14" s="61">
        <v>5</v>
      </c>
      <c r="BV14" s="61">
        <f t="shared" si="36"/>
        <v>10.5625</v>
      </c>
      <c r="BW14" s="30">
        <v>10</v>
      </c>
      <c r="BX14" s="20">
        <f t="shared" si="37"/>
        <v>68.0625</v>
      </c>
      <c r="BY14" s="26">
        <f t="shared" si="41"/>
        <v>4.6875</v>
      </c>
      <c r="BZ14" s="26"/>
      <c r="CA14" s="26">
        <f t="shared" si="42"/>
        <v>8.62890625</v>
      </c>
      <c r="CB14" s="16">
        <v>0</v>
      </c>
      <c r="CC14" s="16">
        <v>10</v>
      </c>
      <c r="CD14" s="20">
        <f t="shared" si="38"/>
        <v>100</v>
      </c>
      <c r="CE14" s="40">
        <v>0</v>
      </c>
      <c r="CF14" s="46">
        <f t="shared" si="39"/>
        <v>3.0625</v>
      </c>
      <c r="CG14" s="60">
        <f>Table1[[#This Row],[PROMEDIO-HUMANO]]/10</f>
        <v>0.17499999999999999</v>
      </c>
      <c r="CH14" s="40">
        <v>10</v>
      </c>
      <c r="CI14" s="16">
        <v>0</v>
      </c>
      <c r="CJ14" s="16">
        <f t="shared" si="43"/>
        <v>9</v>
      </c>
      <c r="CK14">
        <f>POWER((Table1[[#This Row],[PROMEDIO-HUMANO]]-CJ14),2)</f>
        <v>52.5625</v>
      </c>
      <c r="CL14">
        <v>45.5625</v>
      </c>
      <c r="CM14">
        <v>0.208333333333</v>
      </c>
      <c r="CN14" s="68">
        <f t="shared" si="40"/>
        <v>2.3767361111121388</v>
      </c>
      <c r="CO14" s="16">
        <f>ABS(Table1[[#This Row],[PROMEDIO-HUMANO]]-CJ14)</f>
        <v>7.25</v>
      </c>
      <c r="CP14" s="16">
        <f>ABS(Table1[[#This Row],[PROMEDIO-HUMANO]]-CM14)</f>
        <v>1.541666666667</v>
      </c>
    </row>
    <row r="15" spans="1:94" ht="25.5" customHeight="1">
      <c r="A15">
        <v>1</v>
      </c>
      <c r="B15" s="15" t="s">
        <v>22</v>
      </c>
      <c r="C15" s="16">
        <v>3</v>
      </c>
      <c r="D15" s="16">
        <f t="shared" si="0"/>
        <v>9</v>
      </c>
      <c r="E15" s="28">
        <v>0</v>
      </c>
      <c r="F15" s="16">
        <f t="shared" si="1"/>
        <v>0</v>
      </c>
      <c r="G15" s="16">
        <v>1</v>
      </c>
      <c r="H15" s="16">
        <f t="shared" si="2"/>
        <v>1</v>
      </c>
      <c r="I15" s="16">
        <v>4</v>
      </c>
      <c r="J15" s="16">
        <f t="shared" si="3"/>
        <v>16</v>
      </c>
      <c r="K15" s="26">
        <f t="shared" si="4"/>
        <v>2</v>
      </c>
      <c r="L15" s="26">
        <v>1.36363636364</v>
      </c>
      <c r="M15" s="26">
        <f t="shared" si="5"/>
        <v>0.40495867768132238</v>
      </c>
      <c r="N15" s="26">
        <f t="shared" si="6"/>
        <v>0.63636363636000004</v>
      </c>
      <c r="O15" s="61">
        <v>1</v>
      </c>
      <c r="P15" s="44">
        <f t="shared" si="7"/>
        <v>1</v>
      </c>
      <c r="Q15" s="61">
        <v>2</v>
      </c>
      <c r="R15" s="61">
        <f t="shared" si="8"/>
        <v>0</v>
      </c>
      <c r="S15" s="61">
        <v>4</v>
      </c>
      <c r="T15" s="61">
        <f t="shared" si="9"/>
        <v>4</v>
      </c>
      <c r="U15" s="61">
        <v>9</v>
      </c>
      <c r="V15" s="61">
        <f t="shared" si="10"/>
        <v>49</v>
      </c>
      <c r="W15" s="61">
        <v>4</v>
      </c>
      <c r="X15" s="61">
        <f t="shared" si="11"/>
        <v>4</v>
      </c>
      <c r="Y15" s="61">
        <v>7</v>
      </c>
      <c r="Z15" s="61">
        <f t="shared" si="12"/>
        <v>25</v>
      </c>
      <c r="AA15" s="61">
        <v>3</v>
      </c>
      <c r="AB15" s="61">
        <f t="shared" si="13"/>
        <v>1</v>
      </c>
      <c r="AC15" s="61">
        <v>2</v>
      </c>
      <c r="AD15" s="61">
        <f t="shared" si="14"/>
        <v>0</v>
      </c>
      <c r="AE15" s="61">
        <v>2</v>
      </c>
      <c r="AF15" s="61">
        <f t="shared" si="15"/>
        <v>0</v>
      </c>
      <c r="AG15" s="61">
        <v>10</v>
      </c>
      <c r="AH15" s="61">
        <f t="shared" si="16"/>
        <v>64</v>
      </c>
      <c r="AI15" s="61">
        <v>0</v>
      </c>
      <c r="AJ15" s="61">
        <f t="shared" si="17"/>
        <v>4</v>
      </c>
      <c r="AK15" s="61">
        <v>10</v>
      </c>
      <c r="AL15" s="61">
        <f t="shared" si="18"/>
        <v>64</v>
      </c>
      <c r="AM15" s="61">
        <v>0</v>
      </c>
      <c r="AN15" s="61">
        <f t="shared" si="19"/>
        <v>4</v>
      </c>
      <c r="AO15" s="61">
        <v>5</v>
      </c>
      <c r="AP15" s="61">
        <f t="shared" si="20"/>
        <v>9</v>
      </c>
      <c r="AQ15" s="61">
        <v>3</v>
      </c>
      <c r="AR15" s="61">
        <f t="shared" si="21"/>
        <v>1</v>
      </c>
      <c r="AS15" s="61">
        <v>4</v>
      </c>
      <c r="AT15" s="61">
        <f t="shared" si="22"/>
        <v>4</v>
      </c>
      <c r="AU15" s="61">
        <v>1</v>
      </c>
      <c r="AV15" s="61">
        <f t="shared" si="23"/>
        <v>1</v>
      </c>
      <c r="AW15" s="61">
        <v>7</v>
      </c>
      <c r="AX15" s="61">
        <f t="shared" si="24"/>
        <v>25</v>
      </c>
      <c r="AY15" s="61">
        <v>10</v>
      </c>
      <c r="AZ15" s="61">
        <f t="shared" si="25"/>
        <v>64</v>
      </c>
      <c r="BA15" s="61">
        <v>0</v>
      </c>
      <c r="BB15" s="61">
        <f t="shared" si="26"/>
        <v>4</v>
      </c>
      <c r="BC15" s="61">
        <v>10</v>
      </c>
      <c r="BD15" s="61">
        <f t="shared" si="27"/>
        <v>64</v>
      </c>
      <c r="BE15" s="61">
        <v>1</v>
      </c>
      <c r="BF15" s="61">
        <f t="shared" si="28"/>
        <v>1</v>
      </c>
      <c r="BG15" s="61">
        <v>10</v>
      </c>
      <c r="BH15" s="61">
        <f t="shared" si="29"/>
        <v>64</v>
      </c>
      <c r="BI15" s="61">
        <v>0</v>
      </c>
      <c r="BJ15" s="61">
        <f t="shared" si="30"/>
        <v>4</v>
      </c>
      <c r="BK15" s="61">
        <v>10</v>
      </c>
      <c r="BL15" s="61">
        <f t="shared" si="31"/>
        <v>64</v>
      </c>
      <c r="BM15" s="61">
        <v>4</v>
      </c>
      <c r="BN15" s="61">
        <f t="shared" si="32"/>
        <v>4</v>
      </c>
      <c r="BO15" s="61">
        <v>8</v>
      </c>
      <c r="BP15" s="61">
        <f t="shared" si="33"/>
        <v>36</v>
      </c>
      <c r="BQ15" s="61">
        <v>0</v>
      </c>
      <c r="BR15" s="61">
        <f t="shared" si="34"/>
        <v>4</v>
      </c>
      <c r="BS15" s="61">
        <v>9</v>
      </c>
      <c r="BT15" s="61">
        <f t="shared" si="35"/>
        <v>49</v>
      </c>
      <c r="BU15" s="61">
        <v>7</v>
      </c>
      <c r="BV15" s="61">
        <f t="shared" si="36"/>
        <v>25</v>
      </c>
      <c r="BW15" s="30">
        <v>0</v>
      </c>
      <c r="BX15" s="20">
        <f t="shared" si="37"/>
        <v>4</v>
      </c>
      <c r="BY15" s="26">
        <f t="shared" si="41"/>
        <v>4.75</v>
      </c>
      <c r="BZ15" s="26"/>
      <c r="CA15" s="26">
        <f t="shared" si="42"/>
        <v>7.5625</v>
      </c>
      <c r="CB15" s="16">
        <v>0</v>
      </c>
      <c r="CC15" s="16">
        <v>10</v>
      </c>
      <c r="CD15" s="20">
        <f t="shared" si="38"/>
        <v>100</v>
      </c>
      <c r="CE15" s="40">
        <v>4.2857142857100001</v>
      </c>
      <c r="CF15" s="46">
        <f t="shared" si="39"/>
        <v>5.2244897958987764</v>
      </c>
      <c r="CG15" s="60">
        <f>Table1[[#This Row],[PROMEDIO-HUMANO]]/10</f>
        <v>0.2</v>
      </c>
      <c r="CH15" s="40">
        <v>5.7142857142899999</v>
      </c>
      <c r="CI15" s="16">
        <v>2.12</v>
      </c>
      <c r="CJ15" s="16">
        <f t="shared" si="43"/>
        <v>6.88</v>
      </c>
      <c r="CK15">
        <f>POWER((Table1[[#This Row],[PROMEDIO-HUMANO]]-CJ15),2)</f>
        <v>23.814399999999999</v>
      </c>
      <c r="CL15">
        <v>17.056899999999999</v>
      </c>
      <c r="CM15">
        <v>1.7045454545500001</v>
      </c>
      <c r="CN15" s="68">
        <f t="shared" si="40"/>
        <v>8.7293388427066076E-2</v>
      </c>
      <c r="CO15" s="16">
        <f>ABS(Table1[[#This Row],[PROMEDIO-HUMANO]]-CJ15)</f>
        <v>4.88</v>
      </c>
      <c r="CP15" s="16">
        <f>ABS(Table1[[#This Row],[PROMEDIO-HUMANO]]-CM15)</f>
        <v>0.29545454544999994</v>
      </c>
    </row>
    <row r="16" spans="1:94" ht="51" customHeight="1">
      <c r="A16">
        <v>1</v>
      </c>
      <c r="B16" s="17" t="s">
        <v>25</v>
      </c>
      <c r="C16" s="16">
        <v>3</v>
      </c>
      <c r="D16" s="16">
        <f t="shared" si="0"/>
        <v>9</v>
      </c>
      <c r="E16" s="28">
        <v>0</v>
      </c>
      <c r="F16" s="16">
        <f t="shared" si="1"/>
        <v>0</v>
      </c>
      <c r="G16" s="16">
        <v>1</v>
      </c>
      <c r="H16" s="16">
        <f t="shared" si="2"/>
        <v>1</v>
      </c>
      <c r="I16" s="16">
        <v>5</v>
      </c>
      <c r="J16" s="16">
        <f t="shared" si="3"/>
        <v>25</v>
      </c>
      <c r="K16" s="26">
        <f t="shared" si="4"/>
        <v>2.25</v>
      </c>
      <c r="L16" s="26">
        <v>2.5</v>
      </c>
      <c r="M16" s="26">
        <f t="shared" si="5"/>
        <v>6.25E-2</v>
      </c>
      <c r="N16" s="26">
        <f t="shared" si="6"/>
        <v>0.25</v>
      </c>
      <c r="O16" s="61">
        <v>2</v>
      </c>
      <c r="P16" s="44">
        <f t="shared" si="7"/>
        <v>6.25E-2</v>
      </c>
      <c r="Q16" s="61">
        <v>5</v>
      </c>
      <c r="R16" s="61">
        <f t="shared" si="8"/>
        <v>7.5625</v>
      </c>
      <c r="S16" s="61">
        <v>2</v>
      </c>
      <c r="T16" s="61">
        <f t="shared" si="9"/>
        <v>6.25E-2</v>
      </c>
      <c r="U16" s="61">
        <v>6</v>
      </c>
      <c r="V16" s="61">
        <f t="shared" si="10"/>
        <v>14.0625</v>
      </c>
      <c r="W16" s="61">
        <v>2</v>
      </c>
      <c r="X16" s="61">
        <f t="shared" si="11"/>
        <v>6.25E-2</v>
      </c>
      <c r="Y16" s="61">
        <v>10</v>
      </c>
      <c r="Z16" s="61">
        <f t="shared" si="12"/>
        <v>60.0625</v>
      </c>
      <c r="AA16" s="61">
        <v>6</v>
      </c>
      <c r="AB16" s="61">
        <f t="shared" si="13"/>
        <v>14.0625</v>
      </c>
      <c r="AC16" s="61">
        <v>10</v>
      </c>
      <c r="AD16" s="61">
        <f t="shared" si="14"/>
        <v>60.0625</v>
      </c>
      <c r="AE16" s="61">
        <v>10</v>
      </c>
      <c r="AF16" s="61">
        <f t="shared" si="15"/>
        <v>60.0625</v>
      </c>
      <c r="AG16" s="61">
        <v>10</v>
      </c>
      <c r="AH16" s="61">
        <f t="shared" si="16"/>
        <v>60.0625</v>
      </c>
      <c r="AI16" s="61">
        <v>7</v>
      </c>
      <c r="AJ16" s="61">
        <f t="shared" si="17"/>
        <v>22.5625</v>
      </c>
      <c r="AK16" s="61">
        <v>7</v>
      </c>
      <c r="AL16" s="61">
        <f t="shared" si="18"/>
        <v>22.5625</v>
      </c>
      <c r="AM16" s="61">
        <v>4</v>
      </c>
      <c r="AN16" s="61">
        <f t="shared" si="19"/>
        <v>3.0625</v>
      </c>
      <c r="AO16" s="61">
        <v>4</v>
      </c>
      <c r="AP16" s="61">
        <f t="shared" si="20"/>
        <v>3.0625</v>
      </c>
      <c r="AQ16" s="61">
        <v>8</v>
      </c>
      <c r="AR16" s="61">
        <f t="shared" si="21"/>
        <v>33.0625</v>
      </c>
      <c r="AS16" s="61">
        <v>5</v>
      </c>
      <c r="AT16" s="61">
        <f t="shared" si="22"/>
        <v>7.5625</v>
      </c>
      <c r="AU16" s="61">
        <v>9</v>
      </c>
      <c r="AV16" s="61">
        <f t="shared" si="23"/>
        <v>45.5625</v>
      </c>
      <c r="AW16" s="61">
        <v>4</v>
      </c>
      <c r="AX16" s="61">
        <f t="shared" si="24"/>
        <v>3.0625</v>
      </c>
      <c r="AY16" s="61">
        <v>8</v>
      </c>
      <c r="AZ16" s="61">
        <f t="shared" si="25"/>
        <v>33.0625</v>
      </c>
      <c r="BA16" s="61">
        <v>1</v>
      </c>
      <c r="BB16" s="61">
        <f t="shared" si="26"/>
        <v>1.5625</v>
      </c>
      <c r="BC16" s="61">
        <v>5</v>
      </c>
      <c r="BD16" s="61">
        <f t="shared" si="27"/>
        <v>7.5625</v>
      </c>
      <c r="BE16" s="61">
        <v>0</v>
      </c>
      <c r="BF16" s="61">
        <f t="shared" si="28"/>
        <v>5.0625</v>
      </c>
      <c r="BG16" s="61">
        <v>5</v>
      </c>
      <c r="BH16" s="61">
        <f t="shared" si="29"/>
        <v>7.5625</v>
      </c>
      <c r="BI16" s="61">
        <v>0</v>
      </c>
      <c r="BJ16" s="61">
        <f t="shared" si="30"/>
        <v>5.0625</v>
      </c>
      <c r="BK16" s="61">
        <v>0</v>
      </c>
      <c r="BL16" s="61">
        <f t="shared" si="31"/>
        <v>5.0625</v>
      </c>
      <c r="BM16" s="61">
        <v>7</v>
      </c>
      <c r="BN16" s="61">
        <f t="shared" si="32"/>
        <v>22.5625</v>
      </c>
      <c r="BO16" s="61">
        <v>3</v>
      </c>
      <c r="BP16" s="61">
        <f t="shared" si="33"/>
        <v>0.5625</v>
      </c>
      <c r="BQ16" s="61">
        <v>5</v>
      </c>
      <c r="BR16" s="61">
        <f t="shared" si="34"/>
        <v>7.5625</v>
      </c>
      <c r="BS16" s="61">
        <v>1</v>
      </c>
      <c r="BT16" s="61">
        <f t="shared" si="35"/>
        <v>1.5625</v>
      </c>
      <c r="BU16" s="61">
        <v>1</v>
      </c>
      <c r="BV16" s="61">
        <f t="shared" si="36"/>
        <v>1.5625</v>
      </c>
      <c r="BW16" s="30">
        <v>9</v>
      </c>
      <c r="BX16" s="20">
        <f t="shared" si="37"/>
        <v>45.5625</v>
      </c>
      <c r="BY16" s="26">
        <f t="shared" si="41"/>
        <v>4.90625</v>
      </c>
      <c r="BZ16" s="26"/>
      <c r="CA16" s="26">
        <f t="shared" si="42"/>
        <v>7.0556640625</v>
      </c>
      <c r="CB16" s="16">
        <v>0</v>
      </c>
      <c r="CC16" s="16">
        <v>10</v>
      </c>
      <c r="CD16" s="20">
        <f t="shared" si="38"/>
        <v>100</v>
      </c>
      <c r="CE16" s="40">
        <v>0</v>
      </c>
      <c r="CF16" s="46">
        <f t="shared" si="39"/>
        <v>5.0625</v>
      </c>
      <c r="CG16" s="60">
        <f>Table1[[#This Row],[PROMEDIO-HUMANO]]/10</f>
        <v>0.22500000000000001</v>
      </c>
      <c r="CH16" s="40">
        <v>10</v>
      </c>
      <c r="CI16" s="16">
        <v>0</v>
      </c>
      <c r="CJ16" s="16">
        <f t="shared" si="43"/>
        <v>9</v>
      </c>
      <c r="CK16">
        <f>POWER((Table1[[#This Row],[PROMEDIO-HUMANO]]-CJ16),2)</f>
        <v>45.5625</v>
      </c>
      <c r="CL16">
        <v>39.0625</v>
      </c>
      <c r="CM16">
        <v>0.26315789473700002</v>
      </c>
      <c r="CN16" s="68">
        <f t="shared" si="40"/>
        <v>3.9475415512459096</v>
      </c>
      <c r="CO16" s="16">
        <f>ABS(Table1[[#This Row],[PROMEDIO-HUMANO]]-CJ16)</f>
        <v>6.75</v>
      </c>
      <c r="CP16" s="16">
        <f>ABS(Table1[[#This Row],[PROMEDIO-HUMANO]]-CM16)</f>
        <v>1.9868421052629999</v>
      </c>
    </row>
    <row r="17" spans="1:94" ht="63.75" customHeight="1">
      <c r="A17">
        <v>1</v>
      </c>
      <c r="B17" s="15" t="s">
        <v>26</v>
      </c>
      <c r="C17" s="16">
        <v>5</v>
      </c>
      <c r="D17" s="16">
        <f t="shared" si="0"/>
        <v>25</v>
      </c>
      <c r="E17" s="28">
        <v>0</v>
      </c>
      <c r="F17" s="16">
        <f t="shared" si="1"/>
        <v>0</v>
      </c>
      <c r="G17" s="16">
        <v>1</v>
      </c>
      <c r="H17" s="16">
        <f t="shared" si="2"/>
        <v>1</v>
      </c>
      <c r="I17" s="16">
        <v>5</v>
      </c>
      <c r="J17" s="16">
        <f t="shared" si="3"/>
        <v>25</v>
      </c>
      <c r="K17" s="26">
        <f t="shared" si="4"/>
        <v>2.75</v>
      </c>
      <c r="L17" s="26">
        <v>1.6666666666700001</v>
      </c>
      <c r="M17" s="26">
        <f t="shared" si="5"/>
        <v>1.1736111111038887</v>
      </c>
      <c r="N17" s="26">
        <f t="shared" si="6"/>
        <v>1.0833333333299999</v>
      </c>
      <c r="O17" s="61">
        <v>6</v>
      </c>
      <c r="P17" s="44">
        <f t="shared" si="7"/>
        <v>10.5625</v>
      </c>
      <c r="Q17" s="61">
        <v>4</v>
      </c>
      <c r="R17" s="61">
        <f t="shared" si="8"/>
        <v>1.5625</v>
      </c>
      <c r="S17" s="61">
        <v>7</v>
      </c>
      <c r="T17" s="61">
        <f t="shared" si="9"/>
        <v>18.0625</v>
      </c>
      <c r="U17" s="61">
        <v>9</v>
      </c>
      <c r="V17" s="61">
        <f t="shared" si="10"/>
        <v>39.0625</v>
      </c>
      <c r="W17" s="61">
        <v>5</v>
      </c>
      <c r="X17" s="61">
        <f t="shared" si="11"/>
        <v>5.0625</v>
      </c>
      <c r="Y17" s="61">
        <v>7</v>
      </c>
      <c r="Z17" s="61">
        <f t="shared" si="12"/>
        <v>18.0625</v>
      </c>
      <c r="AA17" s="61">
        <v>1</v>
      </c>
      <c r="AB17" s="61">
        <f t="shared" si="13"/>
        <v>3.0625</v>
      </c>
      <c r="AC17" s="61">
        <v>10</v>
      </c>
      <c r="AD17" s="61">
        <f t="shared" si="14"/>
        <v>52.5625</v>
      </c>
      <c r="AE17" s="61">
        <v>6</v>
      </c>
      <c r="AF17" s="61">
        <f t="shared" si="15"/>
        <v>10.5625</v>
      </c>
      <c r="AG17" s="61">
        <v>0</v>
      </c>
      <c r="AH17" s="61">
        <f t="shared" si="16"/>
        <v>7.5625</v>
      </c>
      <c r="AI17" s="61">
        <v>5</v>
      </c>
      <c r="AJ17" s="61">
        <f t="shared" si="17"/>
        <v>5.0625</v>
      </c>
      <c r="AK17" s="61">
        <v>7</v>
      </c>
      <c r="AL17" s="61">
        <f t="shared" si="18"/>
        <v>18.0625</v>
      </c>
      <c r="AM17" s="61">
        <v>9</v>
      </c>
      <c r="AN17" s="61">
        <f t="shared" si="19"/>
        <v>39.0625</v>
      </c>
      <c r="AO17" s="61">
        <v>8</v>
      </c>
      <c r="AP17" s="61">
        <f t="shared" si="20"/>
        <v>27.5625</v>
      </c>
      <c r="AQ17" s="61">
        <v>0</v>
      </c>
      <c r="AR17" s="61">
        <f t="shared" si="21"/>
        <v>7.5625</v>
      </c>
      <c r="AS17" s="61">
        <v>6</v>
      </c>
      <c r="AT17" s="61">
        <f t="shared" si="22"/>
        <v>10.5625</v>
      </c>
      <c r="AU17" s="61">
        <v>4</v>
      </c>
      <c r="AV17" s="61">
        <f t="shared" si="23"/>
        <v>1.5625</v>
      </c>
      <c r="AW17" s="61">
        <v>7</v>
      </c>
      <c r="AX17" s="61">
        <f t="shared" si="24"/>
        <v>18.0625</v>
      </c>
      <c r="AY17" s="61">
        <v>6</v>
      </c>
      <c r="AZ17" s="61">
        <f t="shared" si="25"/>
        <v>10.5625</v>
      </c>
      <c r="BA17" s="61">
        <v>10</v>
      </c>
      <c r="BB17" s="61">
        <f t="shared" si="26"/>
        <v>52.5625</v>
      </c>
      <c r="BC17" s="61">
        <v>5</v>
      </c>
      <c r="BD17" s="61">
        <f t="shared" si="27"/>
        <v>5.0625</v>
      </c>
      <c r="BE17" s="61">
        <v>1</v>
      </c>
      <c r="BF17" s="61">
        <f t="shared" si="28"/>
        <v>3.0625</v>
      </c>
      <c r="BG17" s="61">
        <v>2</v>
      </c>
      <c r="BH17" s="61">
        <f t="shared" si="29"/>
        <v>0.5625</v>
      </c>
      <c r="BI17" s="61">
        <v>8</v>
      </c>
      <c r="BJ17" s="61">
        <f t="shared" si="30"/>
        <v>27.5625</v>
      </c>
      <c r="BK17" s="61">
        <v>4</v>
      </c>
      <c r="BL17" s="61">
        <f t="shared" si="31"/>
        <v>1.5625</v>
      </c>
      <c r="BM17" s="61">
        <v>5</v>
      </c>
      <c r="BN17" s="61">
        <f t="shared" si="32"/>
        <v>5.0625</v>
      </c>
      <c r="BO17" s="61">
        <v>6</v>
      </c>
      <c r="BP17" s="61">
        <f t="shared" si="33"/>
        <v>10.5625</v>
      </c>
      <c r="BQ17" s="61">
        <v>7</v>
      </c>
      <c r="BR17" s="61">
        <f t="shared" si="34"/>
        <v>18.0625</v>
      </c>
      <c r="BS17" s="61">
        <v>10</v>
      </c>
      <c r="BT17" s="61">
        <f t="shared" si="35"/>
        <v>52.5625</v>
      </c>
      <c r="BU17" s="61">
        <v>1</v>
      </c>
      <c r="BV17" s="61">
        <f t="shared" si="36"/>
        <v>3.0625</v>
      </c>
      <c r="BW17" s="30">
        <v>4</v>
      </c>
      <c r="BX17" s="20">
        <f t="shared" si="37"/>
        <v>1.5625</v>
      </c>
      <c r="BY17" s="26">
        <f t="shared" si="41"/>
        <v>5.625</v>
      </c>
      <c r="BZ17" s="26"/>
      <c r="CA17" s="26">
        <f t="shared" si="42"/>
        <v>8.265625</v>
      </c>
      <c r="CB17" s="16">
        <v>0</v>
      </c>
      <c r="CC17" s="16">
        <v>10</v>
      </c>
      <c r="CD17" s="20">
        <f t="shared" si="38"/>
        <v>100</v>
      </c>
      <c r="CE17" s="40">
        <v>1.36363636364</v>
      </c>
      <c r="CF17" s="46">
        <f t="shared" si="39"/>
        <v>1.9220041322213224</v>
      </c>
      <c r="CG17" s="60">
        <f>Table1[[#This Row],[PROMEDIO-HUMANO]]/10</f>
        <v>0.27500000000000002</v>
      </c>
      <c r="CH17" s="40">
        <v>8.6363636363600005</v>
      </c>
      <c r="CI17" s="16">
        <v>2.12</v>
      </c>
      <c r="CJ17" s="16">
        <f t="shared" si="43"/>
        <v>6.88</v>
      </c>
      <c r="CK17">
        <f>POWER((Table1[[#This Row],[PROMEDIO-HUMANO]]-CJ17),2)</f>
        <v>17.056899999999999</v>
      </c>
      <c r="CL17">
        <v>8.2943999999999996</v>
      </c>
      <c r="CM17">
        <v>0.53066037735799998</v>
      </c>
      <c r="CN17" s="68">
        <f t="shared" si="40"/>
        <v>4.9254683606287344</v>
      </c>
      <c r="CO17" s="16">
        <f>ABS(Table1[[#This Row],[PROMEDIO-HUMANO]]-CJ17)</f>
        <v>4.13</v>
      </c>
      <c r="CP17" s="16">
        <f>ABS(Table1[[#This Row],[PROMEDIO-HUMANO]]-CM17)</f>
        <v>2.2193396226419999</v>
      </c>
    </row>
    <row r="18" spans="1:94" ht="51" customHeight="1">
      <c r="A18">
        <v>1</v>
      </c>
      <c r="B18" s="15" t="s">
        <v>28</v>
      </c>
      <c r="C18" s="16">
        <v>0</v>
      </c>
      <c r="D18" s="16">
        <f t="shared" si="0"/>
        <v>0</v>
      </c>
      <c r="E18" s="28">
        <v>0</v>
      </c>
      <c r="F18" s="16">
        <f t="shared" si="1"/>
        <v>0</v>
      </c>
      <c r="G18" s="16">
        <v>2</v>
      </c>
      <c r="H18" s="16">
        <f t="shared" si="2"/>
        <v>4</v>
      </c>
      <c r="I18" s="16">
        <v>5</v>
      </c>
      <c r="J18" s="16">
        <f t="shared" si="3"/>
        <v>25</v>
      </c>
      <c r="K18" s="26">
        <f t="shared" si="4"/>
        <v>1.75</v>
      </c>
      <c r="L18" s="26">
        <v>1.36363636364</v>
      </c>
      <c r="M18" s="26">
        <f t="shared" si="5"/>
        <v>0.14927685950132236</v>
      </c>
      <c r="N18" s="26">
        <f t="shared" si="6"/>
        <v>0.38636363636000004</v>
      </c>
      <c r="O18" s="61">
        <v>1</v>
      </c>
      <c r="P18" s="44">
        <f t="shared" si="7"/>
        <v>0.5625</v>
      </c>
      <c r="Q18" s="61">
        <v>2</v>
      </c>
      <c r="R18" s="61">
        <f t="shared" si="8"/>
        <v>6.25E-2</v>
      </c>
      <c r="S18" s="61">
        <v>5</v>
      </c>
      <c r="T18" s="61">
        <f t="shared" si="9"/>
        <v>10.5625</v>
      </c>
      <c r="U18" s="61">
        <v>9</v>
      </c>
      <c r="V18" s="61">
        <f t="shared" si="10"/>
        <v>52.5625</v>
      </c>
      <c r="W18" s="61">
        <v>9</v>
      </c>
      <c r="X18" s="61">
        <f t="shared" si="11"/>
        <v>52.5625</v>
      </c>
      <c r="Y18" s="61">
        <v>9</v>
      </c>
      <c r="Z18" s="61">
        <f t="shared" si="12"/>
        <v>52.5625</v>
      </c>
      <c r="AA18" s="61">
        <v>0</v>
      </c>
      <c r="AB18" s="61">
        <f t="shared" si="13"/>
        <v>3.0625</v>
      </c>
      <c r="AC18" s="61">
        <v>2</v>
      </c>
      <c r="AD18" s="61">
        <f t="shared" si="14"/>
        <v>6.25E-2</v>
      </c>
      <c r="AE18" s="61">
        <v>4</v>
      </c>
      <c r="AF18" s="61">
        <f t="shared" si="15"/>
        <v>5.0625</v>
      </c>
      <c r="AG18" s="61">
        <v>0</v>
      </c>
      <c r="AH18" s="61">
        <f t="shared" si="16"/>
        <v>3.0625</v>
      </c>
      <c r="AI18" s="61">
        <v>2</v>
      </c>
      <c r="AJ18" s="61">
        <f t="shared" si="17"/>
        <v>6.25E-2</v>
      </c>
      <c r="AK18" s="61">
        <v>2</v>
      </c>
      <c r="AL18" s="61">
        <f t="shared" si="18"/>
        <v>6.25E-2</v>
      </c>
      <c r="AM18" s="61">
        <v>7</v>
      </c>
      <c r="AN18" s="61">
        <f t="shared" si="19"/>
        <v>27.5625</v>
      </c>
      <c r="AO18" s="61">
        <v>5</v>
      </c>
      <c r="AP18" s="61">
        <f t="shared" si="20"/>
        <v>10.5625</v>
      </c>
      <c r="AQ18" s="61">
        <v>3</v>
      </c>
      <c r="AR18" s="61">
        <f t="shared" si="21"/>
        <v>1.5625</v>
      </c>
      <c r="AS18" s="61">
        <v>2</v>
      </c>
      <c r="AT18" s="61">
        <f t="shared" si="22"/>
        <v>6.25E-2</v>
      </c>
      <c r="AU18" s="61">
        <v>2</v>
      </c>
      <c r="AV18" s="61">
        <f t="shared" si="23"/>
        <v>6.25E-2</v>
      </c>
      <c r="AW18" s="61">
        <v>0</v>
      </c>
      <c r="AX18" s="61">
        <f t="shared" si="24"/>
        <v>3.0625</v>
      </c>
      <c r="AY18" s="61">
        <v>9</v>
      </c>
      <c r="AZ18" s="61">
        <f t="shared" si="25"/>
        <v>52.5625</v>
      </c>
      <c r="BA18" s="61">
        <v>9</v>
      </c>
      <c r="BB18" s="61">
        <f t="shared" si="26"/>
        <v>52.5625</v>
      </c>
      <c r="BC18" s="61">
        <v>1</v>
      </c>
      <c r="BD18" s="61">
        <f t="shared" si="27"/>
        <v>0.5625</v>
      </c>
      <c r="BE18" s="61">
        <v>8</v>
      </c>
      <c r="BF18" s="61">
        <f t="shared" si="28"/>
        <v>39.0625</v>
      </c>
      <c r="BG18" s="61">
        <v>0</v>
      </c>
      <c r="BH18" s="61">
        <f t="shared" si="29"/>
        <v>3.0625</v>
      </c>
      <c r="BI18" s="61">
        <v>3</v>
      </c>
      <c r="BJ18" s="61">
        <f t="shared" si="30"/>
        <v>1.5625</v>
      </c>
      <c r="BK18" s="61">
        <v>4</v>
      </c>
      <c r="BL18" s="61">
        <f t="shared" si="31"/>
        <v>5.0625</v>
      </c>
      <c r="BM18" s="61">
        <v>8</v>
      </c>
      <c r="BN18" s="61">
        <f t="shared" si="32"/>
        <v>39.0625</v>
      </c>
      <c r="BO18" s="61">
        <v>1</v>
      </c>
      <c r="BP18" s="61">
        <f t="shared" si="33"/>
        <v>0.5625</v>
      </c>
      <c r="BQ18" s="61">
        <v>1</v>
      </c>
      <c r="BR18" s="61">
        <f t="shared" si="34"/>
        <v>0.5625</v>
      </c>
      <c r="BS18" s="61">
        <v>5</v>
      </c>
      <c r="BT18" s="61">
        <f t="shared" si="35"/>
        <v>10.5625</v>
      </c>
      <c r="BU18" s="61">
        <v>10</v>
      </c>
      <c r="BV18" s="61">
        <f t="shared" si="36"/>
        <v>68.0625</v>
      </c>
      <c r="BW18" s="30">
        <v>10</v>
      </c>
      <c r="BX18" s="20">
        <f t="shared" si="37"/>
        <v>68.0625</v>
      </c>
      <c r="BY18" s="26">
        <f t="shared" si="41"/>
        <v>4.3125</v>
      </c>
      <c r="BZ18" s="26"/>
      <c r="CA18" s="26">
        <f t="shared" si="42"/>
        <v>6.56640625</v>
      </c>
      <c r="CB18" s="16">
        <v>0</v>
      </c>
      <c r="CC18" s="16">
        <v>10</v>
      </c>
      <c r="CD18" s="20">
        <f t="shared" si="38"/>
        <v>100</v>
      </c>
      <c r="CE18" s="40">
        <v>1.5789473684199999</v>
      </c>
      <c r="CF18" s="46">
        <f t="shared" si="39"/>
        <v>2.9259002770443233E-2</v>
      </c>
      <c r="CG18" s="60">
        <f>Table1[[#This Row],[PROMEDIO-HUMANO]]/10</f>
        <v>0.17499999999999999</v>
      </c>
      <c r="CH18" s="40">
        <v>8.4210526315800003</v>
      </c>
      <c r="CI18" s="16">
        <v>8.17</v>
      </c>
      <c r="CJ18" s="16">
        <f t="shared" si="43"/>
        <v>0.83000000000000007</v>
      </c>
      <c r="CK18">
        <f>POWER((Table1[[#This Row],[PROMEDIO-HUMANO]]-CJ18),2)</f>
        <v>0.84639999999999982</v>
      </c>
      <c r="CL18">
        <v>0.33640000000000009</v>
      </c>
      <c r="CM18">
        <v>0.39383561643800002</v>
      </c>
      <c r="CN18" s="68">
        <f t="shared" si="40"/>
        <v>1.8391818352420997</v>
      </c>
      <c r="CO18" s="16">
        <f>ABS(Table1[[#This Row],[PROMEDIO-HUMANO]]-CJ18)</f>
        <v>0.91999999999999993</v>
      </c>
      <c r="CP18" s="16">
        <f>ABS(Table1[[#This Row],[PROMEDIO-HUMANO]]-CM18)</f>
        <v>1.3561643835620001</v>
      </c>
    </row>
    <row r="19" spans="1:94" ht="25.5" customHeight="1">
      <c r="A19">
        <v>1</v>
      </c>
      <c r="B19" s="17" t="s">
        <v>29</v>
      </c>
      <c r="C19" s="16">
        <v>4</v>
      </c>
      <c r="D19" s="16">
        <f t="shared" si="0"/>
        <v>16</v>
      </c>
      <c r="E19" s="28">
        <v>1</v>
      </c>
      <c r="F19" s="16">
        <f t="shared" si="1"/>
        <v>1</v>
      </c>
      <c r="G19" s="16">
        <v>1</v>
      </c>
      <c r="H19" s="16">
        <f t="shared" si="2"/>
        <v>1</v>
      </c>
      <c r="I19" s="16">
        <v>5</v>
      </c>
      <c r="J19" s="16">
        <f t="shared" si="3"/>
        <v>25</v>
      </c>
      <c r="K19" s="26">
        <f t="shared" si="4"/>
        <v>2.75</v>
      </c>
      <c r="L19" s="26">
        <v>2.1428571428600001</v>
      </c>
      <c r="M19" s="26">
        <f t="shared" si="5"/>
        <v>0.3686224489761224</v>
      </c>
      <c r="N19" s="26">
        <f t="shared" si="6"/>
        <v>0.60714285713999994</v>
      </c>
      <c r="O19" s="61">
        <v>8</v>
      </c>
      <c r="P19" s="44">
        <f t="shared" si="7"/>
        <v>27.5625</v>
      </c>
      <c r="Q19" s="61">
        <v>6</v>
      </c>
      <c r="R19" s="61">
        <f t="shared" si="8"/>
        <v>10.5625</v>
      </c>
      <c r="S19" s="61">
        <v>10</v>
      </c>
      <c r="T19" s="61">
        <f t="shared" si="9"/>
        <v>52.5625</v>
      </c>
      <c r="U19" s="61">
        <v>0</v>
      </c>
      <c r="V19" s="61">
        <f t="shared" si="10"/>
        <v>7.5625</v>
      </c>
      <c r="W19" s="61">
        <v>6</v>
      </c>
      <c r="X19" s="61">
        <f t="shared" si="11"/>
        <v>10.5625</v>
      </c>
      <c r="Y19" s="61">
        <v>3</v>
      </c>
      <c r="Z19" s="61">
        <f t="shared" si="12"/>
        <v>6.25E-2</v>
      </c>
      <c r="AA19" s="61">
        <v>1</v>
      </c>
      <c r="AB19" s="61">
        <f t="shared" si="13"/>
        <v>3.0625</v>
      </c>
      <c r="AC19" s="61">
        <v>2</v>
      </c>
      <c r="AD19" s="61">
        <f t="shared" si="14"/>
        <v>0.5625</v>
      </c>
      <c r="AE19" s="61">
        <v>5</v>
      </c>
      <c r="AF19" s="61">
        <f t="shared" si="15"/>
        <v>5.0625</v>
      </c>
      <c r="AG19" s="61">
        <v>4</v>
      </c>
      <c r="AH19" s="61">
        <f t="shared" si="16"/>
        <v>1.5625</v>
      </c>
      <c r="AI19" s="61">
        <v>9</v>
      </c>
      <c r="AJ19" s="61">
        <f t="shared" si="17"/>
        <v>39.0625</v>
      </c>
      <c r="AK19" s="61">
        <v>4</v>
      </c>
      <c r="AL19" s="61">
        <f t="shared" si="18"/>
        <v>1.5625</v>
      </c>
      <c r="AM19" s="61">
        <v>0</v>
      </c>
      <c r="AN19" s="61">
        <f t="shared" si="19"/>
        <v>7.5625</v>
      </c>
      <c r="AO19" s="61">
        <v>2</v>
      </c>
      <c r="AP19" s="61">
        <f t="shared" si="20"/>
        <v>0.5625</v>
      </c>
      <c r="AQ19" s="61">
        <v>0</v>
      </c>
      <c r="AR19" s="61">
        <f t="shared" si="21"/>
        <v>7.5625</v>
      </c>
      <c r="AS19" s="61">
        <v>8</v>
      </c>
      <c r="AT19" s="61">
        <f t="shared" si="22"/>
        <v>27.5625</v>
      </c>
      <c r="AU19" s="61">
        <v>4</v>
      </c>
      <c r="AV19" s="61">
        <f t="shared" si="23"/>
        <v>1.5625</v>
      </c>
      <c r="AW19" s="61">
        <v>3</v>
      </c>
      <c r="AX19" s="61">
        <f t="shared" si="24"/>
        <v>6.25E-2</v>
      </c>
      <c r="AY19" s="61">
        <v>8</v>
      </c>
      <c r="AZ19" s="61">
        <f t="shared" si="25"/>
        <v>27.5625</v>
      </c>
      <c r="BA19" s="61">
        <v>3</v>
      </c>
      <c r="BB19" s="61">
        <f t="shared" si="26"/>
        <v>6.25E-2</v>
      </c>
      <c r="BC19" s="61">
        <v>1</v>
      </c>
      <c r="BD19" s="61">
        <f t="shared" si="27"/>
        <v>3.0625</v>
      </c>
      <c r="BE19" s="61">
        <v>2</v>
      </c>
      <c r="BF19" s="61">
        <f t="shared" si="28"/>
        <v>0.5625</v>
      </c>
      <c r="BG19" s="61">
        <v>5</v>
      </c>
      <c r="BH19" s="61">
        <f t="shared" si="29"/>
        <v>5.0625</v>
      </c>
      <c r="BI19" s="61">
        <v>8</v>
      </c>
      <c r="BJ19" s="61">
        <f t="shared" si="30"/>
        <v>27.5625</v>
      </c>
      <c r="BK19" s="61">
        <v>5</v>
      </c>
      <c r="BL19" s="61">
        <f t="shared" si="31"/>
        <v>5.0625</v>
      </c>
      <c r="BM19" s="61">
        <v>3</v>
      </c>
      <c r="BN19" s="61">
        <f t="shared" si="32"/>
        <v>6.25E-2</v>
      </c>
      <c r="BO19" s="61">
        <v>4</v>
      </c>
      <c r="BP19" s="61">
        <f t="shared" si="33"/>
        <v>1.5625</v>
      </c>
      <c r="BQ19" s="61">
        <v>2</v>
      </c>
      <c r="BR19" s="61">
        <f t="shared" si="34"/>
        <v>0.5625</v>
      </c>
      <c r="BS19" s="61">
        <v>8</v>
      </c>
      <c r="BT19" s="61">
        <f t="shared" si="35"/>
        <v>27.5625</v>
      </c>
      <c r="BU19" s="61">
        <v>7</v>
      </c>
      <c r="BV19" s="61">
        <f t="shared" si="36"/>
        <v>18.0625</v>
      </c>
      <c r="BW19" s="30">
        <v>9</v>
      </c>
      <c r="BX19" s="20">
        <f t="shared" si="37"/>
        <v>39.0625</v>
      </c>
      <c r="BY19" s="26">
        <f t="shared" si="41"/>
        <v>4.625</v>
      </c>
      <c r="BZ19" s="26"/>
      <c r="CA19" s="26">
        <f t="shared" si="42"/>
        <v>3.515625</v>
      </c>
      <c r="CB19" s="16">
        <v>0</v>
      </c>
      <c r="CC19" s="16">
        <v>10</v>
      </c>
      <c r="CD19" s="20">
        <f t="shared" si="38"/>
        <v>100</v>
      </c>
      <c r="CE19" s="40">
        <v>4.2857142857100001</v>
      </c>
      <c r="CF19" s="46">
        <f t="shared" si="39"/>
        <v>2.3584183673337757</v>
      </c>
      <c r="CG19" s="60">
        <f>Table1[[#This Row],[PROMEDIO-HUMANO]]/10</f>
        <v>0.27500000000000002</v>
      </c>
      <c r="CH19" s="40">
        <v>5.7142857142899999</v>
      </c>
      <c r="CI19" s="16">
        <v>2.12</v>
      </c>
      <c r="CJ19" s="16">
        <f t="shared" si="43"/>
        <v>6.88</v>
      </c>
      <c r="CK19">
        <f>POWER((Table1[[#This Row],[PROMEDIO-HUMANO]]-CJ19),2)</f>
        <v>17.056899999999999</v>
      </c>
      <c r="CL19">
        <v>13.1769</v>
      </c>
      <c r="CM19">
        <v>1.4772727272699999</v>
      </c>
      <c r="CN19" s="68">
        <f t="shared" si="40"/>
        <v>1.619834710750744</v>
      </c>
      <c r="CO19" s="16">
        <f>ABS(Table1[[#This Row],[PROMEDIO-HUMANO]]-CJ19)</f>
        <v>4.13</v>
      </c>
      <c r="CP19" s="16">
        <f>ABS(Table1[[#This Row],[PROMEDIO-HUMANO]]-CM19)</f>
        <v>1.2727272727300001</v>
      </c>
    </row>
    <row r="20" spans="1:94" ht="25.5" customHeight="1">
      <c r="A20">
        <v>1</v>
      </c>
      <c r="B20" s="17" t="s">
        <v>31</v>
      </c>
      <c r="C20" s="16">
        <v>3</v>
      </c>
      <c r="D20" s="16">
        <f t="shared" si="0"/>
        <v>9</v>
      </c>
      <c r="E20" s="28">
        <v>0</v>
      </c>
      <c r="F20" s="16">
        <f t="shared" si="1"/>
        <v>0</v>
      </c>
      <c r="G20" s="16">
        <v>1</v>
      </c>
      <c r="H20" s="16">
        <f t="shared" si="2"/>
        <v>1</v>
      </c>
      <c r="I20" s="16">
        <v>6</v>
      </c>
      <c r="J20" s="16">
        <f t="shared" si="3"/>
        <v>36</v>
      </c>
      <c r="K20" s="26">
        <f t="shared" si="4"/>
        <v>2.5</v>
      </c>
      <c r="L20" s="26">
        <v>1.15384615385</v>
      </c>
      <c r="M20" s="26">
        <f t="shared" si="5"/>
        <v>1.8121301775044378</v>
      </c>
      <c r="N20" s="26">
        <f t="shared" si="6"/>
        <v>1.34615384615</v>
      </c>
      <c r="O20" s="61">
        <v>9</v>
      </c>
      <c r="P20" s="44">
        <f t="shared" si="7"/>
        <v>42.25</v>
      </c>
      <c r="Q20" s="61">
        <v>9</v>
      </c>
      <c r="R20" s="61">
        <f t="shared" si="8"/>
        <v>42.25</v>
      </c>
      <c r="S20" s="61">
        <v>8</v>
      </c>
      <c r="T20" s="61">
        <f t="shared" si="9"/>
        <v>30.25</v>
      </c>
      <c r="U20" s="61">
        <v>2</v>
      </c>
      <c r="V20" s="61">
        <f t="shared" si="10"/>
        <v>0.25</v>
      </c>
      <c r="W20" s="61">
        <v>4</v>
      </c>
      <c r="X20" s="61">
        <f t="shared" si="11"/>
        <v>2.25</v>
      </c>
      <c r="Y20" s="61">
        <v>1</v>
      </c>
      <c r="Z20" s="61">
        <f t="shared" si="12"/>
        <v>2.25</v>
      </c>
      <c r="AA20" s="61">
        <v>10</v>
      </c>
      <c r="AB20" s="61">
        <f t="shared" si="13"/>
        <v>56.25</v>
      </c>
      <c r="AC20" s="61">
        <v>10</v>
      </c>
      <c r="AD20" s="61">
        <f t="shared" si="14"/>
        <v>56.25</v>
      </c>
      <c r="AE20" s="61">
        <v>0</v>
      </c>
      <c r="AF20" s="61">
        <f t="shared" si="15"/>
        <v>6.25</v>
      </c>
      <c r="AG20" s="61">
        <v>2</v>
      </c>
      <c r="AH20" s="61">
        <f t="shared" si="16"/>
        <v>0.25</v>
      </c>
      <c r="AI20" s="61">
        <v>8</v>
      </c>
      <c r="AJ20" s="61">
        <f t="shared" si="17"/>
        <v>30.25</v>
      </c>
      <c r="AK20" s="61">
        <v>5</v>
      </c>
      <c r="AL20" s="61">
        <f t="shared" si="18"/>
        <v>6.25</v>
      </c>
      <c r="AM20" s="61">
        <v>10</v>
      </c>
      <c r="AN20" s="61">
        <f t="shared" si="19"/>
        <v>56.25</v>
      </c>
      <c r="AO20" s="61">
        <v>2</v>
      </c>
      <c r="AP20" s="61">
        <f t="shared" si="20"/>
        <v>0.25</v>
      </c>
      <c r="AQ20" s="61">
        <v>1</v>
      </c>
      <c r="AR20" s="61">
        <f t="shared" si="21"/>
        <v>2.25</v>
      </c>
      <c r="AS20" s="61">
        <v>6</v>
      </c>
      <c r="AT20" s="61">
        <f t="shared" si="22"/>
        <v>12.25</v>
      </c>
      <c r="AU20" s="61">
        <v>1</v>
      </c>
      <c r="AV20" s="61">
        <f t="shared" si="23"/>
        <v>2.25</v>
      </c>
      <c r="AW20" s="61">
        <v>2</v>
      </c>
      <c r="AX20" s="61">
        <f t="shared" si="24"/>
        <v>0.25</v>
      </c>
      <c r="AY20" s="61">
        <v>2</v>
      </c>
      <c r="AZ20" s="61">
        <f t="shared" si="25"/>
        <v>0.25</v>
      </c>
      <c r="BA20" s="61">
        <v>5</v>
      </c>
      <c r="BB20" s="61">
        <f t="shared" si="26"/>
        <v>6.25</v>
      </c>
      <c r="BC20" s="61">
        <v>4</v>
      </c>
      <c r="BD20" s="61">
        <f t="shared" si="27"/>
        <v>2.25</v>
      </c>
      <c r="BE20" s="61">
        <v>10</v>
      </c>
      <c r="BF20" s="61">
        <f t="shared" si="28"/>
        <v>56.25</v>
      </c>
      <c r="BG20" s="61">
        <v>5</v>
      </c>
      <c r="BH20" s="61">
        <f t="shared" si="29"/>
        <v>6.25</v>
      </c>
      <c r="BI20" s="61">
        <v>8</v>
      </c>
      <c r="BJ20" s="61">
        <f t="shared" si="30"/>
        <v>30.25</v>
      </c>
      <c r="BK20" s="61">
        <v>8</v>
      </c>
      <c r="BL20" s="61">
        <f t="shared" si="31"/>
        <v>30.25</v>
      </c>
      <c r="BM20" s="61">
        <v>1</v>
      </c>
      <c r="BN20" s="61">
        <f t="shared" si="32"/>
        <v>2.25</v>
      </c>
      <c r="BO20" s="61">
        <v>7</v>
      </c>
      <c r="BP20" s="61">
        <f t="shared" si="33"/>
        <v>20.25</v>
      </c>
      <c r="BQ20" s="61">
        <v>8</v>
      </c>
      <c r="BR20" s="61">
        <f t="shared" si="34"/>
        <v>30.25</v>
      </c>
      <c r="BS20" s="61">
        <v>10</v>
      </c>
      <c r="BT20" s="61">
        <f t="shared" si="35"/>
        <v>56.25</v>
      </c>
      <c r="BU20" s="61">
        <v>8</v>
      </c>
      <c r="BV20" s="61">
        <f t="shared" si="36"/>
        <v>30.25</v>
      </c>
      <c r="BW20" s="30">
        <v>9</v>
      </c>
      <c r="BX20" s="20">
        <f t="shared" si="37"/>
        <v>42.25</v>
      </c>
      <c r="BY20" s="26">
        <f t="shared" si="41"/>
        <v>5.78125</v>
      </c>
      <c r="BZ20" s="26"/>
      <c r="CA20" s="26">
        <f t="shared" si="42"/>
        <v>10.7666015625</v>
      </c>
      <c r="CB20" s="16">
        <v>0</v>
      </c>
      <c r="CC20" s="16">
        <v>10</v>
      </c>
      <c r="CD20" s="20">
        <f t="shared" si="38"/>
        <v>100</v>
      </c>
      <c r="CE20" s="40">
        <v>3.75</v>
      </c>
      <c r="CF20" s="46">
        <f t="shared" si="39"/>
        <v>1.5625</v>
      </c>
      <c r="CG20" s="60">
        <f>Table1[[#This Row],[PROMEDIO-HUMANO]]/10</f>
        <v>0.25</v>
      </c>
      <c r="CH20" s="40">
        <v>6.25</v>
      </c>
      <c r="CI20" s="16">
        <v>7.57</v>
      </c>
      <c r="CJ20" s="16">
        <f t="shared" si="43"/>
        <v>1.4299999999999997</v>
      </c>
      <c r="CK20">
        <f>POWER((Table1[[#This Row],[PROMEDIO-HUMANO]]-CJ20),2)</f>
        <v>1.1449000000000007</v>
      </c>
      <c r="CL20">
        <v>20.884900000000002</v>
      </c>
      <c r="CM20">
        <v>0.68965517241399998</v>
      </c>
      <c r="CN20" s="68">
        <f t="shared" si="40"/>
        <v>3.2773483947673836</v>
      </c>
      <c r="CO20" s="16">
        <f>ABS(Table1[[#This Row],[PROMEDIO-HUMANO]]-CJ20)</f>
        <v>1.0700000000000003</v>
      </c>
      <c r="CP20" s="16">
        <f>ABS(Table1[[#This Row],[PROMEDIO-HUMANO]]-CM20)</f>
        <v>1.8103448275859999</v>
      </c>
    </row>
    <row r="21" spans="1:94" ht="25.5" customHeight="1">
      <c r="A21">
        <v>1</v>
      </c>
      <c r="B21" s="15" t="s">
        <v>32</v>
      </c>
      <c r="C21" s="16">
        <v>4</v>
      </c>
      <c r="D21" s="16">
        <f t="shared" si="0"/>
        <v>16</v>
      </c>
      <c r="E21" s="28">
        <v>0</v>
      </c>
      <c r="F21" s="16">
        <f t="shared" si="1"/>
        <v>0</v>
      </c>
      <c r="G21" s="16">
        <v>1</v>
      </c>
      <c r="H21" s="16">
        <f t="shared" si="2"/>
        <v>1</v>
      </c>
      <c r="I21" s="16">
        <v>2</v>
      </c>
      <c r="J21" s="16">
        <f t="shared" si="3"/>
        <v>4</v>
      </c>
      <c r="K21" s="26">
        <f t="shared" si="4"/>
        <v>1.75</v>
      </c>
      <c r="L21" s="26">
        <v>0</v>
      </c>
      <c r="M21" s="26">
        <f t="shared" si="5"/>
        <v>3.0625</v>
      </c>
      <c r="N21" s="26">
        <f t="shared" si="6"/>
        <v>1.75</v>
      </c>
      <c r="O21" s="61">
        <v>2</v>
      </c>
      <c r="P21" s="44">
        <f t="shared" si="7"/>
        <v>6.25E-2</v>
      </c>
      <c r="Q21" s="61">
        <v>4</v>
      </c>
      <c r="R21" s="61">
        <f t="shared" si="8"/>
        <v>5.0625</v>
      </c>
      <c r="S21" s="61">
        <v>0</v>
      </c>
      <c r="T21" s="61">
        <f t="shared" si="9"/>
        <v>3.0625</v>
      </c>
      <c r="U21" s="61">
        <v>7</v>
      </c>
      <c r="V21" s="61">
        <f t="shared" si="10"/>
        <v>27.5625</v>
      </c>
      <c r="W21" s="61">
        <v>2</v>
      </c>
      <c r="X21" s="61">
        <f t="shared" si="11"/>
        <v>6.25E-2</v>
      </c>
      <c r="Y21" s="61">
        <v>7</v>
      </c>
      <c r="Z21" s="61">
        <f t="shared" si="12"/>
        <v>27.5625</v>
      </c>
      <c r="AA21" s="61">
        <v>8</v>
      </c>
      <c r="AB21" s="61">
        <f t="shared" si="13"/>
        <v>39.0625</v>
      </c>
      <c r="AC21" s="61">
        <v>4</v>
      </c>
      <c r="AD21" s="61">
        <f t="shared" si="14"/>
        <v>5.0625</v>
      </c>
      <c r="AE21" s="61">
        <v>10</v>
      </c>
      <c r="AF21" s="61">
        <f t="shared" si="15"/>
        <v>68.0625</v>
      </c>
      <c r="AG21" s="61">
        <v>2</v>
      </c>
      <c r="AH21" s="61">
        <f t="shared" si="16"/>
        <v>6.25E-2</v>
      </c>
      <c r="AI21" s="61">
        <v>7</v>
      </c>
      <c r="AJ21" s="61">
        <f t="shared" si="17"/>
        <v>27.5625</v>
      </c>
      <c r="AK21" s="61">
        <v>7</v>
      </c>
      <c r="AL21" s="61">
        <f t="shared" si="18"/>
        <v>27.5625</v>
      </c>
      <c r="AM21" s="61">
        <v>2</v>
      </c>
      <c r="AN21" s="61">
        <f t="shared" si="19"/>
        <v>6.25E-2</v>
      </c>
      <c r="AO21" s="61">
        <v>2</v>
      </c>
      <c r="AP21" s="61">
        <f t="shared" si="20"/>
        <v>6.25E-2</v>
      </c>
      <c r="AQ21" s="61">
        <v>7</v>
      </c>
      <c r="AR21" s="61">
        <f t="shared" si="21"/>
        <v>27.5625</v>
      </c>
      <c r="AS21" s="61">
        <v>2</v>
      </c>
      <c r="AT21" s="61">
        <f t="shared" si="22"/>
        <v>6.25E-2</v>
      </c>
      <c r="AU21" s="61">
        <v>0</v>
      </c>
      <c r="AV21" s="61">
        <f t="shared" si="23"/>
        <v>3.0625</v>
      </c>
      <c r="AW21" s="61">
        <v>9</v>
      </c>
      <c r="AX21" s="61">
        <f t="shared" si="24"/>
        <v>52.5625</v>
      </c>
      <c r="AY21" s="61">
        <v>3</v>
      </c>
      <c r="AZ21" s="61">
        <f t="shared" si="25"/>
        <v>1.5625</v>
      </c>
      <c r="BA21" s="61">
        <v>4</v>
      </c>
      <c r="BB21" s="61">
        <f t="shared" si="26"/>
        <v>5.0625</v>
      </c>
      <c r="BC21" s="61">
        <v>10</v>
      </c>
      <c r="BD21" s="61">
        <f t="shared" si="27"/>
        <v>68.0625</v>
      </c>
      <c r="BE21" s="61">
        <v>8</v>
      </c>
      <c r="BF21" s="61">
        <f t="shared" si="28"/>
        <v>39.0625</v>
      </c>
      <c r="BG21" s="61">
        <v>9</v>
      </c>
      <c r="BH21" s="61">
        <f t="shared" si="29"/>
        <v>52.5625</v>
      </c>
      <c r="BI21" s="61">
        <v>4</v>
      </c>
      <c r="BJ21" s="61">
        <f t="shared" si="30"/>
        <v>5.0625</v>
      </c>
      <c r="BK21" s="61">
        <v>4</v>
      </c>
      <c r="BL21" s="61">
        <f t="shared" si="31"/>
        <v>5.0625</v>
      </c>
      <c r="BM21" s="61">
        <v>8</v>
      </c>
      <c r="BN21" s="61">
        <f t="shared" si="32"/>
        <v>39.0625</v>
      </c>
      <c r="BO21" s="61">
        <v>8</v>
      </c>
      <c r="BP21" s="61">
        <f t="shared" si="33"/>
        <v>39.0625</v>
      </c>
      <c r="BQ21" s="61">
        <v>7</v>
      </c>
      <c r="BR21" s="61">
        <f t="shared" si="34"/>
        <v>27.5625</v>
      </c>
      <c r="BS21" s="61">
        <v>0</v>
      </c>
      <c r="BT21" s="61">
        <f t="shared" si="35"/>
        <v>3.0625</v>
      </c>
      <c r="BU21" s="61">
        <v>10</v>
      </c>
      <c r="BV21" s="61">
        <f t="shared" si="36"/>
        <v>68.0625</v>
      </c>
      <c r="BW21" s="30">
        <v>3</v>
      </c>
      <c r="BX21" s="20">
        <f t="shared" si="37"/>
        <v>1.5625</v>
      </c>
      <c r="BY21" s="26">
        <f t="shared" si="41"/>
        <v>5</v>
      </c>
      <c r="BZ21" s="26"/>
      <c r="CA21" s="26">
        <f t="shared" si="42"/>
        <v>10.5625</v>
      </c>
      <c r="CB21" s="16">
        <v>0</v>
      </c>
      <c r="CC21" s="16">
        <v>10</v>
      </c>
      <c r="CD21" s="20">
        <f t="shared" si="38"/>
        <v>100</v>
      </c>
      <c r="CE21" s="40">
        <v>8.5714285714299994</v>
      </c>
      <c r="CF21" s="46">
        <f t="shared" si="39"/>
        <v>46.531887755121524</v>
      </c>
      <c r="CG21" s="60">
        <f>Table1[[#This Row],[PROMEDIO-HUMANO]]/10</f>
        <v>0.17499999999999999</v>
      </c>
      <c r="CH21" s="40">
        <v>1.42857142857</v>
      </c>
      <c r="CI21" s="16">
        <v>3.47</v>
      </c>
      <c r="CJ21" s="16">
        <f t="shared" si="43"/>
        <v>5.5299999999999994</v>
      </c>
      <c r="CK21">
        <f>POWER((Table1[[#This Row],[PROMEDIO-HUMANO]]-CJ21),2)</f>
        <v>14.288399999999996</v>
      </c>
      <c r="CL21">
        <v>5.1983999999999968</v>
      </c>
      <c r="CM21">
        <v>1.2053571428600001</v>
      </c>
      <c r="CN21" s="68">
        <f t="shared" si="40"/>
        <v>0.2966358418336224</v>
      </c>
      <c r="CO21" s="16">
        <f>ABS(Table1[[#This Row],[PROMEDIO-HUMANO]]-CJ21)</f>
        <v>3.7799999999999994</v>
      </c>
      <c r="CP21" s="16">
        <f>ABS(Table1[[#This Row],[PROMEDIO-HUMANO]]-CM21)</f>
        <v>0.54464285713999994</v>
      </c>
    </row>
    <row r="22" spans="1:94" ht="38.25" customHeight="1">
      <c r="A22">
        <v>1</v>
      </c>
      <c r="B22" s="17" t="s">
        <v>33</v>
      </c>
      <c r="C22" s="16">
        <v>0</v>
      </c>
      <c r="D22" s="16">
        <f t="shared" si="0"/>
        <v>0</v>
      </c>
      <c r="E22" s="28">
        <v>0</v>
      </c>
      <c r="F22" s="16">
        <f t="shared" si="1"/>
        <v>0</v>
      </c>
      <c r="G22" s="16">
        <v>1</v>
      </c>
      <c r="H22" s="16">
        <f t="shared" si="2"/>
        <v>1</v>
      </c>
      <c r="I22" s="16">
        <v>3</v>
      </c>
      <c r="J22" s="16">
        <f t="shared" si="3"/>
        <v>9</v>
      </c>
      <c r="K22" s="26">
        <f t="shared" si="4"/>
        <v>1</v>
      </c>
      <c r="L22" s="26">
        <v>3.46153846154</v>
      </c>
      <c r="M22" s="26">
        <f t="shared" si="5"/>
        <v>6.0591715976407103</v>
      </c>
      <c r="N22" s="26">
        <f t="shared" si="6"/>
        <v>2.46153846154</v>
      </c>
      <c r="O22" s="61">
        <v>0</v>
      </c>
      <c r="P22" s="44">
        <f t="shared" si="7"/>
        <v>1</v>
      </c>
      <c r="Q22" s="61">
        <v>6</v>
      </c>
      <c r="R22" s="61">
        <f t="shared" si="8"/>
        <v>25</v>
      </c>
      <c r="S22" s="61">
        <v>9</v>
      </c>
      <c r="T22" s="61">
        <f t="shared" si="9"/>
        <v>64</v>
      </c>
      <c r="U22" s="61">
        <v>7</v>
      </c>
      <c r="V22" s="61">
        <f t="shared" si="10"/>
        <v>36</v>
      </c>
      <c r="W22" s="61">
        <v>7</v>
      </c>
      <c r="X22" s="61">
        <f t="shared" si="11"/>
        <v>36</v>
      </c>
      <c r="Y22" s="61">
        <v>2</v>
      </c>
      <c r="Z22" s="61">
        <f t="shared" si="12"/>
        <v>1</v>
      </c>
      <c r="AA22" s="61">
        <v>4</v>
      </c>
      <c r="AB22" s="61">
        <f t="shared" si="13"/>
        <v>9</v>
      </c>
      <c r="AC22" s="61">
        <v>4</v>
      </c>
      <c r="AD22" s="61">
        <f t="shared" si="14"/>
        <v>9</v>
      </c>
      <c r="AE22" s="61">
        <v>3</v>
      </c>
      <c r="AF22" s="61">
        <f t="shared" si="15"/>
        <v>4</v>
      </c>
      <c r="AG22" s="61">
        <v>5</v>
      </c>
      <c r="AH22" s="61">
        <f t="shared" si="16"/>
        <v>16</v>
      </c>
      <c r="AI22" s="61">
        <v>9</v>
      </c>
      <c r="AJ22" s="61">
        <f t="shared" si="17"/>
        <v>64</v>
      </c>
      <c r="AK22" s="61">
        <v>10</v>
      </c>
      <c r="AL22" s="61">
        <f t="shared" si="18"/>
        <v>81</v>
      </c>
      <c r="AM22" s="61">
        <v>9</v>
      </c>
      <c r="AN22" s="61">
        <f t="shared" si="19"/>
        <v>64</v>
      </c>
      <c r="AO22" s="61">
        <v>1</v>
      </c>
      <c r="AP22" s="61">
        <f t="shared" si="20"/>
        <v>0</v>
      </c>
      <c r="AQ22" s="61">
        <v>5</v>
      </c>
      <c r="AR22" s="61">
        <f t="shared" si="21"/>
        <v>16</v>
      </c>
      <c r="AS22" s="61">
        <v>0</v>
      </c>
      <c r="AT22" s="61">
        <f t="shared" si="22"/>
        <v>1</v>
      </c>
      <c r="AU22" s="61">
        <v>7</v>
      </c>
      <c r="AV22" s="61">
        <f t="shared" si="23"/>
        <v>36</v>
      </c>
      <c r="AW22" s="61">
        <v>9</v>
      </c>
      <c r="AX22" s="61">
        <f t="shared" si="24"/>
        <v>64</v>
      </c>
      <c r="AY22" s="61">
        <v>7</v>
      </c>
      <c r="AZ22" s="61">
        <f t="shared" si="25"/>
        <v>36</v>
      </c>
      <c r="BA22" s="61">
        <v>5</v>
      </c>
      <c r="BB22" s="61">
        <f t="shared" si="26"/>
        <v>16</v>
      </c>
      <c r="BC22" s="61">
        <v>10</v>
      </c>
      <c r="BD22" s="61">
        <f t="shared" si="27"/>
        <v>81</v>
      </c>
      <c r="BE22" s="61">
        <v>0</v>
      </c>
      <c r="BF22" s="61">
        <f t="shared" si="28"/>
        <v>1</v>
      </c>
      <c r="BG22" s="61">
        <v>7</v>
      </c>
      <c r="BH22" s="61">
        <f t="shared" si="29"/>
        <v>36</v>
      </c>
      <c r="BI22" s="61">
        <v>1</v>
      </c>
      <c r="BJ22" s="61">
        <f t="shared" si="30"/>
        <v>0</v>
      </c>
      <c r="BK22" s="61">
        <v>0</v>
      </c>
      <c r="BL22" s="61">
        <f t="shared" si="31"/>
        <v>1</v>
      </c>
      <c r="BM22" s="61">
        <v>3</v>
      </c>
      <c r="BN22" s="61">
        <f t="shared" si="32"/>
        <v>4</v>
      </c>
      <c r="BO22" s="61">
        <v>6</v>
      </c>
      <c r="BP22" s="61">
        <f t="shared" si="33"/>
        <v>25</v>
      </c>
      <c r="BQ22" s="61">
        <v>6</v>
      </c>
      <c r="BR22" s="61">
        <f t="shared" si="34"/>
        <v>25</v>
      </c>
      <c r="BS22" s="61">
        <v>8</v>
      </c>
      <c r="BT22" s="61">
        <f t="shared" si="35"/>
        <v>49</v>
      </c>
      <c r="BU22" s="61">
        <v>6</v>
      </c>
      <c r="BV22" s="61">
        <f t="shared" si="36"/>
        <v>25</v>
      </c>
      <c r="BW22" s="30">
        <v>9</v>
      </c>
      <c r="BX22" s="20">
        <f t="shared" si="37"/>
        <v>64</v>
      </c>
      <c r="BY22" s="26">
        <f t="shared" si="41"/>
        <v>5.40625</v>
      </c>
      <c r="BZ22" s="26"/>
      <c r="CA22" s="26">
        <f t="shared" si="42"/>
        <v>19.4150390625</v>
      </c>
      <c r="CB22" s="16">
        <v>0</v>
      </c>
      <c r="CC22" s="16">
        <v>10</v>
      </c>
      <c r="CD22" s="20">
        <f t="shared" si="38"/>
        <v>100</v>
      </c>
      <c r="CE22" s="40">
        <v>2</v>
      </c>
      <c r="CF22" s="46">
        <f t="shared" si="39"/>
        <v>1</v>
      </c>
      <c r="CG22" s="60">
        <f>Table1[[#This Row],[PROMEDIO-HUMANO]]/10</f>
        <v>0.1</v>
      </c>
      <c r="CH22" s="40">
        <v>8</v>
      </c>
      <c r="CI22" s="16">
        <v>2.95</v>
      </c>
      <c r="CJ22" s="16">
        <f t="shared" si="43"/>
        <v>6.05</v>
      </c>
      <c r="CK22">
        <f>POWER((Table1[[#This Row],[PROMEDIO-HUMANO]]-CJ22),2)</f>
        <v>25.502499999999998</v>
      </c>
      <c r="CL22">
        <v>23.04</v>
      </c>
      <c r="CM22">
        <v>0.323275862069</v>
      </c>
      <c r="CN22" s="68">
        <f t="shared" si="40"/>
        <v>0.45795555885845518</v>
      </c>
      <c r="CO22" s="16">
        <f>ABS(Table1[[#This Row],[PROMEDIO-HUMANO]]-CJ22)</f>
        <v>5.05</v>
      </c>
      <c r="CP22" s="16">
        <f>ABS(Table1[[#This Row],[PROMEDIO-HUMANO]]-CM22)</f>
        <v>0.67672413793100006</v>
      </c>
    </row>
    <row r="23" spans="1:94" ht="25.5" customHeight="1">
      <c r="A23">
        <v>1</v>
      </c>
      <c r="B23" s="17" t="s">
        <v>35</v>
      </c>
      <c r="C23" s="16">
        <v>6</v>
      </c>
      <c r="D23" s="16">
        <f t="shared" si="0"/>
        <v>36</v>
      </c>
      <c r="E23" s="28">
        <v>1</v>
      </c>
      <c r="F23" s="16">
        <f t="shared" si="1"/>
        <v>1</v>
      </c>
      <c r="G23" s="16">
        <v>1</v>
      </c>
      <c r="H23" s="16">
        <f t="shared" si="2"/>
        <v>1</v>
      </c>
      <c r="I23" s="16">
        <v>5</v>
      </c>
      <c r="J23" s="16">
        <f t="shared" si="3"/>
        <v>25</v>
      </c>
      <c r="K23" s="26">
        <f t="shared" si="4"/>
        <v>3.25</v>
      </c>
      <c r="L23" s="26">
        <v>6</v>
      </c>
      <c r="M23" s="26">
        <f t="shared" si="5"/>
        <v>7.5625</v>
      </c>
      <c r="N23" s="26">
        <f t="shared" si="6"/>
        <v>2.75</v>
      </c>
      <c r="O23" s="61">
        <v>5</v>
      </c>
      <c r="P23" s="44">
        <f t="shared" si="7"/>
        <v>3.0625</v>
      </c>
      <c r="Q23" s="61">
        <v>4</v>
      </c>
      <c r="R23" s="61">
        <f t="shared" si="8"/>
        <v>0.5625</v>
      </c>
      <c r="S23" s="61">
        <v>3</v>
      </c>
      <c r="T23" s="61">
        <f t="shared" si="9"/>
        <v>6.25E-2</v>
      </c>
      <c r="U23" s="61">
        <v>2</v>
      </c>
      <c r="V23" s="61">
        <f t="shared" si="10"/>
        <v>1.5625</v>
      </c>
      <c r="W23" s="61">
        <v>0</v>
      </c>
      <c r="X23" s="61">
        <f t="shared" si="11"/>
        <v>10.5625</v>
      </c>
      <c r="Y23" s="61">
        <v>7</v>
      </c>
      <c r="Z23" s="61">
        <f t="shared" si="12"/>
        <v>14.0625</v>
      </c>
      <c r="AA23" s="61">
        <v>4</v>
      </c>
      <c r="AB23" s="61">
        <f t="shared" si="13"/>
        <v>0.5625</v>
      </c>
      <c r="AC23" s="61">
        <v>7</v>
      </c>
      <c r="AD23" s="61">
        <f t="shared" si="14"/>
        <v>14.0625</v>
      </c>
      <c r="AE23" s="61">
        <v>6</v>
      </c>
      <c r="AF23" s="61">
        <f t="shared" si="15"/>
        <v>7.5625</v>
      </c>
      <c r="AG23" s="61">
        <v>1</v>
      </c>
      <c r="AH23" s="61">
        <f t="shared" si="16"/>
        <v>5.0625</v>
      </c>
      <c r="AI23" s="61">
        <v>1</v>
      </c>
      <c r="AJ23" s="61">
        <f t="shared" si="17"/>
        <v>5.0625</v>
      </c>
      <c r="AK23" s="61">
        <v>6</v>
      </c>
      <c r="AL23" s="61">
        <f t="shared" si="18"/>
        <v>7.5625</v>
      </c>
      <c r="AM23" s="61">
        <v>9</v>
      </c>
      <c r="AN23" s="61">
        <f t="shared" si="19"/>
        <v>33.0625</v>
      </c>
      <c r="AO23" s="61">
        <v>10</v>
      </c>
      <c r="AP23" s="61">
        <f t="shared" si="20"/>
        <v>45.5625</v>
      </c>
      <c r="AQ23" s="61">
        <v>2</v>
      </c>
      <c r="AR23" s="61">
        <f t="shared" si="21"/>
        <v>1.5625</v>
      </c>
      <c r="AS23" s="61">
        <v>9</v>
      </c>
      <c r="AT23" s="61">
        <f t="shared" si="22"/>
        <v>33.0625</v>
      </c>
      <c r="AU23" s="61">
        <v>4</v>
      </c>
      <c r="AV23" s="61">
        <f t="shared" si="23"/>
        <v>0.5625</v>
      </c>
      <c r="AW23" s="61">
        <v>2</v>
      </c>
      <c r="AX23" s="61">
        <f t="shared" si="24"/>
        <v>1.5625</v>
      </c>
      <c r="AY23" s="61">
        <v>3</v>
      </c>
      <c r="AZ23" s="61">
        <f t="shared" si="25"/>
        <v>6.25E-2</v>
      </c>
      <c r="BA23" s="61">
        <v>4</v>
      </c>
      <c r="BB23" s="61">
        <f t="shared" si="26"/>
        <v>0.5625</v>
      </c>
      <c r="BC23" s="61">
        <v>9</v>
      </c>
      <c r="BD23" s="61">
        <f t="shared" si="27"/>
        <v>33.0625</v>
      </c>
      <c r="BE23" s="61">
        <v>9</v>
      </c>
      <c r="BF23" s="61">
        <f t="shared" si="28"/>
        <v>33.0625</v>
      </c>
      <c r="BG23" s="61">
        <v>5</v>
      </c>
      <c r="BH23" s="61">
        <f t="shared" si="29"/>
        <v>3.0625</v>
      </c>
      <c r="BI23" s="61">
        <v>10</v>
      </c>
      <c r="BJ23" s="61">
        <f t="shared" si="30"/>
        <v>45.5625</v>
      </c>
      <c r="BK23" s="61">
        <v>10</v>
      </c>
      <c r="BL23" s="61">
        <f t="shared" si="31"/>
        <v>45.5625</v>
      </c>
      <c r="BM23" s="61">
        <v>6</v>
      </c>
      <c r="BN23" s="61">
        <f t="shared" si="32"/>
        <v>7.5625</v>
      </c>
      <c r="BO23" s="61">
        <v>5</v>
      </c>
      <c r="BP23" s="61">
        <f t="shared" si="33"/>
        <v>3.0625</v>
      </c>
      <c r="BQ23" s="61">
        <v>6</v>
      </c>
      <c r="BR23" s="61">
        <f t="shared" si="34"/>
        <v>7.5625</v>
      </c>
      <c r="BS23" s="61">
        <v>8</v>
      </c>
      <c r="BT23" s="61">
        <f t="shared" si="35"/>
        <v>22.5625</v>
      </c>
      <c r="BU23" s="61">
        <v>1</v>
      </c>
      <c r="BV23" s="61">
        <f t="shared" si="36"/>
        <v>5.0625</v>
      </c>
      <c r="BW23" s="30">
        <v>1</v>
      </c>
      <c r="BX23" s="20">
        <f t="shared" si="37"/>
        <v>5.0625</v>
      </c>
      <c r="BY23" s="26">
        <f t="shared" si="41"/>
        <v>5.21875</v>
      </c>
      <c r="BZ23" s="26"/>
      <c r="CA23" s="26">
        <f t="shared" si="42"/>
        <v>3.8759765625</v>
      </c>
      <c r="CB23" s="16">
        <v>0</v>
      </c>
      <c r="CC23" s="16">
        <v>10</v>
      </c>
      <c r="CD23" s="20">
        <f t="shared" si="38"/>
        <v>100</v>
      </c>
      <c r="CE23" s="40">
        <v>10</v>
      </c>
      <c r="CF23" s="46">
        <f t="shared" si="39"/>
        <v>45.5625</v>
      </c>
      <c r="CG23" s="60">
        <f>Table1[[#This Row],[PROMEDIO-HUMANO]]/10</f>
        <v>0.32500000000000001</v>
      </c>
      <c r="CH23" s="40">
        <v>0</v>
      </c>
      <c r="CI23" s="16">
        <v>2.8033333333299999</v>
      </c>
      <c r="CJ23" s="16">
        <f t="shared" si="43"/>
        <v>6.1966666666699997</v>
      </c>
      <c r="CK23">
        <f>POWER((Table1[[#This Row],[PROMEDIO-HUMANO]]-CJ23),2)</f>
        <v>8.6828444444640862</v>
      </c>
      <c r="CL23">
        <v>8.6828444444640862</v>
      </c>
      <c r="CM23">
        <v>1.81034482759</v>
      </c>
      <c r="CN23" s="68">
        <f t="shared" si="40"/>
        <v>2.0726070154468665</v>
      </c>
      <c r="CO23" s="16">
        <f>ABS(Table1[[#This Row],[PROMEDIO-HUMANO]]-CJ23)</f>
        <v>2.9466666666699997</v>
      </c>
      <c r="CP23" s="16">
        <f>ABS(Table1[[#This Row],[PROMEDIO-HUMANO]]-CM23)</f>
        <v>1.43965517241</v>
      </c>
    </row>
    <row r="24" spans="1:94" ht="25.5" customHeight="1">
      <c r="A24">
        <v>1</v>
      </c>
      <c r="B24" s="15" t="s">
        <v>36</v>
      </c>
      <c r="C24" s="16">
        <v>6</v>
      </c>
      <c r="D24" s="16">
        <f t="shared" si="0"/>
        <v>36</v>
      </c>
      <c r="E24" s="28">
        <v>0</v>
      </c>
      <c r="F24" s="16">
        <f t="shared" si="1"/>
        <v>0</v>
      </c>
      <c r="G24" s="16">
        <v>1</v>
      </c>
      <c r="H24" s="16">
        <f t="shared" si="2"/>
        <v>1</v>
      </c>
      <c r="I24" s="16">
        <v>3</v>
      </c>
      <c r="J24" s="16">
        <f t="shared" si="3"/>
        <v>9</v>
      </c>
      <c r="K24" s="26">
        <f t="shared" si="4"/>
        <v>2.5</v>
      </c>
      <c r="L24" s="26">
        <v>0</v>
      </c>
      <c r="M24" s="26">
        <f t="shared" si="5"/>
        <v>6.25</v>
      </c>
      <c r="N24" s="26">
        <f t="shared" si="6"/>
        <v>2.5</v>
      </c>
      <c r="O24" s="61">
        <v>3</v>
      </c>
      <c r="P24" s="44">
        <f t="shared" si="7"/>
        <v>0.25</v>
      </c>
      <c r="Q24" s="61">
        <v>2</v>
      </c>
      <c r="R24" s="61">
        <f t="shared" si="8"/>
        <v>0.25</v>
      </c>
      <c r="S24" s="61">
        <v>7</v>
      </c>
      <c r="T24" s="61">
        <f t="shared" si="9"/>
        <v>20.25</v>
      </c>
      <c r="U24" s="61">
        <v>9</v>
      </c>
      <c r="V24" s="61">
        <f t="shared" si="10"/>
        <v>42.25</v>
      </c>
      <c r="W24" s="61">
        <v>7</v>
      </c>
      <c r="X24" s="61">
        <f t="shared" si="11"/>
        <v>20.25</v>
      </c>
      <c r="Y24" s="61">
        <v>9</v>
      </c>
      <c r="Z24" s="61">
        <f t="shared" si="12"/>
        <v>42.25</v>
      </c>
      <c r="AA24" s="61">
        <v>9</v>
      </c>
      <c r="AB24" s="61">
        <f t="shared" si="13"/>
        <v>42.25</v>
      </c>
      <c r="AC24" s="61">
        <v>4</v>
      </c>
      <c r="AD24" s="61">
        <f t="shared" si="14"/>
        <v>2.25</v>
      </c>
      <c r="AE24" s="61">
        <v>8</v>
      </c>
      <c r="AF24" s="61">
        <f t="shared" si="15"/>
        <v>30.25</v>
      </c>
      <c r="AG24" s="61">
        <v>4</v>
      </c>
      <c r="AH24" s="61">
        <f t="shared" si="16"/>
        <v>2.25</v>
      </c>
      <c r="AI24" s="61">
        <v>2</v>
      </c>
      <c r="AJ24" s="61">
        <f t="shared" si="17"/>
        <v>0.25</v>
      </c>
      <c r="AK24" s="61">
        <v>5</v>
      </c>
      <c r="AL24" s="61">
        <f t="shared" si="18"/>
        <v>6.25</v>
      </c>
      <c r="AM24" s="61">
        <v>0</v>
      </c>
      <c r="AN24" s="61">
        <f t="shared" si="19"/>
        <v>6.25</v>
      </c>
      <c r="AO24" s="61">
        <v>3</v>
      </c>
      <c r="AP24" s="61">
        <f t="shared" si="20"/>
        <v>0.25</v>
      </c>
      <c r="AQ24" s="61">
        <v>0</v>
      </c>
      <c r="AR24" s="61">
        <f t="shared" si="21"/>
        <v>6.25</v>
      </c>
      <c r="AS24" s="61">
        <v>1</v>
      </c>
      <c r="AT24" s="61">
        <f t="shared" si="22"/>
        <v>2.25</v>
      </c>
      <c r="AU24" s="61">
        <v>5</v>
      </c>
      <c r="AV24" s="61">
        <f t="shared" si="23"/>
        <v>6.25</v>
      </c>
      <c r="AW24" s="61">
        <v>2</v>
      </c>
      <c r="AX24" s="61">
        <f t="shared" si="24"/>
        <v>0.25</v>
      </c>
      <c r="AY24" s="61">
        <v>2</v>
      </c>
      <c r="AZ24" s="61">
        <f t="shared" si="25"/>
        <v>0.25</v>
      </c>
      <c r="BA24" s="61">
        <v>0</v>
      </c>
      <c r="BB24" s="61">
        <f t="shared" si="26"/>
        <v>6.25</v>
      </c>
      <c r="BC24" s="61">
        <v>0</v>
      </c>
      <c r="BD24" s="61">
        <f t="shared" si="27"/>
        <v>6.25</v>
      </c>
      <c r="BE24" s="61">
        <v>7</v>
      </c>
      <c r="BF24" s="61">
        <f t="shared" si="28"/>
        <v>20.25</v>
      </c>
      <c r="BG24" s="61">
        <v>2</v>
      </c>
      <c r="BH24" s="61">
        <f t="shared" si="29"/>
        <v>0.25</v>
      </c>
      <c r="BI24" s="61">
        <v>5</v>
      </c>
      <c r="BJ24" s="61">
        <f t="shared" si="30"/>
        <v>6.25</v>
      </c>
      <c r="BK24" s="61">
        <v>1</v>
      </c>
      <c r="BL24" s="61">
        <f t="shared" si="31"/>
        <v>2.25</v>
      </c>
      <c r="BM24" s="61">
        <v>8</v>
      </c>
      <c r="BN24" s="61">
        <f t="shared" si="32"/>
        <v>30.25</v>
      </c>
      <c r="BO24" s="61">
        <v>8</v>
      </c>
      <c r="BP24" s="61">
        <f t="shared" si="33"/>
        <v>30.25</v>
      </c>
      <c r="BQ24" s="61">
        <v>7</v>
      </c>
      <c r="BR24" s="61">
        <f t="shared" si="34"/>
        <v>20.25</v>
      </c>
      <c r="BS24" s="61">
        <v>10</v>
      </c>
      <c r="BT24" s="61">
        <f t="shared" si="35"/>
        <v>56.25</v>
      </c>
      <c r="BU24" s="61">
        <v>2</v>
      </c>
      <c r="BV24" s="61">
        <f t="shared" si="36"/>
        <v>0.25</v>
      </c>
      <c r="BW24" s="30">
        <v>9</v>
      </c>
      <c r="BX24" s="20">
        <f t="shared" si="37"/>
        <v>42.25</v>
      </c>
      <c r="BY24" s="26">
        <f t="shared" si="41"/>
        <v>4.71875</v>
      </c>
      <c r="BZ24" s="26"/>
      <c r="CA24" s="26">
        <f t="shared" si="42"/>
        <v>4.9228515625</v>
      </c>
      <c r="CB24" s="16">
        <v>0</v>
      </c>
      <c r="CC24" s="16">
        <v>10</v>
      </c>
      <c r="CD24" s="20">
        <f t="shared" si="38"/>
        <v>100</v>
      </c>
      <c r="CE24" s="40">
        <v>6</v>
      </c>
      <c r="CF24" s="46">
        <f t="shared" si="39"/>
        <v>12.25</v>
      </c>
      <c r="CG24" s="60">
        <f>Table1[[#This Row],[PROMEDIO-HUMANO]]/10</f>
        <v>0.25</v>
      </c>
      <c r="CH24" s="40">
        <v>4</v>
      </c>
      <c r="CI24" s="16">
        <v>2.12</v>
      </c>
      <c r="CJ24" s="16">
        <f t="shared" si="43"/>
        <v>6.88</v>
      </c>
      <c r="CK24">
        <f>POWER((Table1[[#This Row],[PROMEDIO-HUMANO]]-CJ24),2)</f>
        <v>19.1844</v>
      </c>
      <c r="CL24">
        <v>6.9168999999999992</v>
      </c>
      <c r="CM24">
        <v>1.80555555556</v>
      </c>
      <c r="CN24" s="68">
        <f t="shared" si="40"/>
        <v>0.48225308641358022</v>
      </c>
      <c r="CO24" s="16">
        <f>ABS(Table1[[#This Row],[PROMEDIO-HUMANO]]-CJ24)</f>
        <v>4.38</v>
      </c>
      <c r="CP24" s="16">
        <f>ABS(Table1[[#This Row],[PROMEDIO-HUMANO]]-CM24)</f>
        <v>0.69444444443999997</v>
      </c>
    </row>
    <row r="25" spans="1:94" ht="25.5" customHeight="1">
      <c r="A25">
        <v>1</v>
      </c>
      <c r="B25" s="17" t="s">
        <v>37</v>
      </c>
      <c r="C25" s="16">
        <v>6</v>
      </c>
      <c r="D25" s="16">
        <f t="shared" si="0"/>
        <v>36</v>
      </c>
      <c r="E25" s="28">
        <v>0</v>
      </c>
      <c r="F25" s="16">
        <f t="shared" si="1"/>
        <v>0</v>
      </c>
      <c r="G25" s="16">
        <v>1</v>
      </c>
      <c r="H25" s="16">
        <f t="shared" si="2"/>
        <v>1</v>
      </c>
      <c r="I25" s="16">
        <v>2</v>
      </c>
      <c r="J25" s="16">
        <f t="shared" si="3"/>
        <v>4</v>
      </c>
      <c r="K25" s="26">
        <f t="shared" si="4"/>
        <v>2.25</v>
      </c>
      <c r="L25" s="26">
        <v>0</v>
      </c>
      <c r="M25" s="26">
        <f t="shared" si="5"/>
        <v>5.0625</v>
      </c>
      <c r="N25" s="26">
        <f t="shared" si="6"/>
        <v>2.25</v>
      </c>
      <c r="O25" s="61">
        <v>3</v>
      </c>
      <c r="P25" s="44">
        <f t="shared" si="7"/>
        <v>0.5625</v>
      </c>
      <c r="Q25" s="61">
        <v>2</v>
      </c>
      <c r="R25" s="61">
        <f t="shared" si="8"/>
        <v>6.25E-2</v>
      </c>
      <c r="S25" s="61">
        <v>2</v>
      </c>
      <c r="T25" s="61">
        <f t="shared" si="9"/>
        <v>6.25E-2</v>
      </c>
      <c r="U25" s="61">
        <v>2</v>
      </c>
      <c r="V25" s="61">
        <f t="shared" si="10"/>
        <v>6.25E-2</v>
      </c>
      <c r="W25" s="61">
        <v>5</v>
      </c>
      <c r="X25" s="61">
        <f t="shared" si="11"/>
        <v>7.5625</v>
      </c>
      <c r="Y25" s="61">
        <v>3</v>
      </c>
      <c r="Z25" s="61">
        <f t="shared" si="12"/>
        <v>0.5625</v>
      </c>
      <c r="AA25" s="61">
        <v>8</v>
      </c>
      <c r="AB25" s="61">
        <f t="shared" si="13"/>
        <v>33.0625</v>
      </c>
      <c r="AC25" s="61">
        <v>8</v>
      </c>
      <c r="AD25" s="61">
        <f t="shared" si="14"/>
        <v>33.0625</v>
      </c>
      <c r="AE25" s="61">
        <v>2</v>
      </c>
      <c r="AF25" s="61">
        <f t="shared" si="15"/>
        <v>6.25E-2</v>
      </c>
      <c r="AG25" s="61">
        <v>0</v>
      </c>
      <c r="AH25" s="61">
        <f t="shared" si="16"/>
        <v>5.0625</v>
      </c>
      <c r="AI25" s="61">
        <v>2</v>
      </c>
      <c r="AJ25" s="61">
        <f t="shared" si="17"/>
        <v>6.25E-2</v>
      </c>
      <c r="AK25" s="61">
        <v>6</v>
      </c>
      <c r="AL25" s="61">
        <f t="shared" si="18"/>
        <v>14.0625</v>
      </c>
      <c r="AM25" s="61">
        <v>4</v>
      </c>
      <c r="AN25" s="61">
        <f t="shared" si="19"/>
        <v>3.0625</v>
      </c>
      <c r="AO25" s="61">
        <v>5</v>
      </c>
      <c r="AP25" s="61">
        <f t="shared" si="20"/>
        <v>7.5625</v>
      </c>
      <c r="AQ25" s="61">
        <v>4</v>
      </c>
      <c r="AR25" s="61">
        <f t="shared" si="21"/>
        <v>3.0625</v>
      </c>
      <c r="AS25" s="61">
        <v>0</v>
      </c>
      <c r="AT25" s="61">
        <f t="shared" si="22"/>
        <v>5.0625</v>
      </c>
      <c r="AU25" s="61">
        <v>0</v>
      </c>
      <c r="AV25" s="61">
        <f t="shared" si="23"/>
        <v>5.0625</v>
      </c>
      <c r="AW25" s="61">
        <v>6</v>
      </c>
      <c r="AX25" s="61">
        <f t="shared" si="24"/>
        <v>14.0625</v>
      </c>
      <c r="AY25" s="61">
        <v>6</v>
      </c>
      <c r="AZ25" s="61">
        <f t="shared" si="25"/>
        <v>14.0625</v>
      </c>
      <c r="BA25" s="61">
        <v>5</v>
      </c>
      <c r="BB25" s="61">
        <f t="shared" si="26"/>
        <v>7.5625</v>
      </c>
      <c r="BC25" s="61">
        <v>9</v>
      </c>
      <c r="BD25" s="61">
        <f t="shared" si="27"/>
        <v>45.5625</v>
      </c>
      <c r="BE25" s="61">
        <v>2</v>
      </c>
      <c r="BF25" s="61">
        <f t="shared" si="28"/>
        <v>6.25E-2</v>
      </c>
      <c r="BG25" s="61">
        <v>3</v>
      </c>
      <c r="BH25" s="61">
        <f t="shared" si="29"/>
        <v>0.5625</v>
      </c>
      <c r="BI25" s="61">
        <v>2</v>
      </c>
      <c r="BJ25" s="61">
        <f t="shared" si="30"/>
        <v>6.25E-2</v>
      </c>
      <c r="BK25" s="61">
        <v>8</v>
      </c>
      <c r="BL25" s="61">
        <f t="shared" si="31"/>
        <v>33.0625</v>
      </c>
      <c r="BM25" s="61">
        <v>3</v>
      </c>
      <c r="BN25" s="61">
        <f t="shared" si="32"/>
        <v>0.5625</v>
      </c>
      <c r="BO25" s="61">
        <v>2</v>
      </c>
      <c r="BP25" s="61">
        <f t="shared" si="33"/>
        <v>6.25E-2</v>
      </c>
      <c r="BQ25" s="61">
        <v>8</v>
      </c>
      <c r="BR25" s="61">
        <f t="shared" si="34"/>
        <v>33.0625</v>
      </c>
      <c r="BS25" s="61">
        <v>0</v>
      </c>
      <c r="BT25" s="61">
        <f t="shared" si="35"/>
        <v>5.0625</v>
      </c>
      <c r="BU25" s="61">
        <v>9</v>
      </c>
      <c r="BV25" s="61">
        <f t="shared" si="36"/>
        <v>45.5625</v>
      </c>
      <c r="BW25" s="30">
        <v>5</v>
      </c>
      <c r="BX25" s="20">
        <f t="shared" si="37"/>
        <v>7.5625</v>
      </c>
      <c r="BY25" s="26">
        <f t="shared" si="41"/>
        <v>3.875</v>
      </c>
      <c r="BZ25" s="26"/>
      <c r="CA25" s="26">
        <f t="shared" si="42"/>
        <v>2.640625</v>
      </c>
      <c r="CB25" s="16">
        <v>0</v>
      </c>
      <c r="CC25" s="16">
        <v>10</v>
      </c>
      <c r="CD25" s="20">
        <f t="shared" si="38"/>
        <v>100</v>
      </c>
      <c r="CE25" s="40">
        <v>6.6666666666700003</v>
      </c>
      <c r="CF25" s="46">
        <f t="shared" si="39"/>
        <v>19.506944444473891</v>
      </c>
      <c r="CG25" s="60">
        <f>Table1[[#This Row],[PROMEDIO-HUMANO]]/10</f>
        <v>0.22500000000000001</v>
      </c>
      <c r="CH25" s="40">
        <v>3.3333333333300001</v>
      </c>
      <c r="CI25" s="16">
        <v>5.1349999999999998</v>
      </c>
      <c r="CJ25" s="16">
        <f t="shared" si="43"/>
        <v>3.8650000000000002</v>
      </c>
      <c r="CK25">
        <f>POWER((Table1[[#This Row],[PROMEDIO-HUMANO]]-CJ25),2)</f>
        <v>2.6082250000000009</v>
      </c>
      <c r="CL25">
        <v>1.8632250000000006</v>
      </c>
      <c r="CM25">
        <v>1.1607142857099999</v>
      </c>
      <c r="CN25" s="68">
        <f t="shared" si="40"/>
        <v>1.1865433673562757</v>
      </c>
      <c r="CO25" s="16">
        <f>ABS(Table1[[#This Row],[PROMEDIO-HUMANO]]-CJ25)</f>
        <v>1.6150000000000002</v>
      </c>
      <c r="CP25" s="16">
        <f>ABS(Table1[[#This Row],[PROMEDIO-HUMANO]]-CM25)</f>
        <v>1.0892857142900001</v>
      </c>
    </row>
    <row r="26" spans="1:94" ht="25.5" customHeight="1">
      <c r="A26">
        <v>1</v>
      </c>
      <c r="B26" s="17" t="s">
        <v>39</v>
      </c>
      <c r="C26" s="16">
        <v>0</v>
      </c>
      <c r="D26" s="16">
        <f t="shared" si="0"/>
        <v>0</v>
      </c>
      <c r="E26" s="28">
        <v>0</v>
      </c>
      <c r="F26" s="16">
        <f t="shared" si="1"/>
        <v>0</v>
      </c>
      <c r="G26" s="16">
        <v>1</v>
      </c>
      <c r="H26" s="16">
        <f t="shared" si="2"/>
        <v>1</v>
      </c>
      <c r="I26" s="16">
        <v>3</v>
      </c>
      <c r="J26" s="16">
        <f t="shared" si="3"/>
        <v>9</v>
      </c>
      <c r="K26" s="26">
        <f t="shared" si="4"/>
        <v>1</v>
      </c>
      <c r="L26" s="26">
        <v>0</v>
      </c>
      <c r="M26" s="26">
        <f t="shared" si="5"/>
        <v>1</v>
      </c>
      <c r="N26" s="26">
        <f t="shared" si="6"/>
        <v>1</v>
      </c>
      <c r="O26" s="61">
        <v>9</v>
      </c>
      <c r="P26" s="44">
        <f t="shared" si="7"/>
        <v>64</v>
      </c>
      <c r="Q26" s="61">
        <v>6</v>
      </c>
      <c r="R26" s="61">
        <f t="shared" si="8"/>
        <v>25</v>
      </c>
      <c r="S26" s="61">
        <v>10</v>
      </c>
      <c r="T26" s="61">
        <f t="shared" si="9"/>
        <v>81</v>
      </c>
      <c r="U26" s="61">
        <v>3</v>
      </c>
      <c r="V26" s="61">
        <f t="shared" si="10"/>
        <v>4</v>
      </c>
      <c r="W26" s="61">
        <v>7</v>
      </c>
      <c r="X26" s="61">
        <f t="shared" si="11"/>
        <v>36</v>
      </c>
      <c r="Y26" s="61">
        <v>4</v>
      </c>
      <c r="Z26" s="61">
        <f t="shared" si="12"/>
        <v>9</v>
      </c>
      <c r="AA26" s="61">
        <v>1</v>
      </c>
      <c r="AB26" s="61">
        <f t="shared" si="13"/>
        <v>0</v>
      </c>
      <c r="AC26" s="61">
        <v>0</v>
      </c>
      <c r="AD26" s="61">
        <f t="shared" si="14"/>
        <v>1</v>
      </c>
      <c r="AE26" s="61">
        <v>5</v>
      </c>
      <c r="AF26" s="61">
        <f t="shared" si="15"/>
        <v>16</v>
      </c>
      <c r="AG26" s="61">
        <v>7</v>
      </c>
      <c r="AH26" s="61">
        <f t="shared" si="16"/>
        <v>36</v>
      </c>
      <c r="AI26" s="61">
        <v>3</v>
      </c>
      <c r="AJ26" s="61">
        <f t="shared" si="17"/>
        <v>4</v>
      </c>
      <c r="AK26" s="61">
        <v>7</v>
      </c>
      <c r="AL26" s="61">
        <f t="shared" si="18"/>
        <v>36</v>
      </c>
      <c r="AM26" s="61">
        <v>9</v>
      </c>
      <c r="AN26" s="61">
        <f t="shared" si="19"/>
        <v>64</v>
      </c>
      <c r="AO26" s="61">
        <v>4</v>
      </c>
      <c r="AP26" s="61">
        <f t="shared" si="20"/>
        <v>9</v>
      </c>
      <c r="AQ26" s="61">
        <v>0</v>
      </c>
      <c r="AR26" s="61">
        <f t="shared" si="21"/>
        <v>1</v>
      </c>
      <c r="AS26" s="61">
        <v>5</v>
      </c>
      <c r="AT26" s="61">
        <f t="shared" si="22"/>
        <v>16</v>
      </c>
      <c r="AU26" s="61">
        <v>7</v>
      </c>
      <c r="AV26" s="61">
        <f t="shared" si="23"/>
        <v>36</v>
      </c>
      <c r="AW26" s="61">
        <v>3</v>
      </c>
      <c r="AX26" s="61">
        <f t="shared" si="24"/>
        <v>4</v>
      </c>
      <c r="AY26" s="61">
        <v>8</v>
      </c>
      <c r="AZ26" s="61">
        <f t="shared" si="25"/>
        <v>49</v>
      </c>
      <c r="BA26" s="61">
        <v>1</v>
      </c>
      <c r="BB26" s="61">
        <f t="shared" si="26"/>
        <v>0</v>
      </c>
      <c r="BC26" s="61">
        <v>7</v>
      </c>
      <c r="BD26" s="61">
        <f t="shared" si="27"/>
        <v>36</v>
      </c>
      <c r="BE26" s="61">
        <v>10</v>
      </c>
      <c r="BF26" s="61">
        <f t="shared" si="28"/>
        <v>81</v>
      </c>
      <c r="BG26" s="61">
        <v>6</v>
      </c>
      <c r="BH26" s="61">
        <f t="shared" si="29"/>
        <v>25</v>
      </c>
      <c r="BI26" s="61">
        <v>2</v>
      </c>
      <c r="BJ26" s="61">
        <f t="shared" si="30"/>
        <v>1</v>
      </c>
      <c r="BK26" s="61">
        <v>8</v>
      </c>
      <c r="BL26" s="61">
        <f t="shared" si="31"/>
        <v>49</v>
      </c>
      <c r="BM26" s="61">
        <v>5</v>
      </c>
      <c r="BN26" s="61">
        <f t="shared" si="32"/>
        <v>16</v>
      </c>
      <c r="BO26" s="61">
        <v>5</v>
      </c>
      <c r="BP26" s="61">
        <f t="shared" si="33"/>
        <v>16</v>
      </c>
      <c r="BQ26" s="61">
        <v>1</v>
      </c>
      <c r="BR26" s="61">
        <f t="shared" si="34"/>
        <v>0</v>
      </c>
      <c r="BS26" s="61">
        <v>4</v>
      </c>
      <c r="BT26" s="61">
        <f t="shared" si="35"/>
        <v>9</v>
      </c>
      <c r="BU26" s="61">
        <v>0</v>
      </c>
      <c r="BV26" s="61">
        <f t="shared" si="36"/>
        <v>1</v>
      </c>
      <c r="BW26" s="30">
        <v>2</v>
      </c>
      <c r="BX26" s="20">
        <f t="shared" si="37"/>
        <v>1</v>
      </c>
      <c r="BY26" s="26">
        <f t="shared" si="41"/>
        <v>4.78125</v>
      </c>
      <c r="BZ26" s="26"/>
      <c r="CA26" s="26">
        <f t="shared" si="42"/>
        <v>14.2978515625</v>
      </c>
      <c r="CB26" s="16">
        <v>0</v>
      </c>
      <c r="CC26" s="16">
        <v>10</v>
      </c>
      <c r="CD26" s="20">
        <f t="shared" si="38"/>
        <v>100</v>
      </c>
      <c r="CE26" s="40">
        <v>0</v>
      </c>
      <c r="CF26" s="46">
        <f t="shared" si="39"/>
        <v>1</v>
      </c>
      <c r="CG26" s="60">
        <f>Table1[[#This Row],[PROMEDIO-HUMANO]]/10</f>
        <v>0.1</v>
      </c>
      <c r="CH26" s="40">
        <v>10</v>
      </c>
      <c r="CI26" s="16">
        <v>0</v>
      </c>
      <c r="CJ26" s="16">
        <f t="shared" si="43"/>
        <v>9</v>
      </c>
      <c r="CK26">
        <f>POWER((Table1[[#This Row],[PROMEDIO-HUMANO]]-CJ26),2)</f>
        <v>64</v>
      </c>
      <c r="CL26">
        <v>42.25</v>
      </c>
      <c r="CM26">
        <v>0.16304347826099999</v>
      </c>
      <c r="CN26" s="68">
        <f t="shared" si="40"/>
        <v>0.70049621928144523</v>
      </c>
      <c r="CO26" s="16">
        <f>ABS(Table1[[#This Row],[PROMEDIO-HUMANO]]-CJ26)</f>
        <v>8</v>
      </c>
      <c r="CP26" s="16">
        <f>ABS(Table1[[#This Row],[PROMEDIO-HUMANO]]-CM26)</f>
        <v>0.83695652173900004</v>
      </c>
    </row>
    <row r="27" spans="1:94" ht="25.5" customHeight="1">
      <c r="A27">
        <v>1</v>
      </c>
      <c r="B27" s="15" t="s">
        <v>40</v>
      </c>
      <c r="C27" s="16">
        <v>4</v>
      </c>
      <c r="D27" s="16">
        <f t="shared" si="0"/>
        <v>16</v>
      </c>
      <c r="E27" s="28">
        <v>0</v>
      </c>
      <c r="F27" s="16">
        <f t="shared" si="1"/>
        <v>0</v>
      </c>
      <c r="G27" s="16">
        <v>1</v>
      </c>
      <c r="H27" s="16">
        <f t="shared" si="2"/>
        <v>1</v>
      </c>
      <c r="I27" s="16">
        <v>7</v>
      </c>
      <c r="J27" s="16">
        <f t="shared" si="3"/>
        <v>49</v>
      </c>
      <c r="K27" s="26">
        <f t="shared" si="4"/>
        <v>3</v>
      </c>
      <c r="L27" s="26">
        <v>4.2857142857100001</v>
      </c>
      <c r="M27" s="26">
        <f t="shared" si="5"/>
        <v>1.6530612244787759</v>
      </c>
      <c r="N27" s="26">
        <f t="shared" si="6"/>
        <v>1.2857142857100001</v>
      </c>
      <c r="O27" s="61">
        <v>3</v>
      </c>
      <c r="P27" s="44">
        <f t="shared" si="7"/>
        <v>0</v>
      </c>
      <c r="Q27" s="61">
        <v>9</v>
      </c>
      <c r="R27" s="61">
        <f t="shared" si="8"/>
        <v>36</v>
      </c>
      <c r="S27" s="61">
        <v>2</v>
      </c>
      <c r="T27" s="61">
        <f t="shared" si="9"/>
        <v>1</v>
      </c>
      <c r="U27" s="61">
        <v>8</v>
      </c>
      <c r="V27" s="61">
        <f t="shared" si="10"/>
        <v>25</v>
      </c>
      <c r="W27" s="61">
        <v>8</v>
      </c>
      <c r="X27" s="61">
        <f t="shared" si="11"/>
        <v>25</v>
      </c>
      <c r="Y27" s="61">
        <v>4</v>
      </c>
      <c r="Z27" s="61">
        <f t="shared" si="12"/>
        <v>1</v>
      </c>
      <c r="AA27" s="61">
        <v>9</v>
      </c>
      <c r="AB27" s="61">
        <f t="shared" si="13"/>
        <v>36</v>
      </c>
      <c r="AC27" s="61">
        <v>5</v>
      </c>
      <c r="AD27" s="61">
        <f t="shared" si="14"/>
        <v>4</v>
      </c>
      <c r="AE27" s="61">
        <v>10</v>
      </c>
      <c r="AF27" s="61">
        <f t="shared" si="15"/>
        <v>49</v>
      </c>
      <c r="AG27" s="61">
        <v>6</v>
      </c>
      <c r="AH27" s="61">
        <f t="shared" si="16"/>
        <v>9</v>
      </c>
      <c r="AI27" s="61">
        <v>2</v>
      </c>
      <c r="AJ27" s="61">
        <f t="shared" si="17"/>
        <v>1</v>
      </c>
      <c r="AK27" s="61">
        <v>3</v>
      </c>
      <c r="AL27" s="61">
        <f t="shared" si="18"/>
        <v>0</v>
      </c>
      <c r="AM27" s="61">
        <v>2</v>
      </c>
      <c r="AN27" s="61">
        <f t="shared" si="19"/>
        <v>1</v>
      </c>
      <c r="AO27" s="61">
        <v>5</v>
      </c>
      <c r="AP27" s="61">
        <f t="shared" si="20"/>
        <v>4</v>
      </c>
      <c r="AQ27" s="61">
        <v>3</v>
      </c>
      <c r="AR27" s="61">
        <f t="shared" si="21"/>
        <v>0</v>
      </c>
      <c r="AS27" s="61">
        <v>7</v>
      </c>
      <c r="AT27" s="61">
        <f t="shared" si="22"/>
        <v>16</v>
      </c>
      <c r="AU27" s="61">
        <v>2</v>
      </c>
      <c r="AV27" s="61">
        <f t="shared" si="23"/>
        <v>1</v>
      </c>
      <c r="AW27" s="61">
        <v>2</v>
      </c>
      <c r="AX27" s="61">
        <f t="shared" si="24"/>
        <v>1</v>
      </c>
      <c r="AY27" s="61">
        <v>0</v>
      </c>
      <c r="AZ27" s="61">
        <f t="shared" si="25"/>
        <v>9</v>
      </c>
      <c r="BA27" s="61">
        <v>10</v>
      </c>
      <c r="BB27" s="61">
        <f t="shared" si="26"/>
        <v>49</v>
      </c>
      <c r="BC27" s="61">
        <v>1</v>
      </c>
      <c r="BD27" s="61">
        <f t="shared" si="27"/>
        <v>4</v>
      </c>
      <c r="BE27" s="61">
        <v>8</v>
      </c>
      <c r="BF27" s="61">
        <f t="shared" si="28"/>
        <v>25</v>
      </c>
      <c r="BG27" s="61">
        <v>0</v>
      </c>
      <c r="BH27" s="61">
        <f t="shared" si="29"/>
        <v>9</v>
      </c>
      <c r="BI27" s="61">
        <v>3</v>
      </c>
      <c r="BJ27" s="61">
        <f t="shared" si="30"/>
        <v>0</v>
      </c>
      <c r="BK27" s="61">
        <v>4</v>
      </c>
      <c r="BL27" s="61">
        <f t="shared" si="31"/>
        <v>1</v>
      </c>
      <c r="BM27" s="61">
        <v>9</v>
      </c>
      <c r="BN27" s="61">
        <f t="shared" si="32"/>
        <v>36</v>
      </c>
      <c r="BO27" s="61">
        <v>5</v>
      </c>
      <c r="BP27" s="61">
        <f t="shared" si="33"/>
        <v>4</v>
      </c>
      <c r="BQ27" s="61">
        <v>9</v>
      </c>
      <c r="BR27" s="61">
        <f t="shared" si="34"/>
        <v>36</v>
      </c>
      <c r="BS27" s="61">
        <v>8</v>
      </c>
      <c r="BT27" s="61">
        <f t="shared" si="35"/>
        <v>25</v>
      </c>
      <c r="BU27" s="61">
        <v>9</v>
      </c>
      <c r="BV27" s="61">
        <f t="shared" si="36"/>
        <v>36</v>
      </c>
      <c r="BW27" s="30">
        <v>9</v>
      </c>
      <c r="BX27" s="20">
        <f t="shared" si="37"/>
        <v>36</v>
      </c>
      <c r="BY27" s="26">
        <f t="shared" si="41"/>
        <v>5.40625</v>
      </c>
      <c r="BZ27" s="26"/>
      <c r="CA27" s="26">
        <f t="shared" si="42"/>
        <v>5.7900390625</v>
      </c>
      <c r="CB27" s="16">
        <v>0</v>
      </c>
      <c r="CC27" s="16">
        <v>10</v>
      </c>
      <c r="CD27" s="20">
        <f t="shared" si="38"/>
        <v>100</v>
      </c>
      <c r="CE27" s="40">
        <v>0</v>
      </c>
      <c r="CF27" s="46">
        <f t="shared" si="39"/>
        <v>9</v>
      </c>
      <c r="CG27" s="60">
        <f>Table1[[#This Row],[PROMEDIO-HUMANO]]/10</f>
        <v>0.3</v>
      </c>
      <c r="CH27" s="40">
        <v>10</v>
      </c>
      <c r="CI27" s="16">
        <v>0</v>
      </c>
      <c r="CJ27" s="16">
        <f t="shared" si="43"/>
        <v>9</v>
      </c>
      <c r="CK27">
        <f>POWER((Table1[[#This Row],[PROMEDIO-HUMANO]]-CJ27),2)</f>
        <v>36</v>
      </c>
      <c r="CL27">
        <v>22.5625</v>
      </c>
      <c r="CM27">
        <v>0.119047619048</v>
      </c>
      <c r="CN27" s="68">
        <f t="shared" si="40"/>
        <v>8.2998866213129965</v>
      </c>
      <c r="CO27" s="16">
        <f>ABS(Table1[[#This Row],[PROMEDIO-HUMANO]]-CJ27)</f>
        <v>6</v>
      </c>
      <c r="CP27" s="16">
        <f>ABS(Table1[[#This Row],[PROMEDIO-HUMANO]]-CM27)</f>
        <v>2.8809523809519999</v>
      </c>
    </row>
    <row r="28" spans="1:94" ht="38.25" customHeight="1">
      <c r="A28">
        <v>1</v>
      </c>
      <c r="B28" s="15" t="s">
        <v>42</v>
      </c>
      <c r="C28" s="16">
        <v>6</v>
      </c>
      <c r="D28" s="16">
        <f t="shared" si="0"/>
        <v>36</v>
      </c>
      <c r="E28" s="28">
        <v>0</v>
      </c>
      <c r="F28" s="16">
        <f t="shared" si="1"/>
        <v>0</v>
      </c>
      <c r="G28" s="16">
        <v>1</v>
      </c>
      <c r="H28" s="16">
        <f t="shared" si="2"/>
        <v>1</v>
      </c>
      <c r="I28" s="16">
        <v>7</v>
      </c>
      <c r="J28" s="16">
        <f t="shared" si="3"/>
        <v>49</v>
      </c>
      <c r="K28" s="26">
        <f t="shared" si="4"/>
        <v>3.5</v>
      </c>
      <c r="L28" s="26">
        <v>4.2857142857100001</v>
      </c>
      <c r="M28" s="26">
        <f t="shared" si="5"/>
        <v>0.61734693876877567</v>
      </c>
      <c r="N28" s="26">
        <f t="shared" si="6"/>
        <v>0.78571428571000013</v>
      </c>
      <c r="O28" s="61">
        <v>3</v>
      </c>
      <c r="P28" s="44">
        <f t="shared" si="7"/>
        <v>0.25</v>
      </c>
      <c r="Q28" s="61">
        <v>3</v>
      </c>
      <c r="R28" s="61">
        <f t="shared" si="8"/>
        <v>0.25</v>
      </c>
      <c r="S28" s="61">
        <v>4</v>
      </c>
      <c r="T28" s="61">
        <f t="shared" si="9"/>
        <v>0.25</v>
      </c>
      <c r="U28" s="61">
        <v>8</v>
      </c>
      <c r="V28" s="61">
        <f t="shared" si="10"/>
        <v>20.25</v>
      </c>
      <c r="W28" s="61">
        <v>3</v>
      </c>
      <c r="X28" s="61">
        <f t="shared" si="11"/>
        <v>0.25</v>
      </c>
      <c r="Y28" s="61">
        <v>7</v>
      </c>
      <c r="Z28" s="61">
        <f t="shared" si="12"/>
        <v>12.25</v>
      </c>
      <c r="AA28" s="61">
        <v>8</v>
      </c>
      <c r="AB28" s="61">
        <f t="shared" si="13"/>
        <v>20.25</v>
      </c>
      <c r="AC28" s="61">
        <v>3</v>
      </c>
      <c r="AD28" s="61">
        <f t="shared" si="14"/>
        <v>0.25</v>
      </c>
      <c r="AE28" s="61">
        <v>5</v>
      </c>
      <c r="AF28" s="61">
        <f t="shared" si="15"/>
        <v>2.25</v>
      </c>
      <c r="AG28" s="61">
        <v>9</v>
      </c>
      <c r="AH28" s="61">
        <f t="shared" si="16"/>
        <v>30.25</v>
      </c>
      <c r="AI28" s="61">
        <v>6</v>
      </c>
      <c r="AJ28" s="61">
        <f t="shared" si="17"/>
        <v>6.25</v>
      </c>
      <c r="AK28" s="61">
        <v>4</v>
      </c>
      <c r="AL28" s="61">
        <f t="shared" si="18"/>
        <v>0.25</v>
      </c>
      <c r="AM28" s="61">
        <v>4</v>
      </c>
      <c r="AN28" s="61">
        <f t="shared" si="19"/>
        <v>0.25</v>
      </c>
      <c r="AO28" s="61">
        <v>9</v>
      </c>
      <c r="AP28" s="61">
        <f t="shared" si="20"/>
        <v>30.25</v>
      </c>
      <c r="AQ28" s="61">
        <v>2</v>
      </c>
      <c r="AR28" s="61">
        <f t="shared" si="21"/>
        <v>2.25</v>
      </c>
      <c r="AS28" s="61">
        <v>1</v>
      </c>
      <c r="AT28" s="61">
        <f t="shared" si="22"/>
        <v>6.25</v>
      </c>
      <c r="AU28" s="61">
        <v>9</v>
      </c>
      <c r="AV28" s="61">
        <f t="shared" si="23"/>
        <v>30.25</v>
      </c>
      <c r="AW28" s="61">
        <v>4</v>
      </c>
      <c r="AX28" s="61">
        <f t="shared" si="24"/>
        <v>0.25</v>
      </c>
      <c r="AY28" s="61">
        <v>10</v>
      </c>
      <c r="AZ28" s="61">
        <f t="shared" si="25"/>
        <v>42.25</v>
      </c>
      <c r="BA28" s="61">
        <v>6</v>
      </c>
      <c r="BB28" s="61">
        <f t="shared" si="26"/>
        <v>6.25</v>
      </c>
      <c r="BC28" s="61">
        <v>2</v>
      </c>
      <c r="BD28" s="61">
        <f t="shared" si="27"/>
        <v>2.25</v>
      </c>
      <c r="BE28" s="61">
        <v>9</v>
      </c>
      <c r="BF28" s="61">
        <f t="shared" si="28"/>
        <v>30.25</v>
      </c>
      <c r="BG28" s="61">
        <v>6</v>
      </c>
      <c r="BH28" s="61">
        <f t="shared" si="29"/>
        <v>6.25</v>
      </c>
      <c r="BI28" s="61">
        <v>3</v>
      </c>
      <c r="BJ28" s="61">
        <f t="shared" si="30"/>
        <v>0.25</v>
      </c>
      <c r="BK28" s="61">
        <v>0</v>
      </c>
      <c r="BL28" s="61">
        <f t="shared" si="31"/>
        <v>12.25</v>
      </c>
      <c r="BM28" s="61">
        <v>3</v>
      </c>
      <c r="BN28" s="61">
        <f t="shared" si="32"/>
        <v>0.25</v>
      </c>
      <c r="BO28" s="61">
        <v>0</v>
      </c>
      <c r="BP28" s="61">
        <f t="shared" si="33"/>
        <v>12.25</v>
      </c>
      <c r="BQ28" s="61">
        <v>8</v>
      </c>
      <c r="BR28" s="61">
        <f t="shared" si="34"/>
        <v>20.25</v>
      </c>
      <c r="BS28" s="61">
        <v>6</v>
      </c>
      <c r="BT28" s="61">
        <f t="shared" si="35"/>
        <v>6.25</v>
      </c>
      <c r="BU28" s="61">
        <v>4</v>
      </c>
      <c r="BV28" s="61">
        <f t="shared" si="36"/>
        <v>0.25</v>
      </c>
      <c r="BW28" s="30">
        <v>3</v>
      </c>
      <c r="BX28" s="20">
        <f t="shared" si="37"/>
        <v>0.25</v>
      </c>
      <c r="BY28" s="26">
        <f t="shared" si="41"/>
        <v>4.9375</v>
      </c>
      <c r="BZ28" s="26"/>
      <c r="CA28" s="26">
        <f t="shared" si="42"/>
        <v>2.06640625</v>
      </c>
      <c r="CB28" s="16">
        <v>0</v>
      </c>
      <c r="CC28" s="16">
        <v>10</v>
      </c>
      <c r="CD28" s="20">
        <f t="shared" si="38"/>
        <v>100</v>
      </c>
      <c r="CE28" s="40">
        <v>0</v>
      </c>
      <c r="CF28" s="46">
        <f t="shared" si="39"/>
        <v>12.25</v>
      </c>
      <c r="CG28" s="60">
        <f>Table1[[#This Row],[PROMEDIO-HUMANO]]/10</f>
        <v>0.35</v>
      </c>
      <c r="CH28" s="40">
        <v>10</v>
      </c>
      <c r="CI28" s="16">
        <v>0</v>
      </c>
      <c r="CJ28" s="16">
        <f t="shared" si="43"/>
        <v>9</v>
      </c>
      <c r="CK28">
        <f>POWER((Table1[[#This Row],[PROMEDIO-HUMANO]]-CJ28),2)</f>
        <v>30.25</v>
      </c>
      <c r="CL28">
        <v>36</v>
      </c>
      <c r="CM28">
        <v>0.20491803278699999</v>
      </c>
      <c r="CN28" s="68">
        <f t="shared" si="40"/>
        <v>10.857565170652295</v>
      </c>
      <c r="CO28" s="16">
        <f>ABS(Table1[[#This Row],[PROMEDIO-HUMANO]]-CJ28)</f>
        <v>5.5</v>
      </c>
      <c r="CP28" s="16">
        <f>ABS(Table1[[#This Row],[PROMEDIO-HUMANO]]-CM28)</f>
        <v>3.2950819672130001</v>
      </c>
    </row>
    <row r="29" spans="1:94" ht="25.5" customHeight="1">
      <c r="A29">
        <v>1</v>
      </c>
      <c r="B29" s="17" t="s">
        <v>49</v>
      </c>
      <c r="C29" s="16">
        <v>0</v>
      </c>
      <c r="D29" s="16">
        <f t="shared" si="0"/>
        <v>0</v>
      </c>
      <c r="E29" s="28">
        <v>0</v>
      </c>
      <c r="F29" s="16">
        <f t="shared" si="1"/>
        <v>0</v>
      </c>
      <c r="G29" s="16">
        <v>2</v>
      </c>
      <c r="H29" s="16">
        <f t="shared" si="2"/>
        <v>4</v>
      </c>
      <c r="I29" s="16">
        <v>2</v>
      </c>
      <c r="J29" s="16">
        <f t="shared" si="3"/>
        <v>4</v>
      </c>
      <c r="K29" s="26">
        <f t="shared" si="4"/>
        <v>1</v>
      </c>
      <c r="L29" s="26">
        <v>0</v>
      </c>
      <c r="M29" s="26">
        <f t="shared" si="5"/>
        <v>1</v>
      </c>
      <c r="N29" s="26">
        <f t="shared" si="6"/>
        <v>1</v>
      </c>
      <c r="O29" s="61">
        <v>9</v>
      </c>
      <c r="P29" s="44">
        <f t="shared" si="7"/>
        <v>64</v>
      </c>
      <c r="Q29" s="61">
        <v>4</v>
      </c>
      <c r="R29" s="61">
        <f t="shared" si="8"/>
        <v>9</v>
      </c>
      <c r="S29" s="61">
        <v>5</v>
      </c>
      <c r="T29" s="61">
        <f t="shared" si="9"/>
        <v>16</v>
      </c>
      <c r="U29" s="61">
        <v>2</v>
      </c>
      <c r="V29" s="61">
        <f t="shared" si="10"/>
        <v>1</v>
      </c>
      <c r="W29" s="61">
        <v>9</v>
      </c>
      <c r="X29" s="61">
        <f t="shared" si="11"/>
        <v>64</v>
      </c>
      <c r="Y29" s="61">
        <v>9</v>
      </c>
      <c r="Z29" s="61">
        <f t="shared" si="12"/>
        <v>64</v>
      </c>
      <c r="AA29" s="61">
        <v>8</v>
      </c>
      <c r="AB29" s="61">
        <f t="shared" si="13"/>
        <v>49</v>
      </c>
      <c r="AC29" s="61">
        <v>4</v>
      </c>
      <c r="AD29" s="61">
        <f t="shared" si="14"/>
        <v>9</v>
      </c>
      <c r="AE29" s="61">
        <v>4</v>
      </c>
      <c r="AF29" s="61">
        <f t="shared" si="15"/>
        <v>9</v>
      </c>
      <c r="AG29" s="61">
        <v>7</v>
      </c>
      <c r="AH29" s="61">
        <f t="shared" si="16"/>
        <v>36</v>
      </c>
      <c r="AI29" s="61">
        <v>1</v>
      </c>
      <c r="AJ29" s="61">
        <f t="shared" si="17"/>
        <v>0</v>
      </c>
      <c r="AK29" s="61">
        <v>0</v>
      </c>
      <c r="AL29" s="61">
        <f t="shared" si="18"/>
        <v>1</v>
      </c>
      <c r="AM29" s="61">
        <v>8</v>
      </c>
      <c r="AN29" s="61">
        <f t="shared" si="19"/>
        <v>49</v>
      </c>
      <c r="AO29" s="61">
        <v>4</v>
      </c>
      <c r="AP29" s="61">
        <f t="shared" si="20"/>
        <v>9</v>
      </c>
      <c r="AQ29" s="61">
        <v>9</v>
      </c>
      <c r="AR29" s="61">
        <f t="shared" si="21"/>
        <v>64</v>
      </c>
      <c r="AS29" s="61">
        <v>9</v>
      </c>
      <c r="AT29" s="61">
        <f t="shared" si="22"/>
        <v>64</v>
      </c>
      <c r="AU29" s="61">
        <v>5</v>
      </c>
      <c r="AV29" s="61">
        <f t="shared" si="23"/>
        <v>16</v>
      </c>
      <c r="AW29" s="61">
        <v>9</v>
      </c>
      <c r="AX29" s="61">
        <f t="shared" si="24"/>
        <v>64</v>
      </c>
      <c r="AY29" s="61">
        <v>5</v>
      </c>
      <c r="AZ29" s="61">
        <f t="shared" si="25"/>
        <v>16</v>
      </c>
      <c r="BA29" s="61">
        <v>5</v>
      </c>
      <c r="BB29" s="61">
        <f t="shared" si="26"/>
        <v>16</v>
      </c>
      <c r="BC29" s="61">
        <v>5</v>
      </c>
      <c r="BD29" s="61">
        <f t="shared" si="27"/>
        <v>16</v>
      </c>
      <c r="BE29" s="61">
        <v>0</v>
      </c>
      <c r="BF29" s="61">
        <f t="shared" si="28"/>
        <v>1</v>
      </c>
      <c r="BG29" s="61">
        <v>1</v>
      </c>
      <c r="BH29" s="61">
        <f t="shared" si="29"/>
        <v>0</v>
      </c>
      <c r="BI29" s="61">
        <v>7</v>
      </c>
      <c r="BJ29" s="61">
        <f t="shared" si="30"/>
        <v>36</v>
      </c>
      <c r="BK29" s="61">
        <v>9</v>
      </c>
      <c r="BL29" s="61">
        <f t="shared" si="31"/>
        <v>64</v>
      </c>
      <c r="BM29" s="61">
        <v>5</v>
      </c>
      <c r="BN29" s="61">
        <f t="shared" si="32"/>
        <v>16</v>
      </c>
      <c r="BO29" s="61">
        <v>6</v>
      </c>
      <c r="BP29" s="61">
        <f t="shared" si="33"/>
        <v>25</v>
      </c>
      <c r="BQ29" s="61">
        <v>3</v>
      </c>
      <c r="BR29" s="61">
        <f t="shared" si="34"/>
        <v>4</v>
      </c>
      <c r="BS29" s="61">
        <v>1</v>
      </c>
      <c r="BT29" s="61">
        <f t="shared" si="35"/>
        <v>0</v>
      </c>
      <c r="BU29" s="61">
        <v>3</v>
      </c>
      <c r="BV29" s="61">
        <f t="shared" si="36"/>
        <v>4</v>
      </c>
      <c r="BW29" s="30">
        <v>0</v>
      </c>
      <c r="BX29" s="20">
        <f t="shared" si="37"/>
        <v>1</v>
      </c>
      <c r="BY29" s="26">
        <f t="shared" si="41"/>
        <v>4.90625</v>
      </c>
      <c r="BZ29" s="26"/>
      <c r="CA29" s="26">
        <f t="shared" si="42"/>
        <v>15.2587890625</v>
      </c>
      <c r="CB29" s="16">
        <v>0</v>
      </c>
      <c r="CC29" s="16">
        <v>10</v>
      </c>
      <c r="CD29" s="20">
        <f t="shared" si="38"/>
        <v>100</v>
      </c>
      <c r="CE29" s="40">
        <v>0</v>
      </c>
      <c r="CF29" s="46">
        <f t="shared" si="39"/>
        <v>1</v>
      </c>
      <c r="CG29" s="60">
        <f>Table1[[#This Row],[PROMEDIO-HUMANO]]/10</f>
        <v>0.1</v>
      </c>
      <c r="CH29" s="40">
        <v>10</v>
      </c>
      <c r="CI29" s="16">
        <v>0</v>
      </c>
      <c r="CJ29" s="16">
        <f t="shared" si="43"/>
        <v>9</v>
      </c>
      <c r="CK29">
        <f>POWER((Table1[[#This Row],[PROMEDIO-HUMANO]]-CJ29),2)</f>
        <v>64</v>
      </c>
      <c r="CL29">
        <v>45.5625</v>
      </c>
      <c r="CM29">
        <v>0.19607843137299999</v>
      </c>
      <c r="CN29" s="68">
        <f t="shared" si="40"/>
        <v>0.64628988850369629</v>
      </c>
      <c r="CO29" s="16">
        <f>ABS(Table1[[#This Row],[PROMEDIO-HUMANO]]-CJ29)</f>
        <v>8</v>
      </c>
      <c r="CP29" s="16">
        <f>ABS(Table1[[#This Row],[PROMEDIO-HUMANO]]-CM29)</f>
        <v>0.80392156862700004</v>
      </c>
    </row>
    <row r="30" spans="1:94" ht="25.5" customHeight="1">
      <c r="A30">
        <v>1</v>
      </c>
      <c r="B30" s="15" t="s">
        <v>50</v>
      </c>
      <c r="C30" s="16">
        <v>0</v>
      </c>
      <c r="D30" s="16">
        <f t="shared" si="0"/>
        <v>0</v>
      </c>
      <c r="E30" s="28">
        <v>0</v>
      </c>
      <c r="F30" s="16">
        <f t="shared" si="1"/>
        <v>0</v>
      </c>
      <c r="G30" s="16">
        <v>1</v>
      </c>
      <c r="H30" s="16">
        <f t="shared" si="2"/>
        <v>1</v>
      </c>
      <c r="I30" s="16">
        <v>5</v>
      </c>
      <c r="J30" s="16">
        <f t="shared" si="3"/>
        <v>25</v>
      </c>
      <c r="K30" s="26">
        <f t="shared" si="4"/>
        <v>1.5</v>
      </c>
      <c r="L30" s="26">
        <v>1.7647058823499999</v>
      </c>
      <c r="M30" s="26">
        <f t="shared" si="5"/>
        <v>7.0069204150691997E-2</v>
      </c>
      <c r="N30" s="26">
        <f t="shared" si="6"/>
        <v>0.26470588234999992</v>
      </c>
      <c r="O30" s="61">
        <v>4</v>
      </c>
      <c r="P30" s="44">
        <f t="shared" si="7"/>
        <v>6.25</v>
      </c>
      <c r="Q30" s="61">
        <v>9</v>
      </c>
      <c r="R30" s="61">
        <f t="shared" si="8"/>
        <v>56.25</v>
      </c>
      <c r="S30" s="61">
        <v>3</v>
      </c>
      <c r="T30" s="61">
        <f t="shared" si="9"/>
        <v>2.25</v>
      </c>
      <c r="U30" s="61">
        <v>5</v>
      </c>
      <c r="V30" s="61">
        <f t="shared" si="10"/>
        <v>12.25</v>
      </c>
      <c r="W30" s="61">
        <v>0</v>
      </c>
      <c r="X30" s="61">
        <f t="shared" si="11"/>
        <v>2.25</v>
      </c>
      <c r="Y30" s="61">
        <v>2</v>
      </c>
      <c r="Z30" s="61">
        <f t="shared" si="12"/>
        <v>0.25</v>
      </c>
      <c r="AA30" s="61">
        <v>2</v>
      </c>
      <c r="AB30" s="61">
        <f t="shared" si="13"/>
        <v>0.25</v>
      </c>
      <c r="AC30" s="61">
        <v>5</v>
      </c>
      <c r="AD30" s="61">
        <f t="shared" si="14"/>
        <v>12.25</v>
      </c>
      <c r="AE30" s="61">
        <v>8</v>
      </c>
      <c r="AF30" s="61">
        <f t="shared" si="15"/>
        <v>42.25</v>
      </c>
      <c r="AG30" s="61">
        <v>2</v>
      </c>
      <c r="AH30" s="61">
        <f t="shared" si="16"/>
        <v>0.25</v>
      </c>
      <c r="AI30" s="61">
        <v>8</v>
      </c>
      <c r="AJ30" s="61">
        <f t="shared" si="17"/>
        <v>42.25</v>
      </c>
      <c r="AK30" s="61">
        <v>4</v>
      </c>
      <c r="AL30" s="61">
        <f t="shared" si="18"/>
        <v>6.25</v>
      </c>
      <c r="AM30" s="61">
        <v>1</v>
      </c>
      <c r="AN30" s="61">
        <f t="shared" si="19"/>
        <v>0.25</v>
      </c>
      <c r="AO30" s="61">
        <v>0</v>
      </c>
      <c r="AP30" s="61">
        <f t="shared" si="20"/>
        <v>2.25</v>
      </c>
      <c r="AQ30" s="61">
        <v>4</v>
      </c>
      <c r="AR30" s="61">
        <f t="shared" si="21"/>
        <v>6.25</v>
      </c>
      <c r="AS30" s="61">
        <v>6</v>
      </c>
      <c r="AT30" s="61">
        <f t="shared" si="22"/>
        <v>20.25</v>
      </c>
      <c r="AU30" s="61">
        <v>6</v>
      </c>
      <c r="AV30" s="61">
        <f t="shared" si="23"/>
        <v>20.25</v>
      </c>
      <c r="AW30" s="61">
        <v>9</v>
      </c>
      <c r="AX30" s="61">
        <f t="shared" si="24"/>
        <v>56.25</v>
      </c>
      <c r="AY30" s="61">
        <v>5</v>
      </c>
      <c r="AZ30" s="61">
        <f t="shared" si="25"/>
        <v>12.25</v>
      </c>
      <c r="BA30" s="61">
        <v>3</v>
      </c>
      <c r="BB30" s="61">
        <f t="shared" si="26"/>
        <v>2.25</v>
      </c>
      <c r="BC30" s="61">
        <v>7</v>
      </c>
      <c r="BD30" s="61">
        <f t="shared" si="27"/>
        <v>30.25</v>
      </c>
      <c r="BE30" s="61">
        <v>4</v>
      </c>
      <c r="BF30" s="61">
        <f t="shared" si="28"/>
        <v>6.25</v>
      </c>
      <c r="BG30" s="61">
        <v>5</v>
      </c>
      <c r="BH30" s="61">
        <f t="shared" si="29"/>
        <v>12.25</v>
      </c>
      <c r="BI30" s="61">
        <v>5</v>
      </c>
      <c r="BJ30" s="61">
        <f t="shared" si="30"/>
        <v>12.25</v>
      </c>
      <c r="BK30" s="61">
        <v>5</v>
      </c>
      <c r="BL30" s="61">
        <f t="shared" si="31"/>
        <v>12.25</v>
      </c>
      <c r="BM30" s="61">
        <v>7</v>
      </c>
      <c r="BN30" s="61">
        <f t="shared" si="32"/>
        <v>30.25</v>
      </c>
      <c r="BO30" s="61">
        <v>9</v>
      </c>
      <c r="BP30" s="61">
        <f t="shared" si="33"/>
        <v>56.25</v>
      </c>
      <c r="BQ30" s="61">
        <v>4</v>
      </c>
      <c r="BR30" s="61">
        <f t="shared" si="34"/>
        <v>6.25</v>
      </c>
      <c r="BS30" s="61">
        <v>4</v>
      </c>
      <c r="BT30" s="61">
        <f t="shared" si="35"/>
        <v>6.25</v>
      </c>
      <c r="BU30" s="61">
        <v>7</v>
      </c>
      <c r="BV30" s="61">
        <f t="shared" si="36"/>
        <v>30.25</v>
      </c>
      <c r="BW30" s="30">
        <v>10</v>
      </c>
      <c r="BX30" s="20">
        <f t="shared" si="37"/>
        <v>72.25</v>
      </c>
      <c r="BY30" s="26">
        <f t="shared" si="41"/>
        <v>4.90625</v>
      </c>
      <c r="BZ30" s="26"/>
      <c r="CA30" s="26">
        <f t="shared" si="42"/>
        <v>11.6025390625</v>
      </c>
      <c r="CB30" s="16">
        <v>0</v>
      </c>
      <c r="CC30" s="16">
        <v>10</v>
      </c>
      <c r="CD30" s="20">
        <f t="shared" si="38"/>
        <v>100</v>
      </c>
      <c r="CE30" s="40">
        <v>0</v>
      </c>
      <c r="CF30" s="46">
        <f t="shared" si="39"/>
        <v>2.25</v>
      </c>
      <c r="CG30" s="60">
        <f>Table1[[#This Row],[PROMEDIO-HUMANO]]/10</f>
        <v>0.15</v>
      </c>
      <c r="CH30" s="40">
        <v>10</v>
      </c>
      <c r="CI30" s="16">
        <v>0</v>
      </c>
      <c r="CJ30" s="16">
        <f t="shared" si="43"/>
        <v>9</v>
      </c>
      <c r="CK30">
        <f>POWER((Table1[[#This Row],[PROMEDIO-HUMANO]]-CJ30),2)</f>
        <v>56.25</v>
      </c>
      <c r="CL30">
        <v>16</v>
      </c>
      <c r="CM30">
        <v>0.15625</v>
      </c>
      <c r="CN30" s="68">
        <f t="shared" si="40"/>
        <v>1.8056640625</v>
      </c>
      <c r="CO30" s="16">
        <f>ABS(Table1[[#This Row],[PROMEDIO-HUMANO]]-CJ30)</f>
        <v>7.5</v>
      </c>
      <c r="CP30" s="16">
        <f>ABS(Table1[[#This Row],[PROMEDIO-HUMANO]]-CM30)</f>
        <v>1.34375</v>
      </c>
    </row>
    <row r="31" spans="1:94" ht="63.75" customHeight="1">
      <c r="A31">
        <v>1</v>
      </c>
      <c r="B31" s="15" t="s">
        <v>52</v>
      </c>
      <c r="C31" s="16">
        <v>4</v>
      </c>
      <c r="D31" s="16">
        <f t="shared" si="0"/>
        <v>16</v>
      </c>
      <c r="E31" s="28">
        <v>2</v>
      </c>
      <c r="F31" s="16">
        <f t="shared" si="1"/>
        <v>4</v>
      </c>
      <c r="G31" s="16">
        <v>1</v>
      </c>
      <c r="H31" s="16">
        <f t="shared" si="2"/>
        <v>1</v>
      </c>
      <c r="I31" s="16">
        <v>5</v>
      </c>
      <c r="J31" s="16">
        <f t="shared" si="3"/>
        <v>25</v>
      </c>
      <c r="K31" s="26">
        <f t="shared" si="4"/>
        <v>3</v>
      </c>
      <c r="L31" s="26">
        <v>3</v>
      </c>
      <c r="M31" s="26">
        <f t="shared" si="5"/>
        <v>0</v>
      </c>
      <c r="N31" s="26">
        <f t="shared" si="6"/>
        <v>0</v>
      </c>
      <c r="O31" s="61">
        <v>3</v>
      </c>
      <c r="P31" s="44">
        <f t="shared" si="7"/>
        <v>0</v>
      </c>
      <c r="Q31" s="61">
        <v>4</v>
      </c>
      <c r="R31" s="61">
        <f t="shared" si="8"/>
        <v>1</v>
      </c>
      <c r="S31" s="61">
        <v>4</v>
      </c>
      <c r="T31" s="61">
        <f t="shared" si="9"/>
        <v>1</v>
      </c>
      <c r="U31" s="61">
        <v>2</v>
      </c>
      <c r="V31" s="61">
        <f t="shared" si="10"/>
        <v>1</v>
      </c>
      <c r="W31" s="61">
        <v>8</v>
      </c>
      <c r="X31" s="61">
        <f t="shared" si="11"/>
        <v>25</v>
      </c>
      <c r="Y31" s="61">
        <v>3</v>
      </c>
      <c r="Z31" s="61">
        <f t="shared" si="12"/>
        <v>0</v>
      </c>
      <c r="AA31" s="61">
        <v>1</v>
      </c>
      <c r="AB31" s="61">
        <f t="shared" si="13"/>
        <v>4</v>
      </c>
      <c r="AC31" s="61">
        <v>2</v>
      </c>
      <c r="AD31" s="61">
        <f t="shared" si="14"/>
        <v>1</v>
      </c>
      <c r="AE31" s="61">
        <v>1</v>
      </c>
      <c r="AF31" s="61">
        <f t="shared" si="15"/>
        <v>4</v>
      </c>
      <c r="AG31" s="61">
        <v>1</v>
      </c>
      <c r="AH31" s="61">
        <f t="shared" si="16"/>
        <v>4</v>
      </c>
      <c r="AI31" s="61">
        <v>8</v>
      </c>
      <c r="AJ31" s="61">
        <f t="shared" si="17"/>
        <v>25</v>
      </c>
      <c r="AK31" s="61">
        <v>0</v>
      </c>
      <c r="AL31" s="61">
        <f t="shared" si="18"/>
        <v>9</v>
      </c>
      <c r="AM31" s="61">
        <v>0</v>
      </c>
      <c r="AN31" s="61">
        <f t="shared" si="19"/>
        <v>9</v>
      </c>
      <c r="AO31" s="61">
        <v>7</v>
      </c>
      <c r="AP31" s="61">
        <f t="shared" si="20"/>
        <v>16</v>
      </c>
      <c r="AQ31" s="61">
        <v>5</v>
      </c>
      <c r="AR31" s="61">
        <f t="shared" si="21"/>
        <v>4</v>
      </c>
      <c r="AS31" s="61">
        <v>10</v>
      </c>
      <c r="AT31" s="61">
        <f t="shared" si="22"/>
        <v>49</v>
      </c>
      <c r="AU31" s="61">
        <v>5</v>
      </c>
      <c r="AV31" s="61">
        <f t="shared" si="23"/>
        <v>4</v>
      </c>
      <c r="AW31" s="61">
        <v>7</v>
      </c>
      <c r="AX31" s="61">
        <f t="shared" si="24"/>
        <v>16</v>
      </c>
      <c r="AY31" s="61">
        <v>4</v>
      </c>
      <c r="AZ31" s="61">
        <f t="shared" si="25"/>
        <v>1</v>
      </c>
      <c r="BA31" s="61">
        <v>3</v>
      </c>
      <c r="BB31" s="61">
        <f t="shared" si="26"/>
        <v>0</v>
      </c>
      <c r="BC31" s="61">
        <v>4</v>
      </c>
      <c r="BD31" s="61">
        <f t="shared" si="27"/>
        <v>1</v>
      </c>
      <c r="BE31" s="61">
        <v>1</v>
      </c>
      <c r="BF31" s="61">
        <f t="shared" si="28"/>
        <v>4</v>
      </c>
      <c r="BG31" s="61">
        <v>4</v>
      </c>
      <c r="BH31" s="61">
        <f t="shared" si="29"/>
        <v>1</v>
      </c>
      <c r="BI31" s="61">
        <v>10</v>
      </c>
      <c r="BJ31" s="61">
        <f t="shared" si="30"/>
        <v>49</v>
      </c>
      <c r="BK31" s="61">
        <v>5</v>
      </c>
      <c r="BL31" s="61">
        <f t="shared" si="31"/>
        <v>4</v>
      </c>
      <c r="BM31" s="61">
        <v>6</v>
      </c>
      <c r="BN31" s="61">
        <f t="shared" si="32"/>
        <v>9</v>
      </c>
      <c r="BO31" s="61">
        <v>0</v>
      </c>
      <c r="BP31" s="61">
        <f t="shared" si="33"/>
        <v>9</v>
      </c>
      <c r="BQ31" s="61">
        <v>8</v>
      </c>
      <c r="BR31" s="61">
        <f t="shared" si="34"/>
        <v>25</v>
      </c>
      <c r="BS31" s="61">
        <v>1</v>
      </c>
      <c r="BT31" s="61">
        <f t="shared" si="35"/>
        <v>4</v>
      </c>
      <c r="BU31" s="61">
        <v>9</v>
      </c>
      <c r="BV31" s="61">
        <f t="shared" si="36"/>
        <v>36</v>
      </c>
      <c r="BW31" s="30">
        <v>0</v>
      </c>
      <c r="BX31" s="20">
        <f t="shared" si="37"/>
        <v>9</v>
      </c>
      <c r="BY31" s="26">
        <f t="shared" si="41"/>
        <v>3.96875</v>
      </c>
      <c r="BZ31" s="26"/>
      <c r="CA31" s="26">
        <f t="shared" si="42"/>
        <v>0.9384765625</v>
      </c>
      <c r="CB31" s="16">
        <v>0</v>
      </c>
      <c r="CC31" s="16">
        <v>10</v>
      </c>
      <c r="CD31" s="20">
        <f t="shared" si="38"/>
        <v>100</v>
      </c>
      <c r="CE31" s="40">
        <v>3.3333333333300001</v>
      </c>
      <c r="CF31" s="46">
        <f t="shared" si="39"/>
        <v>0.11111111110888899</v>
      </c>
      <c r="CG31" s="60">
        <f>Table1[[#This Row],[PROMEDIO-HUMANO]]/10</f>
        <v>0.3</v>
      </c>
      <c r="CH31" s="40">
        <v>6.6666666666700003</v>
      </c>
      <c r="CI31" s="16">
        <v>4.8600000000000003</v>
      </c>
      <c r="CJ31" s="16">
        <f t="shared" si="43"/>
        <v>4.1399999999999997</v>
      </c>
      <c r="CK31">
        <f>POWER((Table1[[#This Row],[PROMEDIO-HUMANO]]-CJ31),2)</f>
        <v>1.2995999999999992</v>
      </c>
      <c r="CL31">
        <v>0.79209999999999947</v>
      </c>
      <c r="CM31">
        <v>0.67857142857099995</v>
      </c>
      <c r="CN31" s="68">
        <f t="shared" si="40"/>
        <v>5.3890306122468887</v>
      </c>
      <c r="CO31" s="16">
        <f>ABS(Table1[[#This Row],[PROMEDIO-HUMANO]]-CJ31)</f>
        <v>1.1399999999999997</v>
      </c>
      <c r="CP31" s="16">
        <f>ABS(Table1[[#This Row],[PROMEDIO-HUMANO]]-CM31)</f>
        <v>2.3214285714290002</v>
      </c>
    </row>
    <row r="32" spans="1:94" ht="38.25" customHeight="1">
      <c r="A32">
        <v>1</v>
      </c>
      <c r="B32" s="17" t="s">
        <v>53</v>
      </c>
      <c r="C32" s="16">
        <v>3</v>
      </c>
      <c r="D32" s="16">
        <f t="shared" si="0"/>
        <v>9</v>
      </c>
      <c r="E32" s="28">
        <v>0</v>
      </c>
      <c r="F32" s="16">
        <f t="shared" si="1"/>
        <v>0</v>
      </c>
      <c r="G32" s="16">
        <v>1</v>
      </c>
      <c r="H32" s="16">
        <f t="shared" si="2"/>
        <v>1</v>
      </c>
      <c r="I32" s="16">
        <v>7</v>
      </c>
      <c r="J32" s="16">
        <f t="shared" si="3"/>
        <v>49</v>
      </c>
      <c r="K32" s="26">
        <f t="shared" si="4"/>
        <v>2.75</v>
      </c>
      <c r="L32" s="26">
        <v>0</v>
      </c>
      <c r="M32" s="26">
        <f t="shared" si="5"/>
        <v>7.5625</v>
      </c>
      <c r="N32" s="26">
        <f t="shared" si="6"/>
        <v>2.75</v>
      </c>
      <c r="O32" s="61">
        <v>2</v>
      </c>
      <c r="P32" s="44">
        <f t="shared" si="7"/>
        <v>0.5625</v>
      </c>
      <c r="Q32" s="61">
        <v>2</v>
      </c>
      <c r="R32" s="61">
        <f t="shared" si="8"/>
        <v>0.5625</v>
      </c>
      <c r="S32" s="61">
        <v>1</v>
      </c>
      <c r="T32" s="61">
        <f t="shared" si="9"/>
        <v>3.0625</v>
      </c>
      <c r="U32" s="61">
        <v>7</v>
      </c>
      <c r="V32" s="61">
        <f t="shared" si="10"/>
        <v>18.0625</v>
      </c>
      <c r="W32" s="61">
        <v>1</v>
      </c>
      <c r="X32" s="61">
        <f t="shared" si="11"/>
        <v>3.0625</v>
      </c>
      <c r="Y32" s="61">
        <v>5</v>
      </c>
      <c r="Z32" s="61">
        <f t="shared" si="12"/>
        <v>5.0625</v>
      </c>
      <c r="AA32" s="61">
        <v>8</v>
      </c>
      <c r="AB32" s="61">
        <f t="shared" si="13"/>
        <v>27.5625</v>
      </c>
      <c r="AC32" s="61">
        <v>9</v>
      </c>
      <c r="AD32" s="61">
        <f t="shared" si="14"/>
        <v>39.0625</v>
      </c>
      <c r="AE32" s="61">
        <v>3</v>
      </c>
      <c r="AF32" s="61">
        <f t="shared" si="15"/>
        <v>6.25E-2</v>
      </c>
      <c r="AG32" s="61">
        <v>10</v>
      </c>
      <c r="AH32" s="61">
        <f t="shared" si="16"/>
        <v>52.5625</v>
      </c>
      <c r="AI32" s="61">
        <v>9</v>
      </c>
      <c r="AJ32" s="61">
        <f t="shared" si="17"/>
        <v>39.0625</v>
      </c>
      <c r="AK32" s="61">
        <v>10</v>
      </c>
      <c r="AL32" s="61">
        <f t="shared" si="18"/>
        <v>52.5625</v>
      </c>
      <c r="AM32" s="61">
        <v>10</v>
      </c>
      <c r="AN32" s="61">
        <f t="shared" si="19"/>
        <v>52.5625</v>
      </c>
      <c r="AO32" s="61">
        <v>7</v>
      </c>
      <c r="AP32" s="61">
        <f t="shared" si="20"/>
        <v>18.0625</v>
      </c>
      <c r="AQ32" s="61">
        <v>6</v>
      </c>
      <c r="AR32" s="61">
        <f t="shared" si="21"/>
        <v>10.5625</v>
      </c>
      <c r="AS32" s="61">
        <v>10</v>
      </c>
      <c r="AT32" s="61">
        <f t="shared" si="22"/>
        <v>52.5625</v>
      </c>
      <c r="AU32" s="61">
        <v>6</v>
      </c>
      <c r="AV32" s="61">
        <f t="shared" si="23"/>
        <v>10.5625</v>
      </c>
      <c r="AW32" s="61">
        <v>10</v>
      </c>
      <c r="AX32" s="61">
        <f t="shared" si="24"/>
        <v>52.5625</v>
      </c>
      <c r="AY32" s="61">
        <v>6</v>
      </c>
      <c r="AZ32" s="61">
        <f t="shared" si="25"/>
        <v>10.5625</v>
      </c>
      <c r="BA32" s="61">
        <v>3</v>
      </c>
      <c r="BB32" s="61">
        <f t="shared" si="26"/>
        <v>6.25E-2</v>
      </c>
      <c r="BC32" s="61">
        <v>2</v>
      </c>
      <c r="BD32" s="61">
        <f t="shared" si="27"/>
        <v>0.5625</v>
      </c>
      <c r="BE32" s="61">
        <v>4</v>
      </c>
      <c r="BF32" s="61">
        <f t="shared" si="28"/>
        <v>1.5625</v>
      </c>
      <c r="BG32" s="61">
        <v>2</v>
      </c>
      <c r="BH32" s="61">
        <f t="shared" si="29"/>
        <v>0.5625</v>
      </c>
      <c r="BI32" s="61">
        <v>8</v>
      </c>
      <c r="BJ32" s="61">
        <f t="shared" si="30"/>
        <v>27.5625</v>
      </c>
      <c r="BK32" s="61">
        <v>1</v>
      </c>
      <c r="BL32" s="61">
        <f t="shared" si="31"/>
        <v>3.0625</v>
      </c>
      <c r="BM32" s="61">
        <v>8</v>
      </c>
      <c r="BN32" s="61">
        <f t="shared" si="32"/>
        <v>27.5625</v>
      </c>
      <c r="BO32" s="61">
        <v>4</v>
      </c>
      <c r="BP32" s="61">
        <f t="shared" si="33"/>
        <v>1.5625</v>
      </c>
      <c r="BQ32" s="61">
        <v>2</v>
      </c>
      <c r="BR32" s="61">
        <f t="shared" si="34"/>
        <v>0.5625</v>
      </c>
      <c r="BS32" s="61">
        <v>1</v>
      </c>
      <c r="BT32" s="61">
        <f t="shared" si="35"/>
        <v>3.0625</v>
      </c>
      <c r="BU32" s="61">
        <v>4</v>
      </c>
      <c r="BV32" s="61">
        <f t="shared" si="36"/>
        <v>1.5625</v>
      </c>
      <c r="BW32" s="30">
        <v>3</v>
      </c>
      <c r="BX32" s="20">
        <f t="shared" si="37"/>
        <v>6.25E-2</v>
      </c>
      <c r="BY32" s="26">
        <f t="shared" si="41"/>
        <v>5.15625</v>
      </c>
      <c r="BZ32" s="26"/>
      <c r="CA32" s="26">
        <f t="shared" si="42"/>
        <v>5.7900390625</v>
      </c>
      <c r="CB32" s="16">
        <v>0</v>
      </c>
      <c r="CC32" s="16">
        <v>10</v>
      </c>
      <c r="CD32" s="20">
        <f t="shared" si="38"/>
        <v>100</v>
      </c>
      <c r="CE32" s="40">
        <v>0</v>
      </c>
      <c r="CF32" s="46">
        <f t="shared" si="39"/>
        <v>7.5625</v>
      </c>
      <c r="CG32" s="60">
        <f>Table1[[#This Row],[PROMEDIO-HUMANO]]/10</f>
        <v>0.27500000000000002</v>
      </c>
      <c r="CH32" s="40">
        <v>10</v>
      </c>
      <c r="CI32" s="16">
        <v>0</v>
      </c>
      <c r="CJ32" s="16">
        <f t="shared" si="43"/>
        <v>9</v>
      </c>
      <c r="CK32">
        <f>POWER((Table1[[#This Row],[PROMEDIO-HUMANO]]-CJ32),2)</f>
        <v>39.0625</v>
      </c>
      <c r="CL32">
        <v>10.5625</v>
      </c>
      <c r="CM32">
        <v>0.35714285714299998</v>
      </c>
      <c r="CN32" s="68">
        <f t="shared" si="40"/>
        <v>5.7257653061217662</v>
      </c>
      <c r="CO32" s="16">
        <f>ABS(Table1[[#This Row],[PROMEDIO-HUMANO]]-CJ32)</f>
        <v>6.25</v>
      </c>
      <c r="CP32" s="16">
        <f>ABS(Table1[[#This Row],[PROMEDIO-HUMANO]]-CM32)</f>
        <v>2.3928571428570002</v>
      </c>
    </row>
    <row r="33" spans="1:94" ht="51" customHeight="1">
      <c r="A33">
        <v>1</v>
      </c>
      <c r="B33" s="15" t="s">
        <v>58</v>
      </c>
      <c r="C33" s="16">
        <v>1</v>
      </c>
      <c r="D33" s="16">
        <f t="shared" si="0"/>
        <v>1</v>
      </c>
      <c r="E33" s="28">
        <v>0</v>
      </c>
      <c r="F33" s="16">
        <f t="shared" si="1"/>
        <v>0</v>
      </c>
      <c r="G33" s="16">
        <v>2</v>
      </c>
      <c r="H33" s="16">
        <f t="shared" si="2"/>
        <v>4</v>
      </c>
      <c r="I33" s="16">
        <v>5</v>
      </c>
      <c r="J33" s="16">
        <f t="shared" si="3"/>
        <v>25</v>
      </c>
      <c r="K33" s="26">
        <f t="shared" si="4"/>
        <v>2</v>
      </c>
      <c r="L33" s="26">
        <v>4.2857142857100001</v>
      </c>
      <c r="M33" s="26">
        <f t="shared" si="5"/>
        <v>5.2244897958987764</v>
      </c>
      <c r="N33" s="26">
        <f t="shared" si="6"/>
        <v>2.2857142857100001</v>
      </c>
      <c r="O33" s="61">
        <v>3</v>
      </c>
      <c r="P33" s="44">
        <f t="shared" si="7"/>
        <v>1</v>
      </c>
      <c r="Q33" s="61">
        <v>8</v>
      </c>
      <c r="R33" s="61">
        <f t="shared" si="8"/>
        <v>36</v>
      </c>
      <c r="S33" s="61">
        <v>5</v>
      </c>
      <c r="T33" s="61">
        <f t="shared" si="9"/>
        <v>9</v>
      </c>
      <c r="U33" s="61">
        <v>8</v>
      </c>
      <c r="V33" s="61">
        <f t="shared" si="10"/>
        <v>36</v>
      </c>
      <c r="W33" s="61">
        <v>4</v>
      </c>
      <c r="X33" s="61">
        <f t="shared" si="11"/>
        <v>4</v>
      </c>
      <c r="Y33" s="61">
        <v>0</v>
      </c>
      <c r="Z33" s="61">
        <f t="shared" si="12"/>
        <v>4</v>
      </c>
      <c r="AA33" s="61">
        <v>4</v>
      </c>
      <c r="AB33" s="61">
        <f t="shared" si="13"/>
        <v>4</v>
      </c>
      <c r="AC33" s="61">
        <v>5</v>
      </c>
      <c r="AD33" s="61">
        <f t="shared" si="14"/>
        <v>9</v>
      </c>
      <c r="AE33" s="61">
        <v>2</v>
      </c>
      <c r="AF33" s="61">
        <f t="shared" si="15"/>
        <v>0</v>
      </c>
      <c r="AG33" s="61">
        <v>7</v>
      </c>
      <c r="AH33" s="61">
        <f t="shared" si="16"/>
        <v>25</v>
      </c>
      <c r="AI33" s="61">
        <v>1</v>
      </c>
      <c r="AJ33" s="61">
        <f t="shared" si="17"/>
        <v>1</v>
      </c>
      <c r="AK33" s="61">
        <v>4</v>
      </c>
      <c r="AL33" s="61">
        <f t="shared" si="18"/>
        <v>4</v>
      </c>
      <c r="AM33" s="61">
        <v>4</v>
      </c>
      <c r="AN33" s="61">
        <f t="shared" si="19"/>
        <v>4</v>
      </c>
      <c r="AO33" s="61">
        <v>9</v>
      </c>
      <c r="AP33" s="61">
        <f t="shared" si="20"/>
        <v>49</v>
      </c>
      <c r="AQ33" s="61">
        <v>3</v>
      </c>
      <c r="AR33" s="61">
        <f t="shared" si="21"/>
        <v>1</v>
      </c>
      <c r="AS33" s="61">
        <v>8</v>
      </c>
      <c r="AT33" s="61">
        <f t="shared" si="22"/>
        <v>36</v>
      </c>
      <c r="AU33" s="61">
        <v>6</v>
      </c>
      <c r="AV33" s="61">
        <f t="shared" si="23"/>
        <v>16</v>
      </c>
      <c r="AW33" s="61">
        <v>0</v>
      </c>
      <c r="AX33" s="61">
        <f t="shared" si="24"/>
        <v>4</v>
      </c>
      <c r="AY33" s="61">
        <v>8</v>
      </c>
      <c r="AZ33" s="61">
        <f t="shared" si="25"/>
        <v>36</v>
      </c>
      <c r="BA33" s="61">
        <v>1</v>
      </c>
      <c r="BB33" s="61">
        <f t="shared" si="26"/>
        <v>1</v>
      </c>
      <c r="BC33" s="61">
        <v>2</v>
      </c>
      <c r="BD33" s="61">
        <f t="shared" si="27"/>
        <v>0</v>
      </c>
      <c r="BE33" s="61">
        <v>4</v>
      </c>
      <c r="BF33" s="61">
        <f t="shared" si="28"/>
        <v>4</v>
      </c>
      <c r="BG33" s="61">
        <v>4</v>
      </c>
      <c r="BH33" s="61">
        <f t="shared" si="29"/>
        <v>4</v>
      </c>
      <c r="BI33" s="61">
        <v>7</v>
      </c>
      <c r="BJ33" s="61">
        <f t="shared" si="30"/>
        <v>25</v>
      </c>
      <c r="BK33" s="61">
        <v>9</v>
      </c>
      <c r="BL33" s="61">
        <f t="shared" si="31"/>
        <v>49</v>
      </c>
      <c r="BM33" s="61">
        <v>0</v>
      </c>
      <c r="BN33" s="61">
        <f t="shared" si="32"/>
        <v>4</v>
      </c>
      <c r="BO33" s="61">
        <v>10</v>
      </c>
      <c r="BP33" s="61">
        <f t="shared" si="33"/>
        <v>64</v>
      </c>
      <c r="BQ33" s="61">
        <v>1</v>
      </c>
      <c r="BR33" s="61">
        <f t="shared" si="34"/>
        <v>1</v>
      </c>
      <c r="BS33" s="61">
        <v>6</v>
      </c>
      <c r="BT33" s="61">
        <f t="shared" si="35"/>
        <v>16</v>
      </c>
      <c r="BU33" s="61">
        <v>2</v>
      </c>
      <c r="BV33" s="61">
        <f t="shared" si="36"/>
        <v>0</v>
      </c>
      <c r="BW33" s="30">
        <v>4</v>
      </c>
      <c r="BX33" s="20">
        <f t="shared" si="37"/>
        <v>4</v>
      </c>
      <c r="BY33" s="26">
        <f t="shared" si="41"/>
        <v>4.53125</v>
      </c>
      <c r="BZ33" s="26"/>
      <c r="CA33" s="26">
        <f t="shared" si="42"/>
        <v>6.4072265625</v>
      </c>
      <c r="CB33" s="16">
        <v>0</v>
      </c>
      <c r="CC33" s="16">
        <v>10</v>
      </c>
      <c r="CD33" s="20">
        <f t="shared" si="38"/>
        <v>100</v>
      </c>
      <c r="CE33" s="40">
        <v>2.5</v>
      </c>
      <c r="CF33" s="46">
        <f t="shared" si="39"/>
        <v>0.25</v>
      </c>
      <c r="CG33" s="60">
        <f>Table1[[#This Row],[PROMEDIO-HUMANO]]/10</f>
        <v>0.2</v>
      </c>
      <c r="CH33" s="40">
        <v>7.5</v>
      </c>
      <c r="CI33" s="16">
        <v>5.85</v>
      </c>
      <c r="CJ33" s="16">
        <f t="shared" si="43"/>
        <v>3.1500000000000004</v>
      </c>
      <c r="CK33">
        <f>POWER((Table1[[#This Row],[PROMEDIO-HUMANO]]-CJ33),2)</f>
        <v>1.3225000000000009</v>
      </c>
      <c r="CL33">
        <v>1.3225000000000009</v>
      </c>
      <c r="CM33">
        <v>0.28017241379300001</v>
      </c>
      <c r="CN33" s="68">
        <f t="shared" si="40"/>
        <v>2.9578069262785962</v>
      </c>
      <c r="CO33" s="16">
        <f>ABS(Table1[[#This Row],[PROMEDIO-HUMANO]]-CJ33)</f>
        <v>1.1500000000000004</v>
      </c>
      <c r="CP33" s="16">
        <f>ABS(Table1[[#This Row],[PROMEDIO-HUMANO]]-CM33)</f>
        <v>1.719827586207</v>
      </c>
    </row>
    <row r="34" spans="1:94" ht="63.75" customHeight="1">
      <c r="A34">
        <v>1</v>
      </c>
      <c r="B34" s="17" t="s">
        <v>59</v>
      </c>
      <c r="C34" s="16">
        <v>0</v>
      </c>
      <c r="D34" s="16">
        <f t="shared" si="0"/>
        <v>0</v>
      </c>
      <c r="E34" s="28">
        <v>0</v>
      </c>
      <c r="F34" s="16">
        <f t="shared" ref="F34:F65" si="44">E34*E34</f>
        <v>0</v>
      </c>
      <c r="G34" s="16">
        <v>1</v>
      </c>
      <c r="H34" s="16">
        <f t="shared" ref="H34:H65" si="45">G34*G34</f>
        <v>1</v>
      </c>
      <c r="I34" s="16">
        <v>5</v>
      </c>
      <c r="J34" s="16">
        <f t="shared" ref="J34:J65" si="46">I34*I34</f>
        <v>25</v>
      </c>
      <c r="K34" s="26">
        <f t="shared" ref="K34:K65" si="47">(C34+E34+G34+I34)/4</f>
        <v>1.5</v>
      </c>
      <c r="L34" s="26">
        <v>0</v>
      </c>
      <c r="M34" s="26">
        <f t="shared" ref="M34:M65" si="48">POWER((K34-L34),2)</f>
        <v>2.25</v>
      </c>
      <c r="N34" s="26">
        <f t="shared" ref="N34:N65" si="49">ABS(K34-L34)</f>
        <v>1.5</v>
      </c>
      <c r="O34" s="61">
        <v>7</v>
      </c>
      <c r="P34" s="44">
        <f t="shared" ref="P34:P65" si="50">POWER((K34-O34),2)</f>
        <v>30.25</v>
      </c>
      <c r="Q34" s="61">
        <v>1</v>
      </c>
      <c r="R34" s="61">
        <f t="shared" ref="R34:R65" si="51">POWER((K34-Q34),2)</f>
        <v>0.25</v>
      </c>
      <c r="S34" s="61">
        <v>6</v>
      </c>
      <c r="T34" s="61">
        <f t="shared" ref="T34:T65" si="52">POWER((K34-S34),2)</f>
        <v>20.25</v>
      </c>
      <c r="U34" s="61">
        <v>10</v>
      </c>
      <c r="V34" s="61">
        <f t="shared" ref="V34:V65" si="53">POWER((K34-U34),2)</f>
        <v>72.25</v>
      </c>
      <c r="W34" s="61">
        <v>4</v>
      </c>
      <c r="X34" s="61">
        <f t="shared" ref="X34:X65" si="54">POWER((K34-W34),2)</f>
        <v>6.25</v>
      </c>
      <c r="Y34" s="61">
        <v>4</v>
      </c>
      <c r="Z34" s="61">
        <f t="shared" ref="Z34:Z65" si="55">POWER((K34-Y34),2)</f>
        <v>6.25</v>
      </c>
      <c r="AA34" s="61">
        <v>5</v>
      </c>
      <c r="AB34" s="61">
        <f t="shared" ref="AB34:AB65" si="56">POWER((K34-AA34),2)</f>
        <v>12.25</v>
      </c>
      <c r="AC34" s="61">
        <v>4</v>
      </c>
      <c r="AD34" s="61">
        <f t="shared" ref="AD34:AD65" si="57">POWER((K34-AC34),2)</f>
        <v>6.25</v>
      </c>
      <c r="AE34" s="61">
        <v>3</v>
      </c>
      <c r="AF34" s="61">
        <f t="shared" ref="AF34:AF65" si="58">POWER((K34-AE34),2)</f>
        <v>2.25</v>
      </c>
      <c r="AG34" s="61">
        <v>4</v>
      </c>
      <c r="AH34" s="61">
        <f t="shared" ref="AH34:AH65" si="59">POWER((K34-AG34),2)</f>
        <v>6.25</v>
      </c>
      <c r="AI34" s="61">
        <v>5</v>
      </c>
      <c r="AJ34" s="61">
        <f t="shared" ref="AJ34:AJ65" si="60">POWER((K34-AI34),2)</f>
        <v>12.25</v>
      </c>
      <c r="AK34" s="61">
        <v>9</v>
      </c>
      <c r="AL34" s="61">
        <f t="shared" ref="AL34:AL65" si="61">POWER((K34-AK34),2)</f>
        <v>56.25</v>
      </c>
      <c r="AM34" s="61">
        <v>4</v>
      </c>
      <c r="AN34" s="61">
        <f t="shared" ref="AN34:AN65" si="62">POWER((K34-AM34),2)</f>
        <v>6.25</v>
      </c>
      <c r="AO34" s="61">
        <v>5</v>
      </c>
      <c r="AP34" s="61">
        <f t="shared" ref="AP34:AP65" si="63">POWER((K34-AO34),2)</f>
        <v>12.25</v>
      </c>
      <c r="AQ34" s="61">
        <v>1</v>
      </c>
      <c r="AR34" s="61">
        <f t="shared" ref="AR34:AR65" si="64">POWER((K34-AQ34),2)</f>
        <v>0.25</v>
      </c>
      <c r="AS34" s="61">
        <v>8</v>
      </c>
      <c r="AT34" s="61">
        <f t="shared" ref="AT34:AT65" si="65">POWER((K34-AS34),2)</f>
        <v>42.25</v>
      </c>
      <c r="AU34" s="61">
        <v>3</v>
      </c>
      <c r="AV34" s="61">
        <f t="shared" ref="AV34:AV65" si="66">POWER((K34-AU34),2)</f>
        <v>2.25</v>
      </c>
      <c r="AW34" s="61">
        <v>3</v>
      </c>
      <c r="AX34" s="61">
        <f t="shared" ref="AX34:AX65" si="67">POWER((K34-AW34),2)</f>
        <v>2.25</v>
      </c>
      <c r="AY34" s="61">
        <v>6</v>
      </c>
      <c r="AZ34" s="61">
        <f t="shared" ref="AZ34:AZ65" si="68">POWER((K34-AY34),2)</f>
        <v>20.25</v>
      </c>
      <c r="BA34" s="61">
        <v>3</v>
      </c>
      <c r="BB34" s="61">
        <f t="shared" ref="BB34:BB65" si="69">POWER((K34-BA34),2)</f>
        <v>2.25</v>
      </c>
      <c r="BC34" s="61">
        <v>1</v>
      </c>
      <c r="BD34" s="61">
        <f t="shared" ref="BD34:BD65" si="70">POWER((K34-BC34),2)</f>
        <v>0.25</v>
      </c>
      <c r="BE34" s="61">
        <v>10</v>
      </c>
      <c r="BF34" s="61">
        <f t="shared" ref="BF34:BF65" si="71">POWER((K34-BE34),2)</f>
        <v>72.25</v>
      </c>
      <c r="BG34" s="61">
        <v>7</v>
      </c>
      <c r="BH34" s="61">
        <f t="shared" ref="BH34:BH65" si="72">POWER((K34-BG34),2)</f>
        <v>30.25</v>
      </c>
      <c r="BI34" s="61">
        <v>0</v>
      </c>
      <c r="BJ34" s="61">
        <f t="shared" ref="BJ34:BJ65" si="73">POWER((K34-BI34),2)</f>
        <v>2.25</v>
      </c>
      <c r="BK34" s="61">
        <v>6</v>
      </c>
      <c r="BL34" s="61">
        <f t="shared" ref="BL34:BL65" si="74">POWER((K34-BK34),2)</f>
        <v>20.25</v>
      </c>
      <c r="BM34" s="61">
        <v>6</v>
      </c>
      <c r="BN34" s="61">
        <f t="shared" ref="BN34:BN65" si="75">POWER((K34-BM34),2)</f>
        <v>20.25</v>
      </c>
      <c r="BO34" s="61">
        <v>5</v>
      </c>
      <c r="BP34" s="61">
        <f t="shared" ref="BP34:BP65" si="76">POWER((K34-BO34),2)</f>
        <v>12.25</v>
      </c>
      <c r="BQ34" s="61">
        <v>8</v>
      </c>
      <c r="BR34" s="61">
        <f t="shared" ref="BR34:BR65" si="77">POWER((K34-BQ34),2)</f>
        <v>42.25</v>
      </c>
      <c r="BS34" s="61">
        <v>6</v>
      </c>
      <c r="BT34" s="61">
        <f t="shared" ref="BT34:BT65" si="78">POWER((K34-BS34),2)</f>
        <v>20.25</v>
      </c>
      <c r="BU34" s="61">
        <v>3</v>
      </c>
      <c r="BV34" s="61">
        <f t="shared" ref="BV34:BV65" si="79">POWER((K34-BU34),2)</f>
        <v>2.25</v>
      </c>
      <c r="BW34" s="30">
        <v>4</v>
      </c>
      <c r="BX34" s="20">
        <f t="shared" ref="BX34:BX65" si="80">POWER((K34-BW34),2)</f>
        <v>6.25</v>
      </c>
      <c r="BY34" s="26">
        <f t="shared" si="41"/>
        <v>4.90625</v>
      </c>
      <c r="BZ34" s="26"/>
      <c r="CA34" s="26">
        <f t="shared" si="42"/>
        <v>11.6025390625</v>
      </c>
      <c r="CB34" s="16">
        <v>0</v>
      </c>
      <c r="CC34" s="16">
        <v>10</v>
      </c>
      <c r="CD34" s="20">
        <f t="shared" ref="CD34:CD65" si="81">POWER((CB34-CC34),2)</f>
        <v>100</v>
      </c>
      <c r="CE34" s="40">
        <v>0</v>
      </c>
      <c r="CF34" s="46">
        <f t="shared" ref="CF34:CF65" si="82">POWER((K34-CE34),2)</f>
        <v>2.25</v>
      </c>
      <c r="CG34" s="60">
        <f>Table1[[#This Row],[PROMEDIO-HUMANO]]/10</f>
        <v>0.15</v>
      </c>
      <c r="CH34" s="40">
        <v>10</v>
      </c>
      <c r="CI34" s="16">
        <v>0</v>
      </c>
      <c r="CJ34" s="16">
        <f t="shared" si="43"/>
        <v>9</v>
      </c>
      <c r="CK34">
        <f>POWER((Table1[[#This Row],[PROMEDIO-HUMANO]]-CJ34),2)</f>
        <v>56.25</v>
      </c>
      <c r="CL34">
        <v>45.5625</v>
      </c>
      <c r="CM34">
        <v>0.47330097087400003</v>
      </c>
      <c r="CN34" s="68">
        <f t="shared" ref="CN34:CN65" si="83">POWER((K34-CM34),2)</f>
        <v>1.0541108964082713</v>
      </c>
      <c r="CO34" s="16">
        <f>ABS(Table1[[#This Row],[PROMEDIO-HUMANO]]-CJ34)</f>
        <v>7.5</v>
      </c>
      <c r="CP34" s="16">
        <f>ABS(Table1[[#This Row],[PROMEDIO-HUMANO]]-CM34)</f>
        <v>1.0266990291260001</v>
      </c>
    </row>
    <row r="35" spans="1:94" ht="51" customHeight="1">
      <c r="A35">
        <v>1</v>
      </c>
      <c r="B35" s="15" t="s">
        <v>60</v>
      </c>
      <c r="C35" s="16">
        <v>0</v>
      </c>
      <c r="D35" s="16">
        <f t="shared" si="0"/>
        <v>0</v>
      </c>
      <c r="E35" s="28">
        <v>2</v>
      </c>
      <c r="F35" s="16">
        <f t="shared" si="44"/>
        <v>4</v>
      </c>
      <c r="G35" s="16">
        <v>1</v>
      </c>
      <c r="H35" s="16">
        <f t="shared" si="45"/>
        <v>1</v>
      </c>
      <c r="I35" s="16">
        <v>5</v>
      </c>
      <c r="J35" s="16">
        <f t="shared" si="46"/>
        <v>25</v>
      </c>
      <c r="K35" s="26">
        <f t="shared" si="47"/>
        <v>2</v>
      </c>
      <c r="L35" s="26">
        <v>2.7272727272699999</v>
      </c>
      <c r="M35" s="26">
        <f t="shared" si="48"/>
        <v>0.52892561983074371</v>
      </c>
      <c r="N35" s="26">
        <f t="shared" si="49"/>
        <v>0.72727272726999992</v>
      </c>
      <c r="O35" s="61">
        <v>9</v>
      </c>
      <c r="P35" s="44">
        <f t="shared" si="50"/>
        <v>49</v>
      </c>
      <c r="Q35" s="61">
        <v>8</v>
      </c>
      <c r="R35" s="61">
        <f t="shared" si="51"/>
        <v>36</v>
      </c>
      <c r="S35" s="61">
        <v>2</v>
      </c>
      <c r="T35" s="61">
        <f t="shared" si="52"/>
        <v>0</v>
      </c>
      <c r="U35" s="61">
        <v>7</v>
      </c>
      <c r="V35" s="61">
        <f t="shared" si="53"/>
        <v>25</v>
      </c>
      <c r="W35" s="61">
        <v>6</v>
      </c>
      <c r="X35" s="61">
        <f t="shared" si="54"/>
        <v>16</v>
      </c>
      <c r="Y35" s="61">
        <v>6</v>
      </c>
      <c r="Z35" s="61">
        <f t="shared" si="55"/>
        <v>16</v>
      </c>
      <c r="AA35" s="61">
        <v>7</v>
      </c>
      <c r="AB35" s="61">
        <f t="shared" si="56"/>
        <v>25</v>
      </c>
      <c r="AC35" s="61">
        <v>5</v>
      </c>
      <c r="AD35" s="61">
        <f t="shared" si="57"/>
        <v>9</v>
      </c>
      <c r="AE35" s="61">
        <v>3</v>
      </c>
      <c r="AF35" s="61">
        <f t="shared" si="58"/>
        <v>1</v>
      </c>
      <c r="AG35" s="61">
        <v>6</v>
      </c>
      <c r="AH35" s="61">
        <f t="shared" si="59"/>
        <v>16</v>
      </c>
      <c r="AI35" s="61">
        <v>7</v>
      </c>
      <c r="AJ35" s="61">
        <f t="shared" si="60"/>
        <v>25</v>
      </c>
      <c r="AK35" s="61">
        <v>7</v>
      </c>
      <c r="AL35" s="61">
        <f t="shared" si="61"/>
        <v>25</v>
      </c>
      <c r="AM35" s="61">
        <v>2</v>
      </c>
      <c r="AN35" s="61">
        <f t="shared" si="62"/>
        <v>0</v>
      </c>
      <c r="AO35" s="61">
        <v>10</v>
      </c>
      <c r="AP35" s="61">
        <f t="shared" si="63"/>
        <v>64</v>
      </c>
      <c r="AQ35" s="61">
        <v>8</v>
      </c>
      <c r="AR35" s="61">
        <f t="shared" si="64"/>
        <v>36</v>
      </c>
      <c r="AS35" s="61">
        <v>5</v>
      </c>
      <c r="AT35" s="61">
        <f t="shared" si="65"/>
        <v>9</v>
      </c>
      <c r="AU35" s="61">
        <v>1</v>
      </c>
      <c r="AV35" s="61">
        <f t="shared" si="66"/>
        <v>1</v>
      </c>
      <c r="AW35" s="61">
        <v>8</v>
      </c>
      <c r="AX35" s="61">
        <f t="shared" si="67"/>
        <v>36</v>
      </c>
      <c r="AY35" s="61">
        <v>6</v>
      </c>
      <c r="AZ35" s="61">
        <f t="shared" si="68"/>
        <v>16</v>
      </c>
      <c r="BA35" s="61">
        <v>4</v>
      </c>
      <c r="BB35" s="61">
        <f t="shared" si="69"/>
        <v>4</v>
      </c>
      <c r="BC35" s="61">
        <v>9</v>
      </c>
      <c r="BD35" s="61">
        <f t="shared" si="70"/>
        <v>49</v>
      </c>
      <c r="BE35" s="61">
        <v>8</v>
      </c>
      <c r="BF35" s="61">
        <f t="shared" si="71"/>
        <v>36</v>
      </c>
      <c r="BG35" s="61">
        <v>7</v>
      </c>
      <c r="BH35" s="61">
        <f t="shared" si="72"/>
        <v>25</v>
      </c>
      <c r="BI35" s="61">
        <v>4</v>
      </c>
      <c r="BJ35" s="61">
        <f t="shared" si="73"/>
        <v>4</v>
      </c>
      <c r="BK35" s="61">
        <v>0</v>
      </c>
      <c r="BL35" s="61">
        <f t="shared" si="74"/>
        <v>4</v>
      </c>
      <c r="BM35" s="61">
        <v>7</v>
      </c>
      <c r="BN35" s="61">
        <f t="shared" si="75"/>
        <v>25</v>
      </c>
      <c r="BO35" s="61">
        <v>4</v>
      </c>
      <c r="BP35" s="61">
        <f t="shared" si="76"/>
        <v>4</v>
      </c>
      <c r="BQ35" s="61">
        <v>0</v>
      </c>
      <c r="BR35" s="61">
        <f t="shared" si="77"/>
        <v>4</v>
      </c>
      <c r="BS35" s="61">
        <v>8</v>
      </c>
      <c r="BT35" s="61">
        <f t="shared" si="78"/>
        <v>36</v>
      </c>
      <c r="BU35" s="61">
        <v>5</v>
      </c>
      <c r="BV35" s="61">
        <f t="shared" si="79"/>
        <v>9</v>
      </c>
      <c r="BW35" s="30">
        <v>0</v>
      </c>
      <c r="BX35" s="20">
        <f t="shared" si="80"/>
        <v>4</v>
      </c>
      <c r="BY35" s="26">
        <f t="shared" si="41"/>
        <v>5.53125</v>
      </c>
      <c r="BZ35" s="26">
        <v>1</v>
      </c>
      <c r="CA35" s="26">
        <f t="shared" si="42"/>
        <v>12.4697265625</v>
      </c>
      <c r="CB35" s="16">
        <v>0</v>
      </c>
      <c r="CC35" s="16">
        <v>10</v>
      </c>
      <c r="CD35" s="20">
        <f t="shared" si="81"/>
        <v>100</v>
      </c>
      <c r="CE35" s="40">
        <v>2.7272727272699999</v>
      </c>
      <c r="CF35" s="46">
        <f t="shared" si="82"/>
        <v>0.52892561983074371</v>
      </c>
      <c r="CG35" s="60">
        <f>Table1[[#This Row],[PROMEDIO-HUMANO]]/10</f>
        <v>0.2</v>
      </c>
      <c r="CH35" s="40">
        <v>7.2727272727300001</v>
      </c>
      <c r="CI35" s="16">
        <v>5.5250000000000004</v>
      </c>
      <c r="CJ35" s="16">
        <f t="shared" si="43"/>
        <v>3.4749999999999996</v>
      </c>
      <c r="CK35">
        <f>POWER((Table1[[#This Row],[PROMEDIO-HUMANO]]-CJ35),2)</f>
        <v>2.1756249999999988</v>
      </c>
      <c r="CL35">
        <v>2.1756249999999988</v>
      </c>
      <c r="CM35">
        <v>1.19318181818</v>
      </c>
      <c r="CN35" s="68">
        <f t="shared" si="83"/>
        <v>0.65095557851533059</v>
      </c>
      <c r="CO35" s="16">
        <f>ABS(Table1[[#This Row],[PROMEDIO-HUMANO]]-CJ35)</f>
        <v>1.4749999999999996</v>
      </c>
      <c r="CP35" s="16">
        <f>ABS(Table1[[#This Row],[PROMEDIO-HUMANO]]-CM35)</f>
        <v>0.80681818181999998</v>
      </c>
    </row>
    <row r="36" spans="1:94" ht="25.5" customHeight="1">
      <c r="A36">
        <v>1</v>
      </c>
      <c r="B36" s="17" t="s">
        <v>65</v>
      </c>
      <c r="C36" s="16">
        <v>2</v>
      </c>
      <c r="D36" s="16">
        <f t="shared" si="0"/>
        <v>4</v>
      </c>
      <c r="E36" s="28">
        <v>0</v>
      </c>
      <c r="F36" s="16">
        <f t="shared" si="44"/>
        <v>0</v>
      </c>
      <c r="G36" s="16">
        <v>2</v>
      </c>
      <c r="H36" s="16">
        <f t="shared" si="45"/>
        <v>4</v>
      </c>
      <c r="I36" s="16">
        <v>7</v>
      </c>
      <c r="J36" s="16">
        <f t="shared" si="46"/>
        <v>49</v>
      </c>
      <c r="K36" s="26">
        <f t="shared" si="47"/>
        <v>2.75</v>
      </c>
      <c r="L36" s="26">
        <v>2.7272727272699999</v>
      </c>
      <c r="M36" s="26">
        <f t="shared" si="48"/>
        <v>5.1652892574380533E-4</v>
      </c>
      <c r="N36" s="26">
        <f t="shared" si="49"/>
        <v>2.2727272730000081E-2</v>
      </c>
      <c r="O36" s="61">
        <v>6</v>
      </c>
      <c r="P36" s="44">
        <f t="shared" si="50"/>
        <v>10.5625</v>
      </c>
      <c r="Q36" s="61">
        <v>0</v>
      </c>
      <c r="R36" s="61">
        <f t="shared" si="51"/>
        <v>7.5625</v>
      </c>
      <c r="S36" s="61">
        <v>0</v>
      </c>
      <c r="T36" s="61">
        <f t="shared" si="52"/>
        <v>7.5625</v>
      </c>
      <c r="U36" s="61">
        <v>2</v>
      </c>
      <c r="V36" s="61">
        <f t="shared" si="53"/>
        <v>0.5625</v>
      </c>
      <c r="W36" s="61">
        <v>4</v>
      </c>
      <c r="X36" s="61">
        <f t="shared" si="54"/>
        <v>1.5625</v>
      </c>
      <c r="Y36" s="61">
        <v>1</v>
      </c>
      <c r="Z36" s="61">
        <f t="shared" si="55"/>
        <v>3.0625</v>
      </c>
      <c r="AA36" s="61">
        <v>8</v>
      </c>
      <c r="AB36" s="61">
        <f t="shared" si="56"/>
        <v>27.5625</v>
      </c>
      <c r="AC36" s="61">
        <v>6</v>
      </c>
      <c r="AD36" s="61">
        <f t="shared" si="57"/>
        <v>10.5625</v>
      </c>
      <c r="AE36" s="61">
        <v>9</v>
      </c>
      <c r="AF36" s="61">
        <f t="shared" si="58"/>
        <v>39.0625</v>
      </c>
      <c r="AG36" s="61">
        <v>1</v>
      </c>
      <c r="AH36" s="61">
        <f t="shared" si="59"/>
        <v>3.0625</v>
      </c>
      <c r="AI36" s="61">
        <v>5</v>
      </c>
      <c r="AJ36" s="61">
        <f t="shared" si="60"/>
        <v>5.0625</v>
      </c>
      <c r="AK36" s="61">
        <v>5</v>
      </c>
      <c r="AL36" s="61">
        <f t="shared" si="61"/>
        <v>5.0625</v>
      </c>
      <c r="AM36" s="61">
        <v>6</v>
      </c>
      <c r="AN36" s="61">
        <f t="shared" si="62"/>
        <v>10.5625</v>
      </c>
      <c r="AO36" s="61">
        <v>7</v>
      </c>
      <c r="AP36" s="61">
        <f t="shared" si="63"/>
        <v>18.0625</v>
      </c>
      <c r="AQ36" s="61">
        <v>6</v>
      </c>
      <c r="AR36" s="61">
        <f t="shared" si="64"/>
        <v>10.5625</v>
      </c>
      <c r="AS36" s="61">
        <v>2</v>
      </c>
      <c r="AT36" s="61">
        <f t="shared" si="65"/>
        <v>0.5625</v>
      </c>
      <c r="AU36" s="61">
        <v>7</v>
      </c>
      <c r="AV36" s="61">
        <f t="shared" si="66"/>
        <v>18.0625</v>
      </c>
      <c r="AW36" s="61">
        <v>3</v>
      </c>
      <c r="AX36" s="61">
        <f t="shared" si="67"/>
        <v>6.25E-2</v>
      </c>
      <c r="AY36" s="61">
        <v>4</v>
      </c>
      <c r="AZ36" s="61">
        <f t="shared" si="68"/>
        <v>1.5625</v>
      </c>
      <c r="BA36" s="61">
        <v>8</v>
      </c>
      <c r="BB36" s="61">
        <f t="shared" si="69"/>
        <v>27.5625</v>
      </c>
      <c r="BC36" s="61">
        <v>8</v>
      </c>
      <c r="BD36" s="61">
        <f t="shared" si="70"/>
        <v>27.5625</v>
      </c>
      <c r="BE36" s="61">
        <v>1</v>
      </c>
      <c r="BF36" s="61">
        <f t="shared" si="71"/>
        <v>3.0625</v>
      </c>
      <c r="BG36" s="61">
        <v>8</v>
      </c>
      <c r="BH36" s="61">
        <f t="shared" si="72"/>
        <v>27.5625</v>
      </c>
      <c r="BI36" s="61">
        <v>7</v>
      </c>
      <c r="BJ36" s="61">
        <f t="shared" si="73"/>
        <v>18.0625</v>
      </c>
      <c r="BK36" s="61">
        <v>4</v>
      </c>
      <c r="BL36" s="61">
        <f t="shared" si="74"/>
        <v>1.5625</v>
      </c>
      <c r="BM36" s="61">
        <v>10</v>
      </c>
      <c r="BN36" s="61">
        <f t="shared" si="75"/>
        <v>52.5625</v>
      </c>
      <c r="BO36" s="61">
        <v>3</v>
      </c>
      <c r="BP36" s="61">
        <f t="shared" si="76"/>
        <v>6.25E-2</v>
      </c>
      <c r="BQ36" s="61">
        <v>4</v>
      </c>
      <c r="BR36" s="61">
        <f t="shared" si="77"/>
        <v>1.5625</v>
      </c>
      <c r="BS36" s="61">
        <v>7</v>
      </c>
      <c r="BT36" s="61">
        <f t="shared" si="78"/>
        <v>18.0625</v>
      </c>
      <c r="BU36" s="61">
        <v>2</v>
      </c>
      <c r="BV36" s="61">
        <f t="shared" si="79"/>
        <v>0.5625</v>
      </c>
      <c r="BW36" s="30">
        <v>7</v>
      </c>
      <c r="BX36" s="20">
        <f t="shared" si="80"/>
        <v>18.0625</v>
      </c>
      <c r="BY36" s="26">
        <f t="shared" si="41"/>
        <v>4.9375</v>
      </c>
      <c r="BZ36" s="26"/>
      <c r="CA36" s="26">
        <f t="shared" si="42"/>
        <v>4.78515625</v>
      </c>
      <c r="CB36" s="16">
        <v>0</v>
      </c>
      <c r="CC36" s="16">
        <v>10</v>
      </c>
      <c r="CD36" s="20">
        <f t="shared" si="81"/>
        <v>100</v>
      </c>
      <c r="CE36" s="40">
        <v>0</v>
      </c>
      <c r="CF36" s="46">
        <f t="shared" si="82"/>
        <v>7.5625</v>
      </c>
      <c r="CG36" s="60">
        <f>Table1[[#This Row],[PROMEDIO-HUMANO]]/10</f>
        <v>0.27500000000000002</v>
      </c>
      <c r="CH36" s="40">
        <v>10</v>
      </c>
      <c r="CI36" s="16">
        <v>0</v>
      </c>
      <c r="CJ36" s="16">
        <f t="shared" si="43"/>
        <v>9</v>
      </c>
      <c r="CK36">
        <f>POWER((Table1[[#This Row],[PROMEDIO-HUMANO]]-CJ36),2)</f>
        <v>39.0625</v>
      </c>
      <c r="CL36">
        <v>45.5625</v>
      </c>
      <c r="CM36">
        <v>0.39772727272699998</v>
      </c>
      <c r="CN36" s="68">
        <f t="shared" si="83"/>
        <v>5.5331869834723584</v>
      </c>
      <c r="CO36" s="16">
        <f>ABS(Table1[[#This Row],[PROMEDIO-HUMANO]]-CJ36)</f>
        <v>6.25</v>
      </c>
      <c r="CP36" s="16">
        <f>ABS(Table1[[#This Row],[PROMEDIO-HUMANO]]-CM36)</f>
        <v>2.3522727272730002</v>
      </c>
    </row>
    <row r="37" spans="1:94" ht="76.5" customHeight="1">
      <c r="A37">
        <v>1</v>
      </c>
      <c r="B37" s="15" t="s">
        <v>66</v>
      </c>
      <c r="C37" s="16">
        <v>0</v>
      </c>
      <c r="D37" s="16">
        <f t="shared" si="0"/>
        <v>0</v>
      </c>
      <c r="E37" s="28">
        <v>0</v>
      </c>
      <c r="F37" s="16">
        <f t="shared" si="44"/>
        <v>0</v>
      </c>
      <c r="G37" s="16">
        <v>2</v>
      </c>
      <c r="H37" s="16">
        <f t="shared" si="45"/>
        <v>4</v>
      </c>
      <c r="I37" s="16">
        <v>7</v>
      </c>
      <c r="J37" s="16">
        <f t="shared" si="46"/>
        <v>49</v>
      </c>
      <c r="K37" s="26">
        <f t="shared" si="47"/>
        <v>2.25</v>
      </c>
      <c r="L37" s="26">
        <v>3.75</v>
      </c>
      <c r="M37" s="26">
        <f t="shared" si="48"/>
        <v>2.25</v>
      </c>
      <c r="N37" s="26">
        <f t="shared" si="49"/>
        <v>1.5</v>
      </c>
      <c r="O37" s="61">
        <v>3</v>
      </c>
      <c r="P37" s="44">
        <f t="shared" si="50"/>
        <v>0.5625</v>
      </c>
      <c r="Q37" s="61">
        <v>6</v>
      </c>
      <c r="R37" s="61">
        <f t="shared" si="51"/>
        <v>14.0625</v>
      </c>
      <c r="S37" s="61">
        <v>6</v>
      </c>
      <c r="T37" s="61">
        <f t="shared" si="52"/>
        <v>14.0625</v>
      </c>
      <c r="U37" s="61">
        <v>5</v>
      </c>
      <c r="V37" s="61">
        <f t="shared" si="53"/>
        <v>7.5625</v>
      </c>
      <c r="W37" s="61">
        <v>3</v>
      </c>
      <c r="X37" s="61">
        <f t="shared" si="54"/>
        <v>0.5625</v>
      </c>
      <c r="Y37" s="61">
        <v>3</v>
      </c>
      <c r="Z37" s="61">
        <f t="shared" si="55"/>
        <v>0.5625</v>
      </c>
      <c r="AA37" s="61">
        <v>1</v>
      </c>
      <c r="AB37" s="61">
        <f t="shared" si="56"/>
        <v>1.5625</v>
      </c>
      <c r="AC37" s="61">
        <v>1</v>
      </c>
      <c r="AD37" s="61">
        <f t="shared" si="57"/>
        <v>1.5625</v>
      </c>
      <c r="AE37" s="61">
        <v>9</v>
      </c>
      <c r="AF37" s="61">
        <f t="shared" si="58"/>
        <v>45.5625</v>
      </c>
      <c r="AG37" s="61">
        <v>0</v>
      </c>
      <c r="AH37" s="61">
        <f t="shared" si="59"/>
        <v>5.0625</v>
      </c>
      <c r="AI37" s="61">
        <v>2</v>
      </c>
      <c r="AJ37" s="61">
        <f t="shared" si="60"/>
        <v>6.25E-2</v>
      </c>
      <c r="AK37" s="61">
        <v>0</v>
      </c>
      <c r="AL37" s="61">
        <f t="shared" si="61"/>
        <v>5.0625</v>
      </c>
      <c r="AM37" s="61">
        <v>8</v>
      </c>
      <c r="AN37" s="61">
        <f t="shared" si="62"/>
        <v>33.0625</v>
      </c>
      <c r="AO37" s="61">
        <v>6</v>
      </c>
      <c r="AP37" s="61">
        <f t="shared" si="63"/>
        <v>14.0625</v>
      </c>
      <c r="AQ37" s="61">
        <v>6</v>
      </c>
      <c r="AR37" s="61">
        <f t="shared" si="64"/>
        <v>14.0625</v>
      </c>
      <c r="AS37" s="61">
        <v>3</v>
      </c>
      <c r="AT37" s="61">
        <f t="shared" si="65"/>
        <v>0.5625</v>
      </c>
      <c r="AU37" s="61">
        <v>2</v>
      </c>
      <c r="AV37" s="61">
        <f t="shared" si="66"/>
        <v>6.25E-2</v>
      </c>
      <c r="AW37" s="61">
        <v>3</v>
      </c>
      <c r="AX37" s="61">
        <f t="shared" si="67"/>
        <v>0.5625</v>
      </c>
      <c r="AY37" s="61">
        <v>7</v>
      </c>
      <c r="AZ37" s="61">
        <f t="shared" si="68"/>
        <v>22.5625</v>
      </c>
      <c r="BA37" s="61">
        <v>8</v>
      </c>
      <c r="BB37" s="61">
        <f t="shared" si="69"/>
        <v>33.0625</v>
      </c>
      <c r="BC37" s="61">
        <v>0</v>
      </c>
      <c r="BD37" s="61">
        <f t="shared" si="70"/>
        <v>5.0625</v>
      </c>
      <c r="BE37" s="61">
        <v>6</v>
      </c>
      <c r="BF37" s="61">
        <f t="shared" si="71"/>
        <v>14.0625</v>
      </c>
      <c r="BG37" s="61">
        <v>4</v>
      </c>
      <c r="BH37" s="61">
        <f t="shared" si="72"/>
        <v>3.0625</v>
      </c>
      <c r="BI37" s="61">
        <v>3</v>
      </c>
      <c r="BJ37" s="61">
        <f t="shared" si="73"/>
        <v>0.5625</v>
      </c>
      <c r="BK37" s="61">
        <v>0</v>
      </c>
      <c r="BL37" s="61">
        <f t="shared" si="74"/>
        <v>5.0625</v>
      </c>
      <c r="BM37" s="61">
        <v>6</v>
      </c>
      <c r="BN37" s="61">
        <f t="shared" si="75"/>
        <v>14.0625</v>
      </c>
      <c r="BO37" s="61">
        <v>4</v>
      </c>
      <c r="BP37" s="61">
        <f t="shared" si="76"/>
        <v>3.0625</v>
      </c>
      <c r="BQ37" s="61">
        <v>1</v>
      </c>
      <c r="BR37" s="61">
        <f t="shared" si="77"/>
        <v>1.5625</v>
      </c>
      <c r="BS37" s="61">
        <v>4</v>
      </c>
      <c r="BT37" s="61">
        <f t="shared" si="78"/>
        <v>3.0625</v>
      </c>
      <c r="BU37" s="61">
        <v>5</v>
      </c>
      <c r="BV37" s="61">
        <f t="shared" si="79"/>
        <v>7.5625</v>
      </c>
      <c r="BW37" s="30">
        <v>7</v>
      </c>
      <c r="BX37" s="20">
        <f t="shared" si="80"/>
        <v>22.5625</v>
      </c>
      <c r="BY37" s="26">
        <f t="shared" si="41"/>
        <v>3.9375</v>
      </c>
      <c r="BZ37" s="26"/>
      <c r="CA37" s="26">
        <f t="shared" si="42"/>
        <v>2.84765625</v>
      </c>
      <c r="CB37" s="16">
        <v>0</v>
      </c>
      <c r="CC37" s="16">
        <v>10</v>
      </c>
      <c r="CD37" s="20">
        <f t="shared" si="81"/>
        <v>100</v>
      </c>
      <c r="CE37" s="40">
        <v>1.36363636364</v>
      </c>
      <c r="CF37" s="46">
        <f t="shared" si="82"/>
        <v>0.78564049586132234</v>
      </c>
      <c r="CG37" s="60">
        <f>Table1[[#This Row],[PROMEDIO-HUMANO]]/10</f>
        <v>0.22500000000000001</v>
      </c>
      <c r="CH37" s="40">
        <v>8.6363636363600005</v>
      </c>
      <c r="CI37" s="16">
        <v>7.47</v>
      </c>
      <c r="CJ37" s="16">
        <f t="shared" si="43"/>
        <v>1.5300000000000002</v>
      </c>
      <c r="CK37">
        <f>POWER((Table1[[#This Row],[PROMEDIO-HUMANO]]-CJ37),2)</f>
        <v>0.51839999999999964</v>
      </c>
      <c r="CL37">
        <v>0.60840000000000038</v>
      </c>
      <c r="CM37">
        <v>9.8039215686300002E-2</v>
      </c>
      <c r="CN37" s="68">
        <f t="shared" si="83"/>
        <v>4.6309352172240352</v>
      </c>
      <c r="CO37" s="16">
        <f>ABS(Table1[[#This Row],[PROMEDIO-HUMANO]]-CJ37)</f>
        <v>0.71999999999999975</v>
      </c>
      <c r="CP37" s="16">
        <f>ABS(Table1[[#This Row],[PROMEDIO-HUMANO]]-CM37)</f>
        <v>2.1519607843137001</v>
      </c>
    </row>
    <row r="38" spans="1:94" ht="25.5" customHeight="1">
      <c r="A38">
        <v>1</v>
      </c>
      <c r="B38" s="17" t="s">
        <v>67</v>
      </c>
      <c r="C38" s="16">
        <v>0</v>
      </c>
      <c r="D38" s="16">
        <f t="shared" si="0"/>
        <v>0</v>
      </c>
      <c r="E38" s="28">
        <v>0</v>
      </c>
      <c r="F38" s="16">
        <f t="shared" si="44"/>
        <v>0</v>
      </c>
      <c r="G38" s="16">
        <v>2</v>
      </c>
      <c r="H38" s="16">
        <f t="shared" si="45"/>
        <v>4</v>
      </c>
      <c r="I38" s="16">
        <v>5</v>
      </c>
      <c r="J38" s="16">
        <f t="shared" si="46"/>
        <v>25</v>
      </c>
      <c r="K38" s="26">
        <f t="shared" si="47"/>
        <v>1.75</v>
      </c>
      <c r="L38" s="26">
        <v>3.75</v>
      </c>
      <c r="M38" s="26">
        <f t="shared" si="48"/>
        <v>4</v>
      </c>
      <c r="N38" s="26">
        <f t="shared" si="49"/>
        <v>2</v>
      </c>
      <c r="O38" s="61">
        <v>1</v>
      </c>
      <c r="P38" s="44">
        <f t="shared" si="50"/>
        <v>0.5625</v>
      </c>
      <c r="Q38" s="61">
        <v>7</v>
      </c>
      <c r="R38" s="61">
        <f t="shared" si="51"/>
        <v>27.5625</v>
      </c>
      <c r="S38" s="61">
        <v>5</v>
      </c>
      <c r="T38" s="61">
        <f t="shared" si="52"/>
        <v>10.5625</v>
      </c>
      <c r="U38" s="61">
        <v>4</v>
      </c>
      <c r="V38" s="61">
        <f t="shared" si="53"/>
        <v>5.0625</v>
      </c>
      <c r="W38" s="61">
        <v>10</v>
      </c>
      <c r="X38" s="61">
        <f t="shared" si="54"/>
        <v>68.0625</v>
      </c>
      <c r="Y38" s="61">
        <v>8</v>
      </c>
      <c r="Z38" s="61">
        <f t="shared" si="55"/>
        <v>39.0625</v>
      </c>
      <c r="AA38" s="61">
        <v>9</v>
      </c>
      <c r="AB38" s="61">
        <f t="shared" si="56"/>
        <v>52.5625</v>
      </c>
      <c r="AC38" s="61">
        <v>0</v>
      </c>
      <c r="AD38" s="61">
        <f t="shared" si="57"/>
        <v>3.0625</v>
      </c>
      <c r="AE38" s="61">
        <v>0</v>
      </c>
      <c r="AF38" s="61">
        <f t="shared" si="58"/>
        <v>3.0625</v>
      </c>
      <c r="AG38" s="61">
        <v>2</v>
      </c>
      <c r="AH38" s="61">
        <f t="shared" si="59"/>
        <v>6.25E-2</v>
      </c>
      <c r="AI38" s="61">
        <v>6</v>
      </c>
      <c r="AJ38" s="61">
        <f t="shared" si="60"/>
        <v>18.0625</v>
      </c>
      <c r="AK38" s="61">
        <v>7</v>
      </c>
      <c r="AL38" s="61">
        <f t="shared" si="61"/>
        <v>27.5625</v>
      </c>
      <c r="AM38" s="61">
        <v>6</v>
      </c>
      <c r="AN38" s="61">
        <f t="shared" si="62"/>
        <v>18.0625</v>
      </c>
      <c r="AO38" s="61">
        <v>10</v>
      </c>
      <c r="AP38" s="61">
        <f t="shared" si="63"/>
        <v>68.0625</v>
      </c>
      <c r="AQ38" s="61">
        <v>1</v>
      </c>
      <c r="AR38" s="61">
        <f t="shared" si="64"/>
        <v>0.5625</v>
      </c>
      <c r="AS38" s="61">
        <v>0</v>
      </c>
      <c r="AT38" s="61">
        <f t="shared" si="65"/>
        <v>3.0625</v>
      </c>
      <c r="AU38" s="61">
        <v>4</v>
      </c>
      <c r="AV38" s="61">
        <f t="shared" si="66"/>
        <v>5.0625</v>
      </c>
      <c r="AW38" s="61">
        <v>4</v>
      </c>
      <c r="AX38" s="61">
        <f t="shared" si="67"/>
        <v>5.0625</v>
      </c>
      <c r="AY38" s="61">
        <v>7</v>
      </c>
      <c r="AZ38" s="61">
        <f t="shared" si="68"/>
        <v>27.5625</v>
      </c>
      <c r="BA38" s="61">
        <v>0</v>
      </c>
      <c r="BB38" s="61">
        <f t="shared" si="69"/>
        <v>3.0625</v>
      </c>
      <c r="BC38" s="61">
        <v>1</v>
      </c>
      <c r="BD38" s="61">
        <f t="shared" si="70"/>
        <v>0.5625</v>
      </c>
      <c r="BE38" s="61">
        <v>6</v>
      </c>
      <c r="BF38" s="61">
        <f t="shared" si="71"/>
        <v>18.0625</v>
      </c>
      <c r="BG38" s="61">
        <v>8</v>
      </c>
      <c r="BH38" s="61">
        <f t="shared" si="72"/>
        <v>39.0625</v>
      </c>
      <c r="BI38" s="61">
        <v>1</v>
      </c>
      <c r="BJ38" s="61">
        <f t="shared" si="73"/>
        <v>0.5625</v>
      </c>
      <c r="BK38" s="61">
        <v>8</v>
      </c>
      <c r="BL38" s="61">
        <f t="shared" si="74"/>
        <v>39.0625</v>
      </c>
      <c r="BM38" s="61">
        <v>9</v>
      </c>
      <c r="BN38" s="61">
        <f t="shared" si="75"/>
        <v>52.5625</v>
      </c>
      <c r="BO38" s="61">
        <v>9</v>
      </c>
      <c r="BP38" s="61">
        <f t="shared" si="76"/>
        <v>52.5625</v>
      </c>
      <c r="BQ38" s="61">
        <v>0</v>
      </c>
      <c r="BR38" s="61">
        <f t="shared" si="77"/>
        <v>3.0625</v>
      </c>
      <c r="BS38" s="61">
        <v>5</v>
      </c>
      <c r="BT38" s="61">
        <f t="shared" si="78"/>
        <v>10.5625</v>
      </c>
      <c r="BU38" s="61">
        <v>7</v>
      </c>
      <c r="BV38" s="61">
        <f t="shared" si="79"/>
        <v>27.5625</v>
      </c>
      <c r="BW38" s="30">
        <v>5</v>
      </c>
      <c r="BX38" s="20">
        <f t="shared" si="80"/>
        <v>10.5625</v>
      </c>
      <c r="BY38" s="26">
        <f t="shared" si="41"/>
        <v>4.84375</v>
      </c>
      <c r="BZ38" s="26"/>
      <c r="CA38" s="26">
        <f t="shared" si="42"/>
        <v>9.5712890625</v>
      </c>
      <c r="CB38" s="16">
        <v>0</v>
      </c>
      <c r="CC38" s="16">
        <v>10</v>
      </c>
      <c r="CD38" s="20">
        <f t="shared" si="81"/>
        <v>100</v>
      </c>
      <c r="CE38" s="40">
        <v>0</v>
      </c>
      <c r="CF38" s="46">
        <f t="shared" si="82"/>
        <v>3.0625</v>
      </c>
      <c r="CG38" s="60">
        <f>Table1[[#This Row],[PROMEDIO-HUMANO]]/10</f>
        <v>0.17499999999999999</v>
      </c>
      <c r="CH38" s="40">
        <v>10</v>
      </c>
      <c r="CI38" s="16">
        <v>0</v>
      </c>
      <c r="CJ38" s="16">
        <f t="shared" si="43"/>
        <v>9</v>
      </c>
      <c r="CK38">
        <f>POWER((Table1[[#This Row],[PROMEDIO-HUMANO]]-CJ38),2)</f>
        <v>52.5625</v>
      </c>
      <c r="CL38">
        <v>42.25</v>
      </c>
      <c r="CM38">
        <v>0.36111111111100003</v>
      </c>
      <c r="CN38" s="68">
        <f t="shared" si="83"/>
        <v>1.9290123456793207</v>
      </c>
      <c r="CO38" s="16">
        <f>ABS(Table1[[#This Row],[PROMEDIO-HUMANO]]-CJ38)</f>
        <v>7.25</v>
      </c>
      <c r="CP38" s="16">
        <f>ABS(Table1[[#This Row],[PROMEDIO-HUMANO]]-CM38)</f>
        <v>1.3888888888889999</v>
      </c>
    </row>
    <row r="39" spans="1:94" ht="51" customHeight="1">
      <c r="A39">
        <v>1</v>
      </c>
      <c r="B39" s="17" t="s">
        <v>69</v>
      </c>
      <c r="C39" s="16">
        <v>4</v>
      </c>
      <c r="D39" s="16">
        <f t="shared" si="0"/>
        <v>16</v>
      </c>
      <c r="E39" s="28">
        <v>0</v>
      </c>
      <c r="F39" s="16">
        <f t="shared" si="44"/>
        <v>0</v>
      </c>
      <c r="G39" s="16">
        <v>3</v>
      </c>
      <c r="H39" s="16">
        <f t="shared" si="45"/>
        <v>9</v>
      </c>
      <c r="I39" s="16">
        <v>5</v>
      </c>
      <c r="J39" s="16">
        <f t="shared" si="46"/>
        <v>25</v>
      </c>
      <c r="K39" s="26">
        <f t="shared" si="47"/>
        <v>3</v>
      </c>
      <c r="L39" s="26">
        <v>1.7647058823499999</v>
      </c>
      <c r="M39" s="26">
        <f t="shared" si="48"/>
        <v>1.5259515571006923</v>
      </c>
      <c r="N39" s="26">
        <f t="shared" si="49"/>
        <v>1.2352941176500001</v>
      </c>
      <c r="O39" s="61">
        <v>0</v>
      </c>
      <c r="P39" s="44">
        <f t="shared" si="50"/>
        <v>9</v>
      </c>
      <c r="Q39" s="61">
        <v>6</v>
      </c>
      <c r="R39" s="61">
        <f t="shared" si="51"/>
        <v>9</v>
      </c>
      <c r="S39" s="61">
        <v>5</v>
      </c>
      <c r="T39" s="61">
        <f t="shared" si="52"/>
        <v>4</v>
      </c>
      <c r="U39" s="61">
        <v>1</v>
      </c>
      <c r="V39" s="61">
        <f t="shared" si="53"/>
        <v>4</v>
      </c>
      <c r="W39" s="61">
        <v>8</v>
      </c>
      <c r="X39" s="61">
        <f t="shared" si="54"/>
        <v>25</v>
      </c>
      <c r="Y39" s="61">
        <v>3</v>
      </c>
      <c r="Z39" s="61">
        <f t="shared" si="55"/>
        <v>0</v>
      </c>
      <c r="AA39" s="61">
        <v>5</v>
      </c>
      <c r="AB39" s="61">
        <f t="shared" si="56"/>
        <v>4</v>
      </c>
      <c r="AC39" s="61">
        <v>6</v>
      </c>
      <c r="AD39" s="61">
        <f t="shared" si="57"/>
        <v>9</v>
      </c>
      <c r="AE39" s="61">
        <v>7</v>
      </c>
      <c r="AF39" s="61">
        <f t="shared" si="58"/>
        <v>16</v>
      </c>
      <c r="AG39" s="61">
        <v>8</v>
      </c>
      <c r="AH39" s="61">
        <f t="shared" si="59"/>
        <v>25</v>
      </c>
      <c r="AI39" s="61">
        <v>8</v>
      </c>
      <c r="AJ39" s="61">
        <f t="shared" si="60"/>
        <v>25</v>
      </c>
      <c r="AK39" s="61">
        <v>8</v>
      </c>
      <c r="AL39" s="61">
        <f t="shared" si="61"/>
        <v>25</v>
      </c>
      <c r="AM39" s="61">
        <v>3</v>
      </c>
      <c r="AN39" s="61">
        <f t="shared" si="62"/>
        <v>0</v>
      </c>
      <c r="AO39" s="61">
        <v>4</v>
      </c>
      <c r="AP39" s="61">
        <f t="shared" si="63"/>
        <v>1</v>
      </c>
      <c r="AQ39" s="61">
        <v>9</v>
      </c>
      <c r="AR39" s="61">
        <f t="shared" si="64"/>
        <v>36</v>
      </c>
      <c r="AS39" s="61">
        <v>0</v>
      </c>
      <c r="AT39" s="61">
        <f t="shared" si="65"/>
        <v>9</v>
      </c>
      <c r="AU39" s="61">
        <v>3</v>
      </c>
      <c r="AV39" s="61">
        <f t="shared" si="66"/>
        <v>0</v>
      </c>
      <c r="AW39" s="61">
        <v>6</v>
      </c>
      <c r="AX39" s="61">
        <f t="shared" si="67"/>
        <v>9</v>
      </c>
      <c r="AY39" s="61">
        <v>10</v>
      </c>
      <c r="AZ39" s="61">
        <f t="shared" si="68"/>
        <v>49</v>
      </c>
      <c r="BA39" s="61">
        <v>6</v>
      </c>
      <c r="BB39" s="61">
        <f t="shared" si="69"/>
        <v>9</v>
      </c>
      <c r="BC39" s="61">
        <v>7</v>
      </c>
      <c r="BD39" s="61">
        <f t="shared" si="70"/>
        <v>16</v>
      </c>
      <c r="BE39" s="61">
        <v>8</v>
      </c>
      <c r="BF39" s="61">
        <f t="shared" si="71"/>
        <v>25</v>
      </c>
      <c r="BG39" s="61">
        <v>5</v>
      </c>
      <c r="BH39" s="61">
        <f t="shared" si="72"/>
        <v>4</v>
      </c>
      <c r="BI39" s="61">
        <v>0</v>
      </c>
      <c r="BJ39" s="61">
        <f t="shared" si="73"/>
        <v>9</v>
      </c>
      <c r="BK39" s="61">
        <v>3</v>
      </c>
      <c r="BL39" s="61">
        <f t="shared" si="74"/>
        <v>0</v>
      </c>
      <c r="BM39" s="61">
        <v>6</v>
      </c>
      <c r="BN39" s="61">
        <f t="shared" si="75"/>
        <v>9</v>
      </c>
      <c r="BO39" s="61">
        <v>2</v>
      </c>
      <c r="BP39" s="61">
        <f t="shared" si="76"/>
        <v>1</v>
      </c>
      <c r="BQ39" s="61">
        <v>9</v>
      </c>
      <c r="BR39" s="61">
        <f t="shared" si="77"/>
        <v>36</v>
      </c>
      <c r="BS39" s="61">
        <v>9</v>
      </c>
      <c r="BT39" s="61">
        <f t="shared" si="78"/>
        <v>36</v>
      </c>
      <c r="BU39" s="61">
        <v>7</v>
      </c>
      <c r="BV39" s="61">
        <f t="shared" si="79"/>
        <v>16</v>
      </c>
      <c r="BW39" s="30">
        <v>10</v>
      </c>
      <c r="BX39" s="20">
        <f t="shared" si="80"/>
        <v>49</v>
      </c>
      <c r="BY39" s="26">
        <f t="shared" si="41"/>
        <v>5.65625</v>
      </c>
      <c r="BZ39" s="26"/>
      <c r="CA39" s="26">
        <f t="shared" si="42"/>
        <v>7.0556640625</v>
      </c>
      <c r="CB39" s="16">
        <v>0</v>
      </c>
      <c r="CC39" s="16">
        <v>10</v>
      </c>
      <c r="CD39" s="20">
        <f t="shared" si="81"/>
        <v>100</v>
      </c>
      <c r="CE39" s="40">
        <v>3</v>
      </c>
      <c r="CF39" s="46">
        <f t="shared" si="82"/>
        <v>0</v>
      </c>
      <c r="CG39" s="60">
        <f>Table1[[#This Row],[PROMEDIO-HUMANO]]/10</f>
        <v>0.3</v>
      </c>
      <c r="CH39" s="40">
        <v>7</v>
      </c>
      <c r="CI39" s="16">
        <v>4.585</v>
      </c>
      <c r="CJ39" s="16">
        <f t="shared" si="43"/>
        <v>4.415</v>
      </c>
      <c r="CK39">
        <f>POWER((Table1[[#This Row],[PROMEDIO-HUMANO]]-CJ39),2)</f>
        <v>2.0022250000000001</v>
      </c>
      <c r="CL39">
        <v>0.11222499999999998</v>
      </c>
      <c r="CM39">
        <v>1.3169642857099999</v>
      </c>
      <c r="CN39" s="68">
        <f t="shared" si="83"/>
        <v>2.8326092155756508</v>
      </c>
      <c r="CO39" s="16">
        <f>ABS(Table1[[#This Row],[PROMEDIO-HUMANO]]-CJ39)</f>
        <v>1.415</v>
      </c>
      <c r="CP39" s="16">
        <f>ABS(Table1[[#This Row],[PROMEDIO-HUMANO]]-CM39)</f>
        <v>1.6830357142900001</v>
      </c>
    </row>
    <row r="40" spans="1:94" ht="51" customHeight="1">
      <c r="A40">
        <v>1</v>
      </c>
      <c r="B40" s="15" t="s">
        <v>70</v>
      </c>
      <c r="C40" s="16">
        <v>1</v>
      </c>
      <c r="D40" s="16">
        <f t="shared" si="0"/>
        <v>1</v>
      </c>
      <c r="E40" s="28">
        <v>0</v>
      </c>
      <c r="F40" s="16">
        <f t="shared" si="44"/>
        <v>0</v>
      </c>
      <c r="G40" s="16">
        <v>1</v>
      </c>
      <c r="H40" s="16">
        <f t="shared" si="45"/>
        <v>1</v>
      </c>
      <c r="I40" s="16">
        <v>5</v>
      </c>
      <c r="J40" s="16">
        <f t="shared" si="46"/>
        <v>25</v>
      </c>
      <c r="K40" s="26">
        <f t="shared" si="47"/>
        <v>1.75</v>
      </c>
      <c r="L40" s="26">
        <v>3.3333333333300001</v>
      </c>
      <c r="M40" s="26">
        <f t="shared" si="48"/>
        <v>2.5069444444338895</v>
      </c>
      <c r="N40" s="26">
        <f t="shared" si="49"/>
        <v>1.5833333333300001</v>
      </c>
      <c r="O40" s="61">
        <v>5</v>
      </c>
      <c r="P40" s="44">
        <f t="shared" si="50"/>
        <v>10.5625</v>
      </c>
      <c r="Q40" s="61">
        <v>4</v>
      </c>
      <c r="R40" s="61">
        <f t="shared" si="51"/>
        <v>5.0625</v>
      </c>
      <c r="S40" s="61">
        <v>5</v>
      </c>
      <c r="T40" s="61">
        <f t="shared" si="52"/>
        <v>10.5625</v>
      </c>
      <c r="U40" s="61">
        <v>10</v>
      </c>
      <c r="V40" s="61">
        <f t="shared" si="53"/>
        <v>68.0625</v>
      </c>
      <c r="W40" s="61">
        <v>5</v>
      </c>
      <c r="X40" s="61">
        <f t="shared" si="54"/>
        <v>10.5625</v>
      </c>
      <c r="Y40" s="61">
        <v>8</v>
      </c>
      <c r="Z40" s="61">
        <f t="shared" si="55"/>
        <v>39.0625</v>
      </c>
      <c r="AA40" s="61">
        <v>6</v>
      </c>
      <c r="AB40" s="61">
        <f t="shared" si="56"/>
        <v>18.0625</v>
      </c>
      <c r="AC40" s="61">
        <v>2</v>
      </c>
      <c r="AD40" s="61">
        <f t="shared" si="57"/>
        <v>6.25E-2</v>
      </c>
      <c r="AE40" s="61">
        <v>2</v>
      </c>
      <c r="AF40" s="61">
        <f t="shared" si="58"/>
        <v>6.25E-2</v>
      </c>
      <c r="AG40" s="61">
        <v>6</v>
      </c>
      <c r="AH40" s="61">
        <f t="shared" si="59"/>
        <v>18.0625</v>
      </c>
      <c r="AI40" s="61">
        <v>10</v>
      </c>
      <c r="AJ40" s="61">
        <f t="shared" si="60"/>
        <v>68.0625</v>
      </c>
      <c r="AK40" s="61">
        <v>2</v>
      </c>
      <c r="AL40" s="61">
        <f t="shared" si="61"/>
        <v>6.25E-2</v>
      </c>
      <c r="AM40" s="61">
        <v>5</v>
      </c>
      <c r="AN40" s="61">
        <f t="shared" si="62"/>
        <v>10.5625</v>
      </c>
      <c r="AO40" s="61">
        <v>9</v>
      </c>
      <c r="AP40" s="61">
        <f t="shared" si="63"/>
        <v>52.5625</v>
      </c>
      <c r="AQ40" s="61">
        <v>0</v>
      </c>
      <c r="AR40" s="61">
        <f t="shared" si="64"/>
        <v>3.0625</v>
      </c>
      <c r="AS40" s="61">
        <v>4</v>
      </c>
      <c r="AT40" s="61">
        <f t="shared" si="65"/>
        <v>5.0625</v>
      </c>
      <c r="AU40" s="61">
        <v>8</v>
      </c>
      <c r="AV40" s="61">
        <f t="shared" si="66"/>
        <v>39.0625</v>
      </c>
      <c r="AW40" s="61">
        <v>10</v>
      </c>
      <c r="AX40" s="61">
        <f t="shared" si="67"/>
        <v>68.0625</v>
      </c>
      <c r="AY40" s="61">
        <v>4</v>
      </c>
      <c r="AZ40" s="61">
        <f t="shared" si="68"/>
        <v>5.0625</v>
      </c>
      <c r="BA40" s="61">
        <v>6</v>
      </c>
      <c r="BB40" s="61">
        <f t="shared" si="69"/>
        <v>18.0625</v>
      </c>
      <c r="BC40" s="61">
        <v>3</v>
      </c>
      <c r="BD40" s="61">
        <f t="shared" si="70"/>
        <v>1.5625</v>
      </c>
      <c r="BE40" s="61">
        <v>10</v>
      </c>
      <c r="BF40" s="61">
        <f t="shared" si="71"/>
        <v>68.0625</v>
      </c>
      <c r="BG40" s="61">
        <v>4</v>
      </c>
      <c r="BH40" s="61">
        <f t="shared" si="72"/>
        <v>5.0625</v>
      </c>
      <c r="BI40" s="61">
        <v>0</v>
      </c>
      <c r="BJ40" s="61">
        <f t="shared" si="73"/>
        <v>3.0625</v>
      </c>
      <c r="BK40" s="61">
        <v>8</v>
      </c>
      <c r="BL40" s="61">
        <f t="shared" si="74"/>
        <v>39.0625</v>
      </c>
      <c r="BM40" s="61">
        <v>4</v>
      </c>
      <c r="BN40" s="61">
        <f t="shared" si="75"/>
        <v>5.0625</v>
      </c>
      <c r="BO40" s="61">
        <v>10</v>
      </c>
      <c r="BP40" s="61">
        <f t="shared" si="76"/>
        <v>68.0625</v>
      </c>
      <c r="BQ40" s="61">
        <v>4</v>
      </c>
      <c r="BR40" s="61">
        <f t="shared" si="77"/>
        <v>5.0625</v>
      </c>
      <c r="BS40" s="61">
        <v>4</v>
      </c>
      <c r="BT40" s="61">
        <f t="shared" si="78"/>
        <v>5.0625</v>
      </c>
      <c r="BU40" s="61">
        <v>9</v>
      </c>
      <c r="BV40" s="61">
        <f t="shared" si="79"/>
        <v>52.5625</v>
      </c>
      <c r="BW40" s="30">
        <v>1</v>
      </c>
      <c r="BX40" s="20">
        <f t="shared" si="80"/>
        <v>0.5625</v>
      </c>
      <c r="BY40" s="26">
        <f t="shared" si="41"/>
        <v>5.375</v>
      </c>
      <c r="BZ40" s="26"/>
      <c r="CA40" s="26">
        <f t="shared" si="42"/>
        <v>13.140625</v>
      </c>
      <c r="CB40" s="16">
        <v>0</v>
      </c>
      <c r="CC40" s="16">
        <v>10</v>
      </c>
      <c r="CD40" s="20">
        <f t="shared" si="81"/>
        <v>100</v>
      </c>
      <c r="CE40" s="40">
        <v>3.3333333333300001</v>
      </c>
      <c r="CF40" s="46">
        <f t="shared" si="82"/>
        <v>2.5069444444338895</v>
      </c>
      <c r="CG40" s="60">
        <f>Table1[[#This Row],[PROMEDIO-HUMANO]]/10</f>
        <v>0.17499999999999999</v>
      </c>
      <c r="CH40" s="40">
        <v>6.6666666666700003</v>
      </c>
      <c r="CI40" s="16">
        <v>3.67</v>
      </c>
      <c r="CJ40" s="16">
        <f t="shared" si="43"/>
        <v>5.33</v>
      </c>
      <c r="CK40">
        <f>POWER((Table1[[#This Row],[PROMEDIO-HUMANO]]-CJ40),2)</f>
        <v>12.8164</v>
      </c>
      <c r="CL40">
        <v>8.0089000000000006</v>
      </c>
      <c r="CM40">
        <v>1.1328125</v>
      </c>
      <c r="CN40" s="68">
        <f t="shared" si="83"/>
        <v>0.38092041015625</v>
      </c>
      <c r="CO40" s="16">
        <f>ABS(Table1[[#This Row],[PROMEDIO-HUMANO]]-CJ40)</f>
        <v>3.58</v>
      </c>
      <c r="CP40" s="16">
        <f>ABS(Table1[[#This Row],[PROMEDIO-HUMANO]]-CM40)</f>
        <v>0.6171875</v>
      </c>
    </row>
    <row r="41" spans="1:94" ht="38.25" customHeight="1">
      <c r="A41">
        <v>1</v>
      </c>
      <c r="B41" s="17" t="s">
        <v>71</v>
      </c>
      <c r="C41" s="16">
        <v>2</v>
      </c>
      <c r="D41" s="16">
        <f t="shared" si="0"/>
        <v>4</v>
      </c>
      <c r="E41" s="28">
        <v>4</v>
      </c>
      <c r="F41" s="16">
        <f t="shared" si="44"/>
        <v>16</v>
      </c>
      <c r="G41" s="16">
        <v>0</v>
      </c>
      <c r="H41" s="16">
        <f t="shared" si="45"/>
        <v>0</v>
      </c>
      <c r="I41" s="16">
        <v>3</v>
      </c>
      <c r="J41" s="16">
        <f t="shared" si="46"/>
        <v>9</v>
      </c>
      <c r="K41" s="26">
        <f t="shared" si="47"/>
        <v>2.25</v>
      </c>
      <c r="L41" s="26">
        <v>3.9130434782600001</v>
      </c>
      <c r="M41" s="26">
        <f t="shared" si="48"/>
        <v>2.7657136105831195</v>
      </c>
      <c r="N41" s="26">
        <f t="shared" si="49"/>
        <v>1.6630434782600001</v>
      </c>
      <c r="O41" s="61">
        <v>1</v>
      </c>
      <c r="P41" s="44">
        <f t="shared" si="50"/>
        <v>1.5625</v>
      </c>
      <c r="Q41" s="61">
        <v>0</v>
      </c>
      <c r="R41" s="61">
        <f t="shared" si="51"/>
        <v>5.0625</v>
      </c>
      <c r="S41" s="61">
        <v>7</v>
      </c>
      <c r="T41" s="61">
        <f t="shared" si="52"/>
        <v>22.5625</v>
      </c>
      <c r="U41" s="61">
        <v>4</v>
      </c>
      <c r="V41" s="61">
        <f t="shared" si="53"/>
        <v>3.0625</v>
      </c>
      <c r="W41" s="61">
        <v>9</v>
      </c>
      <c r="X41" s="61">
        <f t="shared" si="54"/>
        <v>45.5625</v>
      </c>
      <c r="Y41" s="61">
        <v>7</v>
      </c>
      <c r="Z41" s="61">
        <f t="shared" si="55"/>
        <v>22.5625</v>
      </c>
      <c r="AA41" s="61">
        <v>4</v>
      </c>
      <c r="AB41" s="61">
        <f t="shared" si="56"/>
        <v>3.0625</v>
      </c>
      <c r="AC41" s="61">
        <v>6</v>
      </c>
      <c r="AD41" s="61">
        <f t="shared" si="57"/>
        <v>14.0625</v>
      </c>
      <c r="AE41" s="61">
        <v>2</v>
      </c>
      <c r="AF41" s="61">
        <f t="shared" si="58"/>
        <v>6.25E-2</v>
      </c>
      <c r="AG41" s="61">
        <v>7</v>
      </c>
      <c r="AH41" s="61">
        <f t="shared" si="59"/>
        <v>22.5625</v>
      </c>
      <c r="AI41" s="61">
        <v>7</v>
      </c>
      <c r="AJ41" s="61">
        <f t="shared" si="60"/>
        <v>22.5625</v>
      </c>
      <c r="AK41" s="61">
        <v>0</v>
      </c>
      <c r="AL41" s="61">
        <f t="shared" si="61"/>
        <v>5.0625</v>
      </c>
      <c r="AM41" s="61">
        <v>9</v>
      </c>
      <c r="AN41" s="61">
        <f t="shared" si="62"/>
        <v>45.5625</v>
      </c>
      <c r="AO41" s="61">
        <v>3</v>
      </c>
      <c r="AP41" s="61">
        <f t="shared" si="63"/>
        <v>0.5625</v>
      </c>
      <c r="AQ41" s="61">
        <v>0</v>
      </c>
      <c r="AR41" s="61">
        <f t="shared" si="64"/>
        <v>5.0625</v>
      </c>
      <c r="AS41" s="61">
        <v>9</v>
      </c>
      <c r="AT41" s="61">
        <f t="shared" si="65"/>
        <v>45.5625</v>
      </c>
      <c r="AU41" s="61">
        <v>5</v>
      </c>
      <c r="AV41" s="61">
        <f t="shared" si="66"/>
        <v>7.5625</v>
      </c>
      <c r="AW41" s="61">
        <v>2</v>
      </c>
      <c r="AX41" s="61">
        <f t="shared" si="67"/>
        <v>6.25E-2</v>
      </c>
      <c r="AY41" s="61">
        <v>8</v>
      </c>
      <c r="AZ41" s="61">
        <f t="shared" si="68"/>
        <v>33.0625</v>
      </c>
      <c r="BA41" s="61">
        <v>10</v>
      </c>
      <c r="BB41" s="61">
        <f t="shared" si="69"/>
        <v>60.0625</v>
      </c>
      <c r="BC41" s="61">
        <v>4</v>
      </c>
      <c r="BD41" s="61">
        <f t="shared" si="70"/>
        <v>3.0625</v>
      </c>
      <c r="BE41" s="61">
        <v>9</v>
      </c>
      <c r="BF41" s="61">
        <f t="shared" si="71"/>
        <v>45.5625</v>
      </c>
      <c r="BG41" s="61">
        <v>2</v>
      </c>
      <c r="BH41" s="61">
        <f t="shared" si="72"/>
        <v>6.25E-2</v>
      </c>
      <c r="BI41" s="61">
        <v>10</v>
      </c>
      <c r="BJ41" s="61">
        <f t="shared" si="73"/>
        <v>60.0625</v>
      </c>
      <c r="BK41" s="61">
        <v>5</v>
      </c>
      <c r="BL41" s="61">
        <f t="shared" si="74"/>
        <v>7.5625</v>
      </c>
      <c r="BM41" s="61">
        <v>0</v>
      </c>
      <c r="BN41" s="61">
        <f t="shared" si="75"/>
        <v>5.0625</v>
      </c>
      <c r="BO41" s="61">
        <v>3</v>
      </c>
      <c r="BP41" s="61">
        <f t="shared" si="76"/>
        <v>0.5625</v>
      </c>
      <c r="BQ41" s="61">
        <v>7</v>
      </c>
      <c r="BR41" s="61">
        <f t="shared" si="77"/>
        <v>22.5625</v>
      </c>
      <c r="BS41" s="61">
        <v>4</v>
      </c>
      <c r="BT41" s="61">
        <f t="shared" si="78"/>
        <v>3.0625</v>
      </c>
      <c r="BU41" s="61">
        <v>2</v>
      </c>
      <c r="BV41" s="61">
        <f t="shared" si="79"/>
        <v>6.25E-2</v>
      </c>
      <c r="BW41" s="30">
        <v>2</v>
      </c>
      <c r="BX41" s="20">
        <f t="shared" si="80"/>
        <v>6.25E-2</v>
      </c>
      <c r="BY41" s="26">
        <f t="shared" si="41"/>
        <v>4.75</v>
      </c>
      <c r="BZ41" s="26"/>
      <c r="CA41" s="26">
        <f t="shared" si="42"/>
        <v>6.25</v>
      </c>
      <c r="CB41" s="16">
        <v>0</v>
      </c>
      <c r="CC41" s="16">
        <v>10</v>
      </c>
      <c r="CD41" s="20">
        <f t="shared" si="81"/>
        <v>100</v>
      </c>
      <c r="CE41" s="40">
        <v>4.2857142857100001</v>
      </c>
      <c r="CF41" s="46">
        <f t="shared" si="82"/>
        <v>4.1441326530437763</v>
      </c>
      <c r="CG41" s="60">
        <f>Table1[[#This Row],[PROMEDIO-HUMANO]]/10</f>
        <v>0.22500000000000001</v>
      </c>
      <c r="CH41" s="40">
        <v>5.7142857142899999</v>
      </c>
      <c r="CI41" s="16">
        <v>2.12</v>
      </c>
      <c r="CJ41" s="16">
        <f t="shared" si="43"/>
        <v>6.88</v>
      </c>
      <c r="CK41">
        <f>POWER((Table1[[#This Row],[PROMEDIO-HUMANO]]-CJ41),2)</f>
        <v>21.436899999999998</v>
      </c>
      <c r="CL41">
        <v>21.436899999999998</v>
      </c>
      <c r="CM41">
        <v>1.9642857142900001</v>
      </c>
      <c r="CN41" s="68">
        <f t="shared" si="83"/>
        <v>8.1632653058775456E-2</v>
      </c>
      <c r="CO41" s="16">
        <f>ABS(Table1[[#This Row],[PROMEDIO-HUMANO]]-CJ41)</f>
        <v>4.63</v>
      </c>
      <c r="CP41" s="16">
        <f>ABS(Table1[[#This Row],[PROMEDIO-HUMANO]]-CM41)</f>
        <v>0.2857142857099999</v>
      </c>
    </row>
    <row r="42" spans="1:94" ht="38.25" customHeight="1">
      <c r="A42">
        <v>1</v>
      </c>
      <c r="B42" s="15" t="s">
        <v>72</v>
      </c>
      <c r="C42" s="16">
        <v>5</v>
      </c>
      <c r="D42" s="16">
        <f t="shared" si="0"/>
        <v>25</v>
      </c>
      <c r="E42" s="28">
        <v>0</v>
      </c>
      <c r="F42" s="16">
        <f t="shared" si="44"/>
        <v>0</v>
      </c>
      <c r="G42" s="16">
        <v>1</v>
      </c>
      <c r="H42" s="16">
        <f t="shared" si="45"/>
        <v>1</v>
      </c>
      <c r="I42" s="16">
        <v>5</v>
      </c>
      <c r="J42" s="16">
        <f t="shared" si="46"/>
        <v>25</v>
      </c>
      <c r="K42" s="26">
        <f t="shared" si="47"/>
        <v>2.75</v>
      </c>
      <c r="L42" s="26">
        <v>1.3043478260900001</v>
      </c>
      <c r="M42" s="26">
        <f t="shared" si="48"/>
        <v>2.0899102079307084</v>
      </c>
      <c r="N42" s="26">
        <f t="shared" si="49"/>
        <v>1.4456521739099999</v>
      </c>
      <c r="O42" s="61">
        <v>8</v>
      </c>
      <c r="P42" s="44">
        <f t="shared" si="50"/>
        <v>27.5625</v>
      </c>
      <c r="Q42" s="61">
        <v>4</v>
      </c>
      <c r="R42" s="61">
        <f t="shared" si="51"/>
        <v>1.5625</v>
      </c>
      <c r="S42" s="61">
        <v>4</v>
      </c>
      <c r="T42" s="61">
        <f t="shared" si="52"/>
        <v>1.5625</v>
      </c>
      <c r="U42" s="61">
        <v>8</v>
      </c>
      <c r="V42" s="61">
        <f t="shared" si="53"/>
        <v>27.5625</v>
      </c>
      <c r="W42" s="61">
        <v>1</v>
      </c>
      <c r="X42" s="61">
        <f t="shared" si="54"/>
        <v>3.0625</v>
      </c>
      <c r="Y42" s="61">
        <v>9</v>
      </c>
      <c r="Z42" s="61">
        <f t="shared" si="55"/>
        <v>39.0625</v>
      </c>
      <c r="AA42" s="61">
        <v>2</v>
      </c>
      <c r="AB42" s="61">
        <f t="shared" si="56"/>
        <v>0.5625</v>
      </c>
      <c r="AC42" s="61">
        <v>5</v>
      </c>
      <c r="AD42" s="61">
        <f t="shared" si="57"/>
        <v>5.0625</v>
      </c>
      <c r="AE42" s="61">
        <v>3</v>
      </c>
      <c r="AF42" s="61">
        <f t="shared" si="58"/>
        <v>6.25E-2</v>
      </c>
      <c r="AG42" s="61">
        <v>10</v>
      </c>
      <c r="AH42" s="61">
        <f t="shared" si="59"/>
        <v>52.5625</v>
      </c>
      <c r="AI42" s="61">
        <v>5</v>
      </c>
      <c r="AJ42" s="61">
        <f t="shared" si="60"/>
        <v>5.0625</v>
      </c>
      <c r="AK42" s="61">
        <v>10</v>
      </c>
      <c r="AL42" s="61">
        <f t="shared" si="61"/>
        <v>52.5625</v>
      </c>
      <c r="AM42" s="61">
        <v>0</v>
      </c>
      <c r="AN42" s="61">
        <f t="shared" si="62"/>
        <v>7.5625</v>
      </c>
      <c r="AO42" s="61">
        <v>9</v>
      </c>
      <c r="AP42" s="61">
        <f t="shared" si="63"/>
        <v>39.0625</v>
      </c>
      <c r="AQ42" s="61">
        <v>7</v>
      </c>
      <c r="AR42" s="61">
        <f t="shared" si="64"/>
        <v>18.0625</v>
      </c>
      <c r="AS42" s="61">
        <v>5</v>
      </c>
      <c r="AT42" s="61">
        <f t="shared" si="65"/>
        <v>5.0625</v>
      </c>
      <c r="AU42" s="61">
        <v>8</v>
      </c>
      <c r="AV42" s="61">
        <f t="shared" si="66"/>
        <v>27.5625</v>
      </c>
      <c r="AW42" s="61">
        <v>0</v>
      </c>
      <c r="AX42" s="61">
        <f t="shared" si="67"/>
        <v>7.5625</v>
      </c>
      <c r="AY42" s="61">
        <v>7</v>
      </c>
      <c r="AZ42" s="61">
        <f t="shared" si="68"/>
        <v>18.0625</v>
      </c>
      <c r="BA42" s="61">
        <v>0</v>
      </c>
      <c r="BB42" s="61">
        <f t="shared" si="69"/>
        <v>7.5625</v>
      </c>
      <c r="BC42" s="61">
        <v>9</v>
      </c>
      <c r="BD42" s="61">
        <f t="shared" si="70"/>
        <v>39.0625</v>
      </c>
      <c r="BE42" s="61">
        <v>1</v>
      </c>
      <c r="BF42" s="61">
        <f t="shared" si="71"/>
        <v>3.0625</v>
      </c>
      <c r="BG42" s="61">
        <v>1</v>
      </c>
      <c r="BH42" s="61">
        <f t="shared" si="72"/>
        <v>3.0625</v>
      </c>
      <c r="BI42" s="61">
        <v>1</v>
      </c>
      <c r="BJ42" s="61">
        <f t="shared" si="73"/>
        <v>3.0625</v>
      </c>
      <c r="BK42" s="61">
        <v>2</v>
      </c>
      <c r="BL42" s="61">
        <f t="shared" si="74"/>
        <v>0.5625</v>
      </c>
      <c r="BM42" s="61">
        <v>10</v>
      </c>
      <c r="BN42" s="61">
        <f t="shared" si="75"/>
        <v>52.5625</v>
      </c>
      <c r="BO42" s="61">
        <v>6</v>
      </c>
      <c r="BP42" s="61">
        <f t="shared" si="76"/>
        <v>10.5625</v>
      </c>
      <c r="BQ42" s="61">
        <v>5</v>
      </c>
      <c r="BR42" s="61">
        <f t="shared" si="77"/>
        <v>5.0625</v>
      </c>
      <c r="BS42" s="61">
        <v>1</v>
      </c>
      <c r="BT42" s="61">
        <f t="shared" si="78"/>
        <v>3.0625</v>
      </c>
      <c r="BU42" s="61">
        <v>7</v>
      </c>
      <c r="BV42" s="61">
        <f t="shared" si="79"/>
        <v>18.0625</v>
      </c>
      <c r="BW42" s="30">
        <v>4</v>
      </c>
      <c r="BX42" s="20">
        <f t="shared" si="80"/>
        <v>1.5625</v>
      </c>
      <c r="BY42" s="26">
        <f t="shared" si="41"/>
        <v>4.78125</v>
      </c>
      <c r="BZ42" s="26"/>
      <c r="CA42" s="26">
        <f t="shared" si="42"/>
        <v>4.1259765625</v>
      </c>
      <c r="CB42" s="16">
        <v>0</v>
      </c>
      <c r="CC42" s="16">
        <v>10</v>
      </c>
      <c r="CD42" s="20">
        <f t="shared" si="81"/>
        <v>100</v>
      </c>
      <c r="CE42" s="40">
        <v>1.875</v>
      </c>
      <c r="CF42" s="46">
        <f t="shared" si="82"/>
        <v>0.765625</v>
      </c>
      <c r="CG42" s="60">
        <f>Table1[[#This Row],[PROMEDIO-HUMANO]]/10</f>
        <v>0.27500000000000002</v>
      </c>
      <c r="CH42" s="40">
        <v>8.125</v>
      </c>
      <c r="CI42" s="16">
        <v>2.12</v>
      </c>
      <c r="CJ42" s="16">
        <f t="shared" si="43"/>
        <v>6.88</v>
      </c>
      <c r="CK42">
        <f>POWER((Table1[[#This Row],[PROMEDIO-HUMANO]]-CJ42),2)</f>
        <v>17.056899999999999</v>
      </c>
      <c r="CL42">
        <v>17.056899999999999</v>
      </c>
      <c r="CM42">
        <v>1.0416666666700001</v>
      </c>
      <c r="CN42" s="68">
        <f t="shared" si="83"/>
        <v>2.9184027777663886</v>
      </c>
      <c r="CO42" s="16">
        <f>ABS(Table1[[#This Row],[PROMEDIO-HUMANO]]-CJ42)</f>
        <v>4.13</v>
      </c>
      <c r="CP42" s="16">
        <f>ABS(Table1[[#This Row],[PROMEDIO-HUMANO]]-CM42)</f>
        <v>1.7083333333299999</v>
      </c>
    </row>
    <row r="43" spans="1:94" ht="51" customHeight="1">
      <c r="A43">
        <v>1</v>
      </c>
      <c r="B43" s="17" t="s">
        <v>73</v>
      </c>
      <c r="C43" s="16">
        <v>0</v>
      </c>
      <c r="D43" s="16">
        <f t="shared" si="0"/>
        <v>0</v>
      </c>
      <c r="E43" s="28">
        <v>0</v>
      </c>
      <c r="F43" s="16">
        <f t="shared" si="44"/>
        <v>0</v>
      </c>
      <c r="G43" s="16">
        <v>1</v>
      </c>
      <c r="H43" s="16">
        <f t="shared" si="45"/>
        <v>1</v>
      </c>
      <c r="I43" s="16">
        <v>7</v>
      </c>
      <c r="J43" s="16">
        <f t="shared" si="46"/>
        <v>49</v>
      </c>
      <c r="K43" s="26">
        <f t="shared" si="47"/>
        <v>2</v>
      </c>
      <c r="L43" s="26">
        <v>1</v>
      </c>
      <c r="M43" s="26">
        <f t="shared" si="48"/>
        <v>1</v>
      </c>
      <c r="N43" s="26">
        <f t="shared" si="49"/>
        <v>1</v>
      </c>
      <c r="O43" s="61">
        <v>2</v>
      </c>
      <c r="P43" s="44">
        <f t="shared" si="50"/>
        <v>0</v>
      </c>
      <c r="Q43" s="61">
        <v>6</v>
      </c>
      <c r="R43" s="61">
        <f t="shared" si="51"/>
        <v>16</v>
      </c>
      <c r="S43" s="61">
        <v>7</v>
      </c>
      <c r="T43" s="61">
        <f t="shared" si="52"/>
        <v>25</v>
      </c>
      <c r="U43" s="61">
        <v>6</v>
      </c>
      <c r="V43" s="61">
        <f t="shared" si="53"/>
        <v>16</v>
      </c>
      <c r="W43" s="61">
        <v>3</v>
      </c>
      <c r="X43" s="61">
        <f t="shared" si="54"/>
        <v>1</v>
      </c>
      <c r="Y43" s="61">
        <v>3</v>
      </c>
      <c r="Z43" s="61">
        <f t="shared" si="55"/>
        <v>1</v>
      </c>
      <c r="AA43" s="61">
        <v>0</v>
      </c>
      <c r="AB43" s="61">
        <f t="shared" si="56"/>
        <v>4</v>
      </c>
      <c r="AC43" s="61">
        <v>6</v>
      </c>
      <c r="AD43" s="61">
        <f t="shared" si="57"/>
        <v>16</v>
      </c>
      <c r="AE43" s="61">
        <v>3</v>
      </c>
      <c r="AF43" s="61">
        <f t="shared" si="58"/>
        <v>1</v>
      </c>
      <c r="AG43" s="61">
        <v>6</v>
      </c>
      <c r="AH43" s="61">
        <f t="shared" si="59"/>
        <v>16</v>
      </c>
      <c r="AI43" s="61">
        <v>9</v>
      </c>
      <c r="AJ43" s="61">
        <f t="shared" si="60"/>
        <v>49</v>
      </c>
      <c r="AK43" s="61">
        <v>3</v>
      </c>
      <c r="AL43" s="61">
        <f t="shared" si="61"/>
        <v>1</v>
      </c>
      <c r="AM43" s="61">
        <v>9</v>
      </c>
      <c r="AN43" s="61">
        <f t="shared" si="62"/>
        <v>49</v>
      </c>
      <c r="AO43" s="61">
        <v>3</v>
      </c>
      <c r="AP43" s="61">
        <f t="shared" si="63"/>
        <v>1</v>
      </c>
      <c r="AQ43" s="61">
        <v>6</v>
      </c>
      <c r="AR43" s="61">
        <f t="shared" si="64"/>
        <v>16</v>
      </c>
      <c r="AS43" s="61">
        <v>4</v>
      </c>
      <c r="AT43" s="61">
        <f t="shared" si="65"/>
        <v>4</v>
      </c>
      <c r="AU43" s="61">
        <v>9</v>
      </c>
      <c r="AV43" s="61">
        <f t="shared" si="66"/>
        <v>49</v>
      </c>
      <c r="AW43" s="61">
        <v>0</v>
      </c>
      <c r="AX43" s="61">
        <f t="shared" si="67"/>
        <v>4</v>
      </c>
      <c r="AY43" s="61">
        <v>6</v>
      </c>
      <c r="AZ43" s="61">
        <f t="shared" si="68"/>
        <v>16</v>
      </c>
      <c r="BA43" s="61">
        <v>0</v>
      </c>
      <c r="BB43" s="61">
        <f t="shared" si="69"/>
        <v>4</v>
      </c>
      <c r="BC43" s="61">
        <v>5</v>
      </c>
      <c r="BD43" s="61">
        <f t="shared" si="70"/>
        <v>9</v>
      </c>
      <c r="BE43" s="61">
        <v>9</v>
      </c>
      <c r="BF43" s="61">
        <f t="shared" si="71"/>
        <v>49</v>
      </c>
      <c r="BG43" s="61">
        <v>2</v>
      </c>
      <c r="BH43" s="61">
        <f t="shared" si="72"/>
        <v>0</v>
      </c>
      <c r="BI43" s="61">
        <v>7</v>
      </c>
      <c r="BJ43" s="61">
        <f t="shared" si="73"/>
        <v>25</v>
      </c>
      <c r="BK43" s="61">
        <v>2</v>
      </c>
      <c r="BL43" s="61">
        <f t="shared" si="74"/>
        <v>0</v>
      </c>
      <c r="BM43" s="61">
        <v>0</v>
      </c>
      <c r="BN43" s="61">
        <f t="shared" si="75"/>
        <v>4</v>
      </c>
      <c r="BO43" s="61">
        <v>10</v>
      </c>
      <c r="BP43" s="61">
        <f t="shared" si="76"/>
        <v>64</v>
      </c>
      <c r="BQ43" s="61">
        <v>2</v>
      </c>
      <c r="BR43" s="61">
        <f t="shared" si="77"/>
        <v>0</v>
      </c>
      <c r="BS43" s="61">
        <v>7</v>
      </c>
      <c r="BT43" s="61">
        <f t="shared" si="78"/>
        <v>25</v>
      </c>
      <c r="BU43" s="61">
        <v>8</v>
      </c>
      <c r="BV43" s="61">
        <f t="shared" si="79"/>
        <v>36</v>
      </c>
      <c r="BW43" s="30">
        <v>4</v>
      </c>
      <c r="BX43" s="20">
        <f t="shared" si="80"/>
        <v>4</v>
      </c>
      <c r="BY43" s="26">
        <f t="shared" si="41"/>
        <v>4.8125</v>
      </c>
      <c r="BZ43" s="26"/>
      <c r="CA43" s="26">
        <f t="shared" si="42"/>
        <v>7.91015625</v>
      </c>
      <c r="CB43" s="16">
        <v>0</v>
      </c>
      <c r="CC43" s="16">
        <v>10</v>
      </c>
      <c r="CD43" s="20">
        <f t="shared" si="81"/>
        <v>100</v>
      </c>
      <c r="CE43" s="40">
        <v>2.8571428571399999</v>
      </c>
      <c r="CF43" s="46">
        <f t="shared" si="82"/>
        <v>0.73469387754612236</v>
      </c>
      <c r="CG43" s="60">
        <f>Table1[[#This Row],[PROMEDIO-HUMANO]]/10</f>
        <v>0.2</v>
      </c>
      <c r="CH43" s="40">
        <v>7.1428571428599996</v>
      </c>
      <c r="CI43" s="16">
        <v>4.8150000000000004</v>
      </c>
      <c r="CJ43" s="16">
        <f t="shared" si="43"/>
        <v>4.1849999999999996</v>
      </c>
      <c r="CK43">
        <f>POWER((Table1[[#This Row],[PROMEDIO-HUMANO]]-CJ43),2)</f>
        <v>4.7742249999999986</v>
      </c>
      <c r="CL43">
        <v>17.514224999999996</v>
      </c>
      <c r="CM43">
        <v>1.3333333333299999</v>
      </c>
      <c r="CN43" s="68">
        <f t="shared" si="83"/>
        <v>0.44444444444888898</v>
      </c>
      <c r="CO43" s="16">
        <f>ABS(Table1[[#This Row],[PROMEDIO-HUMANO]]-CJ43)</f>
        <v>2.1849999999999996</v>
      </c>
      <c r="CP43" s="16">
        <f>ABS(Table1[[#This Row],[PROMEDIO-HUMANO]]-CM43)</f>
        <v>0.66666666667000007</v>
      </c>
    </row>
    <row r="44" spans="1:94" ht="51" customHeight="1">
      <c r="A44">
        <v>1</v>
      </c>
      <c r="B44" s="15" t="s">
        <v>74</v>
      </c>
      <c r="C44" s="16">
        <v>5</v>
      </c>
      <c r="D44" s="16">
        <f t="shared" si="0"/>
        <v>25</v>
      </c>
      <c r="E44" s="28">
        <v>0</v>
      </c>
      <c r="F44" s="16">
        <f t="shared" si="44"/>
        <v>0</v>
      </c>
      <c r="G44" s="16">
        <v>2</v>
      </c>
      <c r="H44" s="16">
        <f t="shared" si="45"/>
        <v>4</v>
      </c>
      <c r="I44" s="16">
        <v>5</v>
      </c>
      <c r="J44" s="16">
        <f t="shared" si="46"/>
        <v>25</v>
      </c>
      <c r="K44" s="26">
        <f t="shared" si="47"/>
        <v>3</v>
      </c>
      <c r="L44" s="26">
        <v>0</v>
      </c>
      <c r="M44" s="26">
        <f t="shared" si="48"/>
        <v>9</v>
      </c>
      <c r="N44" s="26">
        <f t="shared" si="49"/>
        <v>3</v>
      </c>
      <c r="O44" s="61">
        <v>3</v>
      </c>
      <c r="P44" s="44">
        <f t="shared" si="50"/>
        <v>0</v>
      </c>
      <c r="Q44" s="61">
        <v>10</v>
      </c>
      <c r="R44" s="61">
        <f t="shared" si="51"/>
        <v>49</v>
      </c>
      <c r="S44" s="61">
        <v>7</v>
      </c>
      <c r="T44" s="61">
        <f t="shared" si="52"/>
        <v>16</v>
      </c>
      <c r="U44" s="61">
        <v>5</v>
      </c>
      <c r="V44" s="61">
        <f t="shared" si="53"/>
        <v>4</v>
      </c>
      <c r="W44" s="61">
        <v>6</v>
      </c>
      <c r="X44" s="61">
        <f t="shared" si="54"/>
        <v>9</v>
      </c>
      <c r="Y44" s="61">
        <v>5</v>
      </c>
      <c r="Z44" s="61">
        <f t="shared" si="55"/>
        <v>4</v>
      </c>
      <c r="AA44" s="61">
        <v>7</v>
      </c>
      <c r="AB44" s="61">
        <f t="shared" si="56"/>
        <v>16</v>
      </c>
      <c r="AC44" s="61">
        <v>1</v>
      </c>
      <c r="AD44" s="61">
        <f t="shared" si="57"/>
        <v>4</v>
      </c>
      <c r="AE44" s="61">
        <v>9</v>
      </c>
      <c r="AF44" s="61">
        <f t="shared" si="58"/>
        <v>36</v>
      </c>
      <c r="AG44" s="61">
        <v>7</v>
      </c>
      <c r="AH44" s="61">
        <f t="shared" si="59"/>
        <v>16</v>
      </c>
      <c r="AI44" s="61">
        <v>10</v>
      </c>
      <c r="AJ44" s="61">
        <f t="shared" si="60"/>
        <v>49</v>
      </c>
      <c r="AK44" s="61">
        <v>1</v>
      </c>
      <c r="AL44" s="61">
        <f t="shared" si="61"/>
        <v>4</v>
      </c>
      <c r="AM44" s="61">
        <v>5</v>
      </c>
      <c r="AN44" s="61">
        <f t="shared" si="62"/>
        <v>4</v>
      </c>
      <c r="AO44" s="61">
        <v>0</v>
      </c>
      <c r="AP44" s="61">
        <f t="shared" si="63"/>
        <v>9</v>
      </c>
      <c r="AQ44" s="61">
        <v>10</v>
      </c>
      <c r="AR44" s="61">
        <f t="shared" si="64"/>
        <v>49</v>
      </c>
      <c r="AS44" s="61">
        <v>5</v>
      </c>
      <c r="AT44" s="61">
        <f t="shared" si="65"/>
        <v>4</v>
      </c>
      <c r="AU44" s="61">
        <v>9</v>
      </c>
      <c r="AV44" s="61">
        <f t="shared" si="66"/>
        <v>36</v>
      </c>
      <c r="AW44" s="61">
        <v>0</v>
      </c>
      <c r="AX44" s="61">
        <f t="shared" si="67"/>
        <v>9</v>
      </c>
      <c r="AY44" s="61">
        <v>2</v>
      </c>
      <c r="AZ44" s="61">
        <f t="shared" si="68"/>
        <v>1</v>
      </c>
      <c r="BA44" s="61">
        <v>10</v>
      </c>
      <c r="BB44" s="61">
        <f t="shared" si="69"/>
        <v>49</v>
      </c>
      <c r="BC44" s="61">
        <v>5</v>
      </c>
      <c r="BD44" s="61">
        <f t="shared" si="70"/>
        <v>4</v>
      </c>
      <c r="BE44" s="61">
        <v>1</v>
      </c>
      <c r="BF44" s="61">
        <f t="shared" si="71"/>
        <v>4</v>
      </c>
      <c r="BG44" s="61">
        <v>10</v>
      </c>
      <c r="BH44" s="61">
        <f t="shared" si="72"/>
        <v>49</v>
      </c>
      <c r="BI44" s="61">
        <v>0</v>
      </c>
      <c r="BJ44" s="61">
        <f t="shared" si="73"/>
        <v>9</v>
      </c>
      <c r="BK44" s="61">
        <v>9</v>
      </c>
      <c r="BL44" s="61">
        <f t="shared" si="74"/>
        <v>36</v>
      </c>
      <c r="BM44" s="61">
        <v>0</v>
      </c>
      <c r="BN44" s="61">
        <f t="shared" si="75"/>
        <v>9</v>
      </c>
      <c r="BO44" s="61">
        <v>4</v>
      </c>
      <c r="BP44" s="61">
        <f t="shared" si="76"/>
        <v>1</v>
      </c>
      <c r="BQ44" s="61">
        <v>1</v>
      </c>
      <c r="BR44" s="61">
        <f t="shared" si="77"/>
        <v>4</v>
      </c>
      <c r="BS44" s="61">
        <v>1</v>
      </c>
      <c r="BT44" s="61">
        <f t="shared" si="78"/>
        <v>4</v>
      </c>
      <c r="BU44" s="61">
        <v>5</v>
      </c>
      <c r="BV44" s="61">
        <f t="shared" si="79"/>
        <v>4</v>
      </c>
      <c r="BW44" s="30">
        <v>2</v>
      </c>
      <c r="BX44" s="20">
        <f t="shared" si="80"/>
        <v>1</v>
      </c>
      <c r="BY44" s="26">
        <f t="shared" si="41"/>
        <v>4.71875</v>
      </c>
      <c r="BZ44" s="26"/>
      <c r="CA44" s="26">
        <f t="shared" si="42"/>
        <v>2.9541015625</v>
      </c>
      <c r="CB44" s="16">
        <v>0</v>
      </c>
      <c r="CC44" s="16">
        <v>10</v>
      </c>
      <c r="CD44" s="20">
        <f t="shared" si="81"/>
        <v>100</v>
      </c>
      <c r="CE44" s="40">
        <v>3.5294117647099998</v>
      </c>
      <c r="CF44" s="46">
        <f t="shared" si="82"/>
        <v>0.28027681661335624</v>
      </c>
      <c r="CG44" s="60">
        <f>Table1[[#This Row],[PROMEDIO-HUMANO]]/10</f>
        <v>0.3</v>
      </c>
      <c r="CH44" s="40">
        <v>6.4705882352900002</v>
      </c>
      <c r="CI44" s="16">
        <v>4.7249999999999996</v>
      </c>
      <c r="CJ44" s="16">
        <f t="shared" si="43"/>
        <v>4.2750000000000004</v>
      </c>
      <c r="CK44">
        <f>POWER((Table1[[#This Row],[PROMEDIO-HUMANO]]-CJ44),2)</f>
        <v>1.625625000000001</v>
      </c>
      <c r="CL44">
        <v>6.2500000000001779E-4</v>
      </c>
      <c r="CM44">
        <v>0.90163934426199999</v>
      </c>
      <c r="CN44" s="68">
        <f t="shared" si="83"/>
        <v>4.4031174415492087</v>
      </c>
      <c r="CO44" s="16">
        <f>ABS(Table1[[#This Row],[PROMEDIO-HUMANO]]-CJ44)</f>
        <v>1.2750000000000004</v>
      </c>
      <c r="CP44" s="16">
        <f>ABS(Table1[[#This Row],[PROMEDIO-HUMANO]]-CM44)</f>
        <v>2.0983606557379999</v>
      </c>
    </row>
    <row r="45" spans="1:94" ht="51" customHeight="1">
      <c r="A45">
        <v>1</v>
      </c>
      <c r="B45" s="17" t="s">
        <v>75</v>
      </c>
      <c r="C45" s="16">
        <v>3</v>
      </c>
      <c r="D45" s="16">
        <f t="shared" si="0"/>
        <v>9</v>
      </c>
      <c r="E45" s="28">
        <v>0</v>
      </c>
      <c r="F45" s="16">
        <f t="shared" si="44"/>
        <v>0</v>
      </c>
      <c r="G45" s="16">
        <v>1</v>
      </c>
      <c r="H45" s="16">
        <f t="shared" si="45"/>
        <v>1</v>
      </c>
      <c r="I45" s="16">
        <v>5</v>
      </c>
      <c r="J45" s="16">
        <f t="shared" si="46"/>
        <v>25</v>
      </c>
      <c r="K45" s="26">
        <f t="shared" si="47"/>
        <v>2.25</v>
      </c>
      <c r="L45" s="26">
        <v>1.42857142857</v>
      </c>
      <c r="M45" s="26">
        <f t="shared" si="48"/>
        <v>0.6747448979615307</v>
      </c>
      <c r="N45" s="26">
        <f t="shared" si="49"/>
        <v>0.82142857143000003</v>
      </c>
      <c r="O45" s="61">
        <v>5</v>
      </c>
      <c r="P45" s="44">
        <f t="shared" si="50"/>
        <v>7.5625</v>
      </c>
      <c r="Q45" s="61">
        <v>3</v>
      </c>
      <c r="R45" s="61">
        <f t="shared" si="51"/>
        <v>0.5625</v>
      </c>
      <c r="S45" s="61">
        <v>7</v>
      </c>
      <c r="T45" s="61">
        <f t="shared" si="52"/>
        <v>22.5625</v>
      </c>
      <c r="U45" s="61">
        <v>10</v>
      </c>
      <c r="V45" s="61">
        <f t="shared" si="53"/>
        <v>60.0625</v>
      </c>
      <c r="W45" s="61">
        <v>2</v>
      </c>
      <c r="X45" s="61">
        <f t="shared" si="54"/>
        <v>6.25E-2</v>
      </c>
      <c r="Y45" s="61">
        <v>0</v>
      </c>
      <c r="Z45" s="61">
        <f t="shared" si="55"/>
        <v>5.0625</v>
      </c>
      <c r="AA45" s="61">
        <v>4</v>
      </c>
      <c r="AB45" s="61">
        <f t="shared" si="56"/>
        <v>3.0625</v>
      </c>
      <c r="AC45" s="61">
        <v>2</v>
      </c>
      <c r="AD45" s="61">
        <f t="shared" si="57"/>
        <v>6.25E-2</v>
      </c>
      <c r="AE45" s="61">
        <v>0</v>
      </c>
      <c r="AF45" s="61">
        <f t="shared" si="58"/>
        <v>5.0625</v>
      </c>
      <c r="AG45" s="61">
        <v>3</v>
      </c>
      <c r="AH45" s="61">
        <f t="shared" si="59"/>
        <v>0.5625</v>
      </c>
      <c r="AI45" s="61">
        <v>2</v>
      </c>
      <c r="AJ45" s="61">
        <f t="shared" si="60"/>
        <v>6.25E-2</v>
      </c>
      <c r="AK45" s="61">
        <v>6</v>
      </c>
      <c r="AL45" s="61">
        <f t="shared" si="61"/>
        <v>14.0625</v>
      </c>
      <c r="AM45" s="61">
        <v>2</v>
      </c>
      <c r="AN45" s="61">
        <f t="shared" si="62"/>
        <v>6.25E-2</v>
      </c>
      <c r="AO45" s="61">
        <v>4</v>
      </c>
      <c r="AP45" s="61">
        <f t="shared" si="63"/>
        <v>3.0625</v>
      </c>
      <c r="AQ45" s="61">
        <v>5</v>
      </c>
      <c r="AR45" s="61">
        <f t="shared" si="64"/>
        <v>7.5625</v>
      </c>
      <c r="AS45" s="61">
        <v>8</v>
      </c>
      <c r="AT45" s="61">
        <f t="shared" si="65"/>
        <v>33.0625</v>
      </c>
      <c r="AU45" s="61">
        <v>9</v>
      </c>
      <c r="AV45" s="61">
        <f t="shared" si="66"/>
        <v>45.5625</v>
      </c>
      <c r="AW45" s="61">
        <v>9</v>
      </c>
      <c r="AX45" s="61">
        <f t="shared" si="67"/>
        <v>45.5625</v>
      </c>
      <c r="AY45" s="61">
        <v>2</v>
      </c>
      <c r="AZ45" s="61">
        <f t="shared" si="68"/>
        <v>6.25E-2</v>
      </c>
      <c r="BA45" s="61">
        <v>2</v>
      </c>
      <c r="BB45" s="61">
        <f t="shared" si="69"/>
        <v>6.25E-2</v>
      </c>
      <c r="BC45" s="61">
        <v>3</v>
      </c>
      <c r="BD45" s="61">
        <f t="shared" si="70"/>
        <v>0.5625</v>
      </c>
      <c r="BE45" s="61">
        <v>10</v>
      </c>
      <c r="BF45" s="61">
        <f t="shared" si="71"/>
        <v>60.0625</v>
      </c>
      <c r="BG45" s="61">
        <v>3</v>
      </c>
      <c r="BH45" s="61">
        <f t="shared" si="72"/>
        <v>0.5625</v>
      </c>
      <c r="BI45" s="61">
        <v>7</v>
      </c>
      <c r="BJ45" s="61">
        <f t="shared" si="73"/>
        <v>22.5625</v>
      </c>
      <c r="BK45" s="61">
        <v>7</v>
      </c>
      <c r="BL45" s="61">
        <f t="shared" si="74"/>
        <v>22.5625</v>
      </c>
      <c r="BM45" s="61">
        <v>5</v>
      </c>
      <c r="BN45" s="61">
        <f t="shared" si="75"/>
        <v>7.5625</v>
      </c>
      <c r="BO45" s="61">
        <v>6</v>
      </c>
      <c r="BP45" s="61">
        <f t="shared" si="76"/>
        <v>14.0625</v>
      </c>
      <c r="BQ45" s="61">
        <v>5</v>
      </c>
      <c r="BR45" s="61">
        <f t="shared" si="77"/>
        <v>7.5625</v>
      </c>
      <c r="BS45" s="61">
        <v>10</v>
      </c>
      <c r="BT45" s="61">
        <f t="shared" si="78"/>
        <v>60.0625</v>
      </c>
      <c r="BU45" s="61">
        <v>8</v>
      </c>
      <c r="BV45" s="61">
        <f t="shared" si="79"/>
        <v>33.0625</v>
      </c>
      <c r="BW45" s="30">
        <v>5</v>
      </c>
      <c r="BX45" s="20">
        <f t="shared" si="80"/>
        <v>7.5625</v>
      </c>
      <c r="BY45" s="26">
        <f t="shared" si="41"/>
        <v>5.125</v>
      </c>
      <c r="BZ45" s="26"/>
      <c r="CA45" s="26">
        <f t="shared" si="42"/>
        <v>8.265625</v>
      </c>
      <c r="CB45" s="16">
        <v>0</v>
      </c>
      <c r="CC45" s="16">
        <v>10</v>
      </c>
      <c r="CD45" s="20">
        <f t="shared" si="81"/>
        <v>100</v>
      </c>
      <c r="CE45" s="40">
        <v>2.7272727272699999</v>
      </c>
      <c r="CF45" s="46">
        <f t="shared" si="82"/>
        <v>0.22778925619574372</v>
      </c>
      <c r="CG45" s="60">
        <f>Table1[[#This Row],[PROMEDIO-HUMANO]]/10</f>
        <v>0.22500000000000001</v>
      </c>
      <c r="CH45" s="40">
        <v>7.2727272727300001</v>
      </c>
      <c r="CI45" s="16">
        <v>2.12</v>
      </c>
      <c r="CJ45" s="16">
        <f t="shared" si="43"/>
        <v>6.88</v>
      </c>
      <c r="CK45">
        <f>POWER((Table1[[#This Row],[PROMEDIO-HUMANO]]-CJ45),2)</f>
        <v>21.436899999999998</v>
      </c>
      <c r="CL45">
        <v>21.436899999999998</v>
      </c>
      <c r="CM45">
        <v>0.63888888888899997</v>
      </c>
      <c r="CN45" s="68">
        <f t="shared" si="83"/>
        <v>2.5956790123453213</v>
      </c>
      <c r="CO45" s="16">
        <f>ABS(Table1[[#This Row],[PROMEDIO-HUMANO]]-CJ45)</f>
        <v>4.63</v>
      </c>
      <c r="CP45" s="16">
        <f>ABS(Table1[[#This Row],[PROMEDIO-HUMANO]]-CM45)</f>
        <v>1.6111111111110001</v>
      </c>
    </row>
    <row r="46" spans="1:94" ht="63.75" customHeight="1">
      <c r="A46">
        <v>1</v>
      </c>
      <c r="B46" s="15" t="s">
        <v>76</v>
      </c>
      <c r="C46" s="16">
        <v>4</v>
      </c>
      <c r="D46" s="16">
        <f t="shared" si="0"/>
        <v>16</v>
      </c>
      <c r="E46" s="28">
        <v>0</v>
      </c>
      <c r="F46" s="16">
        <f t="shared" si="44"/>
        <v>0</v>
      </c>
      <c r="G46" s="16">
        <v>1</v>
      </c>
      <c r="H46" s="16">
        <f t="shared" si="45"/>
        <v>1</v>
      </c>
      <c r="I46" s="16">
        <v>5</v>
      </c>
      <c r="J46" s="16">
        <f t="shared" si="46"/>
        <v>25</v>
      </c>
      <c r="K46" s="26">
        <f t="shared" si="47"/>
        <v>2.5</v>
      </c>
      <c r="L46" s="26">
        <v>3</v>
      </c>
      <c r="M46" s="26">
        <f t="shared" si="48"/>
        <v>0.25</v>
      </c>
      <c r="N46" s="26">
        <f t="shared" si="49"/>
        <v>0.5</v>
      </c>
      <c r="O46" s="61">
        <v>0</v>
      </c>
      <c r="P46" s="44">
        <f t="shared" si="50"/>
        <v>6.25</v>
      </c>
      <c r="Q46" s="61">
        <v>7</v>
      </c>
      <c r="R46" s="61">
        <f t="shared" si="51"/>
        <v>20.25</v>
      </c>
      <c r="S46" s="61">
        <v>5</v>
      </c>
      <c r="T46" s="61">
        <f t="shared" si="52"/>
        <v>6.25</v>
      </c>
      <c r="U46" s="61">
        <v>6</v>
      </c>
      <c r="V46" s="61">
        <f t="shared" si="53"/>
        <v>12.25</v>
      </c>
      <c r="W46" s="61">
        <v>3</v>
      </c>
      <c r="X46" s="61">
        <f t="shared" si="54"/>
        <v>0.25</v>
      </c>
      <c r="Y46" s="61">
        <v>8</v>
      </c>
      <c r="Z46" s="61">
        <f t="shared" si="55"/>
        <v>30.25</v>
      </c>
      <c r="AA46" s="61">
        <v>0</v>
      </c>
      <c r="AB46" s="61">
        <f t="shared" si="56"/>
        <v>6.25</v>
      </c>
      <c r="AC46" s="61">
        <v>2</v>
      </c>
      <c r="AD46" s="61">
        <f t="shared" si="57"/>
        <v>0.25</v>
      </c>
      <c r="AE46" s="61">
        <v>4</v>
      </c>
      <c r="AF46" s="61">
        <f t="shared" si="58"/>
        <v>2.25</v>
      </c>
      <c r="AG46" s="61">
        <v>2</v>
      </c>
      <c r="AH46" s="61">
        <f t="shared" si="59"/>
        <v>0.25</v>
      </c>
      <c r="AI46" s="61">
        <v>4</v>
      </c>
      <c r="AJ46" s="61">
        <f t="shared" si="60"/>
        <v>2.25</v>
      </c>
      <c r="AK46" s="61">
        <v>1</v>
      </c>
      <c r="AL46" s="61">
        <f t="shared" si="61"/>
        <v>2.25</v>
      </c>
      <c r="AM46" s="61">
        <v>4</v>
      </c>
      <c r="AN46" s="61">
        <f t="shared" si="62"/>
        <v>2.25</v>
      </c>
      <c r="AO46" s="61">
        <v>5</v>
      </c>
      <c r="AP46" s="61">
        <f t="shared" si="63"/>
        <v>6.25</v>
      </c>
      <c r="AQ46" s="61">
        <v>10</v>
      </c>
      <c r="AR46" s="61">
        <f t="shared" si="64"/>
        <v>56.25</v>
      </c>
      <c r="AS46" s="61">
        <v>3</v>
      </c>
      <c r="AT46" s="61">
        <f t="shared" si="65"/>
        <v>0.25</v>
      </c>
      <c r="AU46" s="61">
        <v>7</v>
      </c>
      <c r="AV46" s="61">
        <f t="shared" si="66"/>
        <v>20.25</v>
      </c>
      <c r="AW46" s="61">
        <v>6</v>
      </c>
      <c r="AX46" s="61">
        <f t="shared" si="67"/>
        <v>12.25</v>
      </c>
      <c r="AY46" s="61">
        <v>9</v>
      </c>
      <c r="AZ46" s="61">
        <f t="shared" si="68"/>
        <v>42.25</v>
      </c>
      <c r="BA46" s="61">
        <v>4</v>
      </c>
      <c r="BB46" s="61">
        <f t="shared" si="69"/>
        <v>2.25</v>
      </c>
      <c r="BC46" s="61">
        <v>1</v>
      </c>
      <c r="BD46" s="61">
        <f t="shared" si="70"/>
        <v>2.25</v>
      </c>
      <c r="BE46" s="61">
        <v>8</v>
      </c>
      <c r="BF46" s="61">
        <f t="shared" si="71"/>
        <v>30.25</v>
      </c>
      <c r="BG46" s="61">
        <v>8</v>
      </c>
      <c r="BH46" s="61">
        <f t="shared" si="72"/>
        <v>30.25</v>
      </c>
      <c r="BI46" s="61">
        <v>8</v>
      </c>
      <c r="BJ46" s="61">
        <f t="shared" si="73"/>
        <v>30.25</v>
      </c>
      <c r="BK46" s="61">
        <v>8</v>
      </c>
      <c r="BL46" s="61">
        <f t="shared" si="74"/>
        <v>30.25</v>
      </c>
      <c r="BM46" s="61">
        <v>4</v>
      </c>
      <c r="BN46" s="61">
        <f t="shared" si="75"/>
        <v>2.25</v>
      </c>
      <c r="BO46" s="61">
        <v>6</v>
      </c>
      <c r="BP46" s="61">
        <f t="shared" si="76"/>
        <v>12.25</v>
      </c>
      <c r="BQ46" s="61">
        <v>5</v>
      </c>
      <c r="BR46" s="61">
        <f t="shared" si="77"/>
        <v>6.25</v>
      </c>
      <c r="BS46" s="61">
        <v>8</v>
      </c>
      <c r="BT46" s="61">
        <f t="shared" si="78"/>
        <v>30.25</v>
      </c>
      <c r="BU46" s="61">
        <v>5</v>
      </c>
      <c r="BV46" s="61">
        <f t="shared" si="79"/>
        <v>6.25</v>
      </c>
      <c r="BW46" s="30">
        <v>1</v>
      </c>
      <c r="BX46" s="20">
        <f t="shared" si="80"/>
        <v>2.25</v>
      </c>
      <c r="BY46" s="26">
        <f t="shared" si="41"/>
        <v>5</v>
      </c>
      <c r="BZ46" s="26"/>
      <c r="CA46" s="26">
        <f t="shared" si="42"/>
        <v>6.25</v>
      </c>
      <c r="CB46" s="16">
        <v>0</v>
      </c>
      <c r="CC46" s="16">
        <v>10</v>
      </c>
      <c r="CD46" s="20">
        <f t="shared" si="81"/>
        <v>100</v>
      </c>
      <c r="CE46" s="40">
        <v>1.875</v>
      </c>
      <c r="CF46" s="46">
        <f t="shared" si="82"/>
        <v>0.390625</v>
      </c>
      <c r="CG46" s="60">
        <f>Table1[[#This Row],[PROMEDIO-HUMANO]]/10</f>
        <v>0.25</v>
      </c>
      <c r="CH46" s="40">
        <v>8.125</v>
      </c>
      <c r="CI46" s="16">
        <v>2.12</v>
      </c>
      <c r="CJ46" s="16">
        <f t="shared" si="43"/>
        <v>6.88</v>
      </c>
      <c r="CK46">
        <f>POWER((Table1[[#This Row],[PROMEDIO-HUMANO]]-CJ46),2)</f>
        <v>19.1844</v>
      </c>
      <c r="CL46">
        <v>8.2943999999999996</v>
      </c>
      <c r="CM46">
        <v>1.1029411764699999</v>
      </c>
      <c r="CN46" s="68">
        <f t="shared" si="83"/>
        <v>1.951773356403028</v>
      </c>
      <c r="CO46" s="16">
        <f>ABS(Table1[[#This Row],[PROMEDIO-HUMANO]]-CJ46)</f>
        <v>4.38</v>
      </c>
      <c r="CP46" s="16">
        <f>ABS(Table1[[#This Row],[PROMEDIO-HUMANO]]-CM46)</f>
        <v>1.3970588235300001</v>
      </c>
    </row>
    <row r="47" spans="1:94" ht="51" customHeight="1">
      <c r="A47">
        <v>1</v>
      </c>
      <c r="B47" s="15" t="s">
        <v>78</v>
      </c>
      <c r="C47" s="16">
        <v>7</v>
      </c>
      <c r="D47" s="16">
        <f t="shared" si="0"/>
        <v>49</v>
      </c>
      <c r="E47" s="28">
        <v>0</v>
      </c>
      <c r="F47" s="16">
        <f t="shared" si="44"/>
        <v>0</v>
      </c>
      <c r="G47" s="16">
        <v>1</v>
      </c>
      <c r="H47" s="16">
        <f t="shared" si="45"/>
        <v>1</v>
      </c>
      <c r="I47" s="16">
        <v>1</v>
      </c>
      <c r="J47" s="16">
        <f t="shared" si="46"/>
        <v>1</v>
      </c>
      <c r="K47" s="26">
        <f t="shared" si="47"/>
        <v>2.25</v>
      </c>
      <c r="L47" s="26">
        <v>0</v>
      </c>
      <c r="M47" s="26">
        <f t="shared" si="48"/>
        <v>5.0625</v>
      </c>
      <c r="N47" s="26">
        <f t="shared" si="49"/>
        <v>2.25</v>
      </c>
      <c r="O47" s="61">
        <v>3</v>
      </c>
      <c r="P47" s="44">
        <f t="shared" si="50"/>
        <v>0.5625</v>
      </c>
      <c r="Q47" s="61">
        <v>7</v>
      </c>
      <c r="R47" s="61">
        <f t="shared" si="51"/>
        <v>22.5625</v>
      </c>
      <c r="S47" s="61">
        <v>2</v>
      </c>
      <c r="T47" s="61">
        <f t="shared" si="52"/>
        <v>6.25E-2</v>
      </c>
      <c r="U47" s="61">
        <v>10</v>
      </c>
      <c r="V47" s="61">
        <f t="shared" si="53"/>
        <v>60.0625</v>
      </c>
      <c r="W47" s="61">
        <v>6</v>
      </c>
      <c r="X47" s="61">
        <f t="shared" si="54"/>
        <v>14.0625</v>
      </c>
      <c r="Y47" s="61">
        <v>6</v>
      </c>
      <c r="Z47" s="61">
        <f t="shared" si="55"/>
        <v>14.0625</v>
      </c>
      <c r="AA47" s="61">
        <v>10</v>
      </c>
      <c r="AB47" s="61">
        <f t="shared" si="56"/>
        <v>60.0625</v>
      </c>
      <c r="AC47" s="61">
        <v>3</v>
      </c>
      <c r="AD47" s="61">
        <f t="shared" si="57"/>
        <v>0.5625</v>
      </c>
      <c r="AE47" s="61">
        <v>9</v>
      </c>
      <c r="AF47" s="61">
        <f t="shared" si="58"/>
        <v>45.5625</v>
      </c>
      <c r="AG47" s="61">
        <v>2</v>
      </c>
      <c r="AH47" s="61">
        <f t="shared" si="59"/>
        <v>6.25E-2</v>
      </c>
      <c r="AI47" s="61">
        <v>4</v>
      </c>
      <c r="AJ47" s="61">
        <f t="shared" si="60"/>
        <v>3.0625</v>
      </c>
      <c r="AK47" s="61">
        <v>4</v>
      </c>
      <c r="AL47" s="61">
        <f t="shared" si="61"/>
        <v>3.0625</v>
      </c>
      <c r="AM47" s="61">
        <v>4</v>
      </c>
      <c r="AN47" s="61">
        <f t="shared" si="62"/>
        <v>3.0625</v>
      </c>
      <c r="AO47" s="61">
        <v>4</v>
      </c>
      <c r="AP47" s="61">
        <f t="shared" si="63"/>
        <v>3.0625</v>
      </c>
      <c r="AQ47" s="61">
        <v>0</v>
      </c>
      <c r="AR47" s="61">
        <f t="shared" si="64"/>
        <v>5.0625</v>
      </c>
      <c r="AS47" s="61">
        <v>4</v>
      </c>
      <c r="AT47" s="61">
        <f t="shared" si="65"/>
        <v>3.0625</v>
      </c>
      <c r="AU47" s="61">
        <v>2</v>
      </c>
      <c r="AV47" s="61">
        <f t="shared" si="66"/>
        <v>6.25E-2</v>
      </c>
      <c r="AW47" s="61">
        <v>4</v>
      </c>
      <c r="AX47" s="61">
        <f t="shared" si="67"/>
        <v>3.0625</v>
      </c>
      <c r="AY47" s="61">
        <v>6</v>
      </c>
      <c r="AZ47" s="61">
        <f t="shared" si="68"/>
        <v>14.0625</v>
      </c>
      <c r="BA47" s="61">
        <v>8</v>
      </c>
      <c r="BB47" s="61">
        <f t="shared" si="69"/>
        <v>33.0625</v>
      </c>
      <c r="BC47" s="61">
        <v>9</v>
      </c>
      <c r="BD47" s="61">
        <f t="shared" si="70"/>
        <v>45.5625</v>
      </c>
      <c r="BE47" s="61">
        <v>0</v>
      </c>
      <c r="BF47" s="61">
        <f t="shared" si="71"/>
        <v>5.0625</v>
      </c>
      <c r="BG47" s="61">
        <v>10</v>
      </c>
      <c r="BH47" s="61">
        <f t="shared" si="72"/>
        <v>60.0625</v>
      </c>
      <c r="BI47" s="61">
        <v>4</v>
      </c>
      <c r="BJ47" s="61">
        <f t="shared" si="73"/>
        <v>3.0625</v>
      </c>
      <c r="BK47" s="61">
        <v>7</v>
      </c>
      <c r="BL47" s="61">
        <f t="shared" si="74"/>
        <v>22.5625</v>
      </c>
      <c r="BM47" s="61">
        <v>0</v>
      </c>
      <c r="BN47" s="61">
        <f t="shared" si="75"/>
        <v>5.0625</v>
      </c>
      <c r="BO47" s="61">
        <v>1</v>
      </c>
      <c r="BP47" s="61">
        <f t="shared" si="76"/>
        <v>1.5625</v>
      </c>
      <c r="BQ47" s="61">
        <v>9</v>
      </c>
      <c r="BR47" s="61">
        <f t="shared" si="77"/>
        <v>45.5625</v>
      </c>
      <c r="BS47" s="61">
        <v>4</v>
      </c>
      <c r="BT47" s="61">
        <f t="shared" si="78"/>
        <v>3.0625</v>
      </c>
      <c r="BU47" s="61">
        <v>5</v>
      </c>
      <c r="BV47" s="61">
        <f t="shared" si="79"/>
        <v>7.5625</v>
      </c>
      <c r="BW47" s="30">
        <v>2</v>
      </c>
      <c r="BX47" s="20">
        <f t="shared" si="80"/>
        <v>6.25E-2</v>
      </c>
      <c r="BY47" s="26">
        <f t="shared" si="41"/>
        <v>4.78125</v>
      </c>
      <c r="BZ47" s="26"/>
      <c r="CA47" s="26">
        <f t="shared" si="42"/>
        <v>6.4072265625</v>
      </c>
      <c r="CB47" s="16">
        <v>0</v>
      </c>
      <c r="CC47" s="16">
        <v>10</v>
      </c>
      <c r="CD47" s="20">
        <f t="shared" si="81"/>
        <v>100</v>
      </c>
      <c r="CE47" s="40">
        <v>0</v>
      </c>
      <c r="CF47" s="46">
        <f t="shared" si="82"/>
        <v>5.0625</v>
      </c>
      <c r="CG47" s="60">
        <f>Table1[[#This Row],[PROMEDIO-HUMANO]]/10</f>
        <v>0.22500000000000001</v>
      </c>
      <c r="CH47" s="40">
        <v>10</v>
      </c>
      <c r="CI47" s="16">
        <v>0</v>
      </c>
      <c r="CJ47" s="16">
        <f t="shared" si="43"/>
        <v>9</v>
      </c>
      <c r="CK47">
        <f>POWER((Table1[[#This Row],[PROMEDIO-HUMANO]]-CJ47),2)</f>
        <v>45.5625</v>
      </c>
      <c r="CL47">
        <v>14.0625</v>
      </c>
      <c r="CM47">
        <v>0.174731182796</v>
      </c>
      <c r="CN47" s="68">
        <f t="shared" si="83"/>
        <v>4.3067406636592889</v>
      </c>
      <c r="CO47" s="16">
        <f>ABS(Table1[[#This Row],[PROMEDIO-HUMANO]]-CJ47)</f>
        <v>6.75</v>
      </c>
      <c r="CP47" s="16">
        <f>ABS(Table1[[#This Row],[PROMEDIO-HUMANO]]-CM47)</f>
        <v>2.0752688172039999</v>
      </c>
    </row>
    <row r="48" spans="1:94" ht="25.5" customHeight="1">
      <c r="A48">
        <v>1</v>
      </c>
      <c r="B48" s="17" t="s">
        <v>79</v>
      </c>
      <c r="C48" s="16">
        <v>4</v>
      </c>
      <c r="D48" s="16">
        <f t="shared" si="0"/>
        <v>16</v>
      </c>
      <c r="E48" s="28">
        <v>0</v>
      </c>
      <c r="F48" s="16">
        <f t="shared" si="44"/>
        <v>0</v>
      </c>
      <c r="G48" s="16">
        <v>2</v>
      </c>
      <c r="H48" s="16">
        <f t="shared" si="45"/>
        <v>4</v>
      </c>
      <c r="I48" s="16">
        <v>4</v>
      </c>
      <c r="J48" s="16">
        <f t="shared" si="46"/>
        <v>16</v>
      </c>
      <c r="K48" s="26">
        <f t="shared" si="47"/>
        <v>2.5</v>
      </c>
      <c r="L48" s="26">
        <v>1.25</v>
      </c>
      <c r="M48" s="26">
        <f t="shared" si="48"/>
        <v>1.5625</v>
      </c>
      <c r="N48" s="26">
        <f t="shared" si="49"/>
        <v>1.25</v>
      </c>
      <c r="O48" s="61">
        <v>0</v>
      </c>
      <c r="P48" s="44">
        <f t="shared" si="50"/>
        <v>6.25</v>
      </c>
      <c r="Q48" s="61">
        <v>4</v>
      </c>
      <c r="R48" s="61">
        <f t="shared" si="51"/>
        <v>2.25</v>
      </c>
      <c r="S48" s="61">
        <v>1</v>
      </c>
      <c r="T48" s="61">
        <f t="shared" si="52"/>
        <v>2.25</v>
      </c>
      <c r="U48" s="61">
        <v>4</v>
      </c>
      <c r="V48" s="61">
        <f t="shared" si="53"/>
        <v>2.25</v>
      </c>
      <c r="W48" s="61">
        <v>3</v>
      </c>
      <c r="X48" s="61">
        <f t="shared" si="54"/>
        <v>0.25</v>
      </c>
      <c r="Y48" s="61">
        <v>0</v>
      </c>
      <c r="Z48" s="61">
        <f t="shared" si="55"/>
        <v>6.25</v>
      </c>
      <c r="AA48" s="61">
        <v>10</v>
      </c>
      <c r="AB48" s="61">
        <f t="shared" si="56"/>
        <v>56.25</v>
      </c>
      <c r="AC48" s="61">
        <v>9</v>
      </c>
      <c r="AD48" s="61">
        <f t="shared" si="57"/>
        <v>42.25</v>
      </c>
      <c r="AE48" s="61">
        <v>1</v>
      </c>
      <c r="AF48" s="61">
        <f t="shared" si="58"/>
        <v>2.25</v>
      </c>
      <c r="AG48" s="61">
        <v>6</v>
      </c>
      <c r="AH48" s="61">
        <f t="shared" si="59"/>
        <v>12.25</v>
      </c>
      <c r="AI48" s="61">
        <v>2</v>
      </c>
      <c r="AJ48" s="61">
        <f t="shared" si="60"/>
        <v>0.25</v>
      </c>
      <c r="AK48" s="61">
        <v>10</v>
      </c>
      <c r="AL48" s="61">
        <f t="shared" si="61"/>
        <v>56.25</v>
      </c>
      <c r="AM48" s="61">
        <v>2</v>
      </c>
      <c r="AN48" s="61">
        <f t="shared" si="62"/>
        <v>0.25</v>
      </c>
      <c r="AO48" s="61">
        <v>5</v>
      </c>
      <c r="AP48" s="61">
        <f t="shared" si="63"/>
        <v>6.25</v>
      </c>
      <c r="AQ48" s="61">
        <v>0</v>
      </c>
      <c r="AR48" s="61">
        <f t="shared" si="64"/>
        <v>6.25</v>
      </c>
      <c r="AS48" s="61">
        <v>9</v>
      </c>
      <c r="AT48" s="61">
        <f t="shared" si="65"/>
        <v>42.25</v>
      </c>
      <c r="AU48" s="61">
        <v>0</v>
      </c>
      <c r="AV48" s="61">
        <f t="shared" si="66"/>
        <v>6.25</v>
      </c>
      <c r="AW48" s="61">
        <v>3</v>
      </c>
      <c r="AX48" s="61">
        <f t="shared" si="67"/>
        <v>0.25</v>
      </c>
      <c r="AY48" s="61">
        <v>4</v>
      </c>
      <c r="AZ48" s="61">
        <f t="shared" si="68"/>
        <v>2.25</v>
      </c>
      <c r="BA48" s="61">
        <v>5</v>
      </c>
      <c r="BB48" s="61">
        <f t="shared" si="69"/>
        <v>6.25</v>
      </c>
      <c r="BC48" s="61">
        <v>4</v>
      </c>
      <c r="BD48" s="61">
        <f t="shared" si="70"/>
        <v>2.25</v>
      </c>
      <c r="BE48" s="61">
        <v>7</v>
      </c>
      <c r="BF48" s="61">
        <f t="shared" si="71"/>
        <v>20.25</v>
      </c>
      <c r="BG48" s="61">
        <v>2</v>
      </c>
      <c r="BH48" s="61">
        <f t="shared" si="72"/>
        <v>0.25</v>
      </c>
      <c r="BI48" s="61">
        <v>9</v>
      </c>
      <c r="BJ48" s="61">
        <f t="shared" si="73"/>
        <v>42.25</v>
      </c>
      <c r="BK48" s="61">
        <v>3</v>
      </c>
      <c r="BL48" s="61">
        <f t="shared" si="74"/>
        <v>0.25</v>
      </c>
      <c r="BM48" s="61">
        <v>5</v>
      </c>
      <c r="BN48" s="61">
        <f t="shared" si="75"/>
        <v>6.25</v>
      </c>
      <c r="BO48" s="61">
        <v>6</v>
      </c>
      <c r="BP48" s="61">
        <f t="shared" si="76"/>
        <v>12.25</v>
      </c>
      <c r="BQ48" s="61">
        <v>5</v>
      </c>
      <c r="BR48" s="61">
        <f t="shared" si="77"/>
        <v>6.25</v>
      </c>
      <c r="BS48" s="61">
        <v>5</v>
      </c>
      <c r="BT48" s="61">
        <f t="shared" si="78"/>
        <v>6.25</v>
      </c>
      <c r="BU48" s="61">
        <v>0</v>
      </c>
      <c r="BV48" s="61">
        <f t="shared" si="79"/>
        <v>6.25</v>
      </c>
      <c r="BW48" s="30">
        <v>9</v>
      </c>
      <c r="BX48" s="20">
        <f t="shared" si="80"/>
        <v>42.25</v>
      </c>
      <c r="BY48" s="26">
        <f t="shared" si="41"/>
        <v>4.3125</v>
      </c>
      <c r="BZ48" s="26"/>
      <c r="CA48" s="26">
        <f t="shared" si="42"/>
        <v>3.28515625</v>
      </c>
      <c r="CB48" s="16">
        <v>0</v>
      </c>
      <c r="CC48" s="16">
        <v>10</v>
      </c>
      <c r="CD48" s="20">
        <f t="shared" si="81"/>
        <v>100</v>
      </c>
      <c r="CE48" s="40">
        <v>3</v>
      </c>
      <c r="CF48" s="46">
        <f t="shared" si="82"/>
        <v>0.25</v>
      </c>
      <c r="CG48" s="60">
        <f>Table1[[#This Row],[PROMEDIO-HUMANO]]/10</f>
        <v>0.25</v>
      </c>
      <c r="CH48" s="40">
        <v>7</v>
      </c>
      <c r="CI48" s="16">
        <v>2.12</v>
      </c>
      <c r="CJ48" s="16">
        <f t="shared" si="43"/>
        <v>6.88</v>
      </c>
      <c r="CK48">
        <f>POWER((Table1[[#This Row],[PROMEDIO-HUMANO]]-CJ48),2)</f>
        <v>19.1844</v>
      </c>
      <c r="CL48">
        <v>8.2943999999999996</v>
      </c>
      <c r="CM48">
        <v>0.96590909090900001</v>
      </c>
      <c r="CN48" s="68">
        <f t="shared" si="83"/>
        <v>2.3534349173556506</v>
      </c>
      <c r="CO48" s="16">
        <f>ABS(Table1[[#This Row],[PROMEDIO-HUMANO]]-CJ48)</f>
        <v>4.38</v>
      </c>
      <c r="CP48" s="16">
        <f>ABS(Table1[[#This Row],[PROMEDIO-HUMANO]]-CM48)</f>
        <v>1.534090909091</v>
      </c>
    </row>
    <row r="49" spans="1:94" ht="51" customHeight="1">
      <c r="A49">
        <v>1</v>
      </c>
      <c r="B49" s="15" t="s">
        <v>80</v>
      </c>
      <c r="C49" s="16">
        <v>4</v>
      </c>
      <c r="D49" s="16">
        <f t="shared" si="0"/>
        <v>16</v>
      </c>
      <c r="E49" s="28">
        <v>2</v>
      </c>
      <c r="F49" s="16">
        <f t="shared" si="44"/>
        <v>4</v>
      </c>
      <c r="G49" s="16">
        <v>1</v>
      </c>
      <c r="H49" s="16">
        <f t="shared" si="45"/>
        <v>1</v>
      </c>
      <c r="I49" s="16">
        <v>3</v>
      </c>
      <c r="J49" s="16">
        <f t="shared" si="46"/>
        <v>9</v>
      </c>
      <c r="K49" s="26">
        <f t="shared" si="47"/>
        <v>2.5</v>
      </c>
      <c r="L49" s="26">
        <v>0</v>
      </c>
      <c r="M49" s="26">
        <f t="shared" si="48"/>
        <v>6.25</v>
      </c>
      <c r="N49" s="26">
        <f t="shared" si="49"/>
        <v>2.5</v>
      </c>
      <c r="O49" s="61">
        <v>1</v>
      </c>
      <c r="P49" s="44">
        <f t="shared" si="50"/>
        <v>2.25</v>
      </c>
      <c r="Q49" s="61">
        <v>6</v>
      </c>
      <c r="R49" s="61">
        <f t="shared" si="51"/>
        <v>12.25</v>
      </c>
      <c r="S49" s="61">
        <v>1</v>
      </c>
      <c r="T49" s="61">
        <f t="shared" si="52"/>
        <v>2.25</v>
      </c>
      <c r="U49" s="61">
        <v>5</v>
      </c>
      <c r="V49" s="61">
        <f t="shared" si="53"/>
        <v>6.25</v>
      </c>
      <c r="W49" s="61">
        <v>4</v>
      </c>
      <c r="X49" s="61">
        <f t="shared" si="54"/>
        <v>2.25</v>
      </c>
      <c r="Y49" s="61">
        <v>2</v>
      </c>
      <c r="Z49" s="61">
        <f t="shared" si="55"/>
        <v>0.25</v>
      </c>
      <c r="AA49" s="61">
        <v>8</v>
      </c>
      <c r="AB49" s="61">
        <f t="shared" si="56"/>
        <v>30.25</v>
      </c>
      <c r="AC49" s="61">
        <v>6</v>
      </c>
      <c r="AD49" s="61">
        <f t="shared" si="57"/>
        <v>12.25</v>
      </c>
      <c r="AE49" s="61">
        <v>2</v>
      </c>
      <c r="AF49" s="61">
        <f t="shared" si="58"/>
        <v>0.25</v>
      </c>
      <c r="AG49" s="61">
        <v>1</v>
      </c>
      <c r="AH49" s="61">
        <f t="shared" si="59"/>
        <v>2.25</v>
      </c>
      <c r="AI49" s="61">
        <v>10</v>
      </c>
      <c r="AJ49" s="61">
        <f t="shared" si="60"/>
        <v>56.25</v>
      </c>
      <c r="AK49" s="61">
        <v>9</v>
      </c>
      <c r="AL49" s="61">
        <f t="shared" si="61"/>
        <v>42.25</v>
      </c>
      <c r="AM49" s="61">
        <v>1</v>
      </c>
      <c r="AN49" s="61">
        <f t="shared" si="62"/>
        <v>2.25</v>
      </c>
      <c r="AO49" s="61">
        <v>1</v>
      </c>
      <c r="AP49" s="61">
        <f t="shared" si="63"/>
        <v>2.25</v>
      </c>
      <c r="AQ49" s="61">
        <v>2</v>
      </c>
      <c r="AR49" s="61">
        <f t="shared" si="64"/>
        <v>0.25</v>
      </c>
      <c r="AS49" s="61">
        <v>4</v>
      </c>
      <c r="AT49" s="61">
        <f t="shared" si="65"/>
        <v>2.25</v>
      </c>
      <c r="AU49" s="61">
        <v>4</v>
      </c>
      <c r="AV49" s="61">
        <f t="shared" si="66"/>
        <v>2.25</v>
      </c>
      <c r="AW49" s="61">
        <v>4</v>
      </c>
      <c r="AX49" s="61">
        <f t="shared" si="67"/>
        <v>2.25</v>
      </c>
      <c r="AY49" s="61">
        <v>7</v>
      </c>
      <c r="AZ49" s="61">
        <f t="shared" si="68"/>
        <v>20.25</v>
      </c>
      <c r="BA49" s="61">
        <v>3</v>
      </c>
      <c r="BB49" s="61">
        <f t="shared" si="69"/>
        <v>0.25</v>
      </c>
      <c r="BC49" s="61">
        <v>8</v>
      </c>
      <c r="BD49" s="61">
        <f t="shared" si="70"/>
        <v>30.25</v>
      </c>
      <c r="BE49" s="61">
        <v>7</v>
      </c>
      <c r="BF49" s="61">
        <f t="shared" si="71"/>
        <v>20.25</v>
      </c>
      <c r="BG49" s="61">
        <v>8</v>
      </c>
      <c r="BH49" s="61">
        <f t="shared" si="72"/>
        <v>30.25</v>
      </c>
      <c r="BI49" s="61">
        <v>9</v>
      </c>
      <c r="BJ49" s="61">
        <f t="shared" si="73"/>
        <v>42.25</v>
      </c>
      <c r="BK49" s="61">
        <v>6</v>
      </c>
      <c r="BL49" s="61">
        <f t="shared" si="74"/>
        <v>12.25</v>
      </c>
      <c r="BM49" s="61">
        <v>4</v>
      </c>
      <c r="BN49" s="61">
        <f t="shared" si="75"/>
        <v>2.25</v>
      </c>
      <c r="BO49" s="61">
        <v>2</v>
      </c>
      <c r="BP49" s="61">
        <f t="shared" si="76"/>
        <v>0.25</v>
      </c>
      <c r="BQ49" s="61">
        <v>4</v>
      </c>
      <c r="BR49" s="61">
        <f t="shared" si="77"/>
        <v>2.25</v>
      </c>
      <c r="BS49" s="61">
        <v>8</v>
      </c>
      <c r="BT49" s="61">
        <f t="shared" si="78"/>
        <v>30.25</v>
      </c>
      <c r="BU49" s="61">
        <v>6</v>
      </c>
      <c r="BV49" s="61">
        <f t="shared" si="79"/>
        <v>12.25</v>
      </c>
      <c r="BW49" s="30">
        <v>1</v>
      </c>
      <c r="BX49" s="20">
        <f t="shared" si="80"/>
        <v>2.25</v>
      </c>
      <c r="BY49" s="26">
        <f t="shared" si="41"/>
        <v>4.75</v>
      </c>
      <c r="BZ49" s="26"/>
      <c r="CA49" s="26">
        <f t="shared" si="42"/>
        <v>5.0625</v>
      </c>
      <c r="CB49" s="16">
        <v>0</v>
      </c>
      <c r="CC49" s="16">
        <v>10</v>
      </c>
      <c r="CD49" s="20">
        <f t="shared" si="81"/>
        <v>100</v>
      </c>
      <c r="CE49" s="40">
        <v>1.5</v>
      </c>
      <c r="CF49" s="46">
        <f t="shared" si="82"/>
        <v>1</v>
      </c>
      <c r="CG49" s="60">
        <f>Table1[[#This Row],[PROMEDIO-HUMANO]]/10</f>
        <v>0.25</v>
      </c>
      <c r="CH49" s="40">
        <v>8.5</v>
      </c>
      <c r="CI49" s="16">
        <v>2.12</v>
      </c>
      <c r="CJ49" s="16">
        <f t="shared" si="43"/>
        <v>6.88</v>
      </c>
      <c r="CK49">
        <f>POWER((Table1[[#This Row],[PROMEDIO-HUMANO]]-CJ49),2)</f>
        <v>19.1844</v>
      </c>
      <c r="CL49">
        <v>23.814399999999999</v>
      </c>
      <c r="CM49">
        <v>0.40322580645200001</v>
      </c>
      <c r="CN49" s="68">
        <f t="shared" si="83"/>
        <v>4.3964620187288652</v>
      </c>
      <c r="CO49" s="16">
        <f>ABS(Table1[[#This Row],[PROMEDIO-HUMANO]]-CJ49)</f>
        <v>4.38</v>
      </c>
      <c r="CP49" s="16">
        <f>ABS(Table1[[#This Row],[PROMEDIO-HUMANO]]-CM49)</f>
        <v>2.0967741935479998</v>
      </c>
    </row>
    <row r="50" spans="1:94" ht="25.5" customHeight="1">
      <c r="A50">
        <v>1</v>
      </c>
      <c r="B50" s="17" t="s">
        <v>81</v>
      </c>
      <c r="C50" s="16">
        <v>6</v>
      </c>
      <c r="D50" s="16">
        <f t="shared" si="0"/>
        <v>36</v>
      </c>
      <c r="E50" s="28">
        <v>0</v>
      </c>
      <c r="F50" s="16">
        <f t="shared" si="44"/>
        <v>0</v>
      </c>
      <c r="G50" s="16">
        <v>1</v>
      </c>
      <c r="H50" s="16">
        <f t="shared" si="45"/>
        <v>1</v>
      </c>
      <c r="I50" s="16">
        <v>3</v>
      </c>
      <c r="J50" s="16">
        <f t="shared" si="46"/>
        <v>9</v>
      </c>
      <c r="K50" s="26">
        <f t="shared" si="47"/>
        <v>2.5</v>
      </c>
      <c r="L50" s="26">
        <v>0</v>
      </c>
      <c r="M50" s="26">
        <f t="shared" si="48"/>
        <v>6.25</v>
      </c>
      <c r="N50" s="26">
        <f t="shared" si="49"/>
        <v>2.5</v>
      </c>
      <c r="O50" s="61">
        <v>9</v>
      </c>
      <c r="P50" s="44">
        <f t="shared" si="50"/>
        <v>42.25</v>
      </c>
      <c r="Q50" s="61">
        <v>10</v>
      </c>
      <c r="R50" s="61">
        <f t="shared" si="51"/>
        <v>56.25</v>
      </c>
      <c r="S50" s="61">
        <v>3</v>
      </c>
      <c r="T50" s="61">
        <f t="shared" si="52"/>
        <v>0.25</v>
      </c>
      <c r="U50" s="61">
        <v>2</v>
      </c>
      <c r="V50" s="61">
        <f t="shared" si="53"/>
        <v>0.25</v>
      </c>
      <c r="W50" s="61">
        <v>8</v>
      </c>
      <c r="X50" s="61">
        <f t="shared" si="54"/>
        <v>30.25</v>
      </c>
      <c r="Y50" s="61">
        <v>6</v>
      </c>
      <c r="Z50" s="61">
        <f t="shared" si="55"/>
        <v>12.25</v>
      </c>
      <c r="AA50" s="61">
        <v>7</v>
      </c>
      <c r="AB50" s="61">
        <f t="shared" si="56"/>
        <v>20.25</v>
      </c>
      <c r="AC50" s="61">
        <v>6</v>
      </c>
      <c r="AD50" s="61">
        <f t="shared" si="57"/>
        <v>12.25</v>
      </c>
      <c r="AE50" s="61">
        <v>5</v>
      </c>
      <c r="AF50" s="61">
        <f t="shared" si="58"/>
        <v>6.25</v>
      </c>
      <c r="AG50" s="61">
        <v>1</v>
      </c>
      <c r="AH50" s="61">
        <f t="shared" si="59"/>
        <v>2.25</v>
      </c>
      <c r="AI50" s="61">
        <v>1</v>
      </c>
      <c r="AJ50" s="61">
        <f t="shared" si="60"/>
        <v>2.25</v>
      </c>
      <c r="AK50" s="61">
        <v>8</v>
      </c>
      <c r="AL50" s="61">
        <f t="shared" si="61"/>
        <v>30.25</v>
      </c>
      <c r="AM50" s="61">
        <v>4</v>
      </c>
      <c r="AN50" s="61">
        <f t="shared" si="62"/>
        <v>2.25</v>
      </c>
      <c r="AO50" s="61">
        <v>7</v>
      </c>
      <c r="AP50" s="61">
        <f t="shared" si="63"/>
        <v>20.25</v>
      </c>
      <c r="AQ50" s="61">
        <v>1</v>
      </c>
      <c r="AR50" s="61">
        <f t="shared" si="64"/>
        <v>2.25</v>
      </c>
      <c r="AS50" s="61">
        <v>4</v>
      </c>
      <c r="AT50" s="61">
        <f t="shared" si="65"/>
        <v>2.25</v>
      </c>
      <c r="AU50" s="61">
        <v>1</v>
      </c>
      <c r="AV50" s="61">
        <f t="shared" si="66"/>
        <v>2.25</v>
      </c>
      <c r="AW50" s="61">
        <v>10</v>
      </c>
      <c r="AX50" s="61">
        <f t="shared" si="67"/>
        <v>56.25</v>
      </c>
      <c r="AY50" s="61">
        <v>0</v>
      </c>
      <c r="AZ50" s="61">
        <f t="shared" si="68"/>
        <v>6.25</v>
      </c>
      <c r="BA50" s="61">
        <v>10</v>
      </c>
      <c r="BB50" s="61">
        <f t="shared" si="69"/>
        <v>56.25</v>
      </c>
      <c r="BC50" s="61">
        <v>9</v>
      </c>
      <c r="BD50" s="61">
        <f t="shared" si="70"/>
        <v>42.25</v>
      </c>
      <c r="BE50" s="61">
        <v>10</v>
      </c>
      <c r="BF50" s="61">
        <f t="shared" si="71"/>
        <v>56.25</v>
      </c>
      <c r="BG50" s="61">
        <v>5</v>
      </c>
      <c r="BH50" s="61">
        <f t="shared" si="72"/>
        <v>6.25</v>
      </c>
      <c r="BI50" s="61">
        <v>1</v>
      </c>
      <c r="BJ50" s="61">
        <f t="shared" si="73"/>
        <v>2.25</v>
      </c>
      <c r="BK50" s="61">
        <v>8</v>
      </c>
      <c r="BL50" s="61">
        <f t="shared" si="74"/>
        <v>30.25</v>
      </c>
      <c r="BM50" s="61">
        <v>10</v>
      </c>
      <c r="BN50" s="61">
        <f t="shared" si="75"/>
        <v>56.25</v>
      </c>
      <c r="BO50" s="61">
        <v>3</v>
      </c>
      <c r="BP50" s="61">
        <f t="shared" si="76"/>
        <v>0.25</v>
      </c>
      <c r="BQ50" s="61">
        <v>8</v>
      </c>
      <c r="BR50" s="61">
        <f t="shared" si="77"/>
        <v>30.25</v>
      </c>
      <c r="BS50" s="61">
        <v>1</v>
      </c>
      <c r="BT50" s="61">
        <f t="shared" si="78"/>
        <v>2.25</v>
      </c>
      <c r="BU50" s="61">
        <v>7</v>
      </c>
      <c r="BV50" s="61">
        <f t="shared" si="79"/>
        <v>20.25</v>
      </c>
      <c r="BW50" s="30">
        <v>10</v>
      </c>
      <c r="BX50" s="20">
        <f t="shared" si="80"/>
        <v>56.25</v>
      </c>
      <c r="BY50" s="26">
        <f t="shared" si="41"/>
        <v>5.5</v>
      </c>
      <c r="BZ50" s="26"/>
      <c r="CA50" s="26">
        <f t="shared" si="42"/>
        <v>9</v>
      </c>
      <c r="CB50" s="16">
        <v>0</v>
      </c>
      <c r="CC50" s="16">
        <v>10</v>
      </c>
      <c r="CD50" s="20">
        <f t="shared" si="81"/>
        <v>100</v>
      </c>
      <c r="CE50" s="40">
        <v>4.2857142857100001</v>
      </c>
      <c r="CF50" s="46">
        <f t="shared" si="82"/>
        <v>3.1887755101887758</v>
      </c>
      <c r="CG50" s="60">
        <f>Table1[[#This Row],[PROMEDIO-HUMANO]]/10</f>
        <v>0.25</v>
      </c>
      <c r="CH50" s="40">
        <v>5.7142857142899999</v>
      </c>
      <c r="CI50" s="16">
        <v>2.12</v>
      </c>
      <c r="CJ50" s="16">
        <f t="shared" si="43"/>
        <v>6.88</v>
      </c>
      <c r="CK50">
        <f>POWER((Table1[[#This Row],[PROMEDIO-HUMANO]]-CJ50),2)</f>
        <v>19.1844</v>
      </c>
      <c r="CL50">
        <v>21.436899999999998</v>
      </c>
      <c r="CM50">
        <v>1.015625</v>
      </c>
      <c r="CN50" s="68">
        <f t="shared" si="83"/>
        <v>2.203369140625</v>
      </c>
      <c r="CO50" s="16">
        <f>ABS(Table1[[#This Row],[PROMEDIO-HUMANO]]-CJ50)</f>
        <v>4.38</v>
      </c>
      <c r="CP50" s="16">
        <f>ABS(Table1[[#This Row],[PROMEDIO-HUMANO]]-CM50)</f>
        <v>1.484375</v>
      </c>
    </row>
    <row r="51" spans="1:94" ht="25.5" customHeight="1">
      <c r="A51">
        <v>1</v>
      </c>
      <c r="B51" s="15" t="s">
        <v>82</v>
      </c>
      <c r="C51" s="16">
        <v>4</v>
      </c>
      <c r="D51" s="16">
        <f t="shared" si="0"/>
        <v>16</v>
      </c>
      <c r="E51" s="28">
        <v>3</v>
      </c>
      <c r="F51" s="16">
        <f t="shared" si="44"/>
        <v>9</v>
      </c>
      <c r="G51" s="16">
        <v>2</v>
      </c>
      <c r="H51" s="16">
        <f t="shared" si="45"/>
        <v>4</v>
      </c>
      <c r="I51" s="16">
        <v>5</v>
      </c>
      <c r="J51" s="16">
        <f t="shared" si="46"/>
        <v>25</v>
      </c>
      <c r="K51" s="26">
        <f t="shared" si="47"/>
        <v>3.5</v>
      </c>
      <c r="L51" s="26">
        <v>6</v>
      </c>
      <c r="M51" s="26">
        <f t="shared" si="48"/>
        <v>6.25</v>
      </c>
      <c r="N51" s="26">
        <f t="shared" si="49"/>
        <v>2.5</v>
      </c>
      <c r="O51" s="61">
        <v>4</v>
      </c>
      <c r="P51" s="44">
        <f t="shared" si="50"/>
        <v>0.25</v>
      </c>
      <c r="Q51" s="61">
        <v>0</v>
      </c>
      <c r="R51" s="61">
        <f t="shared" si="51"/>
        <v>12.25</v>
      </c>
      <c r="S51" s="61">
        <v>6</v>
      </c>
      <c r="T51" s="61">
        <f t="shared" si="52"/>
        <v>6.25</v>
      </c>
      <c r="U51" s="61">
        <v>9</v>
      </c>
      <c r="V51" s="61">
        <f t="shared" si="53"/>
        <v>30.25</v>
      </c>
      <c r="W51" s="61">
        <v>3</v>
      </c>
      <c r="X51" s="61">
        <f t="shared" si="54"/>
        <v>0.25</v>
      </c>
      <c r="Y51" s="61">
        <v>9</v>
      </c>
      <c r="Z51" s="61">
        <f t="shared" si="55"/>
        <v>30.25</v>
      </c>
      <c r="AA51" s="61">
        <v>2</v>
      </c>
      <c r="AB51" s="61">
        <f t="shared" si="56"/>
        <v>2.25</v>
      </c>
      <c r="AC51" s="61">
        <v>6</v>
      </c>
      <c r="AD51" s="61">
        <f t="shared" si="57"/>
        <v>6.25</v>
      </c>
      <c r="AE51" s="61">
        <v>6</v>
      </c>
      <c r="AF51" s="61">
        <f t="shared" si="58"/>
        <v>6.25</v>
      </c>
      <c r="AG51" s="61">
        <v>5</v>
      </c>
      <c r="AH51" s="61">
        <f t="shared" si="59"/>
        <v>2.25</v>
      </c>
      <c r="AI51" s="61">
        <v>9</v>
      </c>
      <c r="AJ51" s="61">
        <f t="shared" si="60"/>
        <v>30.25</v>
      </c>
      <c r="AK51" s="61">
        <v>0</v>
      </c>
      <c r="AL51" s="61">
        <f t="shared" si="61"/>
        <v>12.25</v>
      </c>
      <c r="AM51" s="61">
        <v>7</v>
      </c>
      <c r="AN51" s="61">
        <f t="shared" si="62"/>
        <v>12.25</v>
      </c>
      <c r="AO51" s="61">
        <v>2</v>
      </c>
      <c r="AP51" s="61">
        <f t="shared" si="63"/>
        <v>2.25</v>
      </c>
      <c r="AQ51" s="61">
        <v>3</v>
      </c>
      <c r="AR51" s="61">
        <f t="shared" si="64"/>
        <v>0.25</v>
      </c>
      <c r="AS51" s="61">
        <v>7</v>
      </c>
      <c r="AT51" s="61">
        <f t="shared" si="65"/>
        <v>12.25</v>
      </c>
      <c r="AU51" s="61">
        <v>4</v>
      </c>
      <c r="AV51" s="61">
        <f t="shared" si="66"/>
        <v>0.25</v>
      </c>
      <c r="AW51" s="61">
        <v>7</v>
      </c>
      <c r="AX51" s="61">
        <f t="shared" si="67"/>
        <v>12.25</v>
      </c>
      <c r="AY51" s="61">
        <v>5</v>
      </c>
      <c r="AZ51" s="61">
        <f t="shared" si="68"/>
        <v>2.25</v>
      </c>
      <c r="BA51" s="61">
        <v>4</v>
      </c>
      <c r="BB51" s="61">
        <f t="shared" si="69"/>
        <v>0.25</v>
      </c>
      <c r="BC51" s="61">
        <v>1</v>
      </c>
      <c r="BD51" s="61">
        <f t="shared" si="70"/>
        <v>6.25</v>
      </c>
      <c r="BE51" s="61">
        <v>7</v>
      </c>
      <c r="BF51" s="61">
        <f t="shared" si="71"/>
        <v>12.25</v>
      </c>
      <c r="BG51" s="61">
        <v>8</v>
      </c>
      <c r="BH51" s="61">
        <f t="shared" si="72"/>
        <v>20.25</v>
      </c>
      <c r="BI51" s="61">
        <v>9</v>
      </c>
      <c r="BJ51" s="61">
        <f t="shared" si="73"/>
        <v>30.25</v>
      </c>
      <c r="BK51" s="61">
        <v>8</v>
      </c>
      <c r="BL51" s="61">
        <f t="shared" si="74"/>
        <v>20.25</v>
      </c>
      <c r="BM51" s="61">
        <v>8</v>
      </c>
      <c r="BN51" s="61">
        <f t="shared" si="75"/>
        <v>20.25</v>
      </c>
      <c r="BO51" s="61">
        <v>9</v>
      </c>
      <c r="BP51" s="61">
        <f t="shared" si="76"/>
        <v>30.25</v>
      </c>
      <c r="BQ51" s="61">
        <v>6</v>
      </c>
      <c r="BR51" s="61">
        <f t="shared" si="77"/>
        <v>6.25</v>
      </c>
      <c r="BS51" s="61">
        <v>1</v>
      </c>
      <c r="BT51" s="61">
        <f t="shared" si="78"/>
        <v>6.25</v>
      </c>
      <c r="BU51" s="61">
        <v>4</v>
      </c>
      <c r="BV51" s="61">
        <f t="shared" si="79"/>
        <v>0.25</v>
      </c>
      <c r="BW51" s="30">
        <v>7</v>
      </c>
      <c r="BX51" s="20">
        <f t="shared" si="80"/>
        <v>12.25</v>
      </c>
      <c r="BY51" s="26">
        <f t="shared" si="41"/>
        <v>5.21875</v>
      </c>
      <c r="BZ51" s="26"/>
      <c r="CA51" s="26">
        <f t="shared" si="42"/>
        <v>2.9541015625</v>
      </c>
      <c r="CB51" s="16">
        <v>0</v>
      </c>
      <c r="CC51" s="16">
        <v>10</v>
      </c>
      <c r="CD51" s="20">
        <f t="shared" si="81"/>
        <v>100</v>
      </c>
      <c r="CE51" s="40">
        <v>4.2857142857100001</v>
      </c>
      <c r="CF51" s="46">
        <f t="shared" si="82"/>
        <v>0.61734693876877567</v>
      </c>
      <c r="CG51" s="60">
        <f>Table1[[#This Row],[PROMEDIO-HUMANO]]/10</f>
        <v>0.35</v>
      </c>
      <c r="CH51" s="40">
        <v>5.7142857142899999</v>
      </c>
      <c r="CI51" s="16">
        <v>2.12</v>
      </c>
      <c r="CJ51" s="16">
        <f t="shared" si="43"/>
        <v>6.88</v>
      </c>
      <c r="CK51">
        <f>POWER((Table1[[#This Row],[PROMEDIO-HUMANO]]-CJ51),2)</f>
        <v>11.424399999999999</v>
      </c>
      <c r="CL51">
        <v>19.1844</v>
      </c>
      <c r="CM51">
        <v>0.51630434782599999</v>
      </c>
      <c r="CN51" s="68">
        <f t="shared" si="83"/>
        <v>8.9024397448020327</v>
      </c>
      <c r="CO51" s="16">
        <f>ABS(Table1[[#This Row],[PROMEDIO-HUMANO]]-CJ51)</f>
        <v>3.38</v>
      </c>
      <c r="CP51" s="16">
        <f>ABS(Table1[[#This Row],[PROMEDIO-HUMANO]]-CM51)</f>
        <v>2.9836956521740001</v>
      </c>
    </row>
    <row r="52" spans="1:94" ht="25.5" customHeight="1">
      <c r="A52">
        <v>1</v>
      </c>
      <c r="B52" s="15" t="s">
        <v>84</v>
      </c>
      <c r="C52" s="16">
        <v>8</v>
      </c>
      <c r="D52" s="16">
        <f t="shared" si="0"/>
        <v>64</v>
      </c>
      <c r="E52" s="28">
        <v>0</v>
      </c>
      <c r="F52" s="16">
        <f t="shared" si="44"/>
        <v>0</v>
      </c>
      <c r="G52" s="16">
        <v>1</v>
      </c>
      <c r="H52" s="16">
        <f t="shared" si="45"/>
        <v>1</v>
      </c>
      <c r="I52" s="16">
        <v>4</v>
      </c>
      <c r="J52" s="16">
        <f t="shared" si="46"/>
        <v>16</v>
      </c>
      <c r="K52" s="26">
        <f t="shared" si="47"/>
        <v>3.25</v>
      </c>
      <c r="L52" s="26">
        <v>4.2857142857100001</v>
      </c>
      <c r="M52" s="26">
        <f t="shared" si="48"/>
        <v>1.0727040816237758</v>
      </c>
      <c r="N52" s="26">
        <f t="shared" si="49"/>
        <v>1.0357142857100001</v>
      </c>
      <c r="O52" s="61">
        <v>9</v>
      </c>
      <c r="P52" s="44">
        <f t="shared" si="50"/>
        <v>33.0625</v>
      </c>
      <c r="Q52" s="61">
        <v>6</v>
      </c>
      <c r="R52" s="61">
        <f t="shared" si="51"/>
        <v>7.5625</v>
      </c>
      <c r="S52" s="61">
        <v>5</v>
      </c>
      <c r="T52" s="61">
        <f t="shared" si="52"/>
        <v>3.0625</v>
      </c>
      <c r="U52" s="61">
        <v>7</v>
      </c>
      <c r="V52" s="61">
        <f t="shared" si="53"/>
        <v>14.0625</v>
      </c>
      <c r="W52" s="61">
        <v>3</v>
      </c>
      <c r="X52" s="61">
        <f t="shared" si="54"/>
        <v>6.25E-2</v>
      </c>
      <c r="Y52" s="61">
        <v>6</v>
      </c>
      <c r="Z52" s="61">
        <f t="shared" si="55"/>
        <v>7.5625</v>
      </c>
      <c r="AA52" s="61">
        <v>4</v>
      </c>
      <c r="AB52" s="61">
        <f t="shared" si="56"/>
        <v>0.5625</v>
      </c>
      <c r="AC52" s="61">
        <v>0</v>
      </c>
      <c r="AD52" s="61">
        <f t="shared" si="57"/>
        <v>10.5625</v>
      </c>
      <c r="AE52" s="61">
        <v>7</v>
      </c>
      <c r="AF52" s="61">
        <f t="shared" si="58"/>
        <v>14.0625</v>
      </c>
      <c r="AG52" s="61">
        <v>4</v>
      </c>
      <c r="AH52" s="61">
        <f t="shared" si="59"/>
        <v>0.5625</v>
      </c>
      <c r="AI52" s="61">
        <v>10</v>
      </c>
      <c r="AJ52" s="61">
        <f t="shared" si="60"/>
        <v>45.5625</v>
      </c>
      <c r="AK52" s="61">
        <v>8</v>
      </c>
      <c r="AL52" s="61">
        <f t="shared" si="61"/>
        <v>22.5625</v>
      </c>
      <c r="AM52" s="61">
        <v>1</v>
      </c>
      <c r="AN52" s="61">
        <f t="shared" si="62"/>
        <v>5.0625</v>
      </c>
      <c r="AO52" s="61">
        <v>6</v>
      </c>
      <c r="AP52" s="61">
        <f t="shared" si="63"/>
        <v>7.5625</v>
      </c>
      <c r="AQ52" s="61">
        <v>4</v>
      </c>
      <c r="AR52" s="61">
        <f t="shared" si="64"/>
        <v>0.5625</v>
      </c>
      <c r="AS52" s="61">
        <v>6</v>
      </c>
      <c r="AT52" s="61">
        <f t="shared" si="65"/>
        <v>7.5625</v>
      </c>
      <c r="AU52" s="61">
        <v>5</v>
      </c>
      <c r="AV52" s="61">
        <f t="shared" si="66"/>
        <v>3.0625</v>
      </c>
      <c r="AW52" s="61">
        <v>3</v>
      </c>
      <c r="AX52" s="61">
        <f t="shared" si="67"/>
        <v>6.25E-2</v>
      </c>
      <c r="AY52" s="61">
        <v>10</v>
      </c>
      <c r="AZ52" s="61">
        <f t="shared" si="68"/>
        <v>45.5625</v>
      </c>
      <c r="BA52" s="61">
        <v>4</v>
      </c>
      <c r="BB52" s="61">
        <f t="shared" si="69"/>
        <v>0.5625</v>
      </c>
      <c r="BC52" s="61">
        <v>3</v>
      </c>
      <c r="BD52" s="61">
        <f t="shared" si="70"/>
        <v>6.25E-2</v>
      </c>
      <c r="BE52" s="61">
        <v>3</v>
      </c>
      <c r="BF52" s="61">
        <f t="shared" si="71"/>
        <v>6.25E-2</v>
      </c>
      <c r="BG52" s="61">
        <v>3</v>
      </c>
      <c r="BH52" s="61">
        <f t="shared" si="72"/>
        <v>6.25E-2</v>
      </c>
      <c r="BI52" s="61">
        <v>7</v>
      </c>
      <c r="BJ52" s="61">
        <f t="shared" si="73"/>
        <v>14.0625</v>
      </c>
      <c r="BK52" s="61">
        <v>9</v>
      </c>
      <c r="BL52" s="61">
        <f t="shared" si="74"/>
        <v>33.0625</v>
      </c>
      <c r="BM52" s="61">
        <v>3</v>
      </c>
      <c r="BN52" s="61">
        <f t="shared" si="75"/>
        <v>6.25E-2</v>
      </c>
      <c r="BO52" s="61">
        <v>6</v>
      </c>
      <c r="BP52" s="61">
        <f t="shared" si="76"/>
        <v>7.5625</v>
      </c>
      <c r="BQ52" s="61">
        <v>10</v>
      </c>
      <c r="BR52" s="61">
        <f t="shared" si="77"/>
        <v>45.5625</v>
      </c>
      <c r="BS52" s="61">
        <v>8</v>
      </c>
      <c r="BT52" s="61">
        <f t="shared" si="78"/>
        <v>22.5625</v>
      </c>
      <c r="BU52" s="61">
        <v>0</v>
      </c>
      <c r="BV52" s="61">
        <f t="shared" si="79"/>
        <v>10.5625</v>
      </c>
      <c r="BW52" s="30">
        <v>3</v>
      </c>
      <c r="BX52" s="20">
        <f t="shared" si="80"/>
        <v>6.25E-2</v>
      </c>
      <c r="BY52" s="26">
        <f t="shared" si="41"/>
        <v>5.34375</v>
      </c>
      <c r="BZ52" s="26"/>
      <c r="CA52" s="26">
        <f t="shared" si="42"/>
        <v>4.3837890625</v>
      </c>
      <c r="CB52" s="16">
        <v>0</v>
      </c>
      <c r="CC52" s="16">
        <v>10</v>
      </c>
      <c r="CD52" s="20">
        <f t="shared" si="81"/>
        <v>100</v>
      </c>
      <c r="CE52" s="40">
        <v>5</v>
      </c>
      <c r="CF52" s="46">
        <f t="shared" si="82"/>
        <v>3.0625</v>
      </c>
      <c r="CG52" s="60">
        <f>Table1[[#This Row],[PROMEDIO-HUMANO]]/10</f>
        <v>0.32500000000000001</v>
      </c>
      <c r="CH52" s="40">
        <v>5</v>
      </c>
      <c r="CI52" s="16">
        <v>2.12</v>
      </c>
      <c r="CJ52" s="16">
        <f t="shared" si="43"/>
        <v>6.88</v>
      </c>
      <c r="CK52">
        <f>POWER((Table1[[#This Row],[PROMEDIO-HUMANO]]-CJ52),2)</f>
        <v>13.1769</v>
      </c>
      <c r="CL52">
        <v>19.1844</v>
      </c>
      <c r="CM52">
        <v>2.0454545454500002</v>
      </c>
      <c r="CN52" s="68">
        <f t="shared" si="83"/>
        <v>1.4509297520770656</v>
      </c>
      <c r="CO52" s="16">
        <f>ABS(Table1[[#This Row],[PROMEDIO-HUMANO]]-CJ52)</f>
        <v>3.63</v>
      </c>
      <c r="CP52" s="16">
        <f>ABS(Table1[[#This Row],[PROMEDIO-HUMANO]]-CM52)</f>
        <v>1.2045454545499998</v>
      </c>
    </row>
    <row r="53" spans="1:94" ht="63.75" customHeight="1">
      <c r="A53">
        <v>1</v>
      </c>
      <c r="B53" s="17" t="s">
        <v>85</v>
      </c>
      <c r="C53" s="16">
        <v>7</v>
      </c>
      <c r="D53" s="16">
        <f t="shared" si="0"/>
        <v>49</v>
      </c>
      <c r="E53" s="29">
        <v>5</v>
      </c>
      <c r="F53" s="16">
        <f t="shared" si="44"/>
        <v>25</v>
      </c>
      <c r="G53" s="147">
        <v>1</v>
      </c>
      <c r="H53" s="16">
        <f t="shared" si="45"/>
        <v>1</v>
      </c>
      <c r="I53" s="147">
        <v>4</v>
      </c>
      <c r="J53" s="16">
        <f t="shared" si="46"/>
        <v>16</v>
      </c>
      <c r="K53" s="26">
        <f t="shared" si="47"/>
        <v>4.25</v>
      </c>
      <c r="L53" s="26">
        <v>0</v>
      </c>
      <c r="M53" s="26">
        <f t="shared" si="48"/>
        <v>18.0625</v>
      </c>
      <c r="N53" s="26">
        <f t="shared" si="49"/>
        <v>4.25</v>
      </c>
      <c r="O53" s="61">
        <v>3</v>
      </c>
      <c r="P53" s="44">
        <f t="shared" si="50"/>
        <v>1.5625</v>
      </c>
      <c r="Q53" s="61">
        <v>0</v>
      </c>
      <c r="R53" s="61">
        <f t="shared" si="51"/>
        <v>18.0625</v>
      </c>
      <c r="S53" s="61">
        <v>2</v>
      </c>
      <c r="T53" s="61">
        <f t="shared" si="52"/>
        <v>5.0625</v>
      </c>
      <c r="U53" s="61">
        <v>4</v>
      </c>
      <c r="V53" s="61">
        <f t="shared" si="53"/>
        <v>6.25E-2</v>
      </c>
      <c r="W53" s="61">
        <v>7</v>
      </c>
      <c r="X53" s="61">
        <f t="shared" si="54"/>
        <v>7.5625</v>
      </c>
      <c r="Y53" s="61">
        <v>9</v>
      </c>
      <c r="Z53" s="61">
        <f t="shared" si="55"/>
        <v>22.5625</v>
      </c>
      <c r="AA53" s="61">
        <v>9</v>
      </c>
      <c r="AB53" s="61">
        <f t="shared" si="56"/>
        <v>22.5625</v>
      </c>
      <c r="AC53" s="61">
        <v>1</v>
      </c>
      <c r="AD53" s="61">
        <f t="shared" si="57"/>
        <v>10.5625</v>
      </c>
      <c r="AE53" s="61">
        <v>3</v>
      </c>
      <c r="AF53" s="61">
        <f t="shared" si="58"/>
        <v>1.5625</v>
      </c>
      <c r="AG53" s="61">
        <v>3</v>
      </c>
      <c r="AH53" s="61">
        <f t="shared" si="59"/>
        <v>1.5625</v>
      </c>
      <c r="AI53" s="61">
        <v>7</v>
      </c>
      <c r="AJ53" s="61">
        <f t="shared" si="60"/>
        <v>7.5625</v>
      </c>
      <c r="AK53" s="61">
        <v>5</v>
      </c>
      <c r="AL53" s="61">
        <f t="shared" si="61"/>
        <v>0.5625</v>
      </c>
      <c r="AM53" s="61">
        <v>0</v>
      </c>
      <c r="AN53" s="61">
        <f t="shared" si="62"/>
        <v>18.0625</v>
      </c>
      <c r="AO53" s="61">
        <v>7</v>
      </c>
      <c r="AP53" s="61">
        <f t="shared" si="63"/>
        <v>7.5625</v>
      </c>
      <c r="AQ53" s="61">
        <v>10</v>
      </c>
      <c r="AR53" s="61">
        <f t="shared" si="64"/>
        <v>33.0625</v>
      </c>
      <c r="AS53" s="61">
        <v>1</v>
      </c>
      <c r="AT53" s="61">
        <f t="shared" si="65"/>
        <v>10.5625</v>
      </c>
      <c r="AU53" s="61">
        <v>5</v>
      </c>
      <c r="AV53" s="61">
        <f t="shared" si="66"/>
        <v>0.5625</v>
      </c>
      <c r="AW53" s="61">
        <v>7</v>
      </c>
      <c r="AX53" s="61">
        <f t="shared" si="67"/>
        <v>7.5625</v>
      </c>
      <c r="AY53" s="61">
        <v>7</v>
      </c>
      <c r="AZ53" s="61">
        <f t="shared" si="68"/>
        <v>7.5625</v>
      </c>
      <c r="BA53" s="61">
        <v>10</v>
      </c>
      <c r="BB53" s="61">
        <f t="shared" si="69"/>
        <v>33.0625</v>
      </c>
      <c r="BC53" s="61">
        <v>8</v>
      </c>
      <c r="BD53" s="61">
        <f t="shared" si="70"/>
        <v>14.0625</v>
      </c>
      <c r="BE53" s="61">
        <v>9</v>
      </c>
      <c r="BF53" s="61">
        <f t="shared" si="71"/>
        <v>22.5625</v>
      </c>
      <c r="BG53" s="61">
        <v>1</v>
      </c>
      <c r="BH53" s="61">
        <f t="shared" si="72"/>
        <v>10.5625</v>
      </c>
      <c r="BI53" s="61">
        <v>7</v>
      </c>
      <c r="BJ53" s="61">
        <f t="shared" si="73"/>
        <v>7.5625</v>
      </c>
      <c r="BK53" s="61">
        <v>4</v>
      </c>
      <c r="BL53" s="61">
        <f t="shared" si="74"/>
        <v>6.25E-2</v>
      </c>
      <c r="BM53" s="61">
        <v>5</v>
      </c>
      <c r="BN53" s="61">
        <f t="shared" si="75"/>
        <v>0.5625</v>
      </c>
      <c r="BO53" s="61">
        <v>2</v>
      </c>
      <c r="BP53" s="61">
        <f t="shared" si="76"/>
        <v>5.0625</v>
      </c>
      <c r="BQ53" s="61">
        <v>8</v>
      </c>
      <c r="BR53" s="61">
        <f t="shared" si="77"/>
        <v>14.0625</v>
      </c>
      <c r="BS53" s="61">
        <v>1</v>
      </c>
      <c r="BT53" s="61">
        <f t="shared" si="78"/>
        <v>10.5625</v>
      </c>
      <c r="BU53" s="61">
        <v>5</v>
      </c>
      <c r="BV53" s="61">
        <f t="shared" si="79"/>
        <v>0.5625</v>
      </c>
      <c r="BW53" s="30">
        <v>1</v>
      </c>
      <c r="BX53" s="20">
        <f t="shared" si="80"/>
        <v>10.5625</v>
      </c>
      <c r="BY53" s="26">
        <f t="shared" si="41"/>
        <v>4.75</v>
      </c>
      <c r="BZ53" s="26"/>
      <c r="CA53" s="26">
        <f t="shared" si="42"/>
        <v>0.25</v>
      </c>
      <c r="CB53" s="16">
        <v>0</v>
      </c>
      <c r="CC53" s="16">
        <v>10</v>
      </c>
      <c r="CD53" s="20">
        <f t="shared" si="81"/>
        <v>100</v>
      </c>
      <c r="CE53" s="40">
        <v>2.30769230769</v>
      </c>
      <c r="CF53" s="46">
        <f t="shared" si="82"/>
        <v>3.7725591716065976</v>
      </c>
      <c r="CG53" s="60">
        <f>Table1[[#This Row],[PROMEDIO-HUMANO]]/10</f>
        <v>0.42499999999999999</v>
      </c>
      <c r="CH53" s="40">
        <v>7.69230769231</v>
      </c>
      <c r="CI53" s="16">
        <v>4.5149999999999997</v>
      </c>
      <c r="CJ53" s="16">
        <f t="shared" si="43"/>
        <v>4.4850000000000003</v>
      </c>
      <c r="CK53">
        <f>POWER((Table1[[#This Row],[PROMEDIO-HUMANO]]-CJ53),2)</f>
        <v>5.5225000000000149E-2</v>
      </c>
      <c r="CL53">
        <v>5.5225000000000149E-2</v>
      </c>
      <c r="CM53">
        <v>0.39772727272699998</v>
      </c>
      <c r="CN53" s="68">
        <f t="shared" si="83"/>
        <v>14.840005165291359</v>
      </c>
      <c r="CO53" s="16">
        <f>ABS(Table1[[#This Row],[PROMEDIO-HUMANO]]-CJ53)</f>
        <v>0.23500000000000032</v>
      </c>
      <c r="CP53" s="16">
        <f>ABS(Table1[[#This Row],[PROMEDIO-HUMANO]]-CM53)</f>
        <v>3.8522727272730002</v>
      </c>
    </row>
    <row r="54" spans="1:94" ht="38.25" customHeight="1">
      <c r="A54">
        <v>1</v>
      </c>
      <c r="B54" s="15" t="s">
        <v>86</v>
      </c>
      <c r="C54" s="16">
        <v>3</v>
      </c>
      <c r="D54" s="16">
        <f t="shared" si="0"/>
        <v>9</v>
      </c>
      <c r="E54" s="28">
        <v>1</v>
      </c>
      <c r="F54" s="16">
        <f t="shared" si="44"/>
        <v>1</v>
      </c>
      <c r="G54" s="16">
        <v>1</v>
      </c>
      <c r="H54" s="16">
        <f t="shared" si="45"/>
        <v>1</v>
      </c>
      <c r="I54" s="16">
        <v>4</v>
      </c>
      <c r="J54" s="16">
        <f t="shared" si="46"/>
        <v>16</v>
      </c>
      <c r="K54" s="26">
        <f t="shared" si="47"/>
        <v>2.25</v>
      </c>
      <c r="L54" s="26">
        <v>1.875</v>
      </c>
      <c r="M54" s="26">
        <f t="shared" si="48"/>
        <v>0.140625</v>
      </c>
      <c r="N54" s="26">
        <f t="shared" si="49"/>
        <v>0.375</v>
      </c>
      <c r="O54" s="61">
        <v>7</v>
      </c>
      <c r="P54" s="44">
        <f t="shared" si="50"/>
        <v>22.5625</v>
      </c>
      <c r="Q54" s="61">
        <v>7</v>
      </c>
      <c r="R54" s="61">
        <f t="shared" si="51"/>
        <v>22.5625</v>
      </c>
      <c r="S54" s="61">
        <v>0</v>
      </c>
      <c r="T54" s="61">
        <f t="shared" si="52"/>
        <v>5.0625</v>
      </c>
      <c r="U54" s="61">
        <v>3</v>
      </c>
      <c r="V54" s="61">
        <f t="shared" si="53"/>
        <v>0.5625</v>
      </c>
      <c r="W54" s="61">
        <v>7</v>
      </c>
      <c r="X54" s="61">
        <f t="shared" si="54"/>
        <v>22.5625</v>
      </c>
      <c r="Y54" s="61">
        <v>9</v>
      </c>
      <c r="Z54" s="61">
        <f t="shared" si="55"/>
        <v>45.5625</v>
      </c>
      <c r="AA54" s="61">
        <v>3</v>
      </c>
      <c r="AB54" s="61">
        <f t="shared" si="56"/>
        <v>0.5625</v>
      </c>
      <c r="AC54" s="61">
        <v>4</v>
      </c>
      <c r="AD54" s="61">
        <f t="shared" si="57"/>
        <v>3.0625</v>
      </c>
      <c r="AE54" s="61">
        <v>6</v>
      </c>
      <c r="AF54" s="61">
        <f t="shared" si="58"/>
        <v>14.0625</v>
      </c>
      <c r="AG54" s="61">
        <v>1</v>
      </c>
      <c r="AH54" s="61">
        <f t="shared" si="59"/>
        <v>1.5625</v>
      </c>
      <c r="AI54" s="61">
        <v>1</v>
      </c>
      <c r="AJ54" s="61">
        <f t="shared" si="60"/>
        <v>1.5625</v>
      </c>
      <c r="AK54" s="61">
        <v>2</v>
      </c>
      <c r="AL54" s="61">
        <f t="shared" si="61"/>
        <v>6.25E-2</v>
      </c>
      <c r="AM54" s="61">
        <v>1</v>
      </c>
      <c r="AN54" s="61">
        <f t="shared" si="62"/>
        <v>1.5625</v>
      </c>
      <c r="AO54" s="61">
        <v>4</v>
      </c>
      <c r="AP54" s="61">
        <f t="shared" si="63"/>
        <v>3.0625</v>
      </c>
      <c r="AQ54" s="61">
        <v>3</v>
      </c>
      <c r="AR54" s="61">
        <f t="shared" si="64"/>
        <v>0.5625</v>
      </c>
      <c r="AS54" s="61">
        <v>6</v>
      </c>
      <c r="AT54" s="61">
        <f t="shared" si="65"/>
        <v>14.0625</v>
      </c>
      <c r="AU54" s="61">
        <v>0</v>
      </c>
      <c r="AV54" s="61">
        <f t="shared" si="66"/>
        <v>5.0625</v>
      </c>
      <c r="AW54" s="61">
        <v>2</v>
      </c>
      <c r="AX54" s="61">
        <f t="shared" si="67"/>
        <v>6.25E-2</v>
      </c>
      <c r="AY54" s="61">
        <v>8</v>
      </c>
      <c r="AZ54" s="61">
        <f t="shared" si="68"/>
        <v>33.0625</v>
      </c>
      <c r="BA54" s="61">
        <v>3</v>
      </c>
      <c r="BB54" s="61">
        <f t="shared" si="69"/>
        <v>0.5625</v>
      </c>
      <c r="BC54" s="61">
        <v>7</v>
      </c>
      <c r="BD54" s="61">
        <f t="shared" si="70"/>
        <v>22.5625</v>
      </c>
      <c r="BE54" s="61">
        <v>4</v>
      </c>
      <c r="BF54" s="61">
        <f t="shared" si="71"/>
        <v>3.0625</v>
      </c>
      <c r="BG54" s="61">
        <v>3</v>
      </c>
      <c r="BH54" s="61">
        <f t="shared" si="72"/>
        <v>0.5625</v>
      </c>
      <c r="BI54" s="61">
        <v>6</v>
      </c>
      <c r="BJ54" s="61">
        <f t="shared" si="73"/>
        <v>14.0625</v>
      </c>
      <c r="BK54" s="61">
        <v>9</v>
      </c>
      <c r="BL54" s="61">
        <f t="shared" si="74"/>
        <v>45.5625</v>
      </c>
      <c r="BM54" s="61">
        <v>1</v>
      </c>
      <c r="BN54" s="61">
        <f t="shared" si="75"/>
        <v>1.5625</v>
      </c>
      <c r="BO54" s="61">
        <v>5</v>
      </c>
      <c r="BP54" s="61">
        <f t="shared" si="76"/>
        <v>7.5625</v>
      </c>
      <c r="BQ54" s="61">
        <v>2</v>
      </c>
      <c r="BR54" s="61">
        <f t="shared" si="77"/>
        <v>6.25E-2</v>
      </c>
      <c r="BS54" s="61">
        <v>1</v>
      </c>
      <c r="BT54" s="61">
        <f t="shared" si="78"/>
        <v>1.5625</v>
      </c>
      <c r="BU54" s="61">
        <v>2</v>
      </c>
      <c r="BV54" s="61">
        <f t="shared" si="79"/>
        <v>6.25E-2</v>
      </c>
      <c r="BW54" s="30">
        <v>5</v>
      </c>
      <c r="BX54" s="20">
        <f t="shared" si="80"/>
        <v>7.5625</v>
      </c>
      <c r="BY54" s="26">
        <f t="shared" si="41"/>
        <v>3.84375</v>
      </c>
      <c r="BZ54" s="26"/>
      <c r="CA54" s="26">
        <f t="shared" si="42"/>
        <v>2.5400390625</v>
      </c>
      <c r="CB54" s="16">
        <v>0</v>
      </c>
      <c r="CC54" s="16">
        <v>10</v>
      </c>
      <c r="CD54" s="20">
        <f t="shared" si="81"/>
        <v>100</v>
      </c>
      <c r="CE54" s="40">
        <v>0</v>
      </c>
      <c r="CF54" s="46">
        <f t="shared" si="82"/>
        <v>5.0625</v>
      </c>
      <c r="CG54" s="60">
        <f>Table1[[#This Row],[PROMEDIO-HUMANO]]/10</f>
        <v>0.22500000000000001</v>
      </c>
      <c r="CH54" s="40">
        <v>10</v>
      </c>
      <c r="CI54" s="16">
        <v>0</v>
      </c>
      <c r="CJ54" s="16">
        <f t="shared" si="43"/>
        <v>9</v>
      </c>
      <c r="CK54">
        <f>POWER((Table1[[#This Row],[PROMEDIO-HUMANO]]-CJ54),2)</f>
        <v>45.5625</v>
      </c>
      <c r="CL54">
        <v>33.0625</v>
      </c>
      <c r="CM54">
        <v>0.48780487804900002</v>
      </c>
      <c r="CN54" s="68">
        <f t="shared" si="83"/>
        <v>3.1053316478278994</v>
      </c>
      <c r="CO54" s="16">
        <f>ABS(Table1[[#This Row],[PROMEDIO-HUMANO]]-CJ54)</f>
        <v>6.75</v>
      </c>
      <c r="CP54" s="16">
        <f>ABS(Table1[[#This Row],[PROMEDIO-HUMANO]]-CM54)</f>
        <v>1.7621951219509999</v>
      </c>
    </row>
    <row r="55" spans="1:94" ht="25.5" customHeight="1">
      <c r="A55">
        <v>1</v>
      </c>
      <c r="B55" s="17" t="s">
        <v>87</v>
      </c>
      <c r="C55" s="16">
        <v>2</v>
      </c>
      <c r="D55" s="16">
        <f t="shared" si="0"/>
        <v>4</v>
      </c>
      <c r="E55" s="28">
        <v>0</v>
      </c>
      <c r="F55" s="16">
        <f t="shared" si="44"/>
        <v>0</v>
      </c>
      <c r="G55" s="16">
        <v>2</v>
      </c>
      <c r="H55" s="16">
        <f t="shared" si="45"/>
        <v>4</v>
      </c>
      <c r="I55" s="16">
        <v>7</v>
      </c>
      <c r="J55" s="16">
        <f t="shared" si="46"/>
        <v>49</v>
      </c>
      <c r="K55" s="26">
        <f t="shared" si="47"/>
        <v>2.75</v>
      </c>
      <c r="L55" s="26">
        <v>3.75</v>
      </c>
      <c r="M55" s="26">
        <f t="shared" si="48"/>
        <v>1</v>
      </c>
      <c r="N55" s="26">
        <f t="shared" si="49"/>
        <v>1</v>
      </c>
      <c r="O55" s="61">
        <v>5</v>
      </c>
      <c r="P55" s="44">
        <f t="shared" si="50"/>
        <v>5.0625</v>
      </c>
      <c r="Q55" s="61">
        <v>6</v>
      </c>
      <c r="R55" s="61">
        <f t="shared" si="51"/>
        <v>10.5625</v>
      </c>
      <c r="S55" s="61">
        <v>5</v>
      </c>
      <c r="T55" s="61">
        <f t="shared" si="52"/>
        <v>5.0625</v>
      </c>
      <c r="U55" s="61">
        <v>6</v>
      </c>
      <c r="V55" s="61">
        <f t="shared" si="53"/>
        <v>10.5625</v>
      </c>
      <c r="W55" s="61">
        <v>3</v>
      </c>
      <c r="X55" s="61">
        <f t="shared" si="54"/>
        <v>6.25E-2</v>
      </c>
      <c r="Y55" s="61">
        <v>8</v>
      </c>
      <c r="Z55" s="61">
        <f t="shared" si="55"/>
        <v>27.5625</v>
      </c>
      <c r="AA55" s="61">
        <v>8</v>
      </c>
      <c r="AB55" s="61">
        <f t="shared" si="56"/>
        <v>27.5625</v>
      </c>
      <c r="AC55" s="61">
        <v>0</v>
      </c>
      <c r="AD55" s="61">
        <f t="shared" si="57"/>
        <v>7.5625</v>
      </c>
      <c r="AE55" s="61">
        <v>10</v>
      </c>
      <c r="AF55" s="61">
        <f t="shared" si="58"/>
        <v>52.5625</v>
      </c>
      <c r="AG55" s="61">
        <v>3</v>
      </c>
      <c r="AH55" s="61">
        <f t="shared" si="59"/>
        <v>6.25E-2</v>
      </c>
      <c r="AI55" s="61">
        <v>6</v>
      </c>
      <c r="AJ55" s="61">
        <f t="shared" si="60"/>
        <v>10.5625</v>
      </c>
      <c r="AK55" s="61">
        <v>4</v>
      </c>
      <c r="AL55" s="61">
        <f t="shared" si="61"/>
        <v>1.5625</v>
      </c>
      <c r="AM55" s="61">
        <v>0</v>
      </c>
      <c r="AN55" s="61">
        <f t="shared" si="62"/>
        <v>7.5625</v>
      </c>
      <c r="AO55" s="61">
        <v>2</v>
      </c>
      <c r="AP55" s="61">
        <f t="shared" si="63"/>
        <v>0.5625</v>
      </c>
      <c r="AQ55" s="61">
        <v>0</v>
      </c>
      <c r="AR55" s="61">
        <f t="shared" si="64"/>
        <v>7.5625</v>
      </c>
      <c r="AS55" s="61">
        <v>7</v>
      </c>
      <c r="AT55" s="61">
        <f t="shared" si="65"/>
        <v>18.0625</v>
      </c>
      <c r="AU55" s="61">
        <v>4</v>
      </c>
      <c r="AV55" s="61">
        <f t="shared" si="66"/>
        <v>1.5625</v>
      </c>
      <c r="AW55" s="61">
        <v>2</v>
      </c>
      <c r="AX55" s="61">
        <f t="shared" si="67"/>
        <v>0.5625</v>
      </c>
      <c r="AY55" s="61">
        <v>2</v>
      </c>
      <c r="AZ55" s="61">
        <f t="shared" si="68"/>
        <v>0.5625</v>
      </c>
      <c r="BA55" s="61">
        <v>10</v>
      </c>
      <c r="BB55" s="61">
        <f t="shared" si="69"/>
        <v>52.5625</v>
      </c>
      <c r="BC55" s="61">
        <v>5</v>
      </c>
      <c r="BD55" s="61">
        <f t="shared" si="70"/>
        <v>5.0625</v>
      </c>
      <c r="BE55" s="61">
        <v>9</v>
      </c>
      <c r="BF55" s="61">
        <f t="shared" si="71"/>
        <v>39.0625</v>
      </c>
      <c r="BG55" s="61">
        <v>10</v>
      </c>
      <c r="BH55" s="61">
        <f t="shared" si="72"/>
        <v>52.5625</v>
      </c>
      <c r="BI55" s="61">
        <v>4</v>
      </c>
      <c r="BJ55" s="61">
        <f t="shared" si="73"/>
        <v>1.5625</v>
      </c>
      <c r="BK55" s="61">
        <v>2</v>
      </c>
      <c r="BL55" s="61">
        <f t="shared" si="74"/>
        <v>0.5625</v>
      </c>
      <c r="BM55" s="61">
        <v>7</v>
      </c>
      <c r="BN55" s="61">
        <f t="shared" si="75"/>
        <v>18.0625</v>
      </c>
      <c r="BO55" s="61">
        <v>0</v>
      </c>
      <c r="BP55" s="61">
        <f t="shared" si="76"/>
        <v>7.5625</v>
      </c>
      <c r="BQ55" s="61">
        <v>10</v>
      </c>
      <c r="BR55" s="61">
        <f t="shared" si="77"/>
        <v>52.5625</v>
      </c>
      <c r="BS55" s="61">
        <v>6</v>
      </c>
      <c r="BT55" s="61">
        <f t="shared" si="78"/>
        <v>10.5625</v>
      </c>
      <c r="BU55" s="61">
        <v>1</v>
      </c>
      <c r="BV55" s="61">
        <f t="shared" si="79"/>
        <v>3.0625</v>
      </c>
      <c r="BW55" s="30">
        <v>4</v>
      </c>
      <c r="BX55" s="20">
        <f t="shared" si="80"/>
        <v>1.5625</v>
      </c>
      <c r="BY55" s="26">
        <f t="shared" si="41"/>
        <v>4.84375</v>
      </c>
      <c r="BZ55" s="26"/>
      <c r="CA55" s="26">
        <f t="shared" si="42"/>
        <v>4.3837890625</v>
      </c>
      <c r="CB55" s="16">
        <v>0</v>
      </c>
      <c r="CC55" s="16">
        <v>10</v>
      </c>
      <c r="CD55" s="20">
        <f t="shared" si="81"/>
        <v>100</v>
      </c>
      <c r="CE55" s="40">
        <v>0</v>
      </c>
      <c r="CF55" s="46">
        <f t="shared" si="82"/>
        <v>7.5625</v>
      </c>
      <c r="CG55" s="60">
        <f>Table1[[#This Row],[PROMEDIO-HUMANO]]/10</f>
        <v>0.27500000000000002</v>
      </c>
      <c r="CH55" s="40">
        <v>10</v>
      </c>
      <c r="CI55" s="16">
        <v>0</v>
      </c>
      <c r="CJ55" s="16">
        <f t="shared" si="43"/>
        <v>9</v>
      </c>
      <c r="CK55">
        <f>POWER((Table1[[#This Row],[PROMEDIO-HUMANO]]-CJ55),2)</f>
        <v>39.0625</v>
      </c>
      <c r="CL55">
        <v>42.25</v>
      </c>
      <c r="CM55">
        <v>0.67307692307699996</v>
      </c>
      <c r="CN55" s="68">
        <f t="shared" si="83"/>
        <v>4.3136094674553025</v>
      </c>
      <c r="CO55" s="16">
        <f>ABS(Table1[[#This Row],[PROMEDIO-HUMANO]]-CJ55)</f>
        <v>6.25</v>
      </c>
      <c r="CP55" s="16">
        <f>ABS(Table1[[#This Row],[PROMEDIO-HUMANO]]-CM55)</f>
        <v>2.0769230769230003</v>
      </c>
    </row>
    <row r="56" spans="1:94" ht="38.25" customHeight="1">
      <c r="A56">
        <v>1</v>
      </c>
      <c r="B56" s="15" t="s">
        <v>90</v>
      </c>
      <c r="C56" s="16">
        <v>4</v>
      </c>
      <c r="D56" s="16">
        <f t="shared" si="0"/>
        <v>16</v>
      </c>
      <c r="E56" s="28">
        <v>0</v>
      </c>
      <c r="F56" s="16">
        <f t="shared" si="44"/>
        <v>0</v>
      </c>
      <c r="G56" s="16">
        <v>2</v>
      </c>
      <c r="H56" s="16">
        <f t="shared" si="45"/>
        <v>4</v>
      </c>
      <c r="I56" s="16">
        <v>5</v>
      </c>
      <c r="J56" s="16">
        <f t="shared" si="46"/>
        <v>25</v>
      </c>
      <c r="K56" s="26">
        <f t="shared" si="47"/>
        <v>2.75</v>
      </c>
      <c r="L56" s="26">
        <v>2.30769230769</v>
      </c>
      <c r="M56" s="26">
        <f t="shared" si="48"/>
        <v>0.19563609467659762</v>
      </c>
      <c r="N56" s="26">
        <f t="shared" si="49"/>
        <v>0.44230769231</v>
      </c>
      <c r="O56" s="61">
        <v>4</v>
      </c>
      <c r="P56" s="44">
        <f t="shared" si="50"/>
        <v>1.5625</v>
      </c>
      <c r="Q56" s="61">
        <v>9</v>
      </c>
      <c r="R56" s="61">
        <f t="shared" si="51"/>
        <v>39.0625</v>
      </c>
      <c r="S56" s="61">
        <v>7</v>
      </c>
      <c r="T56" s="61">
        <f t="shared" si="52"/>
        <v>18.0625</v>
      </c>
      <c r="U56" s="61">
        <v>1</v>
      </c>
      <c r="V56" s="61">
        <f t="shared" si="53"/>
        <v>3.0625</v>
      </c>
      <c r="W56" s="61">
        <v>2</v>
      </c>
      <c r="X56" s="61">
        <f t="shared" si="54"/>
        <v>0.5625</v>
      </c>
      <c r="Y56" s="61">
        <v>0</v>
      </c>
      <c r="Z56" s="61">
        <f t="shared" si="55"/>
        <v>7.5625</v>
      </c>
      <c r="AA56" s="61">
        <v>7</v>
      </c>
      <c r="AB56" s="61">
        <f t="shared" si="56"/>
        <v>18.0625</v>
      </c>
      <c r="AC56" s="61">
        <v>6</v>
      </c>
      <c r="AD56" s="61">
        <f t="shared" si="57"/>
        <v>10.5625</v>
      </c>
      <c r="AE56" s="61">
        <v>8</v>
      </c>
      <c r="AF56" s="61">
        <f t="shared" si="58"/>
        <v>27.5625</v>
      </c>
      <c r="AG56" s="61">
        <v>3</v>
      </c>
      <c r="AH56" s="61">
        <f t="shared" si="59"/>
        <v>6.25E-2</v>
      </c>
      <c r="AI56" s="61">
        <v>7</v>
      </c>
      <c r="AJ56" s="61">
        <f t="shared" si="60"/>
        <v>18.0625</v>
      </c>
      <c r="AK56" s="61">
        <v>9</v>
      </c>
      <c r="AL56" s="61">
        <f t="shared" si="61"/>
        <v>39.0625</v>
      </c>
      <c r="AM56" s="61">
        <v>9</v>
      </c>
      <c r="AN56" s="61">
        <f t="shared" si="62"/>
        <v>39.0625</v>
      </c>
      <c r="AO56" s="61">
        <v>2</v>
      </c>
      <c r="AP56" s="61">
        <f t="shared" si="63"/>
        <v>0.5625</v>
      </c>
      <c r="AQ56" s="61">
        <v>10</v>
      </c>
      <c r="AR56" s="61">
        <f t="shared" si="64"/>
        <v>52.5625</v>
      </c>
      <c r="AS56" s="61">
        <v>5</v>
      </c>
      <c r="AT56" s="61">
        <f t="shared" si="65"/>
        <v>5.0625</v>
      </c>
      <c r="AU56" s="61">
        <v>2</v>
      </c>
      <c r="AV56" s="61">
        <f t="shared" si="66"/>
        <v>0.5625</v>
      </c>
      <c r="AW56" s="61">
        <v>3</v>
      </c>
      <c r="AX56" s="61">
        <f t="shared" si="67"/>
        <v>6.25E-2</v>
      </c>
      <c r="AY56" s="61">
        <v>6</v>
      </c>
      <c r="AZ56" s="61">
        <f t="shared" si="68"/>
        <v>10.5625</v>
      </c>
      <c r="BA56" s="61">
        <v>5</v>
      </c>
      <c r="BB56" s="61">
        <f t="shared" si="69"/>
        <v>5.0625</v>
      </c>
      <c r="BC56" s="61">
        <v>7</v>
      </c>
      <c r="BD56" s="61">
        <f t="shared" si="70"/>
        <v>18.0625</v>
      </c>
      <c r="BE56" s="61">
        <v>9</v>
      </c>
      <c r="BF56" s="61">
        <f t="shared" si="71"/>
        <v>39.0625</v>
      </c>
      <c r="BG56" s="61">
        <v>7</v>
      </c>
      <c r="BH56" s="61">
        <f t="shared" si="72"/>
        <v>18.0625</v>
      </c>
      <c r="BI56" s="61">
        <v>3</v>
      </c>
      <c r="BJ56" s="61">
        <f t="shared" si="73"/>
        <v>6.25E-2</v>
      </c>
      <c r="BK56" s="61">
        <v>6</v>
      </c>
      <c r="BL56" s="61">
        <f t="shared" si="74"/>
        <v>10.5625</v>
      </c>
      <c r="BM56" s="61">
        <v>4</v>
      </c>
      <c r="BN56" s="61">
        <f t="shared" si="75"/>
        <v>1.5625</v>
      </c>
      <c r="BO56" s="61">
        <v>5</v>
      </c>
      <c r="BP56" s="61">
        <f t="shared" si="76"/>
        <v>5.0625</v>
      </c>
      <c r="BQ56" s="61">
        <v>2</v>
      </c>
      <c r="BR56" s="61">
        <f t="shared" si="77"/>
        <v>0.5625</v>
      </c>
      <c r="BS56" s="61">
        <v>6</v>
      </c>
      <c r="BT56" s="61">
        <f t="shared" si="78"/>
        <v>10.5625</v>
      </c>
      <c r="BU56" s="61">
        <v>7</v>
      </c>
      <c r="BV56" s="61">
        <f t="shared" si="79"/>
        <v>18.0625</v>
      </c>
      <c r="BW56" s="30">
        <v>0</v>
      </c>
      <c r="BX56" s="20">
        <f t="shared" si="80"/>
        <v>7.5625</v>
      </c>
      <c r="BY56" s="26">
        <f t="shared" si="41"/>
        <v>5.21875</v>
      </c>
      <c r="BZ56" s="26"/>
      <c r="CA56" s="26">
        <f t="shared" si="42"/>
        <v>6.0947265625</v>
      </c>
      <c r="CB56" s="16">
        <v>0</v>
      </c>
      <c r="CC56" s="16">
        <v>10</v>
      </c>
      <c r="CD56" s="20">
        <f t="shared" si="81"/>
        <v>100</v>
      </c>
      <c r="CE56" s="40">
        <v>2.5</v>
      </c>
      <c r="CF56" s="46">
        <f t="shared" si="82"/>
        <v>6.25E-2</v>
      </c>
      <c r="CG56" s="60">
        <f>Table1[[#This Row],[PROMEDIO-HUMANO]]/10</f>
        <v>0.27500000000000002</v>
      </c>
      <c r="CH56" s="40">
        <v>7.5</v>
      </c>
      <c r="CI56" s="16">
        <v>2.12</v>
      </c>
      <c r="CJ56" s="16">
        <f t="shared" si="43"/>
        <v>6.88</v>
      </c>
      <c r="CK56">
        <f>POWER((Table1[[#This Row],[PROMEDIO-HUMANO]]-CJ56),2)</f>
        <v>17.056899999999999</v>
      </c>
      <c r="CL56">
        <v>11.424399999999999</v>
      </c>
      <c r="CM56">
        <v>3.2720588235300001</v>
      </c>
      <c r="CN56" s="68">
        <f t="shared" si="83"/>
        <v>0.27254541522552778</v>
      </c>
      <c r="CO56" s="16">
        <f>ABS(Table1[[#This Row],[PROMEDIO-HUMANO]]-CJ56)</f>
        <v>4.13</v>
      </c>
      <c r="CP56" s="16">
        <f>ABS(Table1[[#This Row],[PROMEDIO-HUMANO]]-CM56)</f>
        <v>0.5220588235300001</v>
      </c>
    </row>
    <row r="57" spans="1:94" ht="38.25" customHeight="1">
      <c r="A57">
        <v>1</v>
      </c>
      <c r="B57" s="15" t="s">
        <v>92</v>
      </c>
      <c r="C57" s="16">
        <v>7</v>
      </c>
      <c r="D57" s="16">
        <f t="shared" si="0"/>
        <v>49</v>
      </c>
      <c r="E57" s="28">
        <v>1</v>
      </c>
      <c r="F57" s="16">
        <f t="shared" si="44"/>
        <v>1</v>
      </c>
      <c r="G57" s="16">
        <v>2</v>
      </c>
      <c r="H57" s="16">
        <f t="shared" si="45"/>
        <v>4</v>
      </c>
      <c r="I57" s="16">
        <v>7</v>
      </c>
      <c r="J57" s="16">
        <f t="shared" si="46"/>
        <v>49</v>
      </c>
      <c r="K57" s="26">
        <f t="shared" si="47"/>
        <v>4.25</v>
      </c>
      <c r="L57" s="26">
        <v>1.6666666666700001</v>
      </c>
      <c r="M57" s="26">
        <f t="shared" si="48"/>
        <v>6.6736111110938872</v>
      </c>
      <c r="N57" s="26">
        <f t="shared" si="49"/>
        <v>2.5833333333299997</v>
      </c>
      <c r="O57" s="61">
        <v>4</v>
      </c>
      <c r="P57" s="44">
        <f t="shared" si="50"/>
        <v>6.25E-2</v>
      </c>
      <c r="Q57" s="61">
        <v>10</v>
      </c>
      <c r="R57" s="61">
        <f t="shared" si="51"/>
        <v>33.0625</v>
      </c>
      <c r="S57" s="61">
        <v>0</v>
      </c>
      <c r="T57" s="61">
        <f t="shared" si="52"/>
        <v>18.0625</v>
      </c>
      <c r="U57" s="61">
        <v>8</v>
      </c>
      <c r="V57" s="61">
        <f t="shared" si="53"/>
        <v>14.0625</v>
      </c>
      <c r="W57" s="61">
        <v>0</v>
      </c>
      <c r="X57" s="61">
        <f t="shared" si="54"/>
        <v>18.0625</v>
      </c>
      <c r="Y57" s="61">
        <v>7</v>
      </c>
      <c r="Z57" s="61">
        <f t="shared" si="55"/>
        <v>7.5625</v>
      </c>
      <c r="AA57" s="61">
        <v>5</v>
      </c>
      <c r="AB57" s="61">
        <f t="shared" si="56"/>
        <v>0.5625</v>
      </c>
      <c r="AC57" s="61">
        <v>10</v>
      </c>
      <c r="AD57" s="61">
        <f t="shared" si="57"/>
        <v>33.0625</v>
      </c>
      <c r="AE57" s="61">
        <v>3</v>
      </c>
      <c r="AF57" s="61">
        <f t="shared" si="58"/>
        <v>1.5625</v>
      </c>
      <c r="AG57" s="61">
        <v>7</v>
      </c>
      <c r="AH57" s="61">
        <f t="shared" si="59"/>
        <v>7.5625</v>
      </c>
      <c r="AI57" s="61">
        <v>6</v>
      </c>
      <c r="AJ57" s="61">
        <f t="shared" si="60"/>
        <v>3.0625</v>
      </c>
      <c r="AK57" s="61">
        <v>7</v>
      </c>
      <c r="AL57" s="61">
        <f t="shared" si="61"/>
        <v>7.5625</v>
      </c>
      <c r="AM57" s="61">
        <v>9</v>
      </c>
      <c r="AN57" s="61">
        <f t="shared" si="62"/>
        <v>22.5625</v>
      </c>
      <c r="AO57" s="61">
        <v>0</v>
      </c>
      <c r="AP57" s="61">
        <f t="shared" si="63"/>
        <v>18.0625</v>
      </c>
      <c r="AQ57" s="61">
        <v>9</v>
      </c>
      <c r="AR57" s="61">
        <f t="shared" si="64"/>
        <v>22.5625</v>
      </c>
      <c r="AS57" s="61">
        <v>3</v>
      </c>
      <c r="AT57" s="61">
        <f t="shared" si="65"/>
        <v>1.5625</v>
      </c>
      <c r="AU57" s="61">
        <v>3</v>
      </c>
      <c r="AV57" s="61">
        <f t="shared" si="66"/>
        <v>1.5625</v>
      </c>
      <c r="AW57" s="61">
        <v>0</v>
      </c>
      <c r="AX57" s="61">
        <f t="shared" si="67"/>
        <v>18.0625</v>
      </c>
      <c r="AY57" s="61">
        <v>10</v>
      </c>
      <c r="AZ57" s="61">
        <f t="shared" si="68"/>
        <v>33.0625</v>
      </c>
      <c r="BA57" s="61">
        <v>9</v>
      </c>
      <c r="BB57" s="61">
        <f t="shared" si="69"/>
        <v>22.5625</v>
      </c>
      <c r="BC57" s="61">
        <v>10</v>
      </c>
      <c r="BD57" s="61">
        <f t="shared" si="70"/>
        <v>33.0625</v>
      </c>
      <c r="BE57" s="61">
        <v>6</v>
      </c>
      <c r="BF57" s="61">
        <f t="shared" si="71"/>
        <v>3.0625</v>
      </c>
      <c r="BG57" s="61">
        <v>5</v>
      </c>
      <c r="BH57" s="61">
        <f t="shared" si="72"/>
        <v>0.5625</v>
      </c>
      <c r="BI57" s="61">
        <v>3</v>
      </c>
      <c r="BJ57" s="61">
        <f t="shared" si="73"/>
        <v>1.5625</v>
      </c>
      <c r="BK57" s="61">
        <v>9</v>
      </c>
      <c r="BL57" s="61">
        <f t="shared" si="74"/>
        <v>22.5625</v>
      </c>
      <c r="BM57" s="61">
        <v>8</v>
      </c>
      <c r="BN57" s="61">
        <f t="shared" si="75"/>
        <v>14.0625</v>
      </c>
      <c r="BO57" s="61">
        <v>1</v>
      </c>
      <c r="BP57" s="61">
        <f t="shared" si="76"/>
        <v>10.5625</v>
      </c>
      <c r="BQ57" s="61">
        <v>5</v>
      </c>
      <c r="BR57" s="61">
        <f t="shared" si="77"/>
        <v>0.5625</v>
      </c>
      <c r="BS57" s="61">
        <v>2</v>
      </c>
      <c r="BT57" s="61">
        <f t="shared" si="78"/>
        <v>5.0625</v>
      </c>
      <c r="BU57" s="61">
        <v>1</v>
      </c>
      <c r="BV57" s="61">
        <f t="shared" si="79"/>
        <v>10.5625</v>
      </c>
      <c r="BW57" s="30">
        <v>9</v>
      </c>
      <c r="BX57" s="20">
        <f t="shared" si="80"/>
        <v>22.5625</v>
      </c>
      <c r="BY57" s="26">
        <f t="shared" si="41"/>
        <v>5.34375</v>
      </c>
      <c r="BZ57" s="26"/>
      <c r="CA57" s="26">
        <f t="shared" si="42"/>
        <v>1.1962890625</v>
      </c>
      <c r="CB57" s="16">
        <v>0</v>
      </c>
      <c r="CC57" s="16">
        <v>10</v>
      </c>
      <c r="CD57" s="20">
        <f t="shared" si="81"/>
        <v>100</v>
      </c>
      <c r="CE57" s="40">
        <v>1.875</v>
      </c>
      <c r="CF57" s="46">
        <f t="shared" si="82"/>
        <v>5.640625</v>
      </c>
      <c r="CG57" s="60">
        <f>Table1[[#This Row],[PROMEDIO-HUMANO]]/10</f>
        <v>0.42499999999999999</v>
      </c>
      <c r="CH57" s="40">
        <v>8.125</v>
      </c>
      <c r="CI57" s="16">
        <v>2.12</v>
      </c>
      <c r="CJ57" s="16">
        <f t="shared" si="43"/>
        <v>6.88</v>
      </c>
      <c r="CK57">
        <f>POWER((Table1[[#This Row],[PROMEDIO-HUMANO]]-CJ57),2)</f>
        <v>6.9168999999999992</v>
      </c>
      <c r="CL57">
        <v>6.9168999999999992</v>
      </c>
      <c r="CM57">
        <v>0.5</v>
      </c>
      <c r="CN57" s="68">
        <f t="shared" si="83"/>
        <v>14.0625</v>
      </c>
      <c r="CO57" s="16">
        <f>ABS(Table1[[#This Row],[PROMEDIO-HUMANO]]-CJ57)</f>
        <v>2.63</v>
      </c>
      <c r="CP57" s="16">
        <f>ABS(Table1[[#This Row],[PROMEDIO-HUMANO]]-CM57)</f>
        <v>3.75</v>
      </c>
    </row>
    <row r="58" spans="1:94">
      <c r="A58">
        <v>1</v>
      </c>
      <c r="B58" s="17" t="s">
        <v>93</v>
      </c>
      <c r="C58" s="16">
        <v>5</v>
      </c>
      <c r="D58" s="16">
        <f t="shared" si="0"/>
        <v>25</v>
      </c>
      <c r="E58" s="28">
        <v>0</v>
      </c>
      <c r="F58" s="16">
        <f t="shared" si="44"/>
        <v>0</v>
      </c>
      <c r="G58" s="16">
        <v>3</v>
      </c>
      <c r="H58" s="16">
        <f t="shared" si="45"/>
        <v>9</v>
      </c>
      <c r="I58" s="16">
        <v>7</v>
      </c>
      <c r="J58" s="16">
        <f t="shared" si="46"/>
        <v>49</v>
      </c>
      <c r="K58" s="26">
        <f t="shared" si="47"/>
        <v>3.75</v>
      </c>
      <c r="L58" s="26">
        <v>6</v>
      </c>
      <c r="M58" s="26">
        <f t="shared" si="48"/>
        <v>5.0625</v>
      </c>
      <c r="N58" s="26">
        <f t="shared" si="49"/>
        <v>2.25</v>
      </c>
      <c r="O58" s="61">
        <v>2</v>
      </c>
      <c r="P58" s="44">
        <f t="shared" si="50"/>
        <v>3.0625</v>
      </c>
      <c r="Q58" s="61">
        <v>8</v>
      </c>
      <c r="R58" s="61">
        <f t="shared" si="51"/>
        <v>18.0625</v>
      </c>
      <c r="S58" s="61">
        <v>4</v>
      </c>
      <c r="T58" s="61">
        <f t="shared" si="52"/>
        <v>6.25E-2</v>
      </c>
      <c r="U58" s="61">
        <v>0</v>
      </c>
      <c r="V58" s="61">
        <f t="shared" si="53"/>
        <v>14.0625</v>
      </c>
      <c r="W58" s="61">
        <v>3</v>
      </c>
      <c r="X58" s="61">
        <f t="shared" si="54"/>
        <v>0.5625</v>
      </c>
      <c r="Y58" s="61">
        <v>1</v>
      </c>
      <c r="Z58" s="61">
        <f t="shared" si="55"/>
        <v>7.5625</v>
      </c>
      <c r="AA58" s="61">
        <v>6</v>
      </c>
      <c r="AB58" s="61">
        <f t="shared" si="56"/>
        <v>5.0625</v>
      </c>
      <c r="AC58" s="61">
        <v>1</v>
      </c>
      <c r="AD58" s="61">
        <f t="shared" si="57"/>
        <v>7.5625</v>
      </c>
      <c r="AE58" s="61">
        <v>9</v>
      </c>
      <c r="AF58" s="61">
        <f t="shared" si="58"/>
        <v>27.5625</v>
      </c>
      <c r="AG58" s="61">
        <v>7</v>
      </c>
      <c r="AH58" s="61">
        <f t="shared" si="59"/>
        <v>10.5625</v>
      </c>
      <c r="AI58" s="61">
        <v>1</v>
      </c>
      <c r="AJ58" s="61">
        <f t="shared" si="60"/>
        <v>7.5625</v>
      </c>
      <c r="AK58" s="61">
        <v>8</v>
      </c>
      <c r="AL58" s="61">
        <f t="shared" si="61"/>
        <v>18.0625</v>
      </c>
      <c r="AM58" s="61">
        <v>6</v>
      </c>
      <c r="AN58" s="61">
        <f t="shared" si="62"/>
        <v>5.0625</v>
      </c>
      <c r="AO58" s="61">
        <v>4</v>
      </c>
      <c r="AP58" s="61">
        <f t="shared" si="63"/>
        <v>6.25E-2</v>
      </c>
      <c r="AQ58" s="61">
        <v>4</v>
      </c>
      <c r="AR58" s="61">
        <f t="shared" si="64"/>
        <v>6.25E-2</v>
      </c>
      <c r="AS58" s="61">
        <v>4</v>
      </c>
      <c r="AT58" s="61">
        <f t="shared" si="65"/>
        <v>6.25E-2</v>
      </c>
      <c r="AU58" s="61">
        <v>6</v>
      </c>
      <c r="AV58" s="61">
        <f t="shared" si="66"/>
        <v>5.0625</v>
      </c>
      <c r="AW58" s="61">
        <v>9</v>
      </c>
      <c r="AX58" s="61">
        <f t="shared" si="67"/>
        <v>27.5625</v>
      </c>
      <c r="AY58" s="61">
        <v>6</v>
      </c>
      <c r="AZ58" s="61">
        <f t="shared" si="68"/>
        <v>5.0625</v>
      </c>
      <c r="BA58" s="61">
        <v>10</v>
      </c>
      <c r="BB58" s="61">
        <f t="shared" si="69"/>
        <v>39.0625</v>
      </c>
      <c r="BC58" s="61">
        <v>6</v>
      </c>
      <c r="BD58" s="61">
        <f t="shared" si="70"/>
        <v>5.0625</v>
      </c>
      <c r="BE58" s="61">
        <v>1</v>
      </c>
      <c r="BF58" s="61">
        <f t="shared" si="71"/>
        <v>7.5625</v>
      </c>
      <c r="BG58" s="61">
        <v>8</v>
      </c>
      <c r="BH58" s="61">
        <f t="shared" si="72"/>
        <v>18.0625</v>
      </c>
      <c r="BI58" s="61">
        <v>2</v>
      </c>
      <c r="BJ58" s="61">
        <f t="shared" si="73"/>
        <v>3.0625</v>
      </c>
      <c r="BK58" s="61">
        <v>6</v>
      </c>
      <c r="BL58" s="61">
        <f t="shared" si="74"/>
        <v>5.0625</v>
      </c>
      <c r="BM58" s="61">
        <v>0</v>
      </c>
      <c r="BN58" s="61">
        <f t="shared" si="75"/>
        <v>14.0625</v>
      </c>
      <c r="BO58" s="61">
        <v>4</v>
      </c>
      <c r="BP58" s="61">
        <f t="shared" si="76"/>
        <v>6.25E-2</v>
      </c>
      <c r="BQ58" s="61">
        <v>2</v>
      </c>
      <c r="BR58" s="61">
        <f t="shared" si="77"/>
        <v>3.0625</v>
      </c>
      <c r="BS58" s="61">
        <v>4</v>
      </c>
      <c r="BT58" s="61">
        <f t="shared" si="78"/>
        <v>6.25E-2</v>
      </c>
      <c r="BU58" s="61">
        <v>9</v>
      </c>
      <c r="BV58" s="61">
        <f t="shared" si="79"/>
        <v>27.5625</v>
      </c>
      <c r="BW58" s="30">
        <v>7</v>
      </c>
      <c r="BX58" s="20">
        <f t="shared" si="80"/>
        <v>10.5625</v>
      </c>
      <c r="BY58" s="26">
        <f t="shared" si="41"/>
        <v>4.75</v>
      </c>
      <c r="BZ58" s="26"/>
      <c r="CA58" s="26">
        <f t="shared" si="42"/>
        <v>1</v>
      </c>
      <c r="CB58" s="16">
        <v>0</v>
      </c>
      <c r="CC58" s="16">
        <v>10</v>
      </c>
      <c r="CD58" s="20">
        <f t="shared" si="81"/>
        <v>100</v>
      </c>
      <c r="CE58" s="40">
        <v>6</v>
      </c>
      <c r="CF58" s="46">
        <f t="shared" si="82"/>
        <v>5.0625</v>
      </c>
      <c r="CG58" s="60">
        <f>Table1[[#This Row],[PROMEDIO-HUMANO]]/10</f>
        <v>0.375</v>
      </c>
      <c r="CH58" s="40">
        <v>4</v>
      </c>
      <c r="CI58" s="16">
        <v>2.12</v>
      </c>
      <c r="CJ58" s="16">
        <f t="shared" si="43"/>
        <v>6.88</v>
      </c>
      <c r="CK58">
        <f>POWER((Table1[[#This Row],[PROMEDIO-HUMANO]]-CJ58),2)</f>
        <v>9.7968999999999991</v>
      </c>
      <c r="CL58">
        <v>9.7968999999999991</v>
      </c>
      <c r="CM58">
        <v>1.80555555556</v>
      </c>
      <c r="CN58" s="68">
        <f t="shared" si="83"/>
        <v>3.7808641975135799</v>
      </c>
      <c r="CO58" s="16">
        <f>ABS(Table1[[#This Row],[PROMEDIO-HUMANO]]-CJ58)</f>
        <v>3.13</v>
      </c>
      <c r="CP58" s="16">
        <f>ABS(Table1[[#This Row],[PROMEDIO-HUMANO]]-CM58)</f>
        <v>1.94444444444</v>
      </c>
    </row>
    <row r="59" spans="1:94" ht="51" customHeight="1">
      <c r="A59">
        <v>1</v>
      </c>
      <c r="B59" s="15" t="s">
        <v>94</v>
      </c>
      <c r="C59" s="16">
        <v>6</v>
      </c>
      <c r="D59" s="16">
        <f t="shared" si="0"/>
        <v>36</v>
      </c>
      <c r="E59" s="28">
        <v>2</v>
      </c>
      <c r="F59" s="16">
        <f t="shared" si="44"/>
        <v>4</v>
      </c>
      <c r="G59" s="16">
        <v>1</v>
      </c>
      <c r="H59" s="16">
        <f t="shared" si="45"/>
        <v>1</v>
      </c>
      <c r="I59" s="16">
        <v>7</v>
      </c>
      <c r="J59" s="16">
        <f t="shared" si="46"/>
        <v>49</v>
      </c>
      <c r="K59" s="26">
        <f t="shared" si="47"/>
        <v>4</v>
      </c>
      <c r="L59" s="26">
        <v>0</v>
      </c>
      <c r="M59" s="26">
        <f t="shared" si="48"/>
        <v>16</v>
      </c>
      <c r="N59" s="26">
        <f t="shared" si="49"/>
        <v>4</v>
      </c>
      <c r="O59" s="61">
        <v>8</v>
      </c>
      <c r="P59" s="44">
        <f t="shared" si="50"/>
        <v>16</v>
      </c>
      <c r="Q59" s="61">
        <v>7</v>
      </c>
      <c r="R59" s="61">
        <f t="shared" si="51"/>
        <v>9</v>
      </c>
      <c r="S59" s="61">
        <v>3</v>
      </c>
      <c r="T59" s="61">
        <f t="shared" si="52"/>
        <v>1</v>
      </c>
      <c r="U59" s="61">
        <v>4</v>
      </c>
      <c r="V59" s="61">
        <f t="shared" si="53"/>
        <v>0</v>
      </c>
      <c r="W59" s="61">
        <v>3</v>
      </c>
      <c r="X59" s="61">
        <f t="shared" si="54"/>
        <v>1</v>
      </c>
      <c r="Y59" s="61">
        <v>2</v>
      </c>
      <c r="Z59" s="61">
        <f t="shared" si="55"/>
        <v>4</v>
      </c>
      <c r="AA59" s="61">
        <v>7</v>
      </c>
      <c r="AB59" s="61">
        <f t="shared" si="56"/>
        <v>9</v>
      </c>
      <c r="AC59" s="61">
        <v>6</v>
      </c>
      <c r="AD59" s="61">
        <f t="shared" si="57"/>
        <v>4</v>
      </c>
      <c r="AE59" s="61">
        <v>2</v>
      </c>
      <c r="AF59" s="61">
        <f t="shared" si="58"/>
        <v>4</v>
      </c>
      <c r="AG59" s="61">
        <v>5</v>
      </c>
      <c r="AH59" s="61">
        <f t="shared" si="59"/>
        <v>1</v>
      </c>
      <c r="AI59" s="61">
        <v>8</v>
      </c>
      <c r="AJ59" s="61">
        <f t="shared" si="60"/>
        <v>16</v>
      </c>
      <c r="AK59" s="61">
        <v>4</v>
      </c>
      <c r="AL59" s="61">
        <f t="shared" si="61"/>
        <v>0</v>
      </c>
      <c r="AM59" s="61">
        <v>2</v>
      </c>
      <c r="AN59" s="61">
        <f t="shared" si="62"/>
        <v>4</v>
      </c>
      <c r="AO59" s="61">
        <v>7</v>
      </c>
      <c r="AP59" s="61">
        <f t="shared" si="63"/>
        <v>9</v>
      </c>
      <c r="AQ59" s="61">
        <v>6</v>
      </c>
      <c r="AR59" s="61">
        <f t="shared" si="64"/>
        <v>4</v>
      </c>
      <c r="AS59" s="61">
        <v>9</v>
      </c>
      <c r="AT59" s="61">
        <f t="shared" si="65"/>
        <v>25</v>
      </c>
      <c r="AU59" s="61">
        <v>8</v>
      </c>
      <c r="AV59" s="61">
        <f t="shared" si="66"/>
        <v>16</v>
      </c>
      <c r="AW59" s="61">
        <v>5</v>
      </c>
      <c r="AX59" s="61">
        <f t="shared" si="67"/>
        <v>1</v>
      </c>
      <c r="AY59" s="61">
        <v>8</v>
      </c>
      <c r="AZ59" s="61">
        <f t="shared" si="68"/>
        <v>16</v>
      </c>
      <c r="BA59" s="61">
        <v>10</v>
      </c>
      <c r="BB59" s="61">
        <f t="shared" si="69"/>
        <v>36</v>
      </c>
      <c r="BC59" s="61">
        <v>1</v>
      </c>
      <c r="BD59" s="61">
        <f t="shared" si="70"/>
        <v>9</v>
      </c>
      <c r="BE59" s="61">
        <v>0</v>
      </c>
      <c r="BF59" s="61">
        <f t="shared" si="71"/>
        <v>16</v>
      </c>
      <c r="BG59" s="61">
        <v>1</v>
      </c>
      <c r="BH59" s="61">
        <f t="shared" si="72"/>
        <v>9</v>
      </c>
      <c r="BI59" s="61">
        <v>8</v>
      </c>
      <c r="BJ59" s="61">
        <f t="shared" si="73"/>
        <v>16</v>
      </c>
      <c r="BK59" s="61">
        <v>8</v>
      </c>
      <c r="BL59" s="61">
        <f t="shared" si="74"/>
        <v>16</v>
      </c>
      <c r="BM59" s="61">
        <v>3</v>
      </c>
      <c r="BN59" s="61">
        <f t="shared" si="75"/>
        <v>1</v>
      </c>
      <c r="BO59" s="61">
        <v>1</v>
      </c>
      <c r="BP59" s="61">
        <f t="shared" si="76"/>
        <v>9</v>
      </c>
      <c r="BQ59" s="61">
        <v>7</v>
      </c>
      <c r="BR59" s="61">
        <f t="shared" si="77"/>
        <v>9</v>
      </c>
      <c r="BS59" s="61">
        <v>1</v>
      </c>
      <c r="BT59" s="61">
        <f t="shared" si="78"/>
        <v>9</v>
      </c>
      <c r="BU59" s="61">
        <v>7</v>
      </c>
      <c r="BV59" s="61">
        <f t="shared" si="79"/>
        <v>9</v>
      </c>
      <c r="BW59" s="30">
        <v>3</v>
      </c>
      <c r="BX59" s="20">
        <f t="shared" si="80"/>
        <v>1</v>
      </c>
      <c r="BY59" s="26">
        <f t="shared" si="41"/>
        <v>4.84375</v>
      </c>
      <c r="BZ59" s="26"/>
      <c r="CA59" s="26">
        <f t="shared" si="42"/>
        <v>0.7119140625</v>
      </c>
      <c r="CB59" s="16">
        <v>0</v>
      </c>
      <c r="CC59" s="16">
        <v>10</v>
      </c>
      <c r="CD59" s="20">
        <f t="shared" si="81"/>
        <v>100</v>
      </c>
      <c r="CE59" s="40">
        <v>4.5</v>
      </c>
      <c r="CF59" s="46">
        <f t="shared" si="82"/>
        <v>0.25</v>
      </c>
      <c r="CG59" s="60">
        <f>Table1[[#This Row],[PROMEDIO-HUMANO]]/10</f>
        <v>0.4</v>
      </c>
      <c r="CH59" s="40">
        <v>5.5</v>
      </c>
      <c r="CI59" s="16">
        <v>4.5233333333300001</v>
      </c>
      <c r="CJ59" s="16">
        <f t="shared" si="43"/>
        <v>4.4766666666699999</v>
      </c>
      <c r="CK59">
        <f>POWER((Table1[[#This Row],[PROMEDIO-HUMANO]]-CJ59),2)</f>
        <v>0.22721111111428879</v>
      </c>
      <c r="CL59">
        <v>0.95387777778428873</v>
      </c>
      <c r="CM59">
        <v>0.98591549295799996</v>
      </c>
      <c r="CN59" s="68">
        <f t="shared" si="83"/>
        <v>9.0847054155906157</v>
      </c>
      <c r="CO59" s="16">
        <f>ABS(Table1[[#This Row],[PROMEDIO-HUMANO]]-CJ59)</f>
        <v>0.47666666666999991</v>
      </c>
      <c r="CP59" s="16">
        <f>ABS(Table1[[#This Row],[PROMEDIO-HUMANO]]-CM59)</f>
        <v>3.0140845070419999</v>
      </c>
    </row>
    <row r="60" spans="1:94" ht="25.5" customHeight="1">
      <c r="A60">
        <v>1</v>
      </c>
      <c r="B60" s="17" t="s">
        <v>95</v>
      </c>
      <c r="C60" s="16">
        <v>4</v>
      </c>
      <c r="D60" s="16">
        <f t="shared" si="0"/>
        <v>16</v>
      </c>
      <c r="E60" s="28">
        <v>2</v>
      </c>
      <c r="F60" s="16">
        <f t="shared" si="44"/>
        <v>4</v>
      </c>
      <c r="G60" s="16">
        <v>1</v>
      </c>
      <c r="H60" s="16">
        <f t="shared" si="45"/>
        <v>1</v>
      </c>
      <c r="I60" s="16">
        <v>7</v>
      </c>
      <c r="J60" s="16">
        <f t="shared" si="46"/>
        <v>49</v>
      </c>
      <c r="K60" s="26">
        <f t="shared" si="47"/>
        <v>3.5</v>
      </c>
      <c r="L60" s="26">
        <v>2.7272727272699999</v>
      </c>
      <c r="M60" s="26">
        <f t="shared" si="48"/>
        <v>0.59710743802074395</v>
      </c>
      <c r="N60" s="26">
        <f t="shared" si="49"/>
        <v>0.77272727273000008</v>
      </c>
      <c r="O60" s="61">
        <v>9</v>
      </c>
      <c r="P60" s="44">
        <f t="shared" si="50"/>
        <v>30.25</v>
      </c>
      <c r="Q60" s="61">
        <v>8</v>
      </c>
      <c r="R60" s="61">
        <f t="shared" si="51"/>
        <v>20.25</v>
      </c>
      <c r="S60" s="61">
        <v>10</v>
      </c>
      <c r="T60" s="61">
        <f t="shared" si="52"/>
        <v>42.25</v>
      </c>
      <c r="U60" s="61">
        <v>4</v>
      </c>
      <c r="V60" s="61">
        <f t="shared" si="53"/>
        <v>0.25</v>
      </c>
      <c r="W60" s="61">
        <v>3</v>
      </c>
      <c r="X60" s="61">
        <f t="shared" si="54"/>
        <v>0.25</v>
      </c>
      <c r="Y60" s="61">
        <v>0</v>
      </c>
      <c r="Z60" s="61">
        <f t="shared" si="55"/>
        <v>12.25</v>
      </c>
      <c r="AA60" s="61">
        <v>4</v>
      </c>
      <c r="AB60" s="61">
        <f t="shared" si="56"/>
        <v>0.25</v>
      </c>
      <c r="AC60" s="61">
        <v>5</v>
      </c>
      <c r="AD60" s="61">
        <f t="shared" si="57"/>
        <v>2.25</v>
      </c>
      <c r="AE60" s="61">
        <v>10</v>
      </c>
      <c r="AF60" s="61">
        <f t="shared" si="58"/>
        <v>42.25</v>
      </c>
      <c r="AG60" s="61">
        <v>9</v>
      </c>
      <c r="AH60" s="61">
        <f t="shared" si="59"/>
        <v>30.25</v>
      </c>
      <c r="AI60" s="61">
        <v>9</v>
      </c>
      <c r="AJ60" s="61">
        <f t="shared" si="60"/>
        <v>30.25</v>
      </c>
      <c r="AK60" s="61">
        <v>9</v>
      </c>
      <c r="AL60" s="61">
        <f t="shared" si="61"/>
        <v>30.25</v>
      </c>
      <c r="AM60" s="61">
        <v>1</v>
      </c>
      <c r="AN60" s="61">
        <f t="shared" si="62"/>
        <v>6.25</v>
      </c>
      <c r="AO60" s="61">
        <v>10</v>
      </c>
      <c r="AP60" s="61">
        <f t="shared" si="63"/>
        <v>42.25</v>
      </c>
      <c r="AQ60" s="61">
        <v>0</v>
      </c>
      <c r="AR60" s="61">
        <f t="shared" si="64"/>
        <v>12.25</v>
      </c>
      <c r="AS60" s="61">
        <v>3</v>
      </c>
      <c r="AT60" s="61">
        <f t="shared" si="65"/>
        <v>0.25</v>
      </c>
      <c r="AU60" s="61">
        <v>10</v>
      </c>
      <c r="AV60" s="61">
        <f t="shared" si="66"/>
        <v>42.25</v>
      </c>
      <c r="AW60" s="61">
        <v>1</v>
      </c>
      <c r="AX60" s="61">
        <f t="shared" si="67"/>
        <v>6.25</v>
      </c>
      <c r="AY60" s="61">
        <v>9</v>
      </c>
      <c r="AZ60" s="61">
        <f t="shared" si="68"/>
        <v>30.25</v>
      </c>
      <c r="BA60" s="61">
        <v>9</v>
      </c>
      <c r="BB60" s="61">
        <f t="shared" si="69"/>
        <v>30.25</v>
      </c>
      <c r="BC60" s="61">
        <v>8</v>
      </c>
      <c r="BD60" s="61">
        <f t="shared" si="70"/>
        <v>20.25</v>
      </c>
      <c r="BE60" s="61">
        <v>5</v>
      </c>
      <c r="BF60" s="61">
        <f t="shared" si="71"/>
        <v>2.25</v>
      </c>
      <c r="BG60" s="61">
        <v>5</v>
      </c>
      <c r="BH60" s="61">
        <f t="shared" si="72"/>
        <v>2.25</v>
      </c>
      <c r="BI60" s="61">
        <v>5</v>
      </c>
      <c r="BJ60" s="61">
        <f t="shared" si="73"/>
        <v>2.25</v>
      </c>
      <c r="BK60" s="61">
        <v>7</v>
      </c>
      <c r="BL60" s="61">
        <f t="shared" si="74"/>
        <v>12.25</v>
      </c>
      <c r="BM60" s="61">
        <v>4</v>
      </c>
      <c r="BN60" s="61">
        <f t="shared" si="75"/>
        <v>0.25</v>
      </c>
      <c r="BO60" s="61">
        <v>9</v>
      </c>
      <c r="BP60" s="61">
        <f t="shared" si="76"/>
        <v>30.25</v>
      </c>
      <c r="BQ60" s="61">
        <v>8</v>
      </c>
      <c r="BR60" s="61">
        <f t="shared" si="77"/>
        <v>20.25</v>
      </c>
      <c r="BS60" s="61">
        <v>9</v>
      </c>
      <c r="BT60" s="61">
        <f t="shared" si="78"/>
        <v>30.25</v>
      </c>
      <c r="BU60" s="61">
        <v>3</v>
      </c>
      <c r="BV60" s="61">
        <f t="shared" si="79"/>
        <v>0.25</v>
      </c>
      <c r="BW60" s="30">
        <v>9</v>
      </c>
      <c r="BX60" s="20">
        <f t="shared" si="80"/>
        <v>30.25</v>
      </c>
      <c r="BY60" s="26">
        <f t="shared" si="41"/>
        <v>6.375</v>
      </c>
      <c r="BZ60" s="26"/>
      <c r="CA60" s="26">
        <f t="shared" si="42"/>
        <v>8.265625</v>
      </c>
      <c r="CB60" s="16">
        <v>0</v>
      </c>
      <c r="CC60" s="16">
        <v>10</v>
      </c>
      <c r="CD60" s="20">
        <f t="shared" si="81"/>
        <v>100</v>
      </c>
      <c r="CE60" s="40">
        <v>0</v>
      </c>
      <c r="CF60" s="46">
        <f t="shared" si="82"/>
        <v>12.25</v>
      </c>
      <c r="CG60" s="60">
        <f>Table1[[#This Row],[PROMEDIO-HUMANO]]/10</f>
        <v>0.35</v>
      </c>
      <c r="CH60" s="40">
        <v>10</v>
      </c>
      <c r="CI60" s="16">
        <v>0</v>
      </c>
      <c r="CJ60" s="16">
        <f t="shared" si="43"/>
        <v>9</v>
      </c>
      <c r="CK60">
        <f>POWER((Table1[[#This Row],[PROMEDIO-HUMANO]]-CJ60),2)</f>
        <v>30.25</v>
      </c>
      <c r="CL60">
        <v>39.0625</v>
      </c>
      <c r="CM60">
        <v>0.3125</v>
      </c>
      <c r="CN60" s="68">
        <f t="shared" si="83"/>
        <v>10.16015625</v>
      </c>
      <c r="CO60" s="16">
        <f>ABS(Table1[[#This Row],[PROMEDIO-HUMANO]]-CJ60)</f>
        <v>5.5</v>
      </c>
      <c r="CP60" s="16">
        <f>ABS(Table1[[#This Row],[PROMEDIO-HUMANO]]-CM60)</f>
        <v>3.1875</v>
      </c>
    </row>
    <row r="61" spans="1:94" ht="25.5" customHeight="1">
      <c r="A61">
        <v>1</v>
      </c>
      <c r="B61" s="15" t="s">
        <v>96</v>
      </c>
      <c r="C61" s="16">
        <v>4</v>
      </c>
      <c r="D61" s="16">
        <f t="shared" si="0"/>
        <v>16</v>
      </c>
      <c r="E61" s="28">
        <v>1</v>
      </c>
      <c r="F61" s="16">
        <f t="shared" si="44"/>
        <v>1</v>
      </c>
      <c r="G61" s="16">
        <v>1</v>
      </c>
      <c r="H61" s="16">
        <f t="shared" si="45"/>
        <v>1</v>
      </c>
      <c r="I61" s="16">
        <v>6</v>
      </c>
      <c r="J61" s="16">
        <f t="shared" si="46"/>
        <v>36</v>
      </c>
      <c r="K61" s="26">
        <f t="shared" si="47"/>
        <v>3</v>
      </c>
      <c r="L61" s="26">
        <v>2.1428571428600001</v>
      </c>
      <c r="M61" s="26">
        <f t="shared" si="48"/>
        <v>0.73469387754612236</v>
      </c>
      <c r="N61" s="26">
        <f t="shared" si="49"/>
        <v>0.85714285713999994</v>
      </c>
      <c r="O61" s="61">
        <v>1</v>
      </c>
      <c r="P61" s="44">
        <f t="shared" si="50"/>
        <v>4</v>
      </c>
      <c r="Q61" s="61">
        <v>1</v>
      </c>
      <c r="R61" s="61">
        <f t="shared" si="51"/>
        <v>4</v>
      </c>
      <c r="S61" s="61">
        <v>7</v>
      </c>
      <c r="T61" s="61">
        <f t="shared" si="52"/>
        <v>16</v>
      </c>
      <c r="U61" s="61">
        <v>4</v>
      </c>
      <c r="V61" s="61">
        <f t="shared" si="53"/>
        <v>1</v>
      </c>
      <c r="W61" s="61">
        <v>3</v>
      </c>
      <c r="X61" s="61">
        <f t="shared" si="54"/>
        <v>0</v>
      </c>
      <c r="Y61" s="61">
        <v>1</v>
      </c>
      <c r="Z61" s="61">
        <f t="shared" si="55"/>
        <v>4</v>
      </c>
      <c r="AA61" s="61">
        <v>8</v>
      </c>
      <c r="AB61" s="61">
        <f t="shared" si="56"/>
        <v>25</v>
      </c>
      <c r="AC61" s="61">
        <v>6</v>
      </c>
      <c r="AD61" s="61">
        <f t="shared" si="57"/>
        <v>9</v>
      </c>
      <c r="AE61" s="61">
        <v>7</v>
      </c>
      <c r="AF61" s="61">
        <f t="shared" si="58"/>
        <v>16</v>
      </c>
      <c r="AG61" s="61">
        <v>8</v>
      </c>
      <c r="AH61" s="61">
        <f t="shared" si="59"/>
        <v>25</v>
      </c>
      <c r="AI61" s="61">
        <v>3</v>
      </c>
      <c r="AJ61" s="61">
        <f t="shared" si="60"/>
        <v>0</v>
      </c>
      <c r="AK61" s="61">
        <v>9</v>
      </c>
      <c r="AL61" s="61">
        <f t="shared" si="61"/>
        <v>36</v>
      </c>
      <c r="AM61" s="61">
        <v>1</v>
      </c>
      <c r="AN61" s="61">
        <f t="shared" si="62"/>
        <v>4</v>
      </c>
      <c r="AO61" s="61">
        <v>10</v>
      </c>
      <c r="AP61" s="61">
        <f t="shared" si="63"/>
        <v>49</v>
      </c>
      <c r="AQ61" s="61">
        <v>0</v>
      </c>
      <c r="AR61" s="61">
        <f t="shared" si="64"/>
        <v>9</v>
      </c>
      <c r="AS61" s="61">
        <v>7</v>
      </c>
      <c r="AT61" s="61">
        <f t="shared" si="65"/>
        <v>16</v>
      </c>
      <c r="AU61" s="61">
        <v>1</v>
      </c>
      <c r="AV61" s="61">
        <f t="shared" si="66"/>
        <v>4</v>
      </c>
      <c r="AW61" s="61">
        <v>0</v>
      </c>
      <c r="AX61" s="61">
        <f t="shared" si="67"/>
        <v>9</v>
      </c>
      <c r="AY61" s="61">
        <v>4</v>
      </c>
      <c r="AZ61" s="61">
        <f t="shared" si="68"/>
        <v>1</v>
      </c>
      <c r="BA61" s="61">
        <v>9</v>
      </c>
      <c r="BB61" s="61">
        <f t="shared" si="69"/>
        <v>36</v>
      </c>
      <c r="BC61" s="61">
        <v>0</v>
      </c>
      <c r="BD61" s="61">
        <f t="shared" si="70"/>
        <v>9</v>
      </c>
      <c r="BE61" s="61">
        <v>4</v>
      </c>
      <c r="BF61" s="61">
        <f t="shared" si="71"/>
        <v>1</v>
      </c>
      <c r="BG61" s="61">
        <v>10</v>
      </c>
      <c r="BH61" s="61">
        <f t="shared" si="72"/>
        <v>49</v>
      </c>
      <c r="BI61" s="61">
        <v>6</v>
      </c>
      <c r="BJ61" s="61">
        <f t="shared" si="73"/>
        <v>9</v>
      </c>
      <c r="BK61" s="61">
        <v>10</v>
      </c>
      <c r="BL61" s="61">
        <f t="shared" si="74"/>
        <v>49</v>
      </c>
      <c r="BM61" s="61">
        <v>8</v>
      </c>
      <c r="BN61" s="61">
        <f t="shared" si="75"/>
        <v>25</v>
      </c>
      <c r="BO61" s="61">
        <v>8</v>
      </c>
      <c r="BP61" s="61">
        <f t="shared" si="76"/>
        <v>25</v>
      </c>
      <c r="BQ61" s="61">
        <v>1</v>
      </c>
      <c r="BR61" s="61">
        <f t="shared" si="77"/>
        <v>4</v>
      </c>
      <c r="BS61" s="61">
        <v>6</v>
      </c>
      <c r="BT61" s="61">
        <f t="shared" si="78"/>
        <v>9</v>
      </c>
      <c r="BU61" s="61">
        <v>0</v>
      </c>
      <c r="BV61" s="61">
        <f t="shared" si="79"/>
        <v>9</v>
      </c>
      <c r="BW61" s="30">
        <v>8</v>
      </c>
      <c r="BX61" s="20">
        <f t="shared" si="80"/>
        <v>25</v>
      </c>
      <c r="BY61" s="26">
        <f t="shared" si="41"/>
        <v>4.90625</v>
      </c>
      <c r="BZ61" s="26"/>
      <c r="CA61" s="26">
        <f t="shared" si="42"/>
        <v>3.6337890625</v>
      </c>
      <c r="CB61" s="16">
        <v>0</v>
      </c>
      <c r="CC61" s="16">
        <v>10</v>
      </c>
      <c r="CD61" s="20">
        <f t="shared" si="81"/>
        <v>100</v>
      </c>
      <c r="CE61" s="40">
        <v>3.75</v>
      </c>
      <c r="CF61" s="46">
        <f t="shared" si="82"/>
        <v>0.5625</v>
      </c>
      <c r="CG61" s="60">
        <f>Table1[[#This Row],[PROMEDIO-HUMANO]]/10</f>
        <v>0.3</v>
      </c>
      <c r="CH61" s="40">
        <v>6.25</v>
      </c>
      <c r="CI61" s="16">
        <v>3.58</v>
      </c>
      <c r="CJ61" s="16">
        <f t="shared" si="43"/>
        <v>5.42</v>
      </c>
      <c r="CK61">
        <f>POWER((Table1[[#This Row],[PROMEDIO-HUMANO]]-CJ61),2)</f>
        <v>5.8563999999999998</v>
      </c>
      <c r="CL61">
        <v>5.8563999999999998</v>
      </c>
      <c r="CM61">
        <v>0.5625</v>
      </c>
      <c r="CN61" s="68">
        <f t="shared" si="83"/>
        <v>5.94140625</v>
      </c>
      <c r="CO61" s="16">
        <f>ABS(Table1[[#This Row],[PROMEDIO-HUMANO]]-CJ61)</f>
        <v>2.42</v>
      </c>
      <c r="CP61" s="16">
        <f>ABS(Table1[[#This Row],[PROMEDIO-HUMANO]]-CM61)</f>
        <v>2.4375</v>
      </c>
    </row>
    <row r="62" spans="1:94" ht="25.5" customHeight="1">
      <c r="A62">
        <v>1</v>
      </c>
      <c r="B62" s="17" t="s">
        <v>97</v>
      </c>
      <c r="C62" s="16">
        <v>6</v>
      </c>
      <c r="D62" s="16">
        <f t="shared" si="0"/>
        <v>36</v>
      </c>
      <c r="E62" s="28">
        <v>2</v>
      </c>
      <c r="F62" s="16">
        <f t="shared" si="44"/>
        <v>4</v>
      </c>
      <c r="G62" s="16">
        <v>0</v>
      </c>
      <c r="H62" s="16">
        <f t="shared" si="45"/>
        <v>0</v>
      </c>
      <c r="I62" s="16">
        <v>2</v>
      </c>
      <c r="J62" s="16">
        <f t="shared" si="46"/>
        <v>4</v>
      </c>
      <c r="K62" s="26">
        <f t="shared" si="47"/>
        <v>2.5</v>
      </c>
      <c r="L62" s="26">
        <v>1.875</v>
      </c>
      <c r="M62" s="26">
        <f t="shared" si="48"/>
        <v>0.390625</v>
      </c>
      <c r="N62" s="26">
        <f t="shared" si="49"/>
        <v>0.625</v>
      </c>
      <c r="O62" s="61">
        <v>10</v>
      </c>
      <c r="P62" s="44">
        <f t="shared" si="50"/>
        <v>56.25</v>
      </c>
      <c r="Q62" s="61">
        <v>5</v>
      </c>
      <c r="R62" s="61">
        <f t="shared" si="51"/>
        <v>6.25</v>
      </c>
      <c r="S62" s="61">
        <v>9</v>
      </c>
      <c r="T62" s="61">
        <f t="shared" si="52"/>
        <v>42.25</v>
      </c>
      <c r="U62" s="61">
        <v>1</v>
      </c>
      <c r="V62" s="61">
        <f t="shared" si="53"/>
        <v>2.25</v>
      </c>
      <c r="W62" s="61">
        <v>9</v>
      </c>
      <c r="X62" s="61">
        <f t="shared" si="54"/>
        <v>42.25</v>
      </c>
      <c r="Y62" s="61">
        <v>9</v>
      </c>
      <c r="Z62" s="61">
        <f t="shared" si="55"/>
        <v>42.25</v>
      </c>
      <c r="AA62" s="61">
        <v>7</v>
      </c>
      <c r="AB62" s="61">
        <f t="shared" si="56"/>
        <v>20.25</v>
      </c>
      <c r="AC62" s="61">
        <v>4</v>
      </c>
      <c r="AD62" s="61">
        <f t="shared" si="57"/>
        <v>2.25</v>
      </c>
      <c r="AE62" s="61">
        <v>2</v>
      </c>
      <c r="AF62" s="61">
        <f t="shared" si="58"/>
        <v>0.25</v>
      </c>
      <c r="AG62" s="61">
        <v>3</v>
      </c>
      <c r="AH62" s="61">
        <f t="shared" si="59"/>
        <v>0.25</v>
      </c>
      <c r="AI62" s="61">
        <v>4</v>
      </c>
      <c r="AJ62" s="61">
        <f t="shared" si="60"/>
        <v>2.25</v>
      </c>
      <c r="AK62" s="61">
        <v>10</v>
      </c>
      <c r="AL62" s="61">
        <f t="shared" si="61"/>
        <v>56.25</v>
      </c>
      <c r="AM62" s="61">
        <v>10</v>
      </c>
      <c r="AN62" s="61">
        <f t="shared" si="62"/>
        <v>56.25</v>
      </c>
      <c r="AO62" s="61">
        <v>5</v>
      </c>
      <c r="AP62" s="61">
        <f t="shared" si="63"/>
        <v>6.25</v>
      </c>
      <c r="AQ62" s="61">
        <v>6</v>
      </c>
      <c r="AR62" s="61">
        <f t="shared" si="64"/>
        <v>12.25</v>
      </c>
      <c r="AS62" s="61">
        <v>0</v>
      </c>
      <c r="AT62" s="61">
        <f t="shared" si="65"/>
        <v>6.25</v>
      </c>
      <c r="AU62" s="61">
        <v>0</v>
      </c>
      <c r="AV62" s="61">
        <f t="shared" si="66"/>
        <v>6.25</v>
      </c>
      <c r="AW62" s="61">
        <v>3</v>
      </c>
      <c r="AX62" s="61">
        <f t="shared" si="67"/>
        <v>0.25</v>
      </c>
      <c r="AY62" s="61">
        <v>0</v>
      </c>
      <c r="AZ62" s="61">
        <f t="shared" si="68"/>
        <v>6.25</v>
      </c>
      <c r="BA62" s="61">
        <v>4</v>
      </c>
      <c r="BB62" s="61">
        <f t="shared" si="69"/>
        <v>2.25</v>
      </c>
      <c r="BC62" s="61">
        <v>1</v>
      </c>
      <c r="BD62" s="61">
        <f t="shared" si="70"/>
        <v>2.25</v>
      </c>
      <c r="BE62" s="61">
        <v>0</v>
      </c>
      <c r="BF62" s="61">
        <f t="shared" si="71"/>
        <v>6.25</v>
      </c>
      <c r="BG62" s="61">
        <v>7</v>
      </c>
      <c r="BH62" s="61">
        <f t="shared" si="72"/>
        <v>20.25</v>
      </c>
      <c r="BI62" s="61">
        <v>10</v>
      </c>
      <c r="BJ62" s="61">
        <f t="shared" si="73"/>
        <v>56.25</v>
      </c>
      <c r="BK62" s="61">
        <v>5</v>
      </c>
      <c r="BL62" s="61">
        <f t="shared" si="74"/>
        <v>6.25</v>
      </c>
      <c r="BM62" s="61">
        <v>3</v>
      </c>
      <c r="BN62" s="61">
        <f t="shared" si="75"/>
        <v>0.25</v>
      </c>
      <c r="BO62" s="61">
        <v>0</v>
      </c>
      <c r="BP62" s="61">
        <f t="shared" si="76"/>
        <v>6.25</v>
      </c>
      <c r="BQ62" s="61">
        <v>3</v>
      </c>
      <c r="BR62" s="61">
        <f t="shared" si="77"/>
        <v>0.25</v>
      </c>
      <c r="BS62" s="61">
        <v>6</v>
      </c>
      <c r="BT62" s="61">
        <f t="shared" si="78"/>
        <v>12.25</v>
      </c>
      <c r="BU62" s="61">
        <v>8</v>
      </c>
      <c r="BV62" s="61">
        <f t="shared" si="79"/>
        <v>30.25</v>
      </c>
      <c r="BW62" s="30">
        <v>7</v>
      </c>
      <c r="BX62" s="20">
        <f t="shared" si="80"/>
        <v>20.25</v>
      </c>
      <c r="BY62" s="26">
        <f t="shared" si="41"/>
        <v>4.90625</v>
      </c>
      <c r="BZ62" s="26"/>
      <c r="CA62" s="26">
        <f t="shared" si="42"/>
        <v>5.7900390625</v>
      </c>
      <c r="CB62" s="16">
        <v>0</v>
      </c>
      <c r="CC62" s="16">
        <v>10</v>
      </c>
      <c r="CD62" s="20">
        <f t="shared" si="81"/>
        <v>100</v>
      </c>
      <c r="CE62" s="40">
        <v>6</v>
      </c>
      <c r="CF62" s="46">
        <f t="shared" si="82"/>
        <v>12.25</v>
      </c>
      <c r="CG62" s="60">
        <f>Table1[[#This Row],[PROMEDIO-HUMANO]]/10</f>
        <v>0.25</v>
      </c>
      <c r="CH62" s="40">
        <v>4</v>
      </c>
      <c r="CI62" s="16">
        <v>2.12</v>
      </c>
      <c r="CJ62" s="16">
        <f t="shared" si="43"/>
        <v>6.88</v>
      </c>
      <c r="CK62">
        <f>POWER((Table1[[#This Row],[PROMEDIO-HUMANO]]-CJ62),2)</f>
        <v>19.1844</v>
      </c>
      <c r="CL62">
        <v>19.1844</v>
      </c>
      <c r="CM62">
        <v>1.80555555556</v>
      </c>
      <c r="CN62" s="68">
        <f t="shared" si="83"/>
        <v>0.48225308641358022</v>
      </c>
      <c r="CO62" s="16">
        <f>ABS(Table1[[#This Row],[PROMEDIO-HUMANO]]-CJ62)</f>
        <v>4.38</v>
      </c>
      <c r="CP62" s="16">
        <f>ABS(Table1[[#This Row],[PROMEDIO-HUMANO]]-CM62)</f>
        <v>0.69444444443999997</v>
      </c>
    </row>
    <row r="63" spans="1:94" ht="63.75" customHeight="1">
      <c r="A63">
        <v>1</v>
      </c>
      <c r="B63" s="15" t="s">
        <v>98</v>
      </c>
      <c r="C63" s="16">
        <v>0</v>
      </c>
      <c r="D63" s="16">
        <f t="shared" si="0"/>
        <v>0</v>
      </c>
      <c r="E63" s="28">
        <v>0</v>
      </c>
      <c r="F63" s="16">
        <f t="shared" si="44"/>
        <v>0</v>
      </c>
      <c r="G63" s="16">
        <v>1</v>
      </c>
      <c r="H63" s="16">
        <f t="shared" si="45"/>
        <v>1</v>
      </c>
      <c r="I63" s="16">
        <v>7</v>
      </c>
      <c r="J63" s="16">
        <f t="shared" si="46"/>
        <v>49</v>
      </c>
      <c r="K63" s="26">
        <f t="shared" si="47"/>
        <v>2</v>
      </c>
      <c r="L63" s="26">
        <v>2.30769230769</v>
      </c>
      <c r="M63" s="26">
        <f t="shared" si="48"/>
        <v>9.4674556211597635E-2</v>
      </c>
      <c r="N63" s="26">
        <f t="shared" si="49"/>
        <v>0.30769230769</v>
      </c>
      <c r="O63" s="61">
        <v>1</v>
      </c>
      <c r="P63" s="44">
        <f t="shared" si="50"/>
        <v>1</v>
      </c>
      <c r="Q63" s="61">
        <v>0</v>
      </c>
      <c r="R63" s="61">
        <f t="shared" si="51"/>
        <v>4</v>
      </c>
      <c r="S63" s="61">
        <v>1</v>
      </c>
      <c r="T63" s="61">
        <f t="shared" si="52"/>
        <v>1</v>
      </c>
      <c r="U63" s="61">
        <v>5</v>
      </c>
      <c r="V63" s="61">
        <f t="shared" si="53"/>
        <v>9</v>
      </c>
      <c r="W63" s="61">
        <v>4</v>
      </c>
      <c r="X63" s="61">
        <f t="shared" si="54"/>
        <v>4</v>
      </c>
      <c r="Y63" s="61">
        <v>8</v>
      </c>
      <c r="Z63" s="61">
        <f t="shared" si="55"/>
        <v>36</v>
      </c>
      <c r="AA63" s="61">
        <v>4</v>
      </c>
      <c r="AB63" s="61">
        <f t="shared" si="56"/>
        <v>4</v>
      </c>
      <c r="AC63" s="61">
        <v>0</v>
      </c>
      <c r="AD63" s="61">
        <f t="shared" si="57"/>
        <v>4</v>
      </c>
      <c r="AE63" s="61">
        <v>9</v>
      </c>
      <c r="AF63" s="61">
        <f t="shared" si="58"/>
        <v>49</v>
      </c>
      <c r="AG63" s="61">
        <v>9</v>
      </c>
      <c r="AH63" s="61">
        <f t="shared" si="59"/>
        <v>49</v>
      </c>
      <c r="AI63" s="61">
        <v>3</v>
      </c>
      <c r="AJ63" s="61">
        <f t="shared" si="60"/>
        <v>1</v>
      </c>
      <c r="AK63" s="61">
        <v>2</v>
      </c>
      <c r="AL63" s="61">
        <f t="shared" si="61"/>
        <v>0</v>
      </c>
      <c r="AM63" s="61">
        <v>7</v>
      </c>
      <c r="AN63" s="61">
        <f t="shared" si="62"/>
        <v>25</v>
      </c>
      <c r="AO63" s="61">
        <v>6</v>
      </c>
      <c r="AP63" s="61">
        <f t="shared" si="63"/>
        <v>16</v>
      </c>
      <c r="AQ63" s="61">
        <v>7</v>
      </c>
      <c r="AR63" s="61">
        <f t="shared" si="64"/>
        <v>25</v>
      </c>
      <c r="AS63" s="61">
        <v>3</v>
      </c>
      <c r="AT63" s="61">
        <f t="shared" si="65"/>
        <v>1</v>
      </c>
      <c r="AU63" s="61">
        <v>9</v>
      </c>
      <c r="AV63" s="61">
        <f t="shared" si="66"/>
        <v>49</v>
      </c>
      <c r="AW63" s="61">
        <v>10</v>
      </c>
      <c r="AX63" s="61">
        <f t="shared" si="67"/>
        <v>64</v>
      </c>
      <c r="AY63" s="61">
        <v>10</v>
      </c>
      <c r="AZ63" s="61">
        <f t="shared" si="68"/>
        <v>64</v>
      </c>
      <c r="BA63" s="61">
        <v>9</v>
      </c>
      <c r="BB63" s="61">
        <f t="shared" si="69"/>
        <v>49</v>
      </c>
      <c r="BC63" s="61">
        <v>3</v>
      </c>
      <c r="BD63" s="61">
        <f t="shared" si="70"/>
        <v>1</v>
      </c>
      <c r="BE63" s="61">
        <v>2</v>
      </c>
      <c r="BF63" s="61">
        <f t="shared" si="71"/>
        <v>0</v>
      </c>
      <c r="BG63" s="61">
        <v>8</v>
      </c>
      <c r="BH63" s="61">
        <f t="shared" si="72"/>
        <v>36</v>
      </c>
      <c r="BI63" s="61">
        <v>3</v>
      </c>
      <c r="BJ63" s="61">
        <f t="shared" si="73"/>
        <v>1</v>
      </c>
      <c r="BK63" s="61">
        <v>5</v>
      </c>
      <c r="BL63" s="61">
        <f t="shared" si="74"/>
        <v>9</v>
      </c>
      <c r="BM63" s="61">
        <v>5</v>
      </c>
      <c r="BN63" s="61">
        <f t="shared" si="75"/>
        <v>9</v>
      </c>
      <c r="BO63" s="61">
        <v>0</v>
      </c>
      <c r="BP63" s="61">
        <f t="shared" si="76"/>
        <v>4</v>
      </c>
      <c r="BQ63" s="61">
        <v>1</v>
      </c>
      <c r="BR63" s="61">
        <f t="shared" si="77"/>
        <v>1</v>
      </c>
      <c r="BS63" s="61">
        <v>1</v>
      </c>
      <c r="BT63" s="61">
        <f t="shared" si="78"/>
        <v>1</v>
      </c>
      <c r="BU63" s="61">
        <v>3</v>
      </c>
      <c r="BV63" s="61">
        <f t="shared" si="79"/>
        <v>1</v>
      </c>
      <c r="BW63" s="30">
        <v>3</v>
      </c>
      <c r="BX63" s="20">
        <f t="shared" si="80"/>
        <v>1</v>
      </c>
      <c r="BY63" s="26">
        <f t="shared" si="41"/>
        <v>4.4375</v>
      </c>
      <c r="BZ63" s="26"/>
      <c r="CA63" s="26">
        <f t="shared" si="42"/>
        <v>5.94140625</v>
      </c>
      <c r="CB63" s="16">
        <v>0</v>
      </c>
      <c r="CC63" s="16">
        <v>10</v>
      </c>
      <c r="CD63" s="20">
        <f t="shared" si="81"/>
        <v>100</v>
      </c>
      <c r="CE63" s="40">
        <v>1.2</v>
      </c>
      <c r="CF63" s="46">
        <f t="shared" si="82"/>
        <v>0.64000000000000012</v>
      </c>
      <c r="CG63" s="60">
        <f>Table1[[#This Row],[PROMEDIO-HUMANO]]/10</f>
        <v>0.2</v>
      </c>
      <c r="CH63" s="40">
        <v>8.8000000000000007</v>
      </c>
      <c r="CI63" s="16">
        <v>2.12</v>
      </c>
      <c r="CJ63" s="16">
        <f t="shared" si="43"/>
        <v>6.88</v>
      </c>
      <c r="CK63">
        <f>POWER((Table1[[#This Row],[PROMEDIO-HUMANO]]-CJ63),2)</f>
        <v>23.814399999999999</v>
      </c>
      <c r="CL63">
        <v>17.056899999999999</v>
      </c>
      <c r="CM63">
        <v>0.323275862069</v>
      </c>
      <c r="CN63" s="68">
        <f t="shared" si="83"/>
        <v>2.8114038347204553</v>
      </c>
      <c r="CO63" s="16">
        <f>ABS(Table1[[#This Row],[PROMEDIO-HUMANO]]-CJ63)</f>
        <v>4.88</v>
      </c>
      <c r="CP63" s="16">
        <f>ABS(Table1[[#This Row],[PROMEDIO-HUMANO]]-CM63)</f>
        <v>1.6767241379310001</v>
      </c>
    </row>
    <row r="64" spans="1:94" ht="38.25" customHeight="1">
      <c r="A64">
        <v>1</v>
      </c>
      <c r="B64" s="17" t="s">
        <v>101</v>
      </c>
      <c r="C64" s="179">
        <v>5</v>
      </c>
      <c r="D64" s="16">
        <f t="shared" si="0"/>
        <v>25</v>
      </c>
      <c r="E64" s="28">
        <v>0</v>
      </c>
      <c r="F64" s="16">
        <f t="shared" si="44"/>
        <v>0</v>
      </c>
      <c r="G64" s="16">
        <v>1</v>
      </c>
      <c r="H64" s="16">
        <f t="shared" si="45"/>
        <v>1</v>
      </c>
      <c r="I64" s="16">
        <v>7</v>
      </c>
      <c r="J64" s="16">
        <f t="shared" si="46"/>
        <v>49</v>
      </c>
      <c r="K64" s="26">
        <f t="shared" si="47"/>
        <v>3.25</v>
      </c>
      <c r="L64" s="26">
        <v>2</v>
      </c>
      <c r="M64" s="26">
        <f t="shared" si="48"/>
        <v>1.5625</v>
      </c>
      <c r="N64" s="26">
        <f t="shared" si="49"/>
        <v>1.25</v>
      </c>
      <c r="O64" s="61">
        <v>8</v>
      </c>
      <c r="P64" s="44">
        <f t="shared" si="50"/>
        <v>22.5625</v>
      </c>
      <c r="Q64" s="61">
        <v>10</v>
      </c>
      <c r="R64" s="61">
        <f t="shared" si="51"/>
        <v>45.5625</v>
      </c>
      <c r="S64" s="61">
        <v>10</v>
      </c>
      <c r="T64" s="61">
        <f t="shared" si="52"/>
        <v>45.5625</v>
      </c>
      <c r="U64" s="61">
        <v>1</v>
      </c>
      <c r="V64" s="61">
        <f t="shared" si="53"/>
        <v>5.0625</v>
      </c>
      <c r="W64" s="61">
        <v>10</v>
      </c>
      <c r="X64" s="61">
        <f t="shared" si="54"/>
        <v>45.5625</v>
      </c>
      <c r="Y64" s="61">
        <v>1</v>
      </c>
      <c r="Z64" s="61">
        <f t="shared" si="55"/>
        <v>5.0625</v>
      </c>
      <c r="AA64" s="61">
        <v>9</v>
      </c>
      <c r="AB64" s="61">
        <f t="shared" si="56"/>
        <v>33.0625</v>
      </c>
      <c r="AC64" s="61">
        <v>4</v>
      </c>
      <c r="AD64" s="61">
        <f t="shared" si="57"/>
        <v>0.5625</v>
      </c>
      <c r="AE64" s="61">
        <v>8</v>
      </c>
      <c r="AF64" s="61">
        <f t="shared" si="58"/>
        <v>22.5625</v>
      </c>
      <c r="AG64" s="61">
        <v>3</v>
      </c>
      <c r="AH64" s="61">
        <f t="shared" si="59"/>
        <v>6.25E-2</v>
      </c>
      <c r="AI64" s="61">
        <v>4</v>
      </c>
      <c r="AJ64" s="61">
        <f t="shared" si="60"/>
        <v>0.5625</v>
      </c>
      <c r="AK64" s="61">
        <v>4</v>
      </c>
      <c r="AL64" s="61">
        <f t="shared" si="61"/>
        <v>0.5625</v>
      </c>
      <c r="AM64" s="61">
        <v>9</v>
      </c>
      <c r="AN64" s="61">
        <f t="shared" si="62"/>
        <v>33.0625</v>
      </c>
      <c r="AO64" s="61">
        <v>9</v>
      </c>
      <c r="AP64" s="61">
        <f t="shared" si="63"/>
        <v>33.0625</v>
      </c>
      <c r="AQ64" s="61">
        <v>2</v>
      </c>
      <c r="AR64" s="61">
        <f t="shared" si="64"/>
        <v>1.5625</v>
      </c>
      <c r="AS64" s="61">
        <v>3</v>
      </c>
      <c r="AT64" s="61">
        <f t="shared" si="65"/>
        <v>6.25E-2</v>
      </c>
      <c r="AU64" s="61">
        <v>10</v>
      </c>
      <c r="AV64" s="61">
        <f t="shared" si="66"/>
        <v>45.5625</v>
      </c>
      <c r="AW64" s="61">
        <v>10</v>
      </c>
      <c r="AX64" s="61">
        <f t="shared" si="67"/>
        <v>45.5625</v>
      </c>
      <c r="AY64" s="61">
        <v>5</v>
      </c>
      <c r="AZ64" s="61">
        <f t="shared" si="68"/>
        <v>3.0625</v>
      </c>
      <c r="BA64" s="61">
        <v>0</v>
      </c>
      <c r="BB64" s="61">
        <f t="shared" si="69"/>
        <v>10.5625</v>
      </c>
      <c r="BC64" s="61">
        <v>9</v>
      </c>
      <c r="BD64" s="61">
        <f t="shared" si="70"/>
        <v>33.0625</v>
      </c>
      <c r="BE64" s="61">
        <v>10</v>
      </c>
      <c r="BF64" s="61">
        <f t="shared" si="71"/>
        <v>45.5625</v>
      </c>
      <c r="BG64" s="61">
        <v>10</v>
      </c>
      <c r="BH64" s="61">
        <f t="shared" si="72"/>
        <v>45.5625</v>
      </c>
      <c r="BI64" s="61">
        <v>7</v>
      </c>
      <c r="BJ64" s="61">
        <f t="shared" si="73"/>
        <v>14.0625</v>
      </c>
      <c r="BK64" s="61">
        <v>6</v>
      </c>
      <c r="BL64" s="61">
        <f t="shared" si="74"/>
        <v>7.5625</v>
      </c>
      <c r="BM64" s="61">
        <v>4</v>
      </c>
      <c r="BN64" s="61">
        <f t="shared" si="75"/>
        <v>0.5625</v>
      </c>
      <c r="BO64" s="61">
        <v>5</v>
      </c>
      <c r="BP64" s="61">
        <f t="shared" si="76"/>
        <v>3.0625</v>
      </c>
      <c r="BQ64" s="61">
        <v>6</v>
      </c>
      <c r="BR64" s="61">
        <f t="shared" si="77"/>
        <v>7.5625</v>
      </c>
      <c r="BS64" s="61">
        <v>3</v>
      </c>
      <c r="BT64" s="61">
        <f t="shared" si="78"/>
        <v>6.25E-2</v>
      </c>
      <c r="BU64" s="61">
        <v>3</v>
      </c>
      <c r="BV64" s="61">
        <f t="shared" si="79"/>
        <v>6.25E-2</v>
      </c>
      <c r="BW64" s="30">
        <v>7</v>
      </c>
      <c r="BX64" s="20">
        <f t="shared" si="80"/>
        <v>14.0625</v>
      </c>
      <c r="BY64" s="26">
        <f t="shared" si="41"/>
        <v>6.03125</v>
      </c>
      <c r="BZ64" s="26"/>
      <c r="CA64" s="26">
        <f t="shared" si="42"/>
        <v>7.7353515625</v>
      </c>
      <c r="CB64" s="16">
        <v>0</v>
      </c>
      <c r="CC64" s="16">
        <v>10</v>
      </c>
      <c r="CD64" s="20">
        <f t="shared" si="81"/>
        <v>100</v>
      </c>
      <c r="CE64" s="40">
        <v>5</v>
      </c>
      <c r="CF64" s="46">
        <f t="shared" si="82"/>
        <v>3.0625</v>
      </c>
      <c r="CG64" s="60">
        <f>Table1[[#This Row],[PROMEDIO-HUMANO]]/10</f>
        <v>0.32500000000000001</v>
      </c>
      <c r="CH64" s="40">
        <v>5</v>
      </c>
      <c r="CI64" s="16">
        <v>2.12</v>
      </c>
      <c r="CJ64" s="16">
        <f t="shared" si="43"/>
        <v>6.88</v>
      </c>
      <c r="CK64">
        <f>POWER((Table1[[#This Row],[PROMEDIO-HUMANO]]-CJ64),2)</f>
        <v>13.1769</v>
      </c>
      <c r="CL64">
        <v>0.39689999999999986</v>
      </c>
      <c r="CM64">
        <v>2.2916666666699999</v>
      </c>
      <c r="CN64" s="68">
        <f t="shared" si="83"/>
        <v>0.91840277777138912</v>
      </c>
      <c r="CO64" s="16">
        <f>ABS(Table1[[#This Row],[PROMEDIO-HUMANO]]-CJ64)</f>
        <v>3.63</v>
      </c>
      <c r="CP64" s="16">
        <f>ABS(Table1[[#This Row],[PROMEDIO-HUMANO]]-CM64)</f>
        <v>0.95833333333000015</v>
      </c>
    </row>
    <row r="65" spans="1:94" ht="38.25" customHeight="1">
      <c r="A65">
        <v>1</v>
      </c>
      <c r="B65" s="17" t="s">
        <v>102</v>
      </c>
      <c r="C65" s="179"/>
      <c r="D65" s="16">
        <f t="shared" si="0"/>
        <v>0</v>
      </c>
      <c r="E65" s="28">
        <v>5</v>
      </c>
      <c r="F65" s="16">
        <f t="shared" si="44"/>
        <v>25</v>
      </c>
      <c r="G65" s="16">
        <v>1</v>
      </c>
      <c r="H65" s="16">
        <f t="shared" si="45"/>
        <v>1</v>
      </c>
      <c r="I65" s="16">
        <v>5</v>
      </c>
      <c r="J65" s="16">
        <f t="shared" si="46"/>
        <v>25</v>
      </c>
      <c r="K65" s="26">
        <f t="shared" si="47"/>
        <v>2.75</v>
      </c>
      <c r="L65" s="26">
        <v>2.4</v>
      </c>
      <c r="M65" s="26">
        <f t="shared" si="48"/>
        <v>0.12250000000000007</v>
      </c>
      <c r="N65" s="26">
        <f t="shared" si="49"/>
        <v>0.35000000000000009</v>
      </c>
      <c r="O65" s="61">
        <v>0</v>
      </c>
      <c r="P65" s="44">
        <f t="shared" si="50"/>
        <v>7.5625</v>
      </c>
      <c r="Q65" s="61">
        <v>2</v>
      </c>
      <c r="R65" s="61">
        <f t="shared" si="51"/>
        <v>0.5625</v>
      </c>
      <c r="S65" s="61">
        <v>10</v>
      </c>
      <c r="T65" s="61">
        <f t="shared" si="52"/>
        <v>52.5625</v>
      </c>
      <c r="U65" s="61">
        <v>9</v>
      </c>
      <c r="V65" s="61">
        <f t="shared" si="53"/>
        <v>39.0625</v>
      </c>
      <c r="W65" s="61">
        <v>8</v>
      </c>
      <c r="X65" s="61">
        <f t="shared" si="54"/>
        <v>27.5625</v>
      </c>
      <c r="Y65" s="61">
        <v>8</v>
      </c>
      <c r="Z65" s="61">
        <f t="shared" si="55"/>
        <v>27.5625</v>
      </c>
      <c r="AA65" s="61">
        <v>4</v>
      </c>
      <c r="AB65" s="61">
        <f t="shared" si="56"/>
        <v>1.5625</v>
      </c>
      <c r="AC65" s="61">
        <v>0</v>
      </c>
      <c r="AD65" s="61">
        <f t="shared" si="57"/>
        <v>7.5625</v>
      </c>
      <c r="AE65" s="61">
        <v>3</v>
      </c>
      <c r="AF65" s="61">
        <f t="shared" si="58"/>
        <v>6.25E-2</v>
      </c>
      <c r="AG65" s="61">
        <v>4</v>
      </c>
      <c r="AH65" s="61">
        <f t="shared" si="59"/>
        <v>1.5625</v>
      </c>
      <c r="AI65" s="61">
        <v>4</v>
      </c>
      <c r="AJ65" s="61">
        <f t="shared" si="60"/>
        <v>1.5625</v>
      </c>
      <c r="AK65" s="61">
        <v>3</v>
      </c>
      <c r="AL65" s="61">
        <f t="shared" si="61"/>
        <v>6.25E-2</v>
      </c>
      <c r="AM65" s="61">
        <v>0</v>
      </c>
      <c r="AN65" s="61">
        <f t="shared" si="62"/>
        <v>7.5625</v>
      </c>
      <c r="AO65" s="61">
        <v>2</v>
      </c>
      <c r="AP65" s="61">
        <f t="shared" si="63"/>
        <v>0.5625</v>
      </c>
      <c r="AQ65" s="61">
        <v>10</v>
      </c>
      <c r="AR65" s="61">
        <f t="shared" si="64"/>
        <v>52.5625</v>
      </c>
      <c r="AS65" s="61">
        <v>9</v>
      </c>
      <c r="AT65" s="61">
        <f t="shared" si="65"/>
        <v>39.0625</v>
      </c>
      <c r="AU65" s="61">
        <v>5</v>
      </c>
      <c r="AV65" s="61">
        <f t="shared" si="66"/>
        <v>5.0625</v>
      </c>
      <c r="AW65" s="61">
        <v>9</v>
      </c>
      <c r="AX65" s="61">
        <f t="shared" si="67"/>
        <v>39.0625</v>
      </c>
      <c r="AY65" s="61">
        <v>1</v>
      </c>
      <c r="AZ65" s="61">
        <f t="shared" si="68"/>
        <v>3.0625</v>
      </c>
      <c r="BA65" s="61">
        <v>8</v>
      </c>
      <c r="BB65" s="61">
        <f t="shared" si="69"/>
        <v>27.5625</v>
      </c>
      <c r="BC65" s="61">
        <v>6</v>
      </c>
      <c r="BD65" s="61">
        <f t="shared" si="70"/>
        <v>10.5625</v>
      </c>
      <c r="BE65" s="61">
        <v>0</v>
      </c>
      <c r="BF65" s="61">
        <f t="shared" si="71"/>
        <v>7.5625</v>
      </c>
      <c r="BG65" s="61">
        <v>9</v>
      </c>
      <c r="BH65" s="61">
        <f t="shared" si="72"/>
        <v>39.0625</v>
      </c>
      <c r="BI65" s="61">
        <v>9</v>
      </c>
      <c r="BJ65" s="61">
        <f t="shared" si="73"/>
        <v>39.0625</v>
      </c>
      <c r="BK65" s="61">
        <v>5</v>
      </c>
      <c r="BL65" s="61">
        <f t="shared" si="74"/>
        <v>5.0625</v>
      </c>
      <c r="BM65" s="61">
        <v>3</v>
      </c>
      <c r="BN65" s="61">
        <f t="shared" si="75"/>
        <v>6.25E-2</v>
      </c>
      <c r="BO65" s="61">
        <v>7</v>
      </c>
      <c r="BP65" s="61">
        <f t="shared" si="76"/>
        <v>18.0625</v>
      </c>
      <c r="BQ65" s="61">
        <v>1</v>
      </c>
      <c r="BR65" s="61">
        <f t="shared" si="77"/>
        <v>3.0625</v>
      </c>
      <c r="BS65" s="61">
        <v>3</v>
      </c>
      <c r="BT65" s="61">
        <f t="shared" si="78"/>
        <v>6.25E-2</v>
      </c>
      <c r="BU65" s="61">
        <v>0</v>
      </c>
      <c r="BV65" s="61">
        <f t="shared" si="79"/>
        <v>7.5625</v>
      </c>
      <c r="BW65" s="30">
        <v>10</v>
      </c>
      <c r="BX65" s="20">
        <f t="shared" si="80"/>
        <v>52.5625</v>
      </c>
      <c r="BY65" s="26">
        <f t="shared" si="41"/>
        <v>4.84375</v>
      </c>
      <c r="BZ65" s="26"/>
      <c r="CA65" s="26">
        <f t="shared" si="42"/>
        <v>4.3837890625</v>
      </c>
      <c r="CB65" s="16">
        <v>0</v>
      </c>
      <c r="CC65" s="16">
        <v>10</v>
      </c>
      <c r="CD65" s="20">
        <f t="shared" si="81"/>
        <v>100</v>
      </c>
      <c r="CE65" s="40">
        <v>0</v>
      </c>
      <c r="CF65" s="46">
        <f t="shared" si="82"/>
        <v>7.5625</v>
      </c>
      <c r="CG65" s="60">
        <f>Table1[[#This Row],[PROMEDIO-HUMANO]]/10</f>
        <v>0.27500000000000002</v>
      </c>
      <c r="CH65" s="40">
        <v>10</v>
      </c>
      <c r="CI65" s="16">
        <v>0</v>
      </c>
      <c r="CJ65" s="16">
        <f t="shared" si="43"/>
        <v>9</v>
      </c>
      <c r="CK65">
        <f>POWER((Table1[[#This Row],[PROMEDIO-HUMANO]]-CJ65),2)</f>
        <v>39.0625</v>
      </c>
      <c r="CL65">
        <v>56.25</v>
      </c>
      <c r="CM65">
        <v>0.625</v>
      </c>
      <c r="CN65" s="68">
        <f t="shared" si="83"/>
        <v>4.515625</v>
      </c>
      <c r="CO65" s="16">
        <f>ABS(Table1[[#This Row],[PROMEDIO-HUMANO]]-CJ65)</f>
        <v>6.25</v>
      </c>
      <c r="CP65" s="16">
        <f>ABS(Table1[[#This Row],[PROMEDIO-HUMANO]]-CM65)</f>
        <v>2.125</v>
      </c>
    </row>
    <row r="66" spans="1:94" ht="38.25" customHeight="1">
      <c r="A66">
        <v>1</v>
      </c>
      <c r="B66" s="15" t="s">
        <v>103</v>
      </c>
      <c r="C66" s="16">
        <v>4</v>
      </c>
      <c r="D66" s="16">
        <f t="shared" ref="D66:D129" si="84">C66*C66</f>
        <v>16</v>
      </c>
      <c r="E66" s="28">
        <v>0</v>
      </c>
      <c r="F66" s="16">
        <f t="shared" ref="F66:F97" si="85">E66*E66</f>
        <v>0</v>
      </c>
      <c r="G66" s="16">
        <v>2</v>
      </c>
      <c r="H66" s="16">
        <f t="shared" ref="H66:H97" si="86">G66*G66</f>
        <v>4</v>
      </c>
      <c r="I66" s="16">
        <v>5</v>
      </c>
      <c r="J66" s="16">
        <f t="shared" ref="J66:J97" si="87">I66*I66</f>
        <v>25</v>
      </c>
      <c r="K66" s="26">
        <f t="shared" ref="K66:K97" si="88">(C66+E66+G66+I66)/4</f>
        <v>2.75</v>
      </c>
      <c r="L66" s="26">
        <v>0</v>
      </c>
      <c r="M66" s="26">
        <f t="shared" ref="M66:M97" si="89">POWER((K66-L66),2)</f>
        <v>7.5625</v>
      </c>
      <c r="N66" s="26">
        <f t="shared" ref="N66:N97" si="90">ABS(K66-L66)</f>
        <v>2.75</v>
      </c>
      <c r="O66" s="61">
        <v>6</v>
      </c>
      <c r="P66" s="44">
        <f t="shared" ref="P66:P97" si="91">POWER((K66-O66),2)</f>
        <v>10.5625</v>
      </c>
      <c r="Q66" s="61">
        <v>4</v>
      </c>
      <c r="R66" s="61">
        <f t="shared" ref="R66:R97" si="92">POWER((K66-Q66),2)</f>
        <v>1.5625</v>
      </c>
      <c r="S66" s="61">
        <v>7</v>
      </c>
      <c r="T66" s="61">
        <f t="shared" ref="T66:T97" si="93">POWER((K66-S66),2)</f>
        <v>18.0625</v>
      </c>
      <c r="U66" s="61">
        <v>7</v>
      </c>
      <c r="V66" s="61">
        <f t="shared" ref="V66:V97" si="94">POWER((K66-U66),2)</f>
        <v>18.0625</v>
      </c>
      <c r="W66" s="61">
        <v>0</v>
      </c>
      <c r="X66" s="61">
        <f t="shared" ref="X66:X97" si="95">POWER((K66-W66),2)</f>
        <v>7.5625</v>
      </c>
      <c r="Y66" s="61">
        <v>4</v>
      </c>
      <c r="Z66" s="61">
        <f t="shared" ref="Z66:Z97" si="96">POWER((K66-Y66),2)</f>
        <v>1.5625</v>
      </c>
      <c r="AA66" s="61">
        <v>9</v>
      </c>
      <c r="AB66" s="61">
        <f t="shared" ref="AB66:AB97" si="97">POWER((K66-AA66),2)</f>
        <v>39.0625</v>
      </c>
      <c r="AC66" s="61">
        <v>10</v>
      </c>
      <c r="AD66" s="61">
        <f t="shared" ref="AD66:AD97" si="98">POWER((K66-AC66),2)</f>
        <v>52.5625</v>
      </c>
      <c r="AE66" s="61">
        <v>7</v>
      </c>
      <c r="AF66" s="61">
        <f t="shared" ref="AF66:AF97" si="99">POWER((K66-AE66),2)</f>
        <v>18.0625</v>
      </c>
      <c r="AG66" s="61">
        <v>3</v>
      </c>
      <c r="AH66" s="61">
        <f t="shared" ref="AH66:AH97" si="100">POWER((K66-AG66),2)</f>
        <v>6.25E-2</v>
      </c>
      <c r="AI66" s="61">
        <v>9</v>
      </c>
      <c r="AJ66" s="61">
        <f t="shared" ref="AJ66:AJ97" si="101">POWER((K66-AI66),2)</f>
        <v>39.0625</v>
      </c>
      <c r="AK66" s="61">
        <v>1</v>
      </c>
      <c r="AL66" s="61">
        <f t="shared" ref="AL66:AL97" si="102">POWER((K66-AK66),2)</f>
        <v>3.0625</v>
      </c>
      <c r="AM66" s="61">
        <v>9</v>
      </c>
      <c r="AN66" s="61">
        <f t="shared" ref="AN66:AN97" si="103">POWER((K66-AM66),2)</f>
        <v>39.0625</v>
      </c>
      <c r="AO66" s="61">
        <v>3</v>
      </c>
      <c r="AP66" s="61">
        <f t="shared" ref="AP66:AP97" si="104">POWER((K66-AO66),2)</f>
        <v>6.25E-2</v>
      </c>
      <c r="AQ66" s="61">
        <v>6</v>
      </c>
      <c r="AR66" s="61">
        <f t="shared" ref="AR66:AR97" si="105">POWER((K66-AQ66),2)</f>
        <v>10.5625</v>
      </c>
      <c r="AS66" s="61">
        <v>7</v>
      </c>
      <c r="AT66" s="61">
        <f t="shared" ref="AT66:AT97" si="106">POWER((K66-AS66),2)</f>
        <v>18.0625</v>
      </c>
      <c r="AU66" s="61">
        <v>10</v>
      </c>
      <c r="AV66" s="61">
        <f t="shared" ref="AV66:AV97" si="107">POWER((K66-AU66),2)</f>
        <v>52.5625</v>
      </c>
      <c r="AW66" s="61">
        <v>7</v>
      </c>
      <c r="AX66" s="61">
        <f t="shared" ref="AX66:AX97" si="108">POWER((K66-AW66),2)</f>
        <v>18.0625</v>
      </c>
      <c r="AY66" s="61">
        <v>3</v>
      </c>
      <c r="AZ66" s="61">
        <f t="shared" ref="AZ66:AZ97" si="109">POWER((K66-AY66),2)</f>
        <v>6.25E-2</v>
      </c>
      <c r="BA66" s="61">
        <v>6</v>
      </c>
      <c r="BB66" s="61">
        <f t="shared" ref="BB66:BB97" si="110">POWER((K66-BA66),2)</f>
        <v>10.5625</v>
      </c>
      <c r="BC66" s="61">
        <v>10</v>
      </c>
      <c r="BD66" s="61">
        <f t="shared" ref="BD66:BD97" si="111">POWER((K66-BC66),2)</f>
        <v>52.5625</v>
      </c>
      <c r="BE66" s="61">
        <v>6</v>
      </c>
      <c r="BF66" s="61">
        <f t="shared" ref="BF66:BF97" si="112">POWER((K66-BE66),2)</f>
        <v>10.5625</v>
      </c>
      <c r="BG66" s="61">
        <v>3</v>
      </c>
      <c r="BH66" s="61">
        <f t="shared" ref="BH66:BH97" si="113">POWER((K66-BG66),2)</f>
        <v>6.25E-2</v>
      </c>
      <c r="BI66" s="61">
        <v>5</v>
      </c>
      <c r="BJ66" s="61">
        <f t="shared" ref="BJ66:BJ97" si="114">POWER((K66-BI66),2)</f>
        <v>5.0625</v>
      </c>
      <c r="BK66" s="61">
        <v>3</v>
      </c>
      <c r="BL66" s="61">
        <f t="shared" ref="BL66:BL97" si="115">POWER((K66-BK66),2)</f>
        <v>6.25E-2</v>
      </c>
      <c r="BM66" s="61">
        <v>2</v>
      </c>
      <c r="BN66" s="61">
        <f t="shared" ref="BN66:BN97" si="116">POWER((K66-BM66),2)</f>
        <v>0.5625</v>
      </c>
      <c r="BO66" s="61">
        <v>8</v>
      </c>
      <c r="BP66" s="61">
        <f t="shared" ref="BP66:BP97" si="117">POWER((K66-BO66),2)</f>
        <v>27.5625</v>
      </c>
      <c r="BQ66" s="61">
        <v>6</v>
      </c>
      <c r="BR66" s="61">
        <f t="shared" ref="BR66:BR97" si="118">POWER((K66-BQ66),2)</f>
        <v>10.5625</v>
      </c>
      <c r="BS66" s="61">
        <v>3</v>
      </c>
      <c r="BT66" s="61">
        <f t="shared" ref="BT66:BT97" si="119">POWER((K66-BS66),2)</f>
        <v>6.25E-2</v>
      </c>
      <c r="BU66" s="61">
        <v>8</v>
      </c>
      <c r="BV66" s="61">
        <f t="shared" ref="BV66:BV97" si="120">POWER((K66-BU66),2)</f>
        <v>27.5625</v>
      </c>
      <c r="BW66" s="30">
        <v>10</v>
      </c>
      <c r="BX66" s="20">
        <f t="shared" ref="BX66:BX97" si="121">POWER((K66-BW66),2)</f>
        <v>52.5625</v>
      </c>
      <c r="BY66" s="26">
        <f t="shared" si="41"/>
        <v>5.78125</v>
      </c>
      <c r="BZ66" s="26"/>
      <c r="CA66" s="26">
        <f t="shared" si="42"/>
        <v>9.1884765625</v>
      </c>
      <c r="CB66" s="16">
        <v>0</v>
      </c>
      <c r="CC66" s="16">
        <v>10</v>
      </c>
      <c r="CD66" s="20">
        <f t="shared" ref="CD66:CD97" si="122">POWER((CB66-CC66),2)</f>
        <v>100</v>
      </c>
      <c r="CE66" s="40">
        <v>2.1428571428600001</v>
      </c>
      <c r="CF66" s="46">
        <f t="shared" ref="CF66:CF97" si="123">POWER((K66-CE66),2)</f>
        <v>0.3686224489761224</v>
      </c>
      <c r="CG66" s="60">
        <f>Table1[[#This Row],[PROMEDIO-HUMANO]]/10</f>
        <v>0.27500000000000002</v>
      </c>
      <c r="CH66" s="40">
        <v>7.8571428571400004</v>
      </c>
      <c r="CI66" s="16">
        <v>2.12</v>
      </c>
      <c r="CJ66" s="16">
        <f t="shared" si="43"/>
        <v>6.88</v>
      </c>
      <c r="CK66">
        <f>POWER((Table1[[#This Row],[PROMEDIO-HUMANO]]-CJ66),2)</f>
        <v>17.056899999999999</v>
      </c>
      <c r="CL66">
        <v>15.054399999999999</v>
      </c>
      <c r="CM66">
        <v>0.81081081081100004</v>
      </c>
      <c r="CN66" s="68">
        <f t="shared" ref="CN66:CN97" si="124">POWER((K66-CM66),2)</f>
        <v>3.7604547114674904</v>
      </c>
      <c r="CO66" s="16">
        <f>ABS(Table1[[#This Row],[PROMEDIO-HUMANO]]-CJ66)</f>
        <v>4.13</v>
      </c>
      <c r="CP66" s="16">
        <f>ABS(Table1[[#This Row],[PROMEDIO-HUMANO]]-CM66)</f>
        <v>1.9391891891889999</v>
      </c>
    </row>
    <row r="67" spans="1:94" ht="25.5" customHeight="1">
      <c r="A67">
        <v>1</v>
      </c>
      <c r="B67" s="17" t="s">
        <v>104</v>
      </c>
      <c r="C67" s="16">
        <v>0</v>
      </c>
      <c r="D67" s="16">
        <f t="shared" si="84"/>
        <v>0</v>
      </c>
      <c r="E67" s="28">
        <v>0</v>
      </c>
      <c r="F67" s="16">
        <f t="shared" si="85"/>
        <v>0</v>
      </c>
      <c r="G67" s="16">
        <v>1</v>
      </c>
      <c r="H67" s="16">
        <f t="shared" si="86"/>
        <v>1</v>
      </c>
      <c r="I67" s="16">
        <v>5</v>
      </c>
      <c r="J67" s="16">
        <f t="shared" si="87"/>
        <v>25</v>
      </c>
      <c r="K67" s="26">
        <f t="shared" si="88"/>
        <v>1.5</v>
      </c>
      <c r="L67" s="26">
        <v>2.1428571428600001</v>
      </c>
      <c r="M67" s="26">
        <f t="shared" si="89"/>
        <v>0.41326530612612256</v>
      </c>
      <c r="N67" s="26">
        <f t="shared" si="90"/>
        <v>0.64285714286000006</v>
      </c>
      <c r="O67" s="61">
        <v>0</v>
      </c>
      <c r="P67" s="44">
        <f t="shared" si="91"/>
        <v>2.25</v>
      </c>
      <c r="Q67" s="61">
        <v>10</v>
      </c>
      <c r="R67" s="61">
        <f t="shared" si="92"/>
        <v>72.25</v>
      </c>
      <c r="S67" s="61">
        <v>5</v>
      </c>
      <c r="T67" s="61">
        <f t="shared" si="93"/>
        <v>12.25</v>
      </c>
      <c r="U67" s="61">
        <v>10</v>
      </c>
      <c r="V67" s="61">
        <f t="shared" si="94"/>
        <v>72.25</v>
      </c>
      <c r="W67" s="61">
        <v>0</v>
      </c>
      <c r="X67" s="61">
        <f t="shared" si="95"/>
        <v>2.25</v>
      </c>
      <c r="Y67" s="61">
        <v>4</v>
      </c>
      <c r="Z67" s="61">
        <f t="shared" si="96"/>
        <v>6.25</v>
      </c>
      <c r="AA67" s="61">
        <v>4</v>
      </c>
      <c r="AB67" s="61">
        <f t="shared" si="97"/>
        <v>6.25</v>
      </c>
      <c r="AC67" s="61">
        <v>5</v>
      </c>
      <c r="AD67" s="61">
        <f t="shared" si="98"/>
        <v>12.25</v>
      </c>
      <c r="AE67" s="61">
        <v>5</v>
      </c>
      <c r="AF67" s="61">
        <f t="shared" si="99"/>
        <v>12.25</v>
      </c>
      <c r="AG67" s="61">
        <v>8</v>
      </c>
      <c r="AH67" s="61">
        <f t="shared" si="100"/>
        <v>42.25</v>
      </c>
      <c r="AI67" s="61">
        <v>9</v>
      </c>
      <c r="AJ67" s="61">
        <f t="shared" si="101"/>
        <v>56.25</v>
      </c>
      <c r="AK67" s="61">
        <v>4</v>
      </c>
      <c r="AL67" s="61">
        <f t="shared" si="102"/>
        <v>6.25</v>
      </c>
      <c r="AM67" s="61">
        <v>8</v>
      </c>
      <c r="AN67" s="61">
        <f t="shared" si="103"/>
        <v>42.25</v>
      </c>
      <c r="AO67" s="61">
        <v>4</v>
      </c>
      <c r="AP67" s="61">
        <f t="shared" si="104"/>
        <v>6.25</v>
      </c>
      <c r="AQ67" s="61">
        <v>6</v>
      </c>
      <c r="AR67" s="61">
        <f t="shared" si="105"/>
        <v>20.25</v>
      </c>
      <c r="AS67" s="61">
        <v>9</v>
      </c>
      <c r="AT67" s="61">
        <f t="shared" si="106"/>
        <v>56.25</v>
      </c>
      <c r="AU67" s="61">
        <v>8</v>
      </c>
      <c r="AV67" s="61">
        <f t="shared" si="107"/>
        <v>42.25</v>
      </c>
      <c r="AW67" s="61">
        <v>9</v>
      </c>
      <c r="AX67" s="61">
        <f t="shared" si="108"/>
        <v>56.25</v>
      </c>
      <c r="AY67" s="61">
        <v>10</v>
      </c>
      <c r="AZ67" s="61">
        <f t="shared" si="109"/>
        <v>72.25</v>
      </c>
      <c r="BA67" s="61">
        <v>6</v>
      </c>
      <c r="BB67" s="61">
        <f t="shared" si="110"/>
        <v>20.25</v>
      </c>
      <c r="BC67" s="61">
        <v>4</v>
      </c>
      <c r="BD67" s="61">
        <f t="shared" si="111"/>
        <v>6.25</v>
      </c>
      <c r="BE67" s="61">
        <v>6</v>
      </c>
      <c r="BF67" s="61">
        <f t="shared" si="112"/>
        <v>20.25</v>
      </c>
      <c r="BG67" s="61">
        <v>6</v>
      </c>
      <c r="BH67" s="61">
        <f t="shared" si="113"/>
        <v>20.25</v>
      </c>
      <c r="BI67" s="61">
        <v>7</v>
      </c>
      <c r="BJ67" s="61">
        <f t="shared" si="114"/>
        <v>30.25</v>
      </c>
      <c r="BK67" s="61">
        <v>7</v>
      </c>
      <c r="BL67" s="61">
        <f t="shared" si="115"/>
        <v>30.25</v>
      </c>
      <c r="BM67" s="61">
        <v>7</v>
      </c>
      <c r="BN67" s="61">
        <f t="shared" si="116"/>
        <v>30.25</v>
      </c>
      <c r="BO67" s="61">
        <v>9</v>
      </c>
      <c r="BP67" s="61">
        <f t="shared" si="117"/>
        <v>56.25</v>
      </c>
      <c r="BQ67" s="61">
        <v>2</v>
      </c>
      <c r="BR67" s="61">
        <f t="shared" si="118"/>
        <v>0.25</v>
      </c>
      <c r="BS67" s="61">
        <v>6</v>
      </c>
      <c r="BT67" s="61">
        <f t="shared" si="119"/>
        <v>20.25</v>
      </c>
      <c r="BU67" s="61">
        <v>3</v>
      </c>
      <c r="BV67" s="61">
        <f t="shared" si="120"/>
        <v>2.25</v>
      </c>
      <c r="BW67" s="30">
        <v>7</v>
      </c>
      <c r="BX67" s="20">
        <f t="shared" si="121"/>
        <v>30.25</v>
      </c>
      <c r="BY67" s="26">
        <f t="shared" ref="BY67:BY130" si="125">AVERAGE(BW67,BU67,BS67,BS67,BQ67,BO67,BM67,BK67,BI67,BG67,BE67,BC67,BA67,AY67,AW67,AU67,AS67,AQ67,AO67,AM67,AK67,AI67,AG67,AE67,AC67,AA67,Y67,W67,U67,S67,Q67,O67)</f>
        <v>6.0625</v>
      </c>
      <c r="BZ67" s="26">
        <v>1</v>
      </c>
      <c r="CA67" s="26">
        <f t="shared" ref="CA67:CA130" si="126">POWER((K67-BY67),2)</f>
        <v>20.81640625</v>
      </c>
      <c r="CB67" s="16">
        <v>0</v>
      </c>
      <c r="CC67" s="16">
        <v>10</v>
      </c>
      <c r="CD67" s="20">
        <f t="shared" si="122"/>
        <v>100</v>
      </c>
      <c r="CE67" s="40">
        <v>0</v>
      </c>
      <c r="CF67" s="46">
        <f t="shared" si="123"/>
        <v>2.25</v>
      </c>
      <c r="CG67" s="60">
        <f>Table1[[#This Row],[PROMEDIO-HUMANO]]/10</f>
        <v>0.15</v>
      </c>
      <c r="CH67" s="40">
        <v>10</v>
      </c>
      <c r="CI67" s="16">
        <v>0</v>
      </c>
      <c r="CJ67" s="16">
        <f t="shared" ref="CJ67:CJ130" si="127">9-CI67</f>
        <v>9</v>
      </c>
      <c r="CK67">
        <f>POWER((Table1[[#This Row],[PROMEDIO-HUMANO]]-CJ67),2)</f>
        <v>56.25</v>
      </c>
      <c r="CL67">
        <v>64</v>
      </c>
      <c r="CM67">
        <v>0.29605263157900003</v>
      </c>
      <c r="CN67" s="68">
        <f t="shared" si="124"/>
        <v>1.4494892659278511</v>
      </c>
      <c r="CO67" s="16">
        <f>ABS(Table1[[#This Row],[PROMEDIO-HUMANO]]-CJ67)</f>
        <v>7.5</v>
      </c>
      <c r="CP67" s="16">
        <f>ABS(Table1[[#This Row],[PROMEDIO-HUMANO]]-CM67)</f>
        <v>1.203947368421</v>
      </c>
    </row>
    <row r="68" spans="1:94" ht="63.75" customHeight="1">
      <c r="A68">
        <v>1</v>
      </c>
      <c r="B68" s="17" t="s">
        <v>106</v>
      </c>
      <c r="C68" s="16">
        <v>4</v>
      </c>
      <c r="D68" s="16">
        <f t="shared" si="84"/>
        <v>16</v>
      </c>
      <c r="E68" s="28">
        <v>0</v>
      </c>
      <c r="F68" s="16">
        <f t="shared" si="85"/>
        <v>0</v>
      </c>
      <c r="G68" s="16">
        <v>1</v>
      </c>
      <c r="H68" s="16">
        <f t="shared" si="86"/>
        <v>1</v>
      </c>
      <c r="I68" s="16">
        <v>5</v>
      </c>
      <c r="J68" s="16">
        <f t="shared" si="87"/>
        <v>25</v>
      </c>
      <c r="K68" s="26">
        <f t="shared" si="88"/>
        <v>2.5</v>
      </c>
      <c r="L68" s="26">
        <v>1.36363636364</v>
      </c>
      <c r="M68" s="26">
        <f t="shared" si="89"/>
        <v>1.2913223140413224</v>
      </c>
      <c r="N68" s="26">
        <f t="shared" si="90"/>
        <v>1.13636363636</v>
      </c>
      <c r="O68" s="61">
        <v>5</v>
      </c>
      <c r="P68" s="44">
        <f t="shared" si="91"/>
        <v>6.25</v>
      </c>
      <c r="Q68" s="61">
        <v>3</v>
      </c>
      <c r="R68" s="61">
        <f t="shared" si="92"/>
        <v>0.25</v>
      </c>
      <c r="S68" s="61">
        <v>5</v>
      </c>
      <c r="T68" s="61">
        <f t="shared" si="93"/>
        <v>6.25</v>
      </c>
      <c r="U68" s="61">
        <v>2</v>
      </c>
      <c r="V68" s="61">
        <f t="shared" si="94"/>
        <v>0.25</v>
      </c>
      <c r="W68" s="61">
        <v>8</v>
      </c>
      <c r="X68" s="61">
        <f t="shared" si="95"/>
        <v>30.25</v>
      </c>
      <c r="Y68" s="61">
        <v>8</v>
      </c>
      <c r="Z68" s="61">
        <f t="shared" si="96"/>
        <v>30.25</v>
      </c>
      <c r="AA68" s="61">
        <v>10</v>
      </c>
      <c r="AB68" s="61">
        <f t="shared" si="97"/>
        <v>56.25</v>
      </c>
      <c r="AC68" s="61">
        <v>4</v>
      </c>
      <c r="AD68" s="61">
        <f t="shared" si="98"/>
        <v>2.25</v>
      </c>
      <c r="AE68" s="61">
        <v>10</v>
      </c>
      <c r="AF68" s="61">
        <f t="shared" si="99"/>
        <v>56.25</v>
      </c>
      <c r="AG68" s="61">
        <v>10</v>
      </c>
      <c r="AH68" s="61">
        <f t="shared" si="100"/>
        <v>56.25</v>
      </c>
      <c r="AI68" s="61">
        <v>8</v>
      </c>
      <c r="AJ68" s="61">
        <f t="shared" si="101"/>
        <v>30.25</v>
      </c>
      <c r="AK68" s="61">
        <v>10</v>
      </c>
      <c r="AL68" s="61">
        <f t="shared" si="102"/>
        <v>56.25</v>
      </c>
      <c r="AM68" s="61">
        <v>0</v>
      </c>
      <c r="AN68" s="61">
        <f t="shared" si="103"/>
        <v>6.25</v>
      </c>
      <c r="AO68" s="61">
        <v>7</v>
      </c>
      <c r="AP68" s="61">
        <f t="shared" si="104"/>
        <v>20.25</v>
      </c>
      <c r="AQ68" s="61">
        <v>3</v>
      </c>
      <c r="AR68" s="61">
        <f t="shared" si="105"/>
        <v>0.25</v>
      </c>
      <c r="AS68" s="61">
        <v>3</v>
      </c>
      <c r="AT68" s="61">
        <f t="shared" si="106"/>
        <v>0.25</v>
      </c>
      <c r="AU68" s="61">
        <v>3</v>
      </c>
      <c r="AV68" s="61">
        <f t="shared" si="107"/>
        <v>0.25</v>
      </c>
      <c r="AW68" s="61">
        <v>5</v>
      </c>
      <c r="AX68" s="61">
        <f t="shared" si="108"/>
        <v>6.25</v>
      </c>
      <c r="AY68" s="61">
        <v>6</v>
      </c>
      <c r="AZ68" s="61">
        <f t="shared" si="109"/>
        <v>12.25</v>
      </c>
      <c r="BA68" s="61">
        <v>1</v>
      </c>
      <c r="BB68" s="61">
        <f t="shared" si="110"/>
        <v>2.25</v>
      </c>
      <c r="BC68" s="61">
        <v>2</v>
      </c>
      <c r="BD68" s="61">
        <f t="shared" si="111"/>
        <v>0.25</v>
      </c>
      <c r="BE68" s="61">
        <v>5</v>
      </c>
      <c r="BF68" s="61">
        <f t="shared" si="112"/>
        <v>6.25</v>
      </c>
      <c r="BG68" s="61">
        <v>6</v>
      </c>
      <c r="BH68" s="61">
        <f t="shared" si="113"/>
        <v>12.25</v>
      </c>
      <c r="BI68" s="61">
        <v>4</v>
      </c>
      <c r="BJ68" s="61">
        <f t="shared" si="114"/>
        <v>2.25</v>
      </c>
      <c r="BK68" s="61">
        <v>1</v>
      </c>
      <c r="BL68" s="61">
        <f t="shared" si="115"/>
        <v>2.25</v>
      </c>
      <c r="BM68" s="61">
        <v>4</v>
      </c>
      <c r="BN68" s="61">
        <f t="shared" si="116"/>
        <v>2.25</v>
      </c>
      <c r="BO68" s="61">
        <v>3</v>
      </c>
      <c r="BP68" s="61">
        <f t="shared" si="117"/>
        <v>0.25</v>
      </c>
      <c r="BQ68" s="61">
        <v>9</v>
      </c>
      <c r="BR68" s="61">
        <f t="shared" si="118"/>
        <v>42.25</v>
      </c>
      <c r="BS68" s="61">
        <v>8</v>
      </c>
      <c r="BT68" s="61">
        <f t="shared" si="119"/>
        <v>30.25</v>
      </c>
      <c r="BU68" s="61">
        <v>3</v>
      </c>
      <c r="BV68" s="61">
        <f t="shared" si="120"/>
        <v>0.25</v>
      </c>
      <c r="BW68" s="30">
        <v>4</v>
      </c>
      <c r="BX68" s="20">
        <f t="shared" si="121"/>
        <v>2.25</v>
      </c>
      <c r="BY68" s="26">
        <f t="shared" si="125"/>
        <v>5.25</v>
      </c>
      <c r="BZ68" s="26">
        <v>1</v>
      </c>
      <c r="CA68" s="26">
        <f t="shared" si="126"/>
        <v>7.5625</v>
      </c>
      <c r="CB68" s="16">
        <v>0</v>
      </c>
      <c r="CC68" s="16">
        <v>10</v>
      </c>
      <c r="CD68" s="20">
        <f t="shared" si="122"/>
        <v>100</v>
      </c>
      <c r="CE68" s="40">
        <v>1.25</v>
      </c>
      <c r="CF68" s="46">
        <f t="shared" si="123"/>
        <v>1.5625</v>
      </c>
      <c r="CG68" s="60">
        <f>Table1[[#This Row],[PROMEDIO-HUMANO]]/10</f>
        <v>0.25</v>
      </c>
      <c r="CH68" s="40">
        <v>8.75</v>
      </c>
      <c r="CI68" s="16">
        <v>7.73</v>
      </c>
      <c r="CJ68" s="16">
        <f t="shared" si="127"/>
        <v>1.2699999999999996</v>
      </c>
      <c r="CK68">
        <f>POWER((Table1[[#This Row],[PROMEDIO-HUMANO]]-CJ68),2)</f>
        <v>1.512900000000001</v>
      </c>
      <c r="CL68">
        <v>0.5329000000000006</v>
      </c>
      <c r="CM68">
        <v>0.40178571428600002</v>
      </c>
      <c r="CN68" s="68">
        <f t="shared" si="124"/>
        <v>4.4025031887743111</v>
      </c>
      <c r="CO68" s="16">
        <f>ABS(Table1[[#This Row],[PROMEDIO-HUMANO]]-CJ68)</f>
        <v>1.2300000000000004</v>
      </c>
      <c r="CP68" s="16">
        <f>ABS(Table1[[#This Row],[PROMEDIO-HUMANO]]-CM68)</f>
        <v>2.098214285714</v>
      </c>
    </row>
    <row r="69" spans="1:94" ht="38.25" customHeight="1">
      <c r="A69">
        <v>1</v>
      </c>
      <c r="B69" s="15" t="s">
        <v>107</v>
      </c>
      <c r="C69" s="16">
        <v>6</v>
      </c>
      <c r="D69" s="16">
        <f t="shared" si="84"/>
        <v>36</v>
      </c>
      <c r="E69" s="28">
        <v>0</v>
      </c>
      <c r="F69" s="16">
        <f t="shared" si="85"/>
        <v>0</v>
      </c>
      <c r="G69" s="16">
        <v>2</v>
      </c>
      <c r="H69" s="16">
        <f t="shared" si="86"/>
        <v>4</v>
      </c>
      <c r="I69" s="16">
        <v>5</v>
      </c>
      <c r="J69" s="16">
        <f t="shared" si="87"/>
        <v>25</v>
      </c>
      <c r="K69" s="26">
        <f t="shared" si="88"/>
        <v>3.25</v>
      </c>
      <c r="L69" s="26">
        <v>2.7272727272699999</v>
      </c>
      <c r="M69" s="26">
        <f t="shared" si="89"/>
        <v>0.27324380165574391</v>
      </c>
      <c r="N69" s="26">
        <f t="shared" si="90"/>
        <v>0.52272727273000008</v>
      </c>
      <c r="O69" s="61">
        <v>10</v>
      </c>
      <c r="P69" s="44">
        <f t="shared" si="91"/>
        <v>45.5625</v>
      </c>
      <c r="Q69" s="61">
        <v>5</v>
      </c>
      <c r="R69" s="61">
        <f t="shared" si="92"/>
        <v>3.0625</v>
      </c>
      <c r="S69" s="61">
        <v>6</v>
      </c>
      <c r="T69" s="61">
        <f t="shared" si="93"/>
        <v>7.5625</v>
      </c>
      <c r="U69" s="61">
        <v>9</v>
      </c>
      <c r="V69" s="61">
        <f t="shared" si="94"/>
        <v>33.0625</v>
      </c>
      <c r="W69" s="61">
        <v>1</v>
      </c>
      <c r="X69" s="61">
        <f t="shared" si="95"/>
        <v>5.0625</v>
      </c>
      <c r="Y69" s="61">
        <v>2</v>
      </c>
      <c r="Z69" s="61">
        <f t="shared" si="96"/>
        <v>1.5625</v>
      </c>
      <c r="AA69" s="61">
        <v>7</v>
      </c>
      <c r="AB69" s="61">
        <f t="shared" si="97"/>
        <v>14.0625</v>
      </c>
      <c r="AC69" s="61">
        <v>4</v>
      </c>
      <c r="AD69" s="61">
        <f t="shared" si="98"/>
        <v>0.5625</v>
      </c>
      <c r="AE69" s="61">
        <v>1</v>
      </c>
      <c r="AF69" s="61">
        <f t="shared" si="99"/>
        <v>5.0625</v>
      </c>
      <c r="AG69" s="61">
        <v>0</v>
      </c>
      <c r="AH69" s="61">
        <f t="shared" si="100"/>
        <v>10.5625</v>
      </c>
      <c r="AI69" s="61">
        <v>10</v>
      </c>
      <c r="AJ69" s="61">
        <f t="shared" si="101"/>
        <v>45.5625</v>
      </c>
      <c r="AK69" s="61">
        <v>4</v>
      </c>
      <c r="AL69" s="61">
        <f t="shared" si="102"/>
        <v>0.5625</v>
      </c>
      <c r="AM69" s="61">
        <v>7</v>
      </c>
      <c r="AN69" s="61">
        <f t="shared" si="103"/>
        <v>14.0625</v>
      </c>
      <c r="AO69" s="61">
        <v>9</v>
      </c>
      <c r="AP69" s="61">
        <f t="shared" si="104"/>
        <v>33.0625</v>
      </c>
      <c r="AQ69" s="61">
        <v>0</v>
      </c>
      <c r="AR69" s="61">
        <f t="shared" si="105"/>
        <v>10.5625</v>
      </c>
      <c r="AS69" s="61">
        <v>3</v>
      </c>
      <c r="AT69" s="61">
        <f t="shared" si="106"/>
        <v>6.25E-2</v>
      </c>
      <c r="AU69" s="61">
        <v>2</v>
      </c>
      <c r="AV69" s="61">
        <f t="shared" si="107"/>
        <v>1.5625</v>
      </c>
      <c r="AW69" s="61">
        <v>1</v>
      </c>
      <c r="AX69" s="61">
        <f t="shared" si="108"/>
        <v>5.0625</v>
      </c>
      <c r="AY69" s="61">
        <v>7</v>
      </c>
      <c r="AZ69" s="61">
        <f t="shared" si="109"/>
        <v>14.0625</v>
      </c>
      <c r="BA69" s="61">
        <v>7</v>
      </c>
      <c r="BB69" s="61">
        <f t="shared" si="110"/>
        <v>14.0625</v>
      </c>
      <c r="BC69" s="61">
        <v>9</v>
      </c>
      <c r="BD69" s="61">
        <f t="shared" si="111"/>
        <v>33.0625</v>
      </c>
      <c r="BE69" s="61">
        <v>5</v>
      </c>
      <c r="BF69" s="61">
        <f t="shared" si="112"/>
        <v>3.0625</v>
      </c>
      <c r="BG69" s="61">
        <v>9</v>
      </c>
      <c r="BH69" s="61">
        <f t="shared" si="113"/>
        <v>33.0625</v>
      </c>
      <c r="BI69" s="61">
        <v>8</v>
      </c>
      <c r="BJ69" s="61">
        <f t="shared" si="114"/>
        <v>22.5625</v>
      </c>
      <c r="BK69" s="61">
        <v>8</v>
      </c>
      <c r="BL69" s="61">
        <f t="shared" si="115"/>
        <v>22.5625</v>
      </c>
      <c r="BM69" s="61">
        <v>0</v>
      </c>
      <c r="BN69" s="61">
        <f t="shared" si="116"/>
        <v>10.5625</v>
      </c>
      <c r="BO69" s="61">
        <v>7</v>
      </c>
      <c r="BP69" s="61">
        <f t="shared" si="117"/>
        <v>14.0625</v>
      </c>
      <c r="BQ69" s="61">
        <v>5</v>
      </c>
      <c r="BR69" s="61">
        <f t="shared" si="118"/>
        <v>3.0625</v>
      </c>
      <c r="BS69" s="61">
        <v>8</v>
      </c>
      <c r="BT69" s="61">
        <f t="shared" si="119"/>
        <v>22.5625</v>
      </c>
      <c r="BU69" s="61">
        <v>6</v>
      </c>
      <c r="BV69" s="61">
        <f t="shared" si="120"/>
        <v>7.5625</v>
      </c>
      <c r="BW69" s="30">
        <v>7</v>
      </c>
      <c r="BX69" s="20">
        <f t="shared" si="121"/>
        <v>14.0625</v>
      </c>
      <c r="BY69" s="26">
        <f t="shared" si="125"/>
        <v>5.46875</v>
      </c>
      <c r="BZ69" s="26"/>
      <c r="CA69" s="26">
        <f t="shared" si="126"/>
        <v>4.9228515625</v>
      </c>
      <c r="CB69" s="16">
        <v>0</v>
      </c>
      <c r="CC69" s="16">
        <v>10</v>
      </c>
      <c r="CD69" s="20">
        <f t="shared" si="122"/>
        <v>100</v>
      </c>
      <c r="CE69" s="40">
        <v>3.5294117647099998</v>
      </c>
      <c r="CF69" s="46">
        <f t="shared" si="123"/>
        <v>7.8070934258356317E-2</v>
      </c>
      <c r="CG69" s="60">
        <f>Table1[[#This Row],[PROMEDIO-HUMANO]]/10</f>
        <v>0.32500000000000001</v>
      </c>
      <c r="CH69" s="40">
        <v>6.4705882352900002</v>
      </c>
      <c r="CI69" s="16">
        <v>3.9</v>
      </c>
      <c r="CJ69" s="16">
        <f t="shared" si="127"/>
        <v>5.0999999999999996</v>
      </c>
      <c r="CK69">
        <f>POWER((Table1[[#This Row],[PROMEDIO-HUMANO]]-CJ69),2)</f>
        <v>3.4224999999999985</v>
      </c>
      <c r="CL69">
        <v>0.12249999999999975</v>
      </c>
      <c r="CM69">
        <v>1.25</v>
      </c>
      <c r="CN69" s="68">
        <f t="shared" si="124"/>
        <v>4</v>
      </c>
      <c r="CO69" s="16">
        <f>ABS(Table1[[#This Row],[PROMEDIO-HUMANO]]-CJ69)</f>
        <v>1.8499999999999996</v>
      </c>
      <c r="CP69" s="16">
        <f>ABS(Table1[[#This Row],[PROMEDIO-HUMANO]]-CM69)</f>
        <v>2</v>
      </c>
    </row>
    <row r="70" spans="1:94" ht="63.75" customHeight="1">
      <c r="A70">
        <v>1</v>
      </c>
      <c r="B70" s="15" t="s">
        <v>111</v>
      </c>
      <c r="C70" s="16">
        <v>6</v>
      </c>
      <c r="D70" s="16">
        <f t="shared" si="84"/>
        <v>36</v>
      </c>
      <c r="E70" s="28">
        <v>1</v>
      </c>
      <c r="F70" s="16">
        <f t="shared" si="85"/>
        <v>1</v>
      </c>
      <c r="G70" s="16">
        <v>2</v>
      </c>
      <c r="H70" s="16">
        <f t="shared" si="86"/>
        <v>4</v>
      </c>
      <c r="I70" s="16">
        <v>5</v>
      </c>
      <c r="J70" s="16">
        <f t="shared" si="87"/>
        <v>25</v>
      </c>
      <c r="K70" s="26">
        <f t="shared" si="88"/>
        <v>3.5</v>
      </c>
      <c r="L70" s="26">
        <v>3</v>
      </c>
      <c r="M70" s="26">
        <f t="shared" si="89"/>
        <v>0.25</v>
      </c>
      <c r="N70" s="26">
        <f t="shared" si="90"/>
        <v>0.5</v>
      </c>
      <c r="O70" s="61">
        <v>2</v>
      </c>
      <c r="P70" s="44">
        <f t="shared" si="91"/>
        <v>2.25</v>
      </c>
      <c r="Q70" s="61">
        <v>9</v>
      </c>
      <c r="R70" s="61">
        <f t="shared" si="92"/>
        <v>30.25</v>
      </c>
      <c r="S70" s="61">
        <v>8</v>
      </c>
      <c r="T70" s="61">
        <f t="shared" si="93"/>
        <v>20.25</v>
      </c>
      <c r="U70" s="61">
        <v>8</v>
      </c>
      <c r="V70" s="61">
        <f t="shared" si="94"/>
        <v>20.25</v>
      </c>
      <c r="W70" s="61">
        <v>2</v>
      </c>
      <c r="X70" s="61">
        <f t="shared" si="95"/>
        <v>2.25</v>
      </c>
      <c r="Y70" s="61">
        <v>6</v>
      </c>
      <c r="Z70" s="61">
        <f t="shared" si="96"/>
        <v>6.25</v>
      </c>
      <c r="AA70" s="61">
        <v>2</v>
      </c>
      <c r="AB70" s="61">
        <f t="shared" si="97"/>
        <v>2.25</v>
      </c>
      <c r="AC70" s="61">
        <v>8</v>
      </c>
      <c r="AD70" s="61">
        <f t="shared" si="98"/>
        <v>20.25</v>
      </c>
      <c r="AE70" s="61">
        <v>9</v>
      </c>
      <c r="AF70" s="61">
        <f t="shared" si="99"/>
        <v>30.25</v>
      </c>
      <c r="AG70" s="61">
        <v>0</v>
      </c>
      <c r="AH70" s="61">
        <f t="shared" si="100"/>
        <v>12.25</v>
      </c>
      <c r="AI70" s="61">
        <v>8</v>
      </c>
      <c r="AJ70" s="61">
        <f t="shared" si="101"/>
        <v>20.25</v>
      </c>
      <c r="AK70" s="61">
        <v>6</v>
      </c>
      <c r="AL70" s="61">
        <f t="shared" si="102"/>
        <v>6.25</v>
      </c>
      <c r="AM70" s="61">
        <v>5</v>
      </c>
      <c r="AN70" s="61">
        <f t="shared" si="103"/>
        <v>2.25</v>
      </c>
      <c r="AO70" s="61">
        <v>6</v>
      </c>
      <c r="AP70" s="61">
        <f t="shared" si="104"/>
        <v>6.25</v>
      </c>
      <c r="AQ70" s="61">
        <v>6</v>
      </c>
      <c r="AR70" s="61">
        <f t="shared" si="105"/>
        <v>6.25</v>
      </c>
      <c r="AS70" s="61">
        <v>2</v>
      </c>
      <c r="AT70" s="61">
        <f t="shared" si="106"/>
        <v>2.25</v>
      </c>
      <c r="AU70" s="61">
        <v>1</v>
      </c>
      <c r="AV70" s="61">
        <f t="shared" si="107"/>
        <v>6.25</v>
      </c>
      <c r="AW70" s="61">
        <v>7</v>
      </c>
      <c r="AX70" s="61">
        <f t="shared" si="108"/>
        <v>12.25</v>
      </c>
      <c r="AY70" s="61">
        <v>10</v>
      </c>
      <c r="AZ70" s="61">
        <f t="shared" si="109"/>
        <v>42.25</v>
      </c>
      <c r="BA70" s="61">
        <v>9</v>
      </c>
      <c r="BB70" s="61">
        <f t="shared" si="110"/>
        <v>30.25</v>
      </c>
      <c r="BC70" s="61">
        <v>4</v>
      </c>
      <c r="BD70" s="61">
        <f t="shared" si="111"/>
        <v>0.25</v>
      </c>
      <c r="BE70" s="61">
        <v>10</v>
      </c>
      <c r="BF70" s="61">
        <f t="shared" si="112"/>
        <v>42.25</v>
      </c>
      <c r="BG70" s="61">
        <v>7</v>
      </c>
      <c r="BH70" s="61">
        <f t="shared" si="113"/>
        <v>12.25</v>
      </c>
      <c r="BI70" s="61">
        <v>3</v>
      </c>
      <c r="BJ70" s="61">
        <f t="shared" si="114"/>
        <v>0.25</v>
      </c>
      <c r="BK70" s="61">
        <v>3</v>
      </c>
      <c r="BL70" s="61">
        <f t="shared" si="115"/>
        <v>0.25</v>
      </c>
      <c r="BM70" s="61">
        <v>0</v>
      </c>
      <c r="BN70" s="61">
        <f t="shared" si="116"/>
        <v>12.25</v>
      </c>
      <c r="BO70" s="61">
        <v>10</v>
      </c>
      <c r="BP70" s="61">
        <f t="shared" si="117"/>
        <v>42.25</v>
      </c>
      <c r="BQ70" s="61">
        <v>1</v>
      </c>
      <c r="BR70" s="61">
        <f t="shared" si="118"/>
        <v>6.25</v>
      </c>
      <c r="BS70" s="61">
        <v>8</v>
      </c>
      <c r="BT70" s="61">
        <f t="shared" si="119"/>
        <v>20.25</v>
      </c>
      <c r="BU70" s="61">
        <v>9</v>
      </c>
      <c r="BV70" s="61">
        <f t="shared" si="120"/>
        <v>30.25</v>
      </c>
      <c r="BW70" s="30">
        <v>5</v>
      </c>
      <c r="BX70" s="20">
        <f t="shared" si="121"/>
        <v>2.25</v>
      </c>
      <c r="BY70" s="26">
        <f t="shared" si="125"/>
        <v>5.6875</v>
      </c>
      <c r="BZ70" s="26"/>
      <c r="CA70" s="26">
        <f t="shared" si="126"/>
        <v>4.78515625</v>
      </c>
      <c r="CB70" s="16">
        <v>0</v>
      </c>
      <c r="CC70" s="16">
        <v>10</v>
      </c>
      <c r="CD70" s="20">
        <f t="shared" si="122"/>
        <v>100</v>
      </c>
      <c r="CE70" s="40">
        <v>2.4</v>
      </c>
      <c r="CF70" s="46">
        <f t="shared" si="123"/>
        <v>1.2100000000000002</v>
      </c>
      <c r="CG70" s="60">
        <f>Table1[[#This Row],[PROMEDIO-HUMANO]]/10</f>
        <v>0.35</v>
      </c>
      <c r="CH70" s="40">
        <v>7.6</v>
      </c>
      <c r="CI70" s="16">
        <v>2.2149999999999999</v>
      </c>
      <c r="CJ70" s="16">
        <f t="shared" si="127"/>
        <v>6.7850000000000001</v>
      </c>
      <c r="CK70">
        <f>POWER((Table1[[#This Row],[PROMEDIO-HUMANO]]-CJ70),2)</f>
        <v>10.791225000000001</v>
      </c>
      <c r="CL70">
        <v>2.3562250000000002</v>
      </c>
      <c r="CM70">
        <v>0.71646341463399998</v>
      </c>
      <c r="CN70" s="68">
        <f t="shared" si="124"/>
        <v>7.7480759220710107</v>
      </c>
      <c r="CO70" s="16">
        <f>ABS(Table1[[#This Row],[PROMEDIO-HUMANO]]-CJ70)</f>
        <v>3.2850000000000001</v>
      </c>
      <c r="CP70" s="16">
        <f>ABS(Table1[[#This Row],[PROMEDIO-HUMANO]]-CM70)</f>
        <v>2.7835365853659999</v>
      </c>
    </row>
    <row r="71" spans="1:94" ht="25.5" customHeight="1">
      <c r="A71">
        <v>1</v>
      </c>
      <c r="B71" s="17" t="s">
        <v>112</v>
      </c>
      <c r="C71" s="16">
        <v>8</v>
      </c>
      <c r="D71" s="16">
        <f t="shared" si="84"/>
        <v>64</v>
      </c>
      <c r="E71" s="28">
        <v>1</v>
      </c>
      <c r="F71" s="16">
        <f t="shared" si="85"/>
        <v>1</v>
      </c>
      <c r="G71" s="16">
        <v>1</v>
      </c>
      <c r="H71" s="16">
        <f t="shared" si="86"/>
        <v>1</v>
      </c>
      <c r="I71" s="16">
        <v>3</v>
      </c>
      <c r="J71" s="16">
        <f t="shared" si="87"/>
        <v>9</v>
      </c>
      <c r="K71" s="26">
        <f t="shared" si="88"/>
        <v>3.25</v>
      </c>
      <c r="L71" s="26">
        <v>3.75</v>
      </c>
      <c r="M71" s="26">
        <f t="shared" si="89"/>
        <v>0.25</v>
      </c>
      <c r="N71" s="26">
        <f t="shared" si="90"/>
        <v>0.5</v>
      </c>
      <c r="O71" s="61">
        <v>10</v>
      </c>
      <c r="P71" s="44">
        <f t="shared" si="91"/>
        <v>45.5625</v>
      </c>
      <c r="Q71" s="61">
        <v>5</v>
      </c>
      <c r="R71" s="61">
        <f t="shared" si="92"/>
        <v>3.0625</v>
      </c>
      <c r="S71" s="61">
        <v>9</v>
      </c>
      <c r="T71" s="61">
        <f t="shared" si="93"/>
        <v>33.0625</v>
      </c>
      <c r="U71" s="61">
        <v>1</v>
      </c>
      <c r="V71" s="61">
        <f t="shared" si="94"/>
        <v>5.0625</v>
      </c>
      <c r="W71" s="61">
        <v>2</v>
      </c>
      <c r="X71" s="61">
        <f t="shared" si="95"/>
        <v>1.5625</v>
      </c>
      <c r="Y71" s="61">
        <v>8</v>
      </c>
      <c r="Z71" s="61">
        <f t="shared" si="96"/>
        <v>22.5625</v>
      </c>
      <c r="AA71" s="61">
        <v>1</v>
      </c>
      <c r="AB71" s="61">
        <f t="shared" si="97"/>
        <v>5.0625</v>
      </c>
      <c r="AC71" s="61">
        <v>8</v>
      </c>
      <c r="AD71" s="61">
        <f t="shared" si="98"/>
        <v>22.5625</v>
      </c>
      <c r="AE71" s="61">
        <v>4</v>
      </c>
      <c r="AF71" s="61">
        <f t="shared" si="99"/>
        <v>0.5625</v>
      </c>
      <c r="AG71" s="61">
        <v>2</v>
      </c>
      <c r="AH71" s="61">
        <f t="shared" si="100"/>
        <v>1.5625</v>
      </c>
      <c r="AI71" s="61">
        <v>0</v>
      </c>
      <c r="AJ71" s="61">
        <f t="shared" si="101"/>
        <v>10.5625</v>
      </c>
      <c r="AK71" s="61">
        <v>5</v>
      </c>
      <c r="AL71" s="61">
        <f t="shared" si="102"/>
        <v>3.0625</v>
      </c>
      <c r="AM71" s="61">
        <v>8</v>
      </c>
      <c r="AN71" s="61">
        <f t="shared" si="103"/>
        <v>22.5625</v>
      </c>
      <c r="AO71" s="61">
        <v>9</v>
      </c>
      <c r="AP71" s="61">
        <f t="shared" si="104"/>
        <v>33.0625</v>
      </c>
      <c r="AQ71" s="61">
        <v>7</v>
      </c>
      <c r="AR71" s="61">
        <f t="shared" si="105"/>
        <v>14.0625</v>
      </c>
      <c r="AS71" s="61">
        <v>9</v>
      </c>
      <c r="AT71" s="61">
        <f t="shared" si="106"/>
        <v>33.0625</v>
      </c>
      <c r="AU71" s="61">
        <v>8</v>
      </c>
      <c r="AV71" s="61">
        <f t="shared" si="107"/>
        <v>22.5625</v>
      </c>
      <c r="AW71" s="61">
        <v>6</v>
      </c>
      <c r="AX71" s="61">
        <f t="shared" si="108"/>
        <v>7.5625</v>
      </c>
      <c r="AY71" s="61">
        <v>9</v>
      </c>
      <c r="AZ71" s="61">
        <f t="shared" si="109"/>
        <v>33.0625</v>
      </c>
      <c r="BA71" s="61">
        <v>5</v>
      </c>
      <c r="BB71" s="61">
        <f t="shared" si="110"/>
        <v>3.0625</v>
      </c>
      <c r="BC71" s="61">
        <v>2</v>
      </c>
      <c r="BD71" s="61">
        <f t="shared" si="111"/>
        <v>1.5625</v>
      </c>
      <c r="BE71" s="61">
        <v>10</v>
      </c>
      <c r="BF71" s="61">
        <f t="shared" si="112"/>
        <v>45.5625</v>
      </c>
      <c r="BG71" s="61">
        <v>3</v>
      </c>
      <c r="BH71" s="61">
        <f t="shared" si="113"/>
        <v>6.25E-2</v>
      </c>
      <c r="BI71" s="61">
        <v>4</v>
      </c>
      <c r="BJ71" s="61">
        <f t="shared" si="114"/>
        <v>0.5625</v>
      </c>
      <c r="BK71" s="61">
        <v>10</v>
      </c>
      <c r="BL71" s="61">
        <f t="shared" si="115"/>
        <v>45.5625</v>
      </c>
      <c r="BM71" s="61">
        <v>9</v>
      </c>
      <c r="BN71" s="61">
        <f t="shared" si="116"/>
        <v>33.0625</v>
      </c>
      <c r="BO71" s="61">
        <v>4</v>
      </c>
      <c r="BP71" s="61">
        <f t="shared" si="117"/>
        <v>0.5625</v>
      </c>
      <c r="BQ71" s="61">
        <v>6</v>
      </c>
      <c r="BR71" s="61">
        <f t="shared" si="118"/>
        <v>7.5625</v>
      </c>
      <c r="BS71" s="61">
        <v>6</v>
      </c>
      <c r="BT71" s="61">
        <f t="shared" si="119"/>
        <v>7.5625</v>
      </c>
      <c r="BU71" s="61">
        <v>10</v>
      </c>
      <c r="BV71" s="61">
        <f t="shared" si="120"/>
        <v>45.5625</v>
      </c>
      <c r="BW71" s="30">
        <v>8</v>
      </c>
      <c r="BX71" s="20">
        <f t="shared" si="121"/>
        <v>22.5625</v>
      </c>
      <c r="BY71" s="26">
        <f t="shared" si="125"/>
        <v>6.0625</v>
      </c>
      <c r="BZ71" s="26"/>
      <c r="CA71" s="26">
        <f t="shared" si="126"/>
        <v>7.91015625</v>
      </c>
      <c r="CB71" s="16">
        <v>0</v>
      </c>
      <c r="CC71" s="16">
        <v>10</v>
      </c>
      <c r="CD71" s="20">
        <f t="shared" si="122"/>
        <v>100</v>
      </c>
      <c r="CE71" s="40">
        <v>0</v>
      </c>
      <c r="CF71" s="46">
        <f t="shared" si="123"/>
        <v>10.5625</v>
      </c>
      <c r="CG71" s="60">
        <f>Table1[[#This Row],[PROMEDIO-HUMANO]]/10</f>
        <v>0.32500000000000001</v>
      </c>
      <c r="CH71" s="40">
        <v>10</v>
      </c>
      <c r="CI71" s="16">
        <v>0</v>
      </c>
      <c r="CJ71" s="16">
        <f t="shared" si="127"/>
        <v>9</v>
      </c>
      <c r="CK71">
        <f>POWER((Table1[[#This Row],[PROMEDIO-HUMANO]]-CJ71),2)</f>
        <v>33.0625</v>
      </c>
      <c r="CL71">
        <v>16</v>
      </c>
      <c r="CM71">
        <v>1.5625</v>
      </c>
      <c r="CN71" s="68">
        <f t="shared" si="124"/>
        <v>2.84765625</v>
      </c>
      <c r="CO71" s="16">
        <f>ABS(Table1[[#This Row],[PROMEDIO-HUMANO]]-CJ71)</f>
        <v>5.75</v>
      </c>
      <c r="CP71" s="16">
        <f>ABS(Table1[[#This Row],[PROMEDIO-HUMANO]]-CM71)</f>
        <v>1.6875</v>
      </c>
    </row>
    <row r="72" spans="1:94" ht="63.75" customHeight="1">
      <c r="A72">
        <v>1</v>
      </c>
      <c r="B72" s="15" t="s">
        <v>113</v>
      </c>
      <c r="C72" s="16">
        <v>3</v>
      </c>
      <c r="D72" s="16">
        <f t="shared" si="84"/>
        <v>9</v>
      </c>
      <c r="E72" s="28">
        <v>0</v>
      </c>
      <c r="F72" s="16">
        <f t="shared" si="85"/>
        <v>0</v>
      </c>
      <c r="G72" s="16">
        <v>1</v>
      </c>
      <c r="H72" s="16">
        <f t="shared" si="86"/>
        <v>1</v>
      </c>
      <c r="I72" s="16">
        <v>7</v>
      </c>
      <c r="J72" s="16">
        <f t="shared" si="87"/>
        <v>49</v>
      </c>
      <c r="K72" s="26">
        <f t="shared" si="88"/>
        <v>2.75</v>
      </c>
      <c r="L72" s="26">
        <v>5</v>
      </c>
      <c r="M72" s="26">
        <f t="shared" si="89"/>
        <v>5.0625</v>
      </c>
      <c r="N72" s="26">
        <f t="shared" si="90"/>
        <v>2.25</v>
      </c>
      <c r="O72" s="61">
        <v>6</v>
      </c>
      <c r="P72" s="44">
        <f t="shared" si="91"/>
        <v>10.5625</v>
      </c>
      <c r="Q72" s="61">
        <v>0</v>
      </c>
      <c r="R72" s="61">
        <f t="shared" si="92"/>
        <v>7.5625</v>
      </c>
      <c r="S72" s="61">
        <v>1</v>
      </c>
      <c r="T72" s="61">
        <f t="shared" si="93"/>
        <v>3.0625</v>
      </c>
      <c r="U72" s="61">
        <v>3</v>
      </c>
      <c r="V72" s="61">
        <f t="shared" si="94"/>
        <v>6.25E-2</v>
      </c>
      <c r="W72" s="61">
        <v>10</v>
      </c>
      <c r="X72" s="61">
        <f t="shared" si="95"/>
        <v>52.5625</v>
      </c>
      <c r="Y72" s="61">
        <v>4</v>
      </c>
      <c r="Z72" s="61">
        <f t="shared" si="96"/>
        <v>1.5625</v>
      </c>
      <c r="AA72" s="61">
        <v>2</v>
      </c>
      <c r="AB72" s="61">
        <f t="shared" si="97"/>
        <v>0.5625</v>
      </c>
      <c r="AC72" s="61">
        <v>9</v>
      </c>
      <c r="AD72" s="61">
        <f t="shared" si="98"/>
        <v>39.0625</v>
      </c>
      <c r="AE72" s="61">
        <v>3</v>
      </c>
      <c r="AF72" s="61">
        <f t="shared" si="99"/>
        <v>6.25E-2</v>
      </c>
      <c r="AG72" s="61">
        <v>0</v>
      </c>
      <c r="AH72" s="61">
        <f t="shared" si="100"/>
        <v>7.5625</v>
      </c>
      <c r="AI72" s="61">
        <v>9</v>
      </c>
      <c r="AJ72" s="61">
        <f t="shared" si="101"/>
        <v>39.0625</v>
      </c>
      <c r="AK72" s="61">
        <v>1</v>
      </c>
      <c r="AL72" s="61">
        <f t="shared" si="102"/>
        <v>3.0625</v>
      </c>
      <c r="AM72" s="61">
        <v>6</v>
      </c>
      <c r="AN72" s="61">
        <f t="shared" si="103"/>
        <v>10.5625</v>
      </c>
      <c r="AO72" s="61">
        <v>5</v>
      </c>
      <c r="AP72" s="61">
        <f t="shared" si="104"/>
        <v>5.0625</v>
      </c>
      <c r="AQ72" s="61">
        <v>2</v>
      </c>
      <c r="AR72" s="61">
        <f t="shared" si="105"/>
        <v>0.5625</v>
      </c>
      <c r="AS72" s="61">
        <v>9</v>
      </c>
      <c r="AT72" s="61">
        <f t="shared" si="106"/>
        <v>39.0625</v>
      </c>
      <c r="AU72" s="61">
        <v>4</v>
      </c>
      <c r="AV72" s="61">
        <f t="shared" si="107"/>
        <v>1.5625</v>
      </c>
      <c r="AW72" s="61">
        <v>1</v>
      </c>
      <c r="AX72" s="61">
        <f t="shared" si="108"/>
        <v>3.0625</v>
      </c>
      <c r="AY72" s="61">
        <v>4</v>
      </c>
      <c r="AZ72" s="61">
        <f t="shared" si="109"/>
        <v>1.5625</v>
      </c>
      <c r="BA72" s="61">
        <v>9</v>
      </c>
      <c r="BB72" s="61">
        <f t="shared" si="110"/>
        <v>39.0625</v>
      </c>
      <c r="BC72" s="61">
        <v>6</v>
      </c>
      <c r="BD72" s="61">
        <f t="shared" si="111"/>
        <v>10.5625</v>
      </c>
      <c r="BE72" s="61">
        <v>2</v>
      </c>
      <c r="BF72" s="61">
        <f t="shared" si="112"/>
        <v>0.5625</v>
      </c>
      <c r="BG72" s="61">
        <v>10</v>
      </c>
      <c r="BH72" s="61">
        <f t="shared" si="113"/>
        <v>52.5625</v>
      </c>
      <c r="BI72" s="61">
        <v>5</v>
      </c>
      <c r="BJ72" s="61">
        <f t="shared" si="114"/>
        <v>5.0625</v>
      </c>
      <c r="BK72" s="61">
        <v>7</v>
      </c>
      <c r="BL72" s="61">
        <f t="shared" si="115"/>
        <v>18.0625</v>
      </c>
      <c r="BM72" s="61">
        <v>6</v>
      </c>
      <c r="BN72" s="61">
        <f t="shared" si="116"/>
        <v>10.5625</v>
      </c>
      <c r="BO72" s="61">
        <v>9</v>
      </c>
      <c r="BP72" s="61">
        <f t="shared" si="117"/>
        <v>39.0625</v>
      </c>
      <c r="BQ72" s="61">
        <v>2</v>
      </c>
      <c r="BR72" s="61">
        <f t="shared" si="118"/>
        <v>0.5625</v>
      </c>
      <c r="BS72" s="61">
        <v>4</v>
      </c>
      <c r="BT72" s="61">
        <f t="shared" si="119"/>
        <v>1.5625</v>
      </c>
      <c r="BU72" s="61">
        <v>0</v>
      </c>
      <c r="BV72" s="61">
        <f t="shared" si="120"/>
        <v>7.5625</v>
      </c>
      <c r="BW72" s="30">
        <v>7</v>
      </c>
      <c r="BX72" s="20">
        <f t="shared" si="121"/>
        <v>18.0625</v>
      </c>
      <c r="BY72" s="26">
        <f t="shared" si="125"/>
        <v>4.6875</v>
      </c>
      <c r="BZ72" s="26"/>
      <c r="CA72" s="26">
        <f t="shared" si="126"/>
        <v>3.75390625</v>
      </c>
      <c r="CB72" s="16">
        <v>0</v>
      </c>
      <c r="CC72" s="16">
        <v>10</v>
      </c>
      <c r="CD72" s="20">
        <f t="shared" si="122"/>
        <v>100</v>
      </c>
      <c r="CE72" s="40">
        <v>0</v>
      </c>
      <c r="CF72" s="46">
        <f t="shared" si="123"/>
        <v>7.5625</v>
      </c>
      <c r="CG72" s="60">
        <f>Table1[[#This Row],[PROMEDIO-HUMANO]]/10</f>
        <v>0.27500000000000002</v>
      </c>
      <c r="CH72" s="40">
        <v>10</v>
      </c>
      <c r="CI72" s="16">
        <v>0</v>
      </c>
      <c r="CJ72" s="16">
        <f t="shared" si="127"/>
        <v>9</v>
      </c>
      <c r="CK72">
        <f>POWER((Table1[[#This Row],[PROMEDIO-HUMANO]]-CJ72),2)</f>
        <v>39.0625</v>
      </c>
      <c r="CL72">
        <v>33.0625</v>
      </c>
      <c r="CM72">
        <v>0.71629213483099996</v>
      </c>
      <c r="CN72" s="68">
        <f t="shared" si="124"/>
        <v>4.1359676808502517</v>
      </c>
      <c r="CO72" s="16">
        <f>ABS(Table1[[#This Row],[PROMEDIO-HUMANO]]-CJ72)</f>
        <v>6.25</v>
      </c>
      <c r="CP72" s="16">
        <f>ABS(Table1[[#This Row],[PROMEDIO-HUMANO]]-CM72)</f>
        <v>2.0337078651690002</v>
      </c>
    </row>
    <row r="73" spans="1:94" ht="25.5" customHeight="1">
      <c r="A73">
        <v>1</v>
      </c>
      <c r="B73" s="17" t="s">
        <v>114</v>
      </c>
      <c r="C73" s="16">
        <v>7</v>
      </c>
      <c r="D73" s="16">
        <f t="shared" si="84"/>
        <v>49</v>
      </c>
      <c r="E73" s="28">
        <v>2</v>
      </c>
      <c r="F73" s="16">
        <f t="shared" si="85"/>
        <v>4</v>
      </c>
      <c r="G73" s="16">
        <v>1</v>
      </c>
      <c r="H73" s="16">
        <f t="shared" si="86"/>
        <v>1</v>
      </c>
      <c r="I73" s="16">
        <v>5</v>
      </c>
      <c r="J73" s="16">
        <f t="shared" si="87"/>
        <v>25</v>
      </c>
      <c r="K73" s="26">
        <f t="shared" si="88"/>
        <v>3.75</v>
      </c>
      <c r="L73" s="26">
        <v>2.1428571428600001</v>
      </c>
      <c r="M73" s="26">
        <f t="shared" si="89"/>
        <v>2.5829081632561222</v>
      </c>
      <c r="N73" s="26">
        <f t="shared" si="90"/>
        <v>1.6071428571399999</v>
      </c>
      <c r="O73" s="61">
        <v>8</v>
      </c>
      <c r="P73" s="44">
        <f t="shared" si="91"/>
        <v>18.0625</v>
      </c>
      <c r="Q73" s="61">
        <v>2</v>
      </c>
      <c r="R73" s="61">
        <f t="shared" si="92"/>
        <v>3.0625</v>
      </c>
      <c r="S73" s="61">
        <v>2</v>
      </c>
      <c r="T73" s="61">
        <f t="shared" si="93"/>
        <v>3.0625</v>
      </c>
      <c r="U73" s="61">
        <v>5</v>
      </c>
      <c r="V73" s="61">
        <f t="shared" si="94"/>
        <v>1.5625</v>
      </c>
      <c r="W73" s="61">
        <v>10</v>
      </c>
      <c r="X73" s="61">
        <f t="shared" si="95"/>
        <v>39.0625</v>
      </c>
      <c r="Y73" s="61">
        <v>2</v>
      </c>
      <c r="Z73" s="61">
        <f t="shared" si="96"/>
        <v>3.0625</v>
      </c>
      <c r="AA73" s="61">
        <v>0</v>
      </c>
      <c r="AB73" s="61">
        <f t="shared" si="97"/>
        <v>14.0625</v>
      </c>
      <c r="AC73" s="61">
        <v>4</v>
      </c>
      <c r="AD73" s="61">
        <f t="shared" si="98"/>
        <v>6.25E-2</v>
      </c>
      <c r="AE73" s="61">
        <v>2</v>
      </c>
      <c r="AF73" s="61">
        <f t="shared" si="99"/>
        <v>3.0625</v>
      </c>
      <c r="AG73" s="61">
        <v>2</v>
      </c>
      <c r="AH73" s="61">
        <f t="shared" si="100"/>
        <v>3.0625</v>
      </c>
      <c r="AI73" s="61">
        <v>10</v>
      </c>
      <c r="AJ73" s="61">
        <f t="shared" si="101"/>
        <v>39.0625</v>
      </c>
      <c r="AK73" s="61">
        <v>4</v>
      </c>
      <c r="AL73" s="61">
        <f t="shared" si="102"/>
        <v>6.25E-2</v>
      </c>
      <c r="AM73" s="61">
        <v>5</v>
      </c>
      <c r="AN73" s="61">
        <f t="shared" si="103"/>
        <v>1.5625</v>
      </c>
      <c r="AO73" s="61">
        <v>7</v>
      </c>
      <c r="AP73" s="61">
        <f t="shared" si="104"/>
        <v>10.5625</v>
      </c>
      <c r="AQ73" s="61">
        <v>0</v>
      </c>
      <c r="AR73" s="61">
        <f t="shared" si="105"/>
        <v>14.0625</v>
      </c>
      <c r="AS73" s="61">
        <v>0</v>
      </c>
      <c r="AT73" s="61">
        <f t="shared" si="106"/>
        <v>14.0625</v>
      </c>
      <c r="AU73" s="61">
        <v>9</v>
      </c>
      <c r="AV73" s="61">
        <f t="shared" si="107"/>
        <v>27.5625</v>
      </c>
      <c r="AW73" s="61">
        <v>5</v>
      </c>
      <c r="AX73" s="61">
        <f t="shared" si="108"/>
        <v>1.5625</v>
      </c>
      <c r="AY73" s="61">
        <v>8</v>
      </c>
      <c r="AZ73" s="61">
        <f t="shared" si="109"/>
        <v>18.0625</v>
      </c>
      <c r="BA73" s="61">
        <v>10</v>
      </c>
      <c r="BB73" s="61">
        <f t="shared" si="110"/>
        <v>39.0625</v>
      </c>
      <c r="BC73" s="61">
        <v>1</v>
      </c>
      <c r="BD73" s="61">
        <f t="shared" si="111"/>
        <v>7.5625</v>
      </c>
      <c r="BE73" s="61">
        <v>0</v>
      </c>
      <c r="BF73" s="61">
        <f t="shared" si="112"/>
        <v>14.0625</v>
      </c>
      <c r="BG73" s="61">
        <v>3</v>
      </c>
      <c r="BH73" s="61">
        <f t="shared" si="113"/>
        <v>0.5625</v>
      </c>
      <c r="BI73" s="61">
        <v>3</v>
      </c>
      <c r="BJ73" s="61">
        <f t="shared" si="114"/>
        <v>0.5625</v>
      </c>
      <c r="BK73" s="61">
        <v>2</v>
      </c>
      <c r="BL73" s="61">
        <f t="shared" si="115"/>
        <v>3.0625</v>
      </c>
      <c r="BM73" s="61">
        <v>3</v>
      </c>
      <c r="BN73" s="61">
        <f t="shared" si="116"/>
        <v>0.5625</v>
      </c>
      <c r="BO73" s="61">
        <v>7</v>
      </c>
      <c r="BP73" s="61">
        <f t="shared" si="117"/>
        <v>10.5625</v>
      </c>
      <c r="BQ73" s="61">
        <v>7</v>
      </c>
      <c r="BR73" s="61">
        <f t="shared" si="118"/>
        <v>10.5625</v>
      </c>
      <c r="BS73" s="61">
        <v>1</v>
      </c>
      <c r="BT73" s="61">
        <f t="shared" si="119"/>
        <v>7.5625</v>
      </c>
      <c r="BU73" s="61">
        <v>6</v>
      </c>
      <c r="BV73" s="61">
        <f t="shared" si="120"/>
        <v>5.0625</v>
      </c>
      <c r="BW73" s="30">
        <v>6</v>
      </c>
      <c r="BX73" s="20">
        <f t="shared" si="121"/>
        <v>5.0625</v>
      </c>
      <c r="BY73" s="26">
        <f t="shared" si="125"/>
        <v>4.21875</v>
      </c>
      <c r="BZ73" s="26"/>
      <c r="CA73" s="26">
        <f t="shared" si="126"/>
        <v>0.2197265625</v>
      </c>
      <c r="CB73" s="16">
        <v>0</v>
      </c>
      <c r="CC73" s="16">
        <v>10</v>
      </c>
      <c r="CD73" s="20">
        <f t="shared" si="122"/>
        <v>100</v>
      </c>
      <c r="CE73" s="40">
        <v>6</v>
      </c>
      <c r="CF73" s="46">
        <f t="shared" si="123"/>
        <v>5.0625</v>
      </c>
      <c r="CG73" s="60">
        <f>Table1[[#This Row],[PROMEDIO-HUMANO]]/10</f>
        <v>0.375</v>
      </c>
      <c r="CH73" s="40">
        <v>4</v>
      </c>
      <c r="CI73" s="16">
        <v>5.1349999999999998</v>
      </c>
      <c r="CJ73" s="16">
        <f t="shared" si="127"/>
        <v>3.8650000000000002</v>
      </c>
      <c r="CK73">
        <f>POWER((Table1[[#This Row],[PROMEDIO-HUMANO]]-CJ73),2)</f>
        <v>1.3225000000000049E-2</v>
      </c>
      <c r="CL73">
        <v>0.13322500000000015</v>
      </c>
      <c r="CM73">
        <v>0.77380952381000001</v>
      </c>
      <c r="CN73" s="68">
        <f t="shared" si="124"/>
        <v>8.8577097505640605</v>
      </c>
      <c r="CO73" s="16">
        <f>ABS(Table1[[#This Row],[PROMEDIO-HUMANO]]-CJ73)</f>
        <v>0.11500000000000021</v>
      </c>
      <c r="CP73" s="16">
        <f>ABS(Table1[[#This Row],[PROMEDIO-HUMANO]]-CM73)</f>
        <v>2.9761904761900002</v>
      </c>
    </row>
    <row r="74" spans="1:94" ht="51" customHeight="1">
      <c r="A74">
        <v>1</v>
      </c>
      <c r="B74" s="15" t="s">
        <v>117</v>
      </c>
      <c r="C74" s="16">
        <v>8</v>
      </c>
      <c r="D74" s="16">
        <f t="shared" si="84"/>
        <v>64</v>
      </c>
      <c r="E74" s="28">
        <v>3</v>
      </c>
      <c r="F74" s="16">
        <f t="shared" si="85"/>
        <v>9</v>
      </c>
      <c r="G74" s="16">
        <v>2</v>
      </c>
      <c r="H74" s="16">
        <f t="shared" si="86"/>
        <v>4</v>
      </c>
      <c r="I74" s="16">
        <v>7</v>
      </c>
      <c r="J74" s="16">
        <f t="shared" si="87"/>
        <v>49</v>
      </c>
      <c r="K74" s="26">
        <f t="shared" si="88"/>
        <v>5</v>
      </c>
      <c r="L74" s="26">
        <v>4.2857142857100001</v>
      </c>
      <c r="M74" s="26">
        <f t="shared" si="89"/>
        <v>0.51020408163877529</v>
      </c>
      <c r="N74" s="26">
        <f t="shared" si="90"/>
        <v>0.71428571428999987</v>
      </c>
      <c r="O74" s="61">
        <v>7</v>
      </c>
      <c r="P74" s="44">
        <f t="shared" si="91"/>
        <v>4</v>
      </c>
      <c r="Q74" s="61">
        <v>2</v>
      </c>
      <c r="R74" s="61">
        <f t="shared" si="92"/>
        <v>9</v>
      </c>
      <c r="S74" s="61">
        <v>6</v>
      </c>
      <c r="T74" s="61">
        <f t="shared" si="93"/>
        <v>1</v>
      </c>
      <c r="U74" s="61">
        <v>10</v>
      </c>
      <c r="V74" s="61">
        <f t="shared" si="94"/>
        <v>25</v>
      </c>
      <c r="W74" s="61">
        <v>3</v>
      </c>
      <c r="X74" s="61">
        <f t="shared" si="95"/>
        <v>4</v>
      </c>
      <c r="Y74" s="61">
        <v>10</v>
      </c>
      <c r="Z74" s="61">
        <f t="shared" si="96"/>
        <v>25</v>
      </c>
      <c r="AA74" s="61">
        <v>0</v>
      </c>
      <c r="AB74" s="61">
        <f t="shared" si="97"/>
        <v>25</v>
      </c>
      <c r="AC74" s="61">
        <v>0</v>
      </c>
      <c r="AD74" s="61">
        <f t="shared" si="98"/>
        <v>25</v>
      </c>
      <c r="AE74" s="61">
        <v>9</v>
      </c>
      <c r="AF74" s="61">
        <f t="shared" si="99"/>
        <v>16</v>
      </c>
      <c r="AG74" s="61">
        <v>7</v>
      </c>
      <c r="AH74" s="61">
        <f t="shared" si="100"/>
        <v>4</v>
      </c>
      <c r="AI74" s="61">
        <v>7</v>
      </c>
      <c r="AJ74" s="61">
        <f t="shared" si="101"/>
        <v>4</v>
      </c>
      <c r="AK74" s="61">
        <v>10</v>
      </c>
      <c r="AL74" s="61">
        <f t="shared" si="102"/>
        <v>25</v>
      </c>
      <c r="AM74" s="61">
        <v>1</v>
      </c>
      <c r="AN74" s="61">
        <f t="shared" si="103"/>
        <v>16</v>
      </c>
      <c r="AO74" s="61">
        <v>6</v>
      </c>
      <c r="AP74" s="61">
        <f t="shared" si="104"/>
        <v>1</v>
      </c>
      <c r="AQ74" s="61">
        <v>2</v>
      </c>
      <c r="AR74" s="61">
        <f t="shared" si="105"/>
        <v>9</v>
      </c>
      <c r="AS74" s="61">
        <v>2</v>
      </c>
      <c r="AT74" s="61">
        <f t="shared" si="106"/>
        <v>9</v>
      </c>
      <c r="AU74" s="61">
        <v>6</v>
      </c>
      <c r="AV74" s="61">
        <f t="shared" si="107"/>
        <v>1</v>
      </c>
      <c r="AW74" s="61">
        <v>10</v>
      </c>
      <c r="AX74" s="61">
        <f t="shared" si="108"/>
        <v>25</v>
      </c>
      <c r="AY74" s="61">
        <v>0</v>
      </c>
      <c r="AZ74" s="61">
        <f t="shared" si="109"/>
        <v>25</v>
      </c>
      <c r="BA74" s="61">
        <v>8</v>
      </c>
      <c r="BB74" s="61">
        <f t="shared" si="110"/>
        <v>9</v>
      </c>
      <c r="BC74" s="61">
        <v>4</v>
      </c>
      <c r="BD74" s="61">
        <f t="shared" si="111"/>
        <v>1</v>
      </c>
      <c r="BE74" s="61">
        <v>4</v>
      </c>
      <c r="BF74" s="61">
        <f t="shared" si="112"/>
        <v>1</v>
      </c>
      <c r="BG74" s="61">
        <v>4</v>
      </c>
      <c r="BH74" s="61">
        <f t="shared" si="113"/>
        <v>1</v>
      </c>
      <c r="BI74" s="61">
        <v>8</v>
      </c>
      <c r="BJ74" s="61">
        <f t="shared" si="114"/>
        <v>9</v>
      </c>
      <c r="BK74" s="61">
        <v>4</v>
      </c>
      <c r="BL74" s="61">
        <f t="shared" si="115"/>
        <v>1</v>
      </c>
      <c r="BM74" s="61">
        <v>10</v>
      </c>
      <c r="BN74" s="61">
        <f t="shared" si="116"/>
        <v>25</v>
      </c>
      <c r="BO74" s="61">
        <v>6</v>
      </c>
      <c r="BP74" s="61">
        <f t="shared" si="117"/>
        <v>1</v>
      </c>
      <c r="BQ74" s="61">
        <v>9</v>
      </c>
      <c r="BR74" s="61">
        <f t="shared" si="118"/>
        <v>16</v>
      </c>
      <c r="BS74" s="61">
        <v>10</v>
      </c>
      <c r="BT74" s="61">
        <f t="shared" si="119"/>
        <v>25</v>
      </c>
      <c r="BU74" s="61">
        <v>1</v>
      </c>
      <c r="BV74" s="61">
        <f t="shared" si="120"/>
        <v>16</v>
      </c>
      <c r="BW74" s="30">
        <v>3</v>
      </c>
      <c r="BX74" s="20">
        <f t="shared" si="121"/>
        <v>4</v>
      </c>
      <c r="BY74" s="26">
        <f t="shared" si="125"/>
        <v>5.59375</v>
      </c>
      <c r="BZ74" s="26"/>
      <c r="CA74" s="26">
        <f t="shared" si="126"/>
        <v>0.3525390625</v>
      </c>
      <c r="CB74" s="16">
        <v>0</v>
      </c>
      <c r="CC74" s="16">
        <v>10</v>
      </c>
      <c r="CD74" s="20">
        <f t="shared" si="122"/>
        <v>100</v>
      </c>
      <c r="CE74" s="40">
        <v>4.2857142857100001</v>
      </c>
      <c r="CF74" s="46">
        <f t="shared" si="123"/>
        <v>0.51020408163877529</v>
      </c>
      <c r="CG74" s="60">
        <f>Table1[[#This Row],[PROMEDIO-HUMANO]]/10</f>
        <v>0.5</v>
      </c>
      <c r="CH74" s="40">
        <v>5.7142857142899999</v>
      </c>
      <c r="CI74" s="16">
        <v>2.87</v>
      </c>
      <c r="CJ74" s="16">
        <f t="shared" si="127"/>
        <v>6.13</v>
      </c>
      <c r="CK74">
        <f>POWER((Table1[[#This Row],[PROMEDIO-HUMANO]]-CJ74),2)</f>
        <v>1.2768999999999997</v>
      </c>
      <c r="CL74">
        <v>6.9168999999999992</v>
      </c>
      <c r="CM74">
        <v>0.87301587301600003</v>
      </c>
      <c r="CN74" s="68">
        <f t="shared" si="124"/>
        <v>17.031997984377892</v>
      </c>
      <c r="CO74" s="16">
        <f>ABS(Table1[[#This Row],[PROMEDIO-HUMANO]]-CJ74)</f>
        <v>1.1299999999999999</v>
      </c>
      <c r="CP74" s="16">
        <f>ABS(Table1[[#This Row],[PROMEDIO-HUMANO]]-CM74)</f>
        <v>4.1269841269840004</v>
      </c>
    </row>
    <row r="75" spans="1:94" ht="25.5" customHeight="1">
      <c r="A75">
        <v>1</v>
      </c>
      <c r="B75" s="17" t="s">
        <v>118</v>
      </c>
      <c r="C75" s="16">
        <v>3</v>
      </c>
      <c r="D75" s="16">
        <f t="shared" si="84"/>
        <v>9</v>
      </c>
      <c r="E75" s="28">
        <v>0</v>
      </c>
      <c r="F75" s="16">
        <f t="shared" si="85"/>
        <v>0</v>
      </c>
      <c r="G75" s="16">
        <v>1</v>
      </c>
      <c r="H75" s="16">
        <f t="shared" si="86"/>
        <v>1</v>
      </c>
      <c r="I75" s="16">
        <v>7</v>
      </c>
      <c r="J75" s="16">
        <f t="shared" si="87"/>
        <v>49</v>
      </c>
      <c r="K75" s="26">
        <f t="shared" si="88"/>
        <v>2.75</v>
      </c>
      <c r="L75" s="26">
        <v>1.36363636364</v>
      </c>
      <c r="M75" s="26">
        <f t="shared" si="89"/>
        <v>1.9220041322213224</v>
      </c>
      <c r="N75" s="26">
        <f t="shared" si="90"/>
        <v>1.38636363636</v>
      </c>
      <c r="O75" s="61">
        <v>8</v>
      </c>
      <c r="P75" s="44">
        <f t="shared" si="91"/>
        <v>27.5625</v>
      </c>
      <c r="Q75" s="61">
        <v>7</v>
      </c>
      <c r="R75" s="61">
        <f t="shared" si="92"/>
        <v>18.0625</v>
      </c>
      <c r="S75" s="61">
        <v>1</v>
      </c>
      <c r="T75" s="61">
        <f t="shared" si="93"/>
        <v>3.0625</v>
      </c>
      <c r="U75" s="61">
        <v>8</v>
      </c>
      <c r="V75" s="61">
        <f t="shared" si="94"/>
        <v>27.5625</v>
      </c>
      <c r="W75" s="61">
        <v>9</v>
      </c>
      <c r="X75" s="61">
        <f t="shared" si="95"/>
        <v>39.0625</v>
      </c>
      <c r="Y75" s="61">
        <v>10</v>
      </c>
      <c r="Z75" s="61">
        <f t="shared" si="96"/>
        <v>52.5625</v>
      </c>
      <c r="AA75" s="61">
        <v>8</v>
      </c>
      <c r="AB75" s="61">
        <f t="shared" si="97"/>
        <v>27.5625</v>
      </c>
      <c r="AC75" s="61">
        <v>3</v>
      </c>
      <c r="AD75" s="61">
        <f t="shared" si="98"/>
        <v>6.25E-2</v>
      </c>
      <c r="AE75" s="61">
        <v>10</v>
      </c>
      <c r="AF75" s="61">
        <f t="shared" si="99"/>
        <v>52.5625</v>
      </c>
      <c r="AG75" s="61">
        <v>3</v>
      </c>
      <c r="AH75" s="61">
        <f t="shared" si="100"/>
        <v>6.25E-2</v>
      </c>
      <c r="AI75" s="61">
        <v>1</v>
      </c>
      <c r="AJ75" s="61">
        <f t="shared" si="101"/>
        <v>3.0625</v>
      </c>
      <c r="AK75" s="61">
        <v>8</v>
      </c>
      <c r="AL75" s="61">
        <f t="shared" si="102"/>
        <v>27.5625</v>
      </c>
      <c r="AM75" s="61">
        <v>10</v>
      </c>
      <c r="AN75" s="61">
        <f t="shared" si="103"/>
        <v>52.5625</v>
      </c>
      <c r="AO75" s="61">
        <v>8</v>
      </c>
      <c r="AP75" s="61">
        <f t="shared" si="104"/>
        <v>27.5625</v>
      </c>
      <c r="AQ75" s="61">
        <v>10</v>
      </c>
      <c r="AR75" s="61">
        <f t="shared" si="105"/>
        <v>52.5625</v>
      </c>
      <c r="AS75" s="61">
        <v>4</v>
      </c>
      <c r="AT75" s="61">
        <f t="shared" si="106"/>
        <v>1.5625</v>
      </c>
      <c r="AU75" s="61">
        <v>4</v>
      </c>
      <c r="AV75" s="61">
        <f t="shared" si="107"/>
        <v>1.5625</v>
      </c>
      <c r="AW75" s="61">
        <v>1</v>
      </c>
      <c r="AX75" s="61">
        <f t="shared" si="108"/>
        <v>3.0625</v>
      </c>
      <c r="AY75" s="61">
        <v>4</v>
      </c>
      <c r="AZ75" s="61">
        <f t="shared" si="109"/>
        <v>1.5625</v>
      </c>
      <c r="BA75" s="61">
        <v>1</v>
      </c>
      <c r="BB75" s="61">
        <f t="shared" si="110"/>
        <v>3.0625</v>
      </c>
      <c r="BC75" s="61">
        <v>0</v>
      </c>
      <c r="BD75" s="61">
        <f t="shared" si="111"/>
        <v>7.5625</v>
      </c>
      <c r="BE75" s="61">
        <v>8</v>
      </c>
      <c r="BF75" s="61">
        <f t="shared" si="112"/>
        <v>27.5625</v>
      </c>
      <c r="BG75" s="61">
        <v>10</v>
      </c>
      <c r="BH75" s="61">
        <f t="shared" si="113"/>
        <v>52.5625</v>
      </c>
      <c r="BI75" s="61">
        <v>7</v>
      </c>
      <c r="BJ75" s="61">
        <f t="shared" si="114"/>
        <v>18.0625</v>
      </c>
      <c r="BK75" s="61">
        <v>8</v>
      </c>
      <c r="BL75" s="61">
        <f t="shared" si="115"/>
        <v>27.5625</v>
      </c>
      <c r="BM75" s="61">
        <v>10</v>
      </c>
      <c r="BN75" s="61">
        <f t="shared" si="116"/>
        <v>52.5625</v>
      </c>
      <c r="BO75" s="61">
        <v>0</v>
      </c>
      <c r="BP75" s="61">
        <f t="shared" si="117"/>
        <v>7.5625</v>
      </c>
      <c r="BQ75" s="61">
        <v>3</v>
      </c>
      <c r="BR75" s="61">
        <f t="shared" si="118"/>
        <v>6.25E-2</v>
      </c>
      <c r="BS75" s="61">
        <v>3</v>
      </c>
      <c r="BT75" s="61">
        <f t="shared" si="119"/>
        <v>6.25E-2</v>
      </c>
      <c r="BU75" s="61">
        <v>5</v>
      </c>
      <c r="BV75" s="61">
        <f t="shared" si="120"/>
        <v>5.0625</v>
      </c>
      <c r="BW75" s="30">
        <v>6</v>
      </c>
      <c r="BX75" s="20">
        <f t="shared" si="121"/>
        <v>10.5625</v>
      </c>
      <c r="BY75" s="26">
        <f t="shared" si="125"/>
        <v>5.65625</v>
      </c>
      <c r="BZ75" s="26"/>
      <c r="CA75" s="26">
        <f t="shared" si="126"/>
        <v>8.4462890625</v>
      </c>
      <c r="CB75" s="16">
        <v>0</v>
      </c>
      <c r="CC75" s="16">
        <v>10</v>
      </c>
      <c r="CD75" s="20">
        <f t="shared" si="122"/>
        <v>100</v>
      </c>
      <c r="CE75" s="40">
        <v>0</v>
      </c>
      <c r="CF75" s="46">
        <f t="shared" si="123"/>
        <v>7.5625</v>
      </c>
      <c r="CG75" s="60">
        <f>Table1[[#This Row],[PROMEDIO-HUMANO]]/10</f>
        <v>0.27500000000000002</v>
      </c>
      <c r="CH75" s="40">
        <v>10</v>
      </c>
      <c r="CI75" s="16">
        <v>0</v>
      </c>
      <c r="CJ75" s="16">
        <f t="shared" si="127"/>
        <v>9</v>
      </c>
      <c r="CK75">
        <f>POWER((Table1[[#This Row],[PROMEDIO-HUMANO]]-CJ75),2)</f>
        <v>39.0625</v>
      </c>
      <c r="CL75">
        <v>39.0625</v>
      </c>
      <c r="CM75">
        <v>0.2734375</v>
      </c>
      <c r="CN75" s="68">
        <f t="shared" si="124"/>
        <v>6.13336181640625</v>
      </c>
      <c r="CO75" s="16">
        <f>ABS(Table1[[#This Row],[PROMEDIO-HUMANO]]-CJ75)</f>
        <v>6.25</v>
      </c>
      <c r="CP75" s="16">
        <f>ABS(Table1[[#This Row],[PROMEDIO-HUMANO]]-CM75)</f>
        <v>2.4765625</v>
      </c>
    </row>
    <row r="76" spans="1:94" ht="25.5" customHeight="1">
      <c r="A76">
        <v>1</v>
      </c>
      <c r="B76" s="15" t="s">
        <v>119</v>
      </c>
      <c r="C76" s="16">
        <v>3</v>
      </c>
      <c r="D76" s="16">
        <f t="shared" si="84"/>
        <v>9</v>
      </c>
      <c r="E76" s="28">
        <v>0</v>
      </c>
      <c r="F76" s="16">
        <f t="shared" si="85"/>
        <v>0</v>
      </c>
      <c r="G76" s="16">
        <v>1</v>
      </c>
      <c r="H76" s="16">
        <f t="shared" si="86"/>
        <v>1</v>
      </c>
      <c r="I76" s="16">
        <v>7</v>
      </c>
      <c r="J76" s="16">
        <f t="shared" si="87"/>
        <v>49</v>
      </c>
      <c r="K76" s="26">
        <f t="shared" si="88"/>
        <v>2.75</v>
      </c>
      <c r="L76" s="26">
        <v>0</v>
      </c>
      <c r="M76" s="26">
        <f t="shared" si="89"/>
        <v>7.5625</v>
      </c>
      <c r="N76" s="26">
        <f t="shared" si="90"/>
        <v>2.75</v>
      </c>
      <c r="O76" s="61">
        <v>9</v>
      </c>
      <c r="P76" s="44">
        <f t="shared" si="91"/>
        <v>39.0625</v>
      </c>
      <c r="Q76" s="61">
        <v>8</v>
      </c>
      <c r="R76" s="61">
        <f t="shared" si="92"/>
        <v>27.5625</v>
      </c>
      <c r="S76" s="61">
        <v>6</v>
      </c>
      <c r="T76" s="61">
        <f t="shared" si="93"/>
        <v>10.5625</v>
      </c>
      <c r="U76" s="61">
        <v>9</v>
      </c>
      <c r="V76" s="61">
        <f t="shared" si="94"/>
        <v>39.0625</v>
      </c>
      <c r="W76" s="61">
        <v>8</v>
      </c>
      <c r="X76" s="61">
        <f t="shared" si="95"/>
        <v>27.5625</v>
      </c>
      <c r="Y76" s="61">
        <v>3</v>
      </c>
      <c r="Z76" s="61">
        <f t="shared" si="96"/>
        <v>6.25E-2</v>
      </c>
      <c r="AA76" s="61">
        <v>2</v>
      </c>
      <c r="AB76" s="61">
        <f t="shared" si="97"/>
        <v>0.5625</v>
      </c>
      <c r="AC76" s="61">
        <v>1</v>
      </c>
      <c r="AD76" s="61">
        <f t="shared" si="98"/>
        <v>3.0625</v>
      </c>
      <c r="AE76" s="61">
        <v>10</v>
      </c>
      <c r="AF76" s="61">
        <f t="shared" si="99"/>
        <v>52.5625</v>
      </c>
      <c r="AG76" s="61">
        <v>6</v>
      </c>
      <c r="AH76" s="61">
        <f t="shared" si="100"/>
        <v>10.5625</v>
      </c>
      <c r="AI76" s="61">
        <v>1</v>
      </c>
      <c r="AJ76" s="61">
        <f t="shared" si="101"/>
        <v>3.0625</v>
      </c>
      <c r="AK76" s="61">
        <v>6</v>
      </c>
      <c r="AL76" s="61">
        <f t="shared" si="102"/>
        <v>10.5625</v>
      </c>
      <c r="AM76" s="61">
        <v>0</v>
      </c>
      <c r="AN76" s="61">
        <f t="shared" si="103"/>
        <v>7.5625</v>
      </c>
      <c r="AO76" s="61">
        <v>2</v>
      </c>
      <c r="AP76" s="61">
        <f t="shared" si="104"/>
        <v>0.5625</v>
      </c>
      <c r="AQ76" s="61">
        <v>3</v>
      </c>
      <c r="AR76" s="61">
        <f t="shared" si="105"/>
        <v>6.25E-2</v>
      </c>
      <c r="AS76" s="61">
        <v>3</v>
      </c>
      <c r="AT76" s="61">
        <f t="shared" si="106"/>
        <v>6.25E-2</v>
      </c>
      <c r="AU76" s="61">
        <v>4</v>
      </c>
      <c r="AV76" s="61">
        <f t="shared" si="107"/>
        <v>1.5625</v>
      </c>
      <c r="AW76" s="61">
        <v>7</v>
      </c>
      <c r="AX76" s="61">
        <f t="shared" si="108"/>
        <v>18.0625</v>
      </c>
      <c r="AY76" s="61">
        <v>9</v>
      </c>
      <c r="AZ76" s="61">
        <f t="shared" si="109"/>
        <v>39.0625</v>
      </c>
      <c r="BA76" s="61">
        <v>3</v>
      </c>
      <c r="BB76" s="61">
        <f t="shared" si="110"/>
        <v>6.25E-2</v>
      </c>
      <c r="BC76" s="61">
        <v>10</v>
      </c>
      <c r="BD76" s="61">
        <f t="shared" si="111"/>
        <v>52.5625</v>
      </c>
      <c r="BE76" s="61">
        <v>3</v>
      </c>
      <c r="BF76" s="61">
        <f t="shared" si="112"/>
        <v>6.25E-2</v>
      </c>
      <c r="BG76" s="61">
        <v>1</v>
      </c>
      <c r="BH76" s="61">
        <f t="shared" si="113"/>
        <v>3.0625</v>
      </c>
      <c r="BI76" s="61">
        <v>3</v>
      </c>
      <c r="BJ76" s="61">
        <f t="shared" si="114"/>
        <v>6.25E-2</v>
      </c>
      <c r="BK76" s="61">
        <v>6</v>
      </c>
      <c r="BL76" s="61">
        <f t="shared" si="115"/>
        <v>10.5625</v>
      </c>
      <c r="BM76" s="61">
        <v>8</v>
      </c>
      <c r="BN76" s="61">
        <f t="shared" si="116"/>
        <v>27.5625</v>
      </c>
      <c r="BO76" s="61">
        <v>4</v>
      </c>
      <c r="BP76" s="61">
        <f t="shared" si="117"/>
        <v>1.5625</v>
      </c>
      <c r="BQ76" s="61">
        <v>9</v>
      </c>
      <c r="BR76" s="61">
        <f t="shared" si="118"/>
        <v>39.0625</v>
      </c>
      <c r="BS76" s="61">
        <v>2</v>
      </c>
      <c r="BT76" s="61">
        <f t="shared" si="119"/>
        <v>0.5625</v>
      </c>
      <c r="BU76" s="61">
        <v>7</v>
      </c>
      <c r="BV76" s="61">
        <f t="shared" si="120"/>
        <v>18.0625</v>
      </c>
      <c r="BW76" s="30">
        <v>1</v>
      </c>
      <c r="BX76" s="20">
        <f t="shared" si="121"/>
        <v>3.0625</v>
      </c>
      <c r="BY76" s="26">
        <f t="shared" si="125"/>
        <v>4.875</v>
      </c>
      <c r="BZ76" s="26"/>
      <c r="CA76" s="26">
        <f t="shared" si="126"/>
        <v>4.515625</v>
      </c>
      <c r="CB76" s="16">
        <v>0</v>
      </c>
      <c r="CC76" s="16">
        <v>10</v>
      </c>
      <c r="CD76" s="20">
        <f t="shared" si="122"/>
        <v>100</v>
      </c>
      <c r="CE76" s="40">
        <v>0</v>
      </c>
      <c r="CF76" s="46">
        <f t="shared" si="123"/>
        <v>7.5625</v>
      </c>
      <c r="CG76" s="60">
        <f>Table1[[#This Row],[PROMEDIO-HUMANO]]/10</f>
        <v>0.27500000000000002</v>
      </c>
      <c r="CH76" s="40">
        <v>10</v>
      </c>
      <c r="CI76" s="16">
        <v>0</v>
      </c>
      <c r="CJ76" s="16">
        <f t="shared" si="127"/>
        <v>9</v>
      </c>
      <c r="CK76">
        <f>POWER((Table1[[#This Row],[PROMEDIO-HUMANO]]-CJ76),2)</f>
        <v>39.0625</v>
      </c>
      <c r="CL76">
        <v>20.25</v>
      </c>
      <c r="CM76">
        <v>0.19230769230799999</v>
      </c>
      <c r="CN76" s="68">
        <f t="shared" si="124"/>
        <v>6.5417899408268294</v>
      </c>
      <c r="CO76" s="16">
        <f>ABS(Table1[[#This Row],[PROMEDIO-HUMANO]]-CJ76)</f>
        <v>6.25</v>
      </c>
      <c r="CP76" s="16">
        <f>ABS(Table1[[#This Row],[PROMEDIO-HUMANO]]-CM76)</f>
        <v>2.5576923076920002</v>
      </c>
    </row>
    <row r="77" spans="1:94" ht="25.5" customHeight="1">
      <c r="A77">
        <v>1</v>
      </c>
      <c r="B77" s="17" t="s">
        <v>120</v>
      </c>
      <c r="C77" s="16">
        <v>3</v>
      </c>
      <c r="D77" s="16">
        <f t="shared" si="84"/>
        <v>9</v>
      </c>
      <c r="E77" s="28">
        <v>3</v>
      </c>
      <c r="F77" s="16">
        <f t="shared" si="85"/>
        <v>9</v>
      </c>
      <c r="G77" s="16">
        <v>2</v>
      </c>
      <c r="H77" s="16">
        <f t="shared" si="86"/>
        <v>4</v>
      </c>
      <c r="I77" s="16">
        <v>7</v>
      </c>
      <c r="J77" s="16">
        <f t="shared" si="87"/>
        <v>49</v>
      </c>
      <c r="K77" s="26">
        <f t="shared" si="88"/>
        <v>3.75</v>
      </c>
      <c r="L77" s="26">
        <v>3.1578947368399999</v>
      </c>
      <c r="M77" s="26">
        <f t="shared" si="89"/>
        <v>0.35058864266177298</v>
      </c>
      <c r="N77" s="26">
        <f t="shared" si="90"/>
        <v>0.59210526316000012</v>
      </c>
      <c r="O77" s="61">
        <v>6</v>
      </c>
      <c r="P77" s="44">
        <f t="shared" si="91"/>
        <v>5.0625</v>
      </c>
      <c r="Q77" s="61">
        <v>7</v>
      </c>
      <c r="R77" s="61">
        <f t="shared" si="92"/>
        <v>10.5625</v>
      </c>
      <c r="S77" s="61">
        <v>6</v>
      </c>
      <c r="T77" s="61">
        <f t="shared" si="93"/>
        <v>5.0625</v>
      </c>
      <c r="U77" s="61">
        <v>3</v>
      </c>
      <c r="V77" s="61">
        <f t="shared" si="94"/>
        <v>0.5625</v>
      </c>
      <c r="W77" s="61">
        <v>7</v>
      </c>
      <c r="X77" s="61">
        <f t="shared" si="95"/>
        <v>10.5625</v>
      </c>
      <c r="Y77" s="61">
        <v>7</v>
      </c>
      <c r="Z77" s="61">
        <f t="shared" si="96"/>
        <v>10.5625</v>
      </c>
      <c r="AA77" s="61">
        <v>2</v>
      </c>
      <c r="AB77" s="61">
        <f t="shared" si="97"/>
        <v>3.0625</v>
      </c>
      <c r="AC77" s="61">
        <v>6</v>
      </c>
      <c r="AD77" s="61">
        <f t="shared" si="98"/>
        <v>5.0625</v>
      </c>
      <c r="AE77" s="61">
        <v>4</v>
      </c>
      <c r="AF77" s="61">
        <f t="shared" si="99"/>
        <v>6.25E-2</v>
      </c>
      <c r="AG77" s="61">
        <v>10</v>
      </c>
      <c r="AH77" s="61">
        <f t="shared" si="100"/>
        <v>39.0625</v>
      </c>
      <c r="AI77" s="61">
        <v>1</v>
      </c>
      <c r="AJ77" s="61">
        <f t="shared" si="101"/>
        <v>7.5625</v>
      </c>
      <c r="AK77" s="61">
        <v>1</v>
      </c>
      <c r="AL77" s="61">
        <f t="shared" si="102"/>
        <v>7.5625</v>
      </c>
      <c r="AM77" s="61">
        <v>2</v>
      </c>
      <c r="AN77" s="61">
        <f t="shared" si="103"/>
        <v>3.0625</v>
      </c>
      <c r="AO77" s="61">
        <v>10</v>
      </c>
      <c r="AP77" s="61">
        <f t="shared" si="104"/>
        <v>39.0625</v>
      </c>
      <c r="AQ77" s="61">
        <v>5</v>
      </c>
      <c r="AR77" s="61">
        <f t="shared" si="105"/>
        <v>1.5625</v>
      </c>
      <c r="AS77" s="61">
        <v>6</v>
      </c>
      <c r="AT77" s="61">
        <f t="shared" si="106"/>
        <v>5.0625</v>
      </c>
      <c r="AU77" s="61">
        <v>5</v>
      </c>
      <c r="AV77" s="61">
        <f t="shared" si="107"/>
        <v>1.5625</v>
      </c>
      <c r="AW77" s="61">
        <v>6</v>
      </c>
      <c r="AX77" s="61">
        <f t="shared" si="108"/>
        <v>5.0625</v>
      </c>
      <c r="AY77" s="61">
        <v>8</v>
      </c>
      <c r="AZ77" s="61">
        <f t="shared" si="109"/>
        <v>18.0625</v>
      </c>
      <c r="BA77" s="61">
        <v>9</v>
      </c>
      <c r="BB77" s="61">
        <f t="shared" si="110"/>
        <v>27.5625</v>
      </c>
      <c r="BC77" s="61">
        <v>4</v>
      </c>
      <c r="BD77" s="61">
        <f t="shared" si="111"/>
        <v>6.25E-2</v>
      </c>
      <c r="BE77" s="61">
        <v>10</v>
      </c>
      <c r="BF77" s="61">
        <f t="shared" si="112"/>
        <v>39.0625</v>
      </c>
      <c r="BG77" s="61">
        <v>6</v>
      </c>
      <c r="BH77" s="61">
        <f t="shared" si="113"/>
        <v>5.0625</v>
      </c>
      <c r="BI77" s="61">
        <v>4</v>
      </c>
      <c r="BJ77" s="61">
        <f t="shared" si="114"/>
        <v>6.25E-2</v>
      </c>
      <c r="BK77" s="61">
        <v>0</v>
      </c>
      <c r="BL77" s="61">
        <f t="shared" si="115"/>
        <v>14.0625</v>
      </c>
      <c r="BM77" s="61">
        <v>10</v>
      </c>
      <c r="BN77" s="61">
        <f t="shared" si="116"/>
        <v>39.0625</v>
      </c>
      <c r="BO77" s="61">
        <v>6</v>
      </c>
      <c r="BP77" s="61">
        <f t="shared" si="117"/>
        <v>5.0625</v>
      </c>
      <c r="BQ77" s="61">
        <v>1</v>
      </c>
      <c r="BR77" s="61">
        <f t="shared" si="118"/>
        <v>7.5625</v>
      </c>
      <c r="BS77" s="61">
        <v>10</v>
      </c>
      <c r="BT77" s="61">
        <f t="shared" si="119"/>
        <v>39.0625</v>
      </c>
      <c r="BU77" s="61">
        <v>4</v>
      </c>
      <c r="BV77" s="61">
        <f t="shared" si="120"/>
        <v>6.25E-2</v>
      </c>
      <c r="BW77" s="30">
        <v>1</v>
      </c>
      <c r="BX77" s="20">
        <f t="shared" si="121"/>
        <v>7.5625</v>
      </c>
      <c r="BY77" s="26">
        <f t="shared" si="125"/>
        <v>5.53125</v>
      </c>
      <c r="BZ77" s="26"/>
      <c r="CA77" s="26">
        <f t="shared" si="126"/>
        <v>3.1728515625</v>
      </c>
      <c r="CB77" s="16">
        <v>0</v>
      </c>
      <c r="CC77" s="16">
        <v>10</v>
      </c>
      <c r="CD77" s="20">
        <f t="shared" si="122"/>
        <v>100</v>
      </c>
      <c r="CE77" s="40">
        <v>0</v>
      </c>
      <c r="CF77" s="46">
        <f t="shared" si="123"/>
        <v>14.0625</v>
      </c>
      <c r="CG77" s="60">
        <f>Table1[[#This Row],[PROMEDIO-HUMANO]]/10</f>
        <v>0.375</v>
      </c>
      <c r="CH77" s="40">
        <v>10</v>
      </c>
      <c r="CI77" s="16">
        <v>0</v>
      </c>
      <c r="CJ77" s="16">
        <f t="shared" si="127"/>
        <v>9</v>
      </c>
      <c r="CK77">
        <f>POWER((Table1[[#This Row],[PROMEDIO-HUMANO]]-CJ77),2)</f>
        <v>27.5625</v>
      </c>
      <c r="CL77">
        <v>56.25</v>
      </c>
      <c r="CM77">
        <v>0.38235294117599999</v>
      </c>
      <c r="CN77" s="68">
        <f t="shared" si="124"/>
        <v>11.341046712805939</v>
      </c>
      <c r="CO77" s="16">
        <f>ABS(Table1[[#This Row],[PROMEDIO-HUMANO]]-CJ77)</f>
        <v>5.25</v>
      </c>
      <c r="CP77" s="16">
        <f>ABS(Table1[[#This Row],[PROMEDIO-HUMANO]]-CM77)</f>
        <v>3.3676470588240002</v>
      </c>
    </row>
    <row r="78" spans="1:94" ht="51" customHeight="1">
      <c r="A78">
        <v>1</v>
      </c>
      <c r="B78" s="15" t="s">
        <v>121</v>
      </c>
      <c r="C78" s="16">
        <v>6</v>
      </c>
      <c r="D78" s="16">
        <f t="shared" si="84"/>
        <v>36</v>
      </c>
      <c r="E78" s="28">
        <v>2</v>
      </c>
      <c r="F78" s="16">
        <f t="shared" si="85"/>
        <v>4</v>
      </c>
      <c r="G78" s="16">
        <v>3</v>
      </c>
      <c r="H78" s="16">
        <f t="shared" si="86"/>
        <v>9</v>
      </c>
      <c r="I78" s="16">
        <v>7</v>
      </c>
      <c r="J78" s="16">
        <f t="shared" si="87"/>
        <v>49</v>
      </c>
      <c r="K78" s="26">
        <f t="shared" si="88"/>
        <v>4.5</v>
      </c>
      <c r="L78" s="26">
        <v>2.30769230769</v>
      </c>
      <c r="M78" s="26">
        <f t="shared" si="89"/>
        <v>4.806213017761598</v>
      </c>
      <c r="N78" s="26">
        <f t="shared" si="90"/>
        <v>2.19230769231</v>
      </c>
      <c r="O78" s="61">
        <v>2</v>
      </c>
      <c r="P78" s="44">
        <f t="shared" si="91"/>
        <v>6.25</v>
      </c>
      <c r="Q78" s="61">
        <v>10</v>
      </c>
      <c r="R78" s="61">
        <f t="shared" si="92"/>
        <v>30.25</v>
      </c>
      <c r="S78" s="61">
        <v>5</v>
      </c>
      <c r="T78" s="61">
        <f t="shared" si="93"/>
        <v>0.25</v>
      </c>
      <c r="U78" s="61">
        <v>7</v>
      </c>
      <c r="V78" s="61">
        <f t="shared" si="94"/>
        <v>6.25</v>
      </c>
      <c r="W78" s="61">
        <v>8</v>
      </c>
      <c r="X78" s="61">
        <f t="shared" si="95"/>
        <v>12.25</v>
      </c>
      <c r="Y78" s="61">
        <v>3</v>
      </c>
      <c r="Z78" s="61">
        <f t="shared" si="96"/>
        <v>2.25</v>
      </c>
      <c r="AA78" s="61">
        <v>9</v>
      </c>
      <c r="AB78" s="61">
        <f t="shared" si="97"/>
        <v>20.25</v>
      </c>
      <c r="AC78" s="61">
        <v>8</v>
      </c>
      <c r="AD78" s="61">
        <f t="shared" si="98"/>
        <v>12.25</v>
      </c>
      <c r="AE78" s="61">
        <v>5</v>
      </c>
      <c r="AF78" s="61">
        <f t="shared" si="99"/>
        <v>0.25</v>
      </c>
      <c r="AG78" s="61">
        <v>9</v>
      </c>
      <c r="AH78" s="61">
        <f t="shared" si="100"/>
        <v>20.25</v>
      </c>
      <c r="AI78" s="61">
        <v>10</v>
      </c>
      <c r="AJ78" s="61">
        <f t="shared" si="101"/>
        <v>30.25</v>
      </c>
      <c r="AK78" s="61">
        <v>3</v>
      </c>
      <c r="AL78" s="61">
        <f t="shared" si="102"/>
        <v>2.25</v>
      </c>
      <c r="AM78" s="61">
        <v>3</v>
      </c>
      <c r="AN78" s="61">
        <f t="shared" si="103"/>
        <v>2.25</v>
      </c>
      <c r="AO78" s="61">
        <v>5</v>
      </c>
      <c r="AP78" s="61">
        <f t="shared" si="104"/>
        <v>0.25</v>
      </c>
      <c r="AQ78" s="61">
        <v>1</v>
      </c>
      <c r="AR78" s="61">
        <f t="shared" si="105"/>
        <v>12.25</v>
      </c>
      <c r="AS78" s="61">
        <v>0</v>
      </c>
      <c r="AT78" s="61">
        <f t="shared" si="106"/>
        <v>20.25</v>
      </c>
      <c r="AU78" s="61">
        <v>3</v>
      </c>
      <c r="AV78" s="61">
        <f t="shared" si="107"/>
        <v>2.25</v>
      </c>
      <c r="AW78" s="61">
        <v>2</v>
      </c>
      <c r="AX78" s="61">
        <f t="shared" si="108"/>
        <v>6.25</v>
      </c>
      <c r="AY78" s="61">
        <v>6</v>
      </c>
      <c r="AZ78" s="61">
        <f t="shared" si="109"/>
        <v>2.25</v>
      </c>
      <c r="BA78" s="61">
        <v>6</v>
      </c>
      <c r="BB78" s="61">
        <f t="shared" si="110"/>
        <v>2.25</v>
      </c>
      <c r="BC78" s="61">
        <v>5</v>
      </c>
      <c r="BD78" s="61">
        <f t="shared" si="111"/>
        <v>0.25</v>
      </c>
      <c r="BE78" s="61">
        <v>8</v>
      </c>
      <c r="BF78" s="61">
        <f t="shared" si="112"/>
        <v>12.25</v>
      </c>
      <c r="BG78" s="61">
        <v>3</v>
      </c>
      <c r="BH78" s="61">
        <f t="shared" si="113"/>
        <v>2.25</v>
      </c>
      <c r="BI78" s="61">
        <v>4</v>
      </c>
      <c r="BJ78" s="61">
        <f t="shared" si="114"/>
        <v>0.25</v>
      </c>
      <c r="BK78" s="61">
        <v>5</v>
      </c>
      <c r="BL78" s="61">
        <f t="shared" si="115"/>
        <v>0.25</v>
      </c>
      <c r="BM78" s="61">
        <v>10</v>
      </c>
      <c r="BN78" s="61">
        <f t="shared" si="116"/>
        <v>30.25</v>
      </c>
      <c r="BO78" s="61">
        <v>6</v>
      </c>
      <c r="BP78" s="61">
        <f t="shared" si="117"/>
        <v>2.25</v>
      </c>
      <c r="BQ78" s="61">
        <v>6</v>
      </c>
      <c r="BR78" s="61">
        <f t="shared" si="118"/>
        <v>2.25</v>
      </c>
      <c r="BS78" s="61">
        <v>10</v>
      </c>
      <c r="BT78" s="61">
        <f t="shared" si="119"/>
        <v>30.25</v>
      </c>
      <c r="BU78" s="61">
        <v>5</v>
      </c>
      <c r="BV78" s="61">
        <f t="shared" si="120"/>
        <v>0.25</v>
      </c>
      <c r="BW78" s="30">
        <v>9</v>
      </c>
      <c r="BX78" s="20">
        <f t="shared" si="121"/>
        <v>20.25</v>
      </c>
      <c r="BY78" s="26">
        <f t="shared" si="125"/>
        <v>5.8125</v>
      </c>
      <c r="BZ78" s="26"/>
      <c r="CA78" s="26">
        <f t="shared" si="126"/>
        <v>1.72265625</v>
      </c>
      <c r="CB78" s="16">
        <v>0</v>
      </c>
      <c r="CC78" s="16">
        <v>10</v>
      </c>
      <c r="CD78" s="20">
        <f t="shared" si="122"/>
        <v>100</v>
      </c>
      <c r="CE78" s="40">
        <v>1.6666666666700001</v>
      </c>
      <c r="CF78" s="46">
        <f t="shared" si="123"/>
        <v>8.027777777758887</v>
      </c>
      <c r="CG78" s="60">
        <f>Table1[[#This Row],[PROMEDIO-HUMANO]]/10</f>
        <v>0.45</v>
      </c>
      <c r="CH78" s="40">
        <v>8.3333333333299997</v>
      </c>
      <c r="CI78" s="16">
        <v>2.12</v>
      </c>
      <c r="CJ78" s="16">
        <f t="shared" si="127"/>
        <v>6.88</v>
      </c>
      <c r="CK78">
        <f>POWER((Table1[[#This Row],[PROMEDIO-HUMANO]]-CJ78),2)</f>
        <v>5.6643999999999997</v>
      </c>
      <c r="CL78">
        <v>5.6643999999999997</v>
      </c>
      <c r="CM78">
        <v>0.67307692307699996</v>
      </c>
      <c r="CN78" s="68">
        <f t="shared" si="124"/>
        <v>14.645340236685804</v>
      </c>
      <c r="CO78" s="16">
        <f>ABS(Table1[[#This Row],[PROMEDIO-HUMANO]]-CJ78)</f>
        <v>2.38</v>
      </c>
      <c r="CP78" s="16">
        <f>ABS(Table1[[#This Row],[PROMEDIO-HUMANO]]-CM78)</f>
        <v>3.8269230769230003</v>
      </c>
    </row>
    <row r="79" spans="1:94" ht="51" customHeight="1">
      <c r="A79">
        <v>1</v>
      </c>
      <c r="B79" s="18" t="s">
        <v>122</v>
      </c>
      <c r="C79" s="16">
        <v>0</v>
      </c>
      <c r="D79" s="16">
        <f t="shared" si="84"/>
        <v>0</v>
      </c>
      <c r="E79" s="28">
        <v>0</v>
      </c>
      <c r="F79" s="16">
        <f t="shared" si="85"/>
        <v>0</v>
      </c>
      <c r="G79" s="16">
        <v>1</v>
      </c>
      <c r="H79" s="16">
        <f t="shared" si="86"/>
        <v>1</v>
      </c>
      <c r="I79" s="16">
        <v>7</v>
      </c>
      <c r="J79" s="16">
        <f t="shared" si="87"/>
        <v>49</v>
      </c>
      <c r="K79" s="26">
        <f t="shared" si="88"/>
        <v>2</v>
      </c>
      <c r="L79" s="26">
        <v>0</v>
      </c>
      <c r="M79" s="26">
        <f t="shared" si="89"/>
        <v>4</v>
      </c>
      <c r="N79" s="26">
        <f t="shared" si="90"/>
        <v>2</v>
      </c>
      <c r="O79" s="61">
        <v>2</v>
      </c>
      <c r="P79" s="44">
        <f t="shared" si="91"/>
        <v>0</v>
      </c>
      <c r="Q79" s="61">
        <v>9</v>
      </c>
      <c r="R79" s="61">
        <f t="shared" si="92"/>
        <v>49</v>
      </c>
      <c r="S79" s="61">
        <v>4</v>
      </c>
      <c r="T79" s="61">
        <f t="shared" si="93"/>
        <v>4</v>
      </c>
      <c r="U79" s="61">
        <v>4</v>
      </c>
      <c r="V79" s="61">
        <f t="shared" si="94"/>
        <v>4</v>
      </c>
      <c r="W79" s="61">
        <v>8</v>
      </c>
      <c r="X79" s="61">
        <f t="shared" si="95"/>
        <v>36</v>
      </c>
      <c r="Y79" s="61">
        <v>3</v>
      </c>
      <c r="Z79" s="61">
        <f t="shared" si="96"/>
        <v>1</v>
      </c>
      <c r="AA79" s="61">
        <v>10</v>
      </c>
      <c r="AB79" s="61">
        <f t="shared" si="97"/>
        <v>64</v>
      </c>
      <c r="AC79" s="61">
        <v>7</v>
      </c>
      <c r="AD79" s="61">
        <f t="shared" si="98"/>
        <v>25</v>
      </c>
      <c r="AE79" s="61">
        <v>0</v>
      </c>
      <c r="AF79" s="61">
        <f t="shared" si="99"/>
        <v>4</v>
      </c>
      <c r="AG79" s="61">
        <v>5</v>
      </c>
      <c r="AH79" s="61">
        <f t="shared" si="100"/>
        <v>9</v>
      </c>
      <c r="AI79" s="61">
        <v>3</v>
      </c>
      <c r="AJ79" s="61">
        <f t="shared" si="101"/>
        <v>1</v>
      </c>
      <c r="AK79" s="61">
        <v>0</v>
      </c>
      <c r="AL79" s="61">
        <f t="shared" si="102"/>
        <v>4</v>
      </c>
      <c r="AM79" s="61">
        <v>0</v>
      </c>
      <c r="AN79" s="61">
        <f t="shared" si="103"/>
        <v>4</v>
      </c>
      <c r="AO79" s="61">
        <v>8</v>
      </c>
      <c r="AP79" s="61">
        <f t="shared" si="104"/>
        <v>36</v>
      </c>
      <c r="AQ79" s="61">
        <v>5</v>
      </c>
      <c r="AR79" s="61">
        <f t="shared" si="105"/>
        <v>9</v>
      </c>
      <c r="AS79" s="61">
        <v>2</v>
      </c>
      <c r="AT79" s="61">
        <f t="shared" si="106"/>
        <v>0</v>
      </c>
      <c r="AU79" s="61">
        <v>6</v>
      </c>
      <c r="AV79" s="61">
        <f t="shared" si="107"/>
        <v>16</v>
      </c>
      <c r="AW79" s="61">
        <v>4</v>
      </c>
      <c r="AX79" s="61">
        <f t="shared" si="108"/>
        <v>4</v>
      </c>
      <c r="AY79" s="61">
        <v>4</v>
      </c>
      <c r="AZ79" s="61">
        <f t="shared" si="109"/>
        <v>4</v>
      </c>
      <c r="BA79" s="61">
        <v>9</v>
      </c>
      <c r="BB79" s="61">
        <f t="shared" si="110"/>
        <v>49</v>
      </c>
      <c r="BC79" s="61">
        <v>1</v>
      </c>
      <c r="BD79" s="61">
        <f t="shared" si="111"/>
        <v>1</v>
      </c>
      <c r="BE79" s="61">
        <v>7</v>
      </c>
      <c r="BF79" s="61">
        <f t="shared" si="112"/>
        <v>25</v>
      </c>
      <c r="BG79" s="61">
        <v>3</v>
      </c>
      <c r="BH79" s="61">
        <f t="shared" si="113"/>
        <v>1</v>
      </c>
      <c r="BI79" s="61">
        <v>9</v>
      </c>
      <c r="BJ79" s="61">
        <f t="shared" si="114"/>
        <v>49</v>
      </c>
      <c r="BK79" s="61">
        <v>3</v>
      </c>
      <c r="BL79" s="61">
        <f t="shared" si="115"/>
        <v>1</v>
      </c>
      <c r="BM79" s="61">
        <v>10</v>
      </c>
      <c r="BN79" s="61">
        <f t="shared" si="116"/>
        <v>64</v>
      </c>
      <c r="BO79" s="61">
        <v>5</v>
      </c>
      <c r="BP79" s="61">
        <f t="shared" si="117"/>
        <v>9</v>
      </c>
      <c r="BQ79" s="61">
        <v>5</v>
      </c>
      <c r="BR79" s="61">
        <f t="shared" si="118"/>
        <v>9</v>
      </c>
      <c r="BS79" s="61">
        <v>8</v>
      </c>
      <c r="BT79" s="61">
        <f t="shared" si="119"/>
        <v>36</v>
      </c>
      <c r="BU79" s="61">
        <v>0</v>
      </c>
      <c r="BV79" s="61">
        <f t="shared" si="120"/>
        <v>4</v>
      </c>
      <c r="BW79" s="30">
        <v>10</v>
      </c>
      <c r="BX79" s="20">
        <f t="shared" si="121"/>
        <v>64</v>
      </c>
      <c r="BY79" s="26">
        <f t="shared" si="125"/>
        <v>5.0625</v>
      </c>
      <c r="BZ79" s="26"/>
      <c r="CA79" s="26">
        <f t="shared" si="126"/>
        <v>9.37890625</v>
      </c>
      <c r="CB79" s="16">
        <v>0</v>
      </c>
      <c r="CC79" s="16">
        <v>10</v>
      </c>
      <c r="CD79" s="20">
        <f t="shared" si="122"/>
        <v>100</v>
      </c>
      <c r="CE79" s="40">
        <v>2.6086956521700002</v>
      </c>
      <c r="CF79" s="46">
        <f t="shared" si="123"/>
        <v>0.3705103969706619</v>
      </c>
      <c r="CG79" s="60">
        <f>Table1[[#This Row],[PROMEDIO-HUMANO]]/10</f>
        <v>0.2</v>
      </c>
      <c r="CH79" s="40">
        <v>7.3913043478300002</v>
      </c>
      <c r="CI79" s="16">
        <v>4.8449999999999998</v>
      </c>
      <c r="CJ79" s="16">
        <f t="shared" si="127"/>
        <v>4.1550000000000002</v>
      </c>
      <c r="CK79">
        <f>POWER((Table1[[#This Row],[PROMEDIO-HUMANO]]-CJ79),2)</f>
        <v>4.644025000000001</v>
      </c>
      <c r="CL79">
        <v>7.0490250000000012</v>
      </c>
      <c r="CM79">
        <v>0.213675213675</v>
      </c>
      <c r="CN79" s="68">
        <f t="shared" si="124"/>
        <v>3.1909562422390572</v>
      </c>
      <c r="CO79" s="16">
        <f>ABS(Table1[[#This Row],[PROMEDIO-HUMANO]]-CJ79)</f>
        <v>2.1550000000000002</v>
      </c>
      <c r="CP79" s="16">
        <f>ABS(Table1[[#This Row],[PROMEDIO-HUMANO]]-CM79)</f>
        <v>1.786324786325</v>
      </c>
    </row>
    <row r="80" spans="1:94" ht="51" customHeight="1">
      <c r="A80">
        <v>1</v>
      </c>
      <c r="B80" s="17" t="s">
        <v>124</v>
      </c>
      <c r="C80" s="16">
        <v>2</v>
      </c>
      <c r="D80" s="16">
        <f t="shared" si="84"/>
        <v>4</v>
      </c>
      <c r="E80" s="28">
        <v>4</v>
      </c>
      <c r="F80" s="16">
        <f t="shared" si="85"/>
        <v>16</v>
      </c>
      <c r="G80" s="16">
        <v>1</v>
      </c>
      <c r="H80" s="16">
        <f t="shared" si="86"/>
        <v>1</v>
      </c>
      <c r="I80" s="16">
        <v>7</v>
      </c>
      <c r="J80" s="16">
        <f t="shared" si="87"/>
        <v>49</v>
      </c>
      <c r="K80" s="26">
        <f t="shared" si="88"/>
        <v>3.5</v>
      </c>
      <c r="L80" s="26">
        <v>4.2857142857100001</v>
      </c>
      <c r="M80" s="26">
        <f t="shared" si="89"/>
        <v>0.61734693876877567</v>
      </c>
      <c r="N80" s="26">
        <f t="shared" si="90"/>
        <v>0.78571428571000013</v>
      </c>
      <c r="O80" s="61">
        <v>1</v>
      </c>
      <c r="P80" s="44">
        <f t="shared" si="91"/>
        <v>6.25</v>
      </c>
      <c r="Q80" s="61">
        <v>8</v>
      </c>
      <c r="R80" s="61">
        <f t="shared" si="92"/>
        <v>20.25</v>
      </c>
      <c r="S80" s="61">
        <v>4</v>
      </c>
      <c r="T80" s="61">
        <f t="shared" si="93"/>
        <v>0.25</v>
      </c>
      <c r="U80" s="61">
        <v>6</v>
      </c>
      <c r="V80" s="61">
        <f t="shared" si="94"/>
        <v>6.25</v>
      </c>
      <c r="W80" s="61">
        <v>2</v>
      </c>
      <c r="X80" s="61">
        <f t="shared" si="95"/>
        <v>2.25</v>
      </c>
      <c r="Y80" s="61">
        <v>7</v>
      </c>
      <c r="Z80" s="61">
        <f t="shared" si="96"/>
        <v>12.25</v>
      </c>
      <c r="AA80" s="61">
        <v>6</v>
      </c>
      <c r="AB80" s="61">
        <f t="shared" si="97"/>
        <v>6.25</v>
      </c>
      <c r="AC80" s="61">
        <v>2</v>
      </c>
      <c r="AD80" s="61">
        <f t="shared" si="98"/>
        <v>2.25</v>
      </c>
      <c r="AE80" s="61">
        <v>3</v>
      </c>
      <c r="AF80" s="61">
        <f t="shared" si="99"/>
        <v>0.25</v>
      </c>
      <c r="AG80" s="61">
        <v>10</v>
      </c>
      <c r="AH80" s="61">
        <f t="shared" si="100"/>
        <v>42.25</v>
      </c>
      <c r="AI80" s="61">
        <v>6</v>
      </c>
      <c r="AJ80" s="61">
        <f t="shared" si="101"/>
        <v>6.25</v>
      </c>
      <c r="AK80" s="61">
        <v>5</v>
      </c>
      <c r="AL80" s="61">
        <f t="shared" si="102"/>
        <v>2.25</v>
      </c>
      <c r="AM80" s="61">
        <v>4</v>
      </c>
      <c r="AN80" s="61">
        <f t="shared" si="103"/>
        <v>0.25</v>
      </c>
      <c r="AO80" s="61">
        <v>3</v>
      </c>
      <c r="AP80" s="61">
        <f t="shared" si="104"/>
        <v>0.25</v>
      </c>
      <c r="AQ80" s="61">
        <v>4</v>
      </c>
      <c r="AR80" s="61">
        <f t="shared" si="105"/>
        <v>0.25</v>
      </c>
      <c r="AS80" s="61">
        <v>0</v>
      </c>
      <c r="AT80" s="61">
        <f t="shared" si="106"/>
        <v>12.25</v>
      </c>
      <c r="AU80" s="61">
        <v>3</v>
      </c>
      <c r="AV80" s="61">
        <f t="shared" si="107"/>
        <v>0.25</v>
      </c>
      <c r="AW80" s="61">
        <v>3</v>
      </c>
      <c r="AX80" s="61">
        <f t="shared" si="108"/>
        <v>0.25</v>
      </c>
      <c r="AY80" s="61">
        <v>8</v>
      </c>
      <c r="AZ80" s="61">
        <f t="shared" si="109"/>
        <v>20.25</v>
      </c>
      <c r="BA80" s="61">
        <v>10</v>
      </c>
      <c r="BB80" s="61">
        <f t="shared" si="110"/>
        <v>42.25</v>
      </c>
      <c r="BC80" s="61">
        <v>2</v>
      </c>
      <c r="BD80" s="61">
        <f t="shared" si="111"/>
        <v>2.25</v>
      </c>
      <c r="BE80" s="61">
        <v>3</v>
      </c>
      <c r="BF80" s="61">
        <f t="shared" si="112"/>
        <v>0.25</v>
      </c>
      <c r="BG80" s="61">
        <v>3</v>
      </c>
      <c r="BH80" s="61">
        <f t="shared" si="113"/>
        <v>0.25</v>
      </c>
      <c r="BI80" s="61">
        <v>7</v>
      </c>
      <c r="BJ80" s="61">
        <f t="shared" si="114"/>
        <v>12.25</v>
      </c>
      <c r="BK80" s="61">
        <v>3</v>
      </c>
      <c r="BL80" s="61">
        <f t="shared" si="115"/>
        <v>0.25</v>
      </c>
      <c r="BM80" s="61">
        <v>0</v>
      </c>
      <c r="BN80" s="61">
        <f t="shared" si="116"/>
        <v>12.25</v>
      </c>
      <c r="BO80" s="61">
        <v>8</v>
      </c>
      <c r="BP80" s="61">
        <f t="shared" si="117"/>
        <v>20.25</v>
      </c>
      <c r="BQ80" s="61">
        <v>2</v>
      </c>
      <c r="BR80" s="61">
        <f t="shared" si="118"/>
        <v>2.25</v>
      </c>
      <c r="BS80" s="61">
        <v>1</v>
      </c>
      <c r="BT80" s="61">
        <f t="shared" si="119"/>
        <v>6.25</v>
      </c>
      <c r="BU80" s="61">
        <v>8</v>
      </c>
      <c r="BV80" s="61">
        <f t="shared" si="120"/>
        <v>20.25</v>
      </c>
      <c r="BW80" s="30">
        <v>1</v>
      </c>
      <c r="BX80" s="20">
        <f t="shared" si="121"/>
        <v>6.25</v>
      </c>
      <c r="BY80" s="26">
        <f t="shared" si="125"/>
        <v>4.1875</v>
      </c>
      <c r="BZ80" s="26"/>
      <c r="CA80" s="26">
        <f t="shared" si="126"/>
        <v>0.47265625</v>
      </c>
      <c r="CB80" s="16">
        <v>0</v>
      </c>
      <c r="CC80" s="16">
        <v>10</v>
      </c>
      <c r="CD80" s="20">
        <f t="shared" si="122"/>
        <v>100</v>
      </c>
      <c r="CE80" s="40">
        <v>1.7647058823499999</v>
      </c>
      <c r="CF80" s="46">
        <f t="shared" si="123"/>
        <v>3.0112456747506924</v>
      </c>
      <c r="CG80" s="60">
        <f>Table1[[#This Row],[PROMEDIO-HUMANO]]/10</f>
        <v>0.35</v>
      </c>
      <c r="CH80" s="40">
        <v>8.2352941176499996</v>
      </c>
      <c r="CI80" s="16">
        <v>7.73</v>
      </c>
      <c r="CJ80" s="16">
        <f t="shared" si="127"/>
        <v>1.2699999999999996</v>
      </c>
      <c r="CK80">
        <f>POWER((Table1[[#This Row],[PROMEDIO-HUMANO]]-CJ80),2)</f>
        <v>4.9729000000000019</v>
      </c>
      <c r="CL80">
        <v>0.5329000000000006</v>
      </c>
      <c r="CM80">
        <v>0.63492063492100004</v>
      </c>
      <c r="CN80" s="68">
        <f t="shared" si="124"/>
        <v>8.2086797682014865</v>
      </c>
      <c r="CO80" s="16">
        <f>ABS(Table1[[#This Row],[PROMEDIO-HUMANO]]-CJ80)</f>
        <v>2.2300000000000004</v>
      </c>
      <c r="CP80" s="16">
        <f>ABS(Table1[[#This Row],[PROMEDIO-HUMANO]]-CM80)</f>
        <v>2.8650793650790001</v>
      </c>
    </row>
    <row r="81" spans="1:94" ht="25.5" customHeight="1">
      <c r="A81">
        <v>1</v>
      </c>
      <c r="B81" s="15" t="s">
        <v>125</v>
      </c>
      <c r="C81" s="16">
        <v>8</v>
      </c>
      <c r="D81" s="16">
        <f t="shared" si="84"/>
        <v>64</v>
      </c>
      <c r="E81" s="28">
        <v>6</v>
      </c>
      <c r="F81" s="16">
        <f t="shared" si="85"/>
        <v>36</v>
      </c>
      <c r="G81" s="16">
        <v>1</v>
      </c>
      <c r="H81" s="16">
        <f t="shared" si="86"/>
        <v>1</v>
      </c>
      <c r="I81" s="16">
        <v>5</v>
      </c>
      <c r="J81" s="16">
        <f t="shared" si="87"/>
        <v>25</v>
      </c>
      <c r="K81" s="26">
        <f t="shared" si="88"/>
        <v>5</v>
      </c>
      <c r="L81" s="26">
        <v>2.1428571428600001</v>
      </c>
      <c r="M81" s="26">
        <f t="shared" si="89"/>
        <v>8.1632653061061227</v>
      </c>
      <c r="N81" s="26">
        <f t="shared" si="90"/>
        <v>2.8571428571399999</v>
      </c>
      <c r="O81" s="61">
        <v>4</v>
      </c>
      <c r="P81" s="44">
        <f t="shared" si="91"/>
        <v>1</v>
      </c>
      <c r="Q81" s="61">
        <v>10</v>
      </c>
      <c r="R81" s="61">
        <f t="shared" si="92"/>
        <v>25</v>
      </c>
      <c r="S81" s="61">
        <v>6</v>
      </c>
      <c r="T81" s="61">
        <f t="shared" si="93"/>
        <v>1</v>
      </c>
      <c r="U81" s="61">
        <v>3</v>
      </c>
      <c r="V81" s="61">
        <f t="shared" si="94"/>
        <v>4</v>
      </c>
      <c r="W81" s="61">
        <v>1</v>
      </c>
      <c r="X81" s="61">
        <f t="shared" si="95"/>
        <v>16</v>
      </c>
      <c r="Y81" s="61">
        <v>6</v>
      </c>
      <c r="Z81" s="61">
        <f t="shared" si="96"/>
        <v>1</v>
      </c>
      <c r="AA81" s="61">
        <v>4</v>
      </c>
      <c r="AB81" s="61">
        <f t="shared" si="97"/>
        <v>1</v>
      </c>
      <c r="AC81" s="61">
        <v>9</v>
      </c>
      <c r="AD81" s="61">
        <f t="shared" si="98"/>
        <v>16</v>
      </c>
      <c r="AE81" s="61">
        <v>10</v>
      </c>
      <c r="AF81" s="61">
        <f t="shared" si="99"/>
        <v>25</v>
      </c>
      <c r="AG81" s="61">
        <v>4</v>
      </c>
      <c r="AH81" s="61">
        <f t="shared" si="100"/>
        <v>1</v>
      </c>
      <c r="AI81" s="61">
        <v>0</v>
      </c>
      <c r="AJ81" s="61">
        <f t="shared" si="101"/>
        <v>25</v>
      </c>
      <c r="AK81" s="61">
        <v>8</v>
      </c>
      <c r="AL81" s="61">
        <f t="shared" si="102"/>
        <v>9</v>
      </c>
      <c r="AM81" s="61">
        <v>10</v>
      </c>
      <c r="AN81" s="61">
        <f t="shared" si="103"/>
        <v>25</v>
      </c>
      <c r="AO81" s="61">
        <v>3</v>
      </c>
      <c r="AP81" s="61">
        <f t="shared" si="104"/>
        <v>4</v>
      </c>
      <c r="AQ81" s="61">
        <v>4</v>
      </c>
      <c r="AR81" s="61">
        <f t="shared" si="105"/>
        <v>1</v>
      </c>
      <c r="AS81" s="61">
        <v>4</v>
      </c>
      <c r="AT81" s="61">
        <f t="shared" si="106"/>
        <v>1</v>
      </c>
      <c r="AU81" s="61">
        <v>8</v>
      </c>
      <c r="AV81" s="61">
        <f t="shared" si="107"/>
        <v>9</v>
      </c>
      <c r="AW81" s="61">
        <v>5</v>
      </c>
      <c r="AX81" s="61">
        <f t="shared" si="108"/>
        <v>0</v>
      </c>
      <c r="AY81" s="61">
        <v>4</v>
      </c>
      <c r="AZ81" s="61">
        <f t="shared" si="109"/>
        <v>1</v>
      </c>
      <c r="BA81" s="61">
        <v>7</v>
      </c>
      <c r="BB81" s="61">
        <f t="shared" si="110"/>
        <v>4</v>
      </c>
      <c r="BC81" s="61">
        <v>8</v>
      </c>
      <c r="BD81" s="61">
        <f t="shared" si="111"/>
        <v>9</v>
      </c>
      <c r="BE81" s="61">
        <v>7</v>
      </c>
      <c r="BF81" s="61">
        <f t="shared" si="112"/>
        <v>4</v>
      </c>
      <c r="BG81" s="61">
        <v>10</v>
      </c>
      <c r="BH81" s="61">
        <f t="shared" si="113"/>
        <v>25</v>
      </c>
      <c r="BI81" s="61">
        <v>7</v>
      </c>
      <c r="BJ81" s="61">
        <f t="shared" si="114"/>
        <v>4</v>
      </c>
      <c r="BK81" s="61">
        <v>2</v>
      </c>
      <c r="BL81" s="61">
        <f t="shared" si="115"/>
        <v>9</v>
      </c>
      <c r="BM81" s="61">
        <v>6</v>
      </c>
      <c r="BN81" s="61">
        <f t="shared" si="116"/>
        <v>1</v>
      </c>
      <c r="BO81" s="61">
        <v>10</v>
      </c>
      <c r="BP81" s="61">
        <f t="shared" si="117"/>
        <v>25</v>
      </c>
      <c r="BQ81" s="61">
        <v>4</v>
      </c>
      <c r="BR81" s="61">
        <f t="shared" si="118"/>
        <v>1</v>
      </c>
      <c r="BS81" s="61">
        <v>4</v>
      </c>
      <c r="BT81" s="61">
        <f t="shared" si="119"/>
        <v>1</v>
      </c>
      <c r="BU81" s="61">
        <v>5</v>
      </c>
      <c r="BV81" s="61">
        <f t="shared" si="120"/>
        <v>0</v>
      </c>
      <c r="BW81" s="30">
        <v>5</v>
      </c>
      <c r="BX81" s="20">
        <f t="shared" si="121"/>
        <v>0</v>
      </c>
      <c r="BY81" s="26">
        <f t="shared" si="125"/>
        <v>5.6875</v>
      </c>
      <c r="BZ81" s="26"/>
      <c r="CA81" s="26">
        <f t="shared" si="126"/>
        <v>0.47265625</v>
      </c>
      <c r="CB81" s="16">
        <v>0</v>
      </c>
      <c r="CC81" s="16">
        <v>10</v>
      </c>
      <c r="CD81" s="20">
        <f t="shared" si="122"/>
        <v>100</v>
      </c>
      <c r="CE81" s="40">
        <v>0</v>
      </c>
      <c r="CF81" s="46">
        <f t="shared" si="123"/>
        <v>25</v>
      </c>
      <c r="CG81" s="60">
        <f>Table1[[#This Row],[PROMEDIO-HUMANO]]/10</f>
        <v>0.5</v>
      </c>
      <c r="CH81" s="40">
        <v>10</v>
      </c>
      <c r="CI81" s="16">
        <v>0</v>
      </c>
      <c r="CJ81" s="16">
        <f t="shared" si="127"/>
        <v>9</v>
      </c>
      <c r="CK81">
        <f>POWER((Table1[[#This Row],[PROMEDIO-HUMANO]]-CJ81),2)</f>
        <v>16</v>
      </c>
      <c r="CL81">
        <v>4</v>
      </c>
      <c r="CM81">
        <v>0.41666666666699997</v>
      </c>
      <c r="CN81" s="68">
        <f t="shared" si="124"/>
        <v>21.006944444441388</v>
      </c>
      <c r="CO81" s="16">
        <f>ABS(Table1[[#This Row],[PROMEDIO-HUMANO]]-CJ81)</f>
        <v>4</v>
      </c>
      <c r="CP81" s="16">
        <f>ABS(Table1[[#This Row],[PROMEDIO-HUMANO]]-CM81)</f>
        <v>4.583333333333</v>
      </c>
    </row>
    <row r="82" spans="1:94" ht="38.25" customHeight="1">
      <c r="A82">
        <v>1</v>
      </c>
      <c r="B82" s="17" t="s">
        <v>126</v>
      </c>
      <c r="C82" s="16">
        <v>3</v>
      </c>
      <c r="D82" s="16">
        <f t="shared" si="84"/>
        <v>9</v>
      </c>
      <c r="E82" s="28">
        <v>0</v>
      </c>
      <c r="F82" s="16">
        <f t="shared" si="85"/>
        <v>0</v>
      </c>
      <c r="G82" s="16">
        <v>2</v>
      </c>
      <c r="H82" s="16">
        <f t="shared" si="86"/>
        <v>4</v>
      </c>
      <c r="I82" s="16">
        <v>5</v>
      </c>
      <c r="J82" s="16">
        <f t="shared" si="87"/>
        <v>25</v>
      </c>
      <c r="K82" s="26">
        <f t="shared" si="88"/>
        <v>2.5</v>
      </c>
      <c r="L82" s="26">
        <v>1.25</v>
      </c>
      <c r="M82" s="26">
        <f t="shared" si="89"/>
        <v>1.5625</v>
      </c>
      <c r="N82" s="26">
        <f t="shared" si="90"/>
        <v>1.25</v>
      </c>
      <c r="O82" s="61">
        <v>9</v>
      </c>
      <c r="P82" s="44">
        <f t="shared" si="91"/>
        <v>42.25</v>
      </c>
      <c r="Q82" s="61">
        <v>5</v>
      </c>
      <c r="R82" s="61">
        <f t="shared" si="92"/>
        <v>6.25</v>
      </c>
      <c r="S82" s="61">
        <v>5</v>
      </c>
      <c r="T82" s="61">
        <f t="shared" si="93"/>
        <v>6.25</v>
      </c>
      <c r="U82" s="61">
        <v>2</v>
      </c>
      <c r="V82" s="61">
        <f t="shared" si="94"/>
        <v>0.25</v>
      </c>
      <c r="W82" s="61">
        <v>7</v>
      </c>
      <c r="X82" s="61">
        <f t="shared" si="95"/>
        <v>20.25</v>
      </c>
      <c r="Y82" s="61">
        <v>4</v>
      </c>
      <c r="Z82" s="61">
        <f t="shared" si="96"/>
        <v>2.25</v>
      </c>
      <c r="AA82" s="61">
        <v>4</v>
      </c>
      <c r="AB82" s="61">
        <f t="shared" si="97"/>
        <v>2.25</v>
      </c>
      <c r="AC82" s="61">
        <v>1</v>
      </c>
      <c r="AD82" s="61">
        <f t="shared" si="98"/>
        <v>2.25</v>
      </c>
      <c r="AE82" s="61">
        <v>3</v>
      </c>
      <c r="AF82" s="61">
        <f t="shared" si="99"/>
        <v>0.25</v>
      </c>
      <c r="AG82" s="61">
        <v>4</v>
      </c>
      <c r="AH82" s="61">
        <f t="shared" si="100"/>
        <v>2.25</v>
      </c>
      <c r="AI82" s="61">
        <v>9</v>
      </c>
      <c r="AJ82" s="61">
        <f t="shared" si="101"/>
        <v>42.25</v>
      </c>
      <c r="AK82" s="61">
        <v>1</v>
      </c>
      <c r="AL82" s="61">
        <f t="shared" si="102"/>
        <v>2.25</v>
      </c>
      <c r="AM82" s="61">
        <v>3</v>
      </c>
      <c r="AN82" s="61">
        <f t="shared" si="103"/>
        <v>0.25</v>
      </c>
      <c r="AO82" s="61">
        <v>4</v>
      </c>
      <c r="AP82" s="61">
        <f t="shared" si="104"/>
        <v>2.25</v>
      </c>
      <c r="AQ82" s="61">
        <v>10</v>
      </c>
      <c r="AR82" s="61">
        <f t="shared" si="105"/>
        <v>56.25</v>
      </c>
      <c r="AS82" s="61">
        <v>5</v>
      </c>
      <c r="AT82" s="61">
        <f t="shared" si="106"/>
        <v>6.25</v>
      </c>
      <c r="AU82" s="61">
        <v>9</v>
      </c>
      <c r="AV82" s="61">
        <f t="shared" si="107"/>
        <v>42.25</v>
      </c>
      <c r="AW82" s="61">
        <v>9</v>
      </c>
      <c r="AX82" s="61">
        <f t="shared" si="108"/>
        <v>42.25</v>
      </c>
      <c r="AY82" s="61">
        <v>1</v>
      </c>
      <c r="AZ82" s="61">
        <f t="shared" si="109"/>
        <v>2.25</v>
      </c>
      <c r="BA82" s="61">
        <v>2</v>
      </c>
      <c r="BB82" s="61">
        <f t="shared" si="110"/>
        <v>0.25</v>
      </c>
      <c r="BC82" s="61">
        <v>7</v>
      </c>
      <c r="BD82" s="61">
        <f t="shared" si="111"/>
        <v>20.25</v>
      </c>
      <c r="BE82" s="61">
        <v>8</v>
      </c>
      <c r="BF82" s="61">
        <f t="shared" si="112"/>
        <v>30.25</v>
      </c>
      <c r="BG82" s="61">
        <v>5</v>
      </c>
      <c r="BH82" s="61">
        <f t="shared" si="113"/>
        <v>6.25</v>
      </c>
      <c r="BI82" s="61">
        <v>8</v>
      </c>
      <c r="BJ82" s="61">
        <f t="shared" si="114"/>
        <v>30.25</v>
      </c>
      <c r="BK82" s="61">
        <v>9</v>
      </c>
      <c r="BL82" s="61">
        <f t="shared" si="115"/>
        <v>42.25</v>
      </c>
      <c r="BM82" s="61">
        <v>4</v>
      </c>
      <c r="BN82" s="61">
        <f t="shared" si="116"/>
        <v>2.25</v>
      </c>
      <c r="BO82" s="61">
        <v>3</v>
      </c>
      <c r="BP82" s="61">
        <f t="shared" si="117"/>
        <v>0.25</v>
      </c>
      <c r="BQ82" s="61">
        <v>1</v>
      </c>
      <c r="BR82" s="61">
        <f t="shared" si="118"/>
        <v>2.25</v>
      </c>
      <c r="BS82" s="61">
        <v>6</v>
      </c>
      <c r="BT82" s="61">
        <f t="shared" si="119"/>
        <v>12.25</v>
      </c>
      <c r="BU82" s="61">
        <v>9</v>
      </c>
      <c r="BV82" s="61">
        <f t="shared" si="120"/>
        <v>42.25</v>
      </c>
      <c r="BW82" s="30">
        <v>2</v>
      </c>
      <c r="BX82" s="20">
        <f t="shared" si="121"/>
        <v>0.25</v>
      </c>
      <c r="BY82" s="26">
        <f t="shared" si="125"/>
        <v>5.15625</v>
      </c>
      <c r="BZ82" s="26"/>
      <c r="CA82" s="26">
        <f t="shared" si="126"/>
        <v>7.0556640625</v>
      </c>
      <c r="CB82" s="16">
        <v>0</v>
      </c>
      <c r="CC82" s="16">
        <v>10</v>
      </c>
      <c r="CD82" s="20">
        <f t="shared" si="122"/>
        <v>100</v>
      </c>
      <c r="CE82" s="40">
        <v>0</v>
      </c>
      <c r="CF82" s="46">
        <f t="shared" si="123"/>
        <v>6.25</v>
      </c>
      <c r="CG82" s="60">
        <f>Table1[[#This Row],[PROMEDIO-HUMANO]]/10</f>
        <v>0.25</v>
      </c>
      <c r="CH82" s="40">
        <v>10</v>
      </c>
      <c r="CI82" s="16">
        <v>0</v>
      </c>
      <c r="CJ82" s="16">
        <f t="shared" si="127"/>
        <v>9</v>
      </c>
      <c r="CK82">
        <f>POWER((Table1[[#This Row],[PROMEDIO-HUMANO]]-CJ82),2)</f>
        <v>42.25</v>
      </c>
      <c r="CL82">
        <v>42.25</v>
      </c>
      <c r="CM82">
        <v>0.36764705882400001</v>
      </c>
      <c r="CN82" s="68">
        <f t="shared" si="124"/>
        <v>4.5469290657419368</v>
      </c>
      <c r="CO82" s="16">
        <f>ABS(Table1[[#This Row],[PROMEDIO-HUMANO]]-CJ82)</f>
        <v>6.5</v>
      </c>
      <c r="CP82" s="16">
        <f>ABS(Table1[[#This Row],[PROMEDIO-HUMANO]]-CM82)</f>
        <v>2.1323529411759998</v>
      </c>
    </row>
    <row r="83" spans="1:94" ht="38.25" customHeight="1">
      <c r="A83">
        <v>1</v>
      </c>
      <c r="B83" s="15" t="s">
        <v>127</v>
      </c>
      <c r="C83" s="16">
        <v>5</v>
      </c>
      <c r="D83" s="16">
        <f t="shared" si="84"/>
        <v>25</v>
      </c>
      <c r="E83" s="28">
        <v>0</v>
      </c>
      <c r="F83" s="16">
        <f t="shared" si="85"/>
        <v>0</v>
      </c>
      <c r="G83" s="16">
        <v>3</v>
      </c>
      <c r="H83" s="16">
        <f t="shared" si="86"/>
        <v>9</v>
      </c>
      <c r="I83" s="16">
        <v>5</v>
      </c>
      <c r="J83" s="16">
        <f t="shared" si="87"/>
        <v>25</v>
      </c>
      <c r="K83" s="26">
        <f t="shared" si="88"/>
        <v>3.25</v>
      </c>
      <c r="L83" s="26">
        <v>1.3043478260900001</v>
      </c>
      <c r="M83" s="26">
        <f t="shared" si="89"/>
        <v>3.7855623818407085</v>
      </c>
      <c r="N83" s="26">
        <f t="shared" si="90"/>
        <v>1.9456521739099999</v>
      </c>
      <c r="O83" s="61">
        <v>9</v>
      </c>
      <c r="P83" s="44">
        <f t="shared" si="91"/>
        <v>33.0625</v>
      </c>
      <c r="Q83" s="61">
        <v>0</v>
      </c>
      <c r="R83" s="61">
        <f t="shared" si="92"/>
        <v>10.5625</v>
      </c>
      <c r="S83" s="61">
        <v>6</v>
      </c>
      <c r="T83" s="61">
        <f t="shared" si="93"/>
        <v>7.5625</v>
      </c>
      <c r="U83" s="61">
        <v>10</v>
      </c>
      <c r="V83" s="61">
        <f t="shared" si="94"/>
        <v>45.5625</v>
      </c>
      <c r="W83" s="61">
        <v>1</v>
      </c>
      <c r="X83" s="61">
        <f t="shared" si="95"/>
        <v>5.0625</v>
      </c>
      <c r="Y83" s="61">
        <v>8</v>
      </c>
      <c r="Z83" s="61">
        <f t="shared" si="96"/>
        <v>22.5625</v>
      </c>
      <c r="AA83" s="61">
        <v>2</v>
      </c>
      <c r="AB83" s="61">
        <f t="shared" si="97"/>
        <v>1.5625</v>
      </c>
      <c r="AC83" s="61">
        <v>3</v>
      </c>
      <c r="AD83" s="61">
        <f t="shared" si="98"/>
        <v>6.25E-2</v>
      </c>
      <c r="AE83" s="61">
        <v>7</v>
      </c>
      <c r="AF83" s="61">
        <f t="shared" si="99"/>
        <v>14.0625</v>
      </c>
      <c r="AG83" s="61">
        <v>1</v>
      </c>
      <c r="AH83" s="61">
        <f t="shared" si="100"/>
        <v>5.0625</v>
      </c>
      <c r="AI83" s="61">
        <v>0</v>
      </c>
      <c r="AJ83" s="61">
        <f t="shared" si="101"/>
        <v>10.5625</v>
      </c>
      <c r="AK83" s="61">
        <v>9</v>
      </c>
      <c r="AL83" s="61">
        <f t="shared" si="102"/>
        <v>33.0625</v>
      </c>
      <c r="AM83" s="61">
        <v>1</v>
      </c>
      <c r="AN83" s="61">
        <f t="shared" si="103"/>
        <v>5.0625</v>
      </c>
      <c r="AO83" s="61">
        <v>7</v>
      </c>
      <c r="AP83" s="61">
        <f t="shared" si="104"/>
        <v>14.0625</v>
      </c>
      <c r="AQ83" s="61">
        <v>7</v>
      </c>
      <c r="AR83" s="61">
        <f t="shared" si="105"/>
        <v>14.0625</v>
      </c>
      <c r="AS83" s="61">
        <v>3</v>
      </c>
      <c r="AT83" s="61">
        <f t="shared" si="106"/>
        <v>6.25E-2</v>
      </c>
      <c r="AU83" s="61">
        <v>8</v>
      </c>
      <c r="AV83" s="61">
        <f t="shared" si="107"/>
        <v>22.5625</v>
      </c>
      <c r="AW83" s="61">
        <v>0</v>
      </c>
      <c r="AX83" s="61">
        <f t="shared" si="108"/>
        <v>10.5625</v>
      </c>
      <c r="AY83" s="61">
        <v>5</v>
      </c>
      <c r="AZ83" s="61">
        <f t="shared" si="109"/>
        <v>3.0625</v>
      </c>
      <c r="BA83" s="61">
        <v>5</v>
      </c>
      <c r="BB83" s="61">
        <f t="shared" si="110"/>
        <v>3.0625</v>
      </c>
      <c r="BC83" s="61">
        <v>0</v>
      </c>
      <c r="BD83" s="61">
        <f t="shared" si="111"/>
        <v>10.5625</v>
      </c>
      <c r="BE83" s="61">
        <v>3</v>
      </c>
      <c r="BF83" s="61">
        <f t="shared" si="112"/>
        <v>6.25E-2</v>
      </c>
      <c r="BG83" s="61">
        <v>1</v>
      </c>
      <c r="BH83" s="61">
        <f t="shared" si="113"/>
        <v>5.0625</v>
      </c>
      <c r="BI83" s="61">
        <v>10</v>
      </c>
      <c r="BJ83" s="61">
        <f t="shared" si="114"/>
        <v>45.5625</v>
      </c>
      <c r="BK83" s="61">
        <v>5</v>
      </c>
      <c r="BL83" s="61">
        <f t="shared" si="115"/>
        <v>3.0625</v>
      </c>
      <c r="BM83" s="61">
        <v>4</v>
      </c>
      <c r="BN83" s="61">
        <f t="shared" si="116"/>
        <v>0.5625</v>
      </c>
      <c r="BO83" s="61">
        <v>0</v>
      </c>
      <c r="BP83" s="61">
        <f t="shared" si="117"/>
        <v>10.5625</v>
      </c>
      <c r="BQ83" s="61">
        <v>5</v>
      </c>
      <c r="BR83" s="61">
        <f t="shared" si="118"/>
        <v>3.0625</v>
      </c>
      <c r="BS83" s="61">
        <v>4</v>
      </c>
      <c r="BT83" s="61">
        <f t="shared" si="119"/>
        <v>0.5625</v>
      </c>
      <c r="BU83" s="61">
        <v>1</v>
      </c>
      <c r="BV83" s="61">
        <f t="shared" si="120"/>
        <v>5.0625</v>
      </c>
      <c r="BW83" s="30">
        <v>3</v>
      </c>
      <c r="BX83" s="20">
        <f t="shared" si="121"/>
        <v>6.25E-2</v>
      </c>
      <c r="BY83" s="26">
        <f t="shared" si="125"/>
        <v>4.125</v>
      </c>
      <c r="BZ83" s="26"/>
      <c r="CA83" s="26">
        <f t="shared" si="126"/>
        <v>0.765625</v>
      </c>
      <c r="CB83" s="16">
        <v>0</v>
      </c>
      <c r="CC83" s="16">
        <v>10</v>
      </c>
      <c r="CD83" s="20">
        <f t="shared" si="122"/>
        <v>100</v>
      </c>
      <c r="CE83" s="40">
        <v>0</v>
      </c>
      <c r="CF83" s="46">
        <f t="shared" si="123"/>
        <v>10.5625</v>
      </c>
      <c r="CG83" s="60">
        <f>Table1[[#This Row],[PROMEDIO-HUMANO]]/10</f>
        <v>0.32500000000000001</v>
      </c>
      <c r="CH83" s="40">
        <v>10</v>
      </c>
      <c r="CI83" s="16">
        <v>0</v>
      </c>
      <c r="CJ83" s="16">
        <f t="shared" si="127"/>
        <v>9</v>
      </c>
      <c r="CK83">
        <f>POWER((Table1[[#This Row],[PROMEDIO-HUMANO]]-CJ83),2)</f>
        <v>33.0625</v>
      </c>
      <c r="CL83">
        <v>39.0625</v>
      </c>
      <c r="CM83">
        <v>0.30405405405399999</v>
      </c>
      <c r="CN83" s="68">
        <f t="shared" si="124"/>
        <v>8.678597516435671</v>
      </c>
      <c r="CO83" s="16">
        <f>ABS(Table1[[#This Row],[PROMEDIO-HUMANO]]-CJ83)</f>
        <v>5.75</v>
      </c>
      <c r="CP83" s="16">
        <f>ABS(Table1[[#This Row],[PROMEDIO-HUMANO]]-CM83)</f>
        <v>2.9459459459459998</v>
      </c>
    </row>
    <row r="84" spans="1:94" ht="25.5">
      <c r="A84">
        <v>1</v>
      </c>
      <c r="B84" s="17" t="s">
        <v>128</v>
      </c>
      <c r="C84" s="16">
        <v>1</v>
      </c>
      <c r="D84" s="16">
        <f t="shared" si="84"/>
        <v>1</v>
      </c>
      <c r="E84" s="28">
        <v>0</v>
      </c>
      <c r="F84" s="16">
        <f t="shared" si="85"/>
        <v>0</v>
      </c>
      <c r="G84" s="16">
        <v>1</v>
      </c>
      <c r="H84" s="16">
        <f t="shared" si="86"/>
        <v>1</v>
      </c>
      <c r="I84" s="16">
        <v>6</v>
      </c>
      <c r="J84" s="16">
        <f t="shared" si="87"/>
        <v>36</v>
      </c>
      <c r="K84" s="26">
        <f t="shared" si="88"/>
        <v>2</v>
      </c>
      <c r="L84" s="26">
        <v>2.30769230769</v>
      </c>
      <c r="M84" s="26">
        <f t="shared" si="89"/>
        <v>9.4674556211597635E-2</v>
      </c>
      <c r="N84" s="26">
        <f t="shared" si="90"/>
        <v>0.30769230769</v>
      </c>
      <c r="O84" s="61">
        <v>8</v>
      </c>
      <c r="P84" s="44">
        <f t="shared" si="91"/>
        <v>36</v>
      </c>
      <c r="Q84" s="61">
        <v>2</v>
      </c>
      <c r="R84" s="61">
        <f t="shared" si="92"/>
        <v>0</v>
      </c>
      <c r="S84" s="61">
        <v>0</v>
      </c>
      <c r="T84" s="61">
        <f t="shared" si="93"/>
        <v>4</v>
      </c>
      <c r="U84" s="61">
        <v>2</v>
      </c>
      <c r="V84" s="61">
        <f t="shared" si="94"/>
        <v>0</v>
      </c>
      <c r="W84" s="61">
        <v>1</v>
      </c>
      <c r="X84" s="61">
        <f t="shared" si="95"/>
        <v>1</v>
      </c>
      <c r="Y84" s="61">
        <v>2</v>
      </c>
      <c r="Z84" s="61">
        <f t="shared" si="96"/>
        <v>0</v>
      </c>
      <c r="AA84" s="61">
        <v>10</v>
      </c>
      <c r="AB84" s="61">
        <f t="shared" si="97"/>
        <v>64</v>
      </c>
      <c r="AC84" s="61">
        <v>3</v>
      </c>
      <c r="AD84" s="61">
        <f t="shared" si="98"/>
        <v>1</v>
      </c>
      <c r="AE84" s="61">
        <v>1</v>
      </c>
      <c r="AF84" s="61">
        <f t="shared" si="99"/>
        <v>1</v>
      </c>
      <c r="AG84" s="61">
        <v>9</v>
      </c>
      <c r="AH84" s="61">
        <f t="shared" si="100"/>
        <v>49</v>
      </c>
      <c r="AI84" s="61">
        <v>7</v>
      </c>
      <c r="AJ84" s="61">
        <f t="shared" si="101"/>
        <v>25</v>
      </c>
      <c r="AK84" s="61">
        <v>1</v>
      </c>
      <c r="AL84" s="61">
        <f t="shared" si="102"/>
        <v>1</v>
      </c>
      <c r="AM84" s="61">
        <v>3</v>
      </c>
      <c r="AN84" s="61">
        <f t="shared" si="103"/>
        <v>1</v>
      </c>
      <c r="AO84" s="61">
        <v>1</v>
      </c>
      <c r="AP84" s="61">
        <f t="shared" si="104"/>
        <v>1</v>
      </c>
      <c r="AQ84" s="61">
        <v>9</v>
      </c>
      <c r="AR84" s="61">
        <f t="shared" si="105"/>
        <v>49</v>
      </c>
      <c r="AS84" s="61">
        <v>3</v>
      </c>
      <c r="AT84" s="61">
        <f t="shared" si="106"/>
        <v>1</v>
      </c>
      <c r="AU84" s="61">
        <v>2</v>
      </c>
      <c r="AV84" s="61">
        <f t="shared" si="107"/>
        <v>0</v>
      </c>
      <c r="AW84" s="61">
        <v>2</v>
      </c>
      <c r="AX84" s="61">
        <f t="shared" si="108"/>
        <v>0</v>
      </c>
      <c r="AY84" s="61">
        <v>9</v>
      </c>
      <c r="AZ84" s="61">
        <f t="shared" si="109"/>
        <v>49</v>
      </c>
      <c r="BA84" s="61">
        <v>0</v>
      </c>
      <c r="BB84" s="61">
        <f t="shared" si="110"/>
        <v>4</v>
      </c>
      <c r="BC84" s="61">
        <v>5</v>
      </c>
      <c r="BD84" s="61">
        <f t="shared" si="111"/>
        <v>9</v>
      </c>
      <c r="BE84" s="61">
        <v>7</v>
      </c>
      <c r="BF84" s="61">
        <f t="shared" si="112"/>
        <v>25</v>
      </c>
      <c r="BG84" s="61">
        <v>1</v>
      </c>
      <c r="BH84" s="61">
        <f t="shared" si="113"/>
        <v>1</v>
      </c>
      <c r="BI84" s="61">
        <v>1</v>
      </c>
      <c r="BJ84" s="61">
        <f t="shared" si="114"/>
        <v>1</v>
      </c>
      <c r="BK84" s="61">
        <v>7</v>
      </c>
      <c r="BL84" s="61">
        <f t="shared" si="115"/>
        <v>25</v>
      </c>
      <c r="BM84" s="61">
        <v>9</v>
      </c>
      <c r="BN84" s="61">
        <f t="shared" si="116"/>
        <v>49</v>
      </c>
      <c r="BO84" s="61">
        <v>3</v>
      </c>
      <c r="BP84" s="61">
        <f t="shared" si="117"/>
        <v>1</v>
      </c>
      <c r="BQ84" s="61">
        <v>5</v>
      </c>
      <c r="BR84" s="61">
        <f t="shared" si="118"/>
        <v>9</v>
      </c>
      <c r="BS84" s="61">
        <v>7</v>
      </c>
      <c r="BT84" s="61">
        <f t="shared" si="119"/>
        <v>25</v>
      </c>
      <c r="BU84" s="61">
        <v>3</v>
      </c>
      <c r="BV84" s="61">
        <f t="shared" si="120"/>
        <v>1</v>
      </c>
      <c r="BW84" s="30">
        <v>8</v>
      </c>
      <c r="BX84" s="20">
        <f t="shared" si="121"/>
        <v>36</v>
      </c>
      <c r="BY84" s="26">
        <f t="shared" si="125"/>
        <v>4.3125</v>
      </c>
      <c r="BZ84" s="26"/>
      <c r="CA84" s="26">
        <f t="shared" si="126"/>
        <v>5.34765625</v>
      </c>
      <c r="CB84" s="16">
        <v>0</v>
      </c>
      <c r="CC84" s="16">
        <v>10</v>
      </c>
      <c r="CD84" s="20">
        <f t="shared" si="122"/>
        <v>100</v>
      </c>
      <c r="CE84" s="40">
        <v>2.7272727272699999</v>
      </c>
      <c r="CF84" s="46">
        <f t="shared" si="123"/>
        <v>0.52892561983074371</v>
      </c>
      <c r="CG84" s="60">
        <f>Table1[[#This Row],[PROMEDIO-HUMANO]]/10</f>
        <v>0.2</v>
      </c>
      <c r="CH84" s="40">
        <v>7.2727272727300001</v>
      </c>
      <c r="CI84" s="16">
        <v>4.9249999999999998</v>
      </c>
      <c r="CJ84" s="16">
        <f t="shared" si="127"/>
        <v>4.0750000000000002</v>
      </c>
      <c r="CK84">
        <f>POWER((Table1[[#This Row],[PROMEDIO-HUMANO]]-CJ84),2)</f>
        <v>4.3056250000000009</v>
      </c>
      <c r="CL84">
        <v>3.3306250000000008</v>
      </c>
      <c r="CM84">
        <v>0.38851351351399999</v>
      </c>
      <c r="CN84" s="68">
        <f t="shared" si="124"/>
        <v>2.5968886961269932</v>
      </c>
      <c r="CO84" s="16">
        <f>ABS(Table1[[#This Row],[PROMEDIO-HUMANO]]-CJ84)</f>
        <v>2.0750000000000002</v>
      </c>
      <c r="CP84" s="16">
        <f>ABS(Table1[[#This Row],[PROMEDIO-HUMANO]]-CM84)</f>
        <v>1.6114864864860001</v>
      </c>
    </row>
    <row r="85" spans="1:94">
      <c r="A85">
        <v>1</v>
      </c>
      <c r="B85" s="15" t="s">
        <v>129</v>
      </c>
      <c r="C85" s="16">
        <v>3</v>
      </c>
      <c r="D85" s="16">
        <f t="shared" si="84"/>
        <v>9</v>
      </c>
      <c r="E85" s="28">
        <v>0</v>
      </c>
      <c r="F85" s="16">
        <f t="shared" si="85"/>
        <v>0</v>
      </c>
      <c r="G85" s="16">
        <v>2</v>
      </c>
      <c r="H85" s="16">
        <f t="shared" si="86"/>
        <v>4</v>
      </c>
      <c r="I85" s="16">
        <v>7</v>
      </c>
      <c r="J85" s="16">
        <f t="shared" si="87"/>
        <v>49</v>
      </c>
      <c r="K85" s="26">
        <f t="shared" si="88"/>
        <v>3</v>
      </c>
      <c r="L85" s="26">
        <v>2.5</v>
      </c>
      <c r="M85" s="26">
        <f t="shared" si="89"/>
        <v>0.25</v>
      </c>
      <c r="N85" s="26">
        <f t="shared" si="90"/>
        <v>0.5</v>
      </c>
      <c r="O85" s="61">
        <v>8</v>
      </c>
      <c r="P85" s="44">
        <f t="shared" si="91"/>
        <v>25</v>
      </c>
      <c r="Q85" s="61">
        <v>7</v>
      </c>
      <c r="R85" s="61">
        <f t="shared" si="92"/>
        <v>16</v>
      </c>
      <c r="S85" s="61">
        <v>4</v>
      </c>
      <c r="T85" s="61">
        <f t="shared" si="93"/>
        <v>1</v>
      </c>
      <c r="U85" s="61">
        <v>9</v>
      </c>
      <c r="V85" s="61">
        <f t="shared" si="94"/>
        <v>36</v>
      </c>
      <c r="W85" s="61">
        <v>8</v>
      </c>
      <c r="X85" s="61">
        <f t="shared" si="95"/>
        <v>25</v>
      </c>
      <c r="Y85" s="61">
        <v>6</v>
      </c>
      <c r="Z85" s="61">
        <f t="shared" si="96"/>
        <v>9</v>
      </c>
      <c r="AA85" s="61">
        <v>10</v>
      </c>
      <c r="AB85" s="61">
        <f t="shared" si="97"/>
        <v>49</v>
      </c>
      <c r="AC85" s="61">
        <v>2</v>
      </c>
      <c r="AD85" s="61">
        <f t="shared" si="98"/>
        <v>1</v>
      </c>
      <c r="AE85" s="61">
        <v>4</v>
      </c>
      <c r="AF85" s="61">
        <f t="shared" si="99"/>
        <v>1</v>
      </c>
      <c r="AG85" s="61">
        <v>9</v>
      </c>
      <c r="AH85" s="61">
        <f t="shared" si="100"/>
        <v>36</v>
      </c>
      <c r="AI85" s="61">
        <v>7</v>
      </c>
      <c r="AJ85" s="61">
        <f t="shared" si="101"/>
        <v>16</v>
      </c>
      <c r="AK85" s="61">
        <v>2</v>
      </c>
      <c r="AL85" s="61">
        <f t="shared" si="102"/>
        <v>1</v>
      </c>
      <c r="AM85" s="61">
        <v>5</v>
      </c>
      <c r="AN85" s="61">
        <f t="shared" si="103"/>
        <v>4</v>
      </c>
      <c r="AO85" s="61">
        <v>8</v>
      </c>
      <c r="AP85" s="61">
        <f t="shared" si="104"/>
        <v>25</v>
      </c>
      <c r="AQ85" s="61">
        <v>6</v>
      </c>
      <c r="AR85" s="61">
        <f t="shared" si="105"/>
        <v>9</v>
      </c>
      <c r="AS85" s="61">
        <v>4</v>
      </c>
      <c r="AT85" s="61">
        <f t="shared" si="106"/>
        <v>1</v>
      </c>
      <c r="AU85" s="61">
        <v>0</v>
      </c>
      <c r="AV85" s="61">
        <f t="shared" si="107"/>
        <v>9</v>
      </c>
      <c r="AW85" s="61">
        <v>4</v>
      </c>
      <c r="AX85" s="61">
        <f t="shared" si="108"/>
        <v>1</v>
      </c>
      <c r="AY85" s="61">
        <v>10</v>
      </c>
      <c r="AZ85" s="61">
        <f t="shared" si="109"/>
        <v>49</v>
      </c>
      <c r="BA85" s="61">
        <v>2</v>
      </c>
      <c r="BB85" s="61">
        <f t="shared" si="110"/>
        <v>1</v>
      </c>
      <c r="BC85" s="61">
        <v>1</v>
      </c>
      <c r="BD85" s="61">
        <f t="shared" si="111"/>
        <v>4</v>
      </c>
      <c r="BE85" s="61">
        <v>4</v>
      </c>
      <c r="BF85" s="61">
        <f t="shared" si="112"/>
        <v>1</v>
      </c>
      <c r="BG85" s="61">
        <v>2</v>
      </c>
      <c r="BH85" s="61">
        <f t="shared" si="113"/>
        <v>1</v>
      </c>
      <c r="BI85" s="61">
        <v>6</v>
      </c>
      <c r="BJ85" s="61">
        <f t="shared" si="114"/>
        <v>9</v>
      </c>
      <c r="BK85" s="61">
        <v>2</v>
      </c>
      <c r="BL85" s="61">
        <f t="shared" si="115"/>
        <v>1</v>
      </c>
      <c r="BM85" s="61">
        <v>6</v>
      </c>
      <c r="BN85" s="61">
        <f t="shared" si="116"/>
        <v>9</v>
      </c>
      <c r="BO85" s="61">
        <v>1</v>
      </c>
      <c r="BP85" s="61">
        <f t="shared" si="117"/>
        <v>4</v>
      </c>
      <c r="BQ85" s="61">
        <v>8</v>
      </c>
      <c r="BR85" s="61">
        <f t="shared" si="118"/>
        <v>25</v>
      </c>
      <c r="BS85" s="61">
        <v>10</v>
      </c>
      <c r="BT85" s="61">
        <f t="shared" si="119"/>
        <v>49</v>
      </c>
      <c r="BU85" s="61">
        <v>6</v>
      </c>
      <c r="BV85" s="61">
        <f t="shared" si="120"/>
        <v>9</v>
      </c>
      <c r="BW85" s="30">
        <v>1</v>
      </c>
      <c r="BX85" s="20">
        <f t="shared" si="121"/>
        <v>4</v>
      </c>
      <c r="BY85" s="26">
        <f t="shared" si="125"/>
        <v>5.375</v>
      </c>
      <c r="BZ85" s="26"/>
      <c r="CA85" s="26">
        <f t="shared" si="126"/>
        <v>5.640625</v>
      </c>
      <c r="CB85" s="16">
        <v>0</v>
      </c>
      <c r="CC85" s="16">
        <v>10</v>
      </c>
      <c r="CD85" s="20">
        <f t="shared" si="122"/>
        <v>100</v>
      </c>
      <c r="CE85" s="40">
        <v>0</v>
      </c>
      <c r="CF85" s="46">
        <f t="shared" si="123"/>
        <v>9</v>
      </c>
      <c r="CG85" s="60">
        <f>Table1[[#This Row],[PROMEDIO-HUMANO]]/10</f>
        <v>0.3</v>
      </c>
      <c r="CH85" s="40">
        <v>10</v>
      </c>
      <c r="CI85" s="16">
        <v>0</v>
      </c>
      <c r="CJ85" s="16">
        <f t="shared" si="127"/>
        <v>9</v>
      </c>
      <c r="CK85">
        <f>POWER((Table1[[#This Row],[PROMEDIO-HUMANO]]-CJ85),2)</f>
        <v>36</v>
      </c>
      <c r="CL85">
        <v>45.5625</v>
      </c>
      <c r="CM85">
        <v>0.13157894736799999</v>
      </c>
      <c r="CN85" s="68">
        <f t="shared" si="124"/>
        <v>8.2278393351824715</v>
      </c>
      <c r="CO85" s="16">
        <f>ABS(Table1[[#This Row],[PROMEDIO-HUMANO]]-CJ85)</f>
        <v>6</v>
      </c>
      <c r="CP85" s="16">
        <f>ABS(Table1[[#This Row],[PROMEDIO-HUMANO]]-CM85)</f>
        <v>2.8684210526320002</v>
      </c>
    </row>
    <row r="86" spans="1:94">
      <c r="A86">
        <v>1</v>
      </c>
      <c r="B86" s="15" t="s">
        <v>131</v>
      </c>
      <c r="C86" s="16">
        <v>4</v>
      </c>
      <c r="D86" s="16">
        <f t="shared" si="84"/>
        <v>16</v>
      </c>
      <c r="E86" s="28">
        <v>0</v>
      </c>
      <c r="F86" s="16">
        <f t="shared" si="85"/>
        <v>0</v>
      </c>
      <c r="G86" s="16">
        <v>5</v>
      </c>
      <c r="H86" s="16">
        <f t="shared" si="86"/>
        <v>25</v>
      </c>
      <c r="I86" s="16">
        <v>5</v>
      </c>
      <c r="J86" s="16">
        <f t="shared" si="87"/>
        <v>25</v>
      </c>
      <c r="K86" s="26">
        <f t="shared" si="88"/>
        <v>3.5</v>
      </c>
      <c r="L86" s="26">
        <v>4.2857142857100001</v>
      </c>
      <c r="M86" s="26">
        <f t="shared" si="89"/>
        <v>0.61734693876877567</v>
      </c>
      <c r="N86" s="26">
        <f t="shared" si="90"/>
        <v>0.78571428571000013</v>
      </c>
      <c r="O86" s="61">
        <v>9</v>
      </c>
      <c r="P86" s="44">
        <f t="shared" si="91"/>
        <v>30.25</v>
      </c>
      <c r="Q86" s="61">
        <v>8</v>
      </c>
      <c r="R86" s="61">
        <f t="shared" si="92"/>
        <v>20.25</v>
      </c>
      <c r="S86" s="61">
        <v>0</v>
      </c>
      <c r="T86" s="61">
        <f t="shared" si="93"/>
        <v>12.25</v>
      </c>
      <c r="U86" s="61">
        <v>5</v>
      </c>
      <c r="V86" s="61">
        <f t="shared" si="94"/>
        <v>2.25</v>
      </c>
      <c r="W86" s="61">
        <v>6</v>
      </c>
      <c r="X86" s="61">
        <f t="shared" si="95"/>
        <v>6.25</v>
      </c>
      <c r="Y86" s="61">
        <v>5</v>
      </c>
      <c r="Z86" s="61">
        <f t="shared" si="96"/>
        <v>2.25</v>
      </c>
      <c r="AA86" s="61">
        <v>0</v>
      </c>
      <c r="AB86" s="61">
        <f t="shared" si="97"/>
        <v>12.25</v>
      </c>
      <c r="AC86" s="61">
        <v>1</v>
      </c>
      <c r="AD86" s="61">
        <f t="shared" si="98"/>
        <v>6.25</v>
      </c>
      <c r="AE86" s="61">
        <v>6</v>
      </c>
      <c r="AF86" s="61">
        <f t="shared" si="99"/>
        <v>6.25</v>
      </c>
      <c r="AG86" s="61">
        <v>4</v>
      </c>
      <c r="AH86" s="61">
        <f t="shared" si="100"/>
        <v>0.25</v>
      </c>
      <c r="AI86" s="61">
        <v>9</v>
      </c>
      <c r="AJ86" s="61">
        <f t="shared" si="101"/>
        <v>30.25</v>
      </c>
      <c r="AK86" s="61">
        <v>5</v>
      </c>
      <c r="AL86" s="61">
        <f t="shared" si="102"/>
        <v>2.25</v>
      </c>
      <c r="AM86" s="61">
        <v>7</v>
      </c>
      <c r="AN86" s="61">
        <f t="shared" si="103"/>
        <v>12.25</v>
      </c>
      <c r="AO86" s="61">
        <v>0</v>
      </c>
      <c r="AP86" s="61">
        <f t="shared" si="104"/>
        <v>12.25</v>
      </c>
      <c r="AQ86" s="61">
        <v>0</v>
      </c>
      <c r="AR86" s="61">
        <f t="shared" si="105"/>
        <v>12.25</v>
      </c>
      <c r="AS86" s="61">
        <v>0</v>
      </c>
      <c r="AT86" s="61">
        <f t="shared" si="106"/>
        <v>12.25</v>
      </c>
      <c r="AU86" s="61">
        <v>5</v>
      </c>
      <c r="AV86" s="61">
        <f t="shared" si="107"/>
        <v>2.25</v>
      </c>
      <c r="AW86" s="61">
        <v>1</v>
      </c>
      <c r="AX86" s="61">
        <f t="shared" si="108"/>
        <v>6.25</v>
      </c>
      <c r="AY86" s="61">
        <v>1</v>
      </c>
      <c r="AZ86" s="61">
        <f t="shared" si="109"/>
        <v>6.25</v>
      </c>
      <c r="BA86" s="61">
        <v>7</v>
      </c>
      <c r="BB86" s="61">
        <f t="shared" si="110"/>
        <v>12.25</v>
      </c>
      <c r="BC86" s="61">
        <v>8</v>
      </c>
      <c r="BD86" s="61">
        <f t="shared" si="111"/>
        <v>20.25</v>
      </c>
      <c r="BE86" s="61">
        <v>6</v>
      </c>
      <c r="BF86" s="61">
        <f t="shared" si="112"/>
        <v>6.25</v>
      </c>
      <c r="BG86" s="61">
        <v>2</v>
      </c>
      <c r="BH86" s="61">
        <f t="shared" si="113"/>
        <v>2.25</v>
      </c>
      <c r="BI86" s="61">
        <v>3</v>
      </c>
      <c r="BJ86" s="61">
        <f t="shared" si="114"/>
        <v>0.25</v>
      </c>
      <c r="BK86" s="61">
        <v>4</v>
      </c>
      <c r="BL86" s="61">
        <f t="shared" si="115"/>
        <v>0.25</v>
      </c>
      <c r="BM86" s="61">
        <v>5</v>
      </c>
      <c r="BN86" s="61">
        <f t="shared" si="116"/>
        <v>2.25</v>
      </c>
      <c r="BO86" s="61">
        <v>2</v>
      </c>
      <c r="BP86" s="61">
        <f t="shared" si="117"/>
        <v>2.25</v>
      </c>
      <c r="BQ86" s="61">
        <v>9</v>
      </c>
      <c r="BR86" s="61">
        <f t="shared" si="118"/>
        <v>30.25</v>
      </c>
      <c r="BS86" s="61">
        <v>6</v>
      </c>
      <c r="BT86" s="61">
        <f t="shared" si="119"/>
        <v>6.25</v>
      </c>
      <c r="BU86" s="61">
        <v>6</v>
      </c>
      <c r="BV86" s="61">
        <f t="shared" si="120"/>
        <v>6.25</v>
      </c>
      <c r="BW86" s="30">
        <v>8</v>
      </c>
      <c r="BX86" s="20">
        <f t="shared" si="121"/>
        <v>20.25</v>
      </c>
      <c r="BY86" s="26">
        <f t="shared" si="125"/>
        <v>4.5</v>
      </c>
      <c r="BZ86" s="26"/>
      <c r="CA86" s="26">
        <f t="shared" si="126"/>
        <v>1</v>
      </c>
      <c r="CB86" s="16">
        <v>0</v>
      </c>
      <c r="CC86" s="16">
        <v>10</v>
      </c>
      <c r="CD86" s="20">
        <f t="shared" si="122"/>
        <v>100</v>
      </c>
      <c r="CE86" s="40">
        <v>6</v>
      </c>
      <c r="CF86" s="46">
        <f t="shared" si="123"/>
        <v>6.25</v>
      </c>
      <c r="CG86" s="60">
        <f>Table1[[#This Row],[PROMEDIO-HUMANO]]/10</f>
        <v>0.35</v>
      </c>
      <c r="CH86" s="40">
        <v>4</v>
      </c>
      <c r="CI86" s="16">
        <v>2.12</v>
      </c>
      <c r="CJ86" s="16">
        <f t="shared" si="127"/>
        <v>6.88</v>
      </c>
      <c r="CK86">
        <f>POWER((Table1[[#This Row],[PROMEDIO-HUMANO]]-CJ86),2)</f>
        <v>11.424399999999999</v>
      </c>
      <c r="CL86">
        <v>4.5368999999999993</v>
      </c>
      <c r="CM86">
        <v>2.2916666666699999</v>
      </c>
      <c r="CN86" s="68">
        <f t="shared" si="124"/>
        <v>1.4600694444363893</v>
      </c>
      <c r="CO86" s="16">
        <f>ABS(Table1[[#This Row],[PROMEDIO-HUMANO]]-CJ86)</f>
        <v>3.38</v>
      </c>
      <c r="CP86" s="16">
        <f>ABS(Table1[[#This Row],[PROMEDIO-HUMANO]]-CM86)</f>
        <v>1.2083333333300001</v>
      </c>
    </row>
    <row r="87" spans="1:94" ht="25.5">
      <c r="A87">
        <v>1</v>
      </c>
      <c r="B87" s="15" t="s">
        <v>133</v>
      </c>
      <c r="C87" s="16">
        <v>6</v>
      </c>
      <c r="D87" s="16">
        <f t="shared" si="84"/>
        <v>36</v>
      </c>
      <c r="E87" s="28">
        <v>0</v>
      </c>
      <c r="F87" s="16">
        <f t="shared" si="85"/>
        <v>0</v>
      </c>
      <c r="G87" s="16">
        <v>1</v>
      </c>
      <c r="H87" s="16">
        <f t="shared" si="86"/>
        <v>1</v>
      </c>
      <c r="I87" s="16">
        <v>5</v>
      </c>
      <c r="J87" s="16">
        <f t="shared" si="87"/>
        <v>25</v>
      </c>
      <c r="K87" s="26">
        <f t="shared" si="88"/>
        <v>3</v>
      </c>
      <c r="L87" s="26">
        <v>1.2</v>
      </c>
      <c r="M87" s="26">
        <f t="shared" si="89"/>
        <v>3.24</v>
      </c>
      <c r="N87" s="26">
        <f t="shared" si="90"/>
        <v>1.8</v>
      </c>
      <c r="O87" s="61">
        <v>0</v>
      </c>
      <c r="P87" s="44">
        <f t="shared" si="91"/>
        <v>9</v>
      </c>
      <c r="Q87" s="61">
        <v>3</v>
      </c>
      <c r="R87" s="61">
        <f t="shared" si="92"/>
        <v>0</v>
      </c>
      <c r="S87" s="61">
        <v>8</v>
      </c>
      <c r="T87" s="61">
        <f t="shared" si="93"/>
        <v>25</v>
      </c>
      <c r="U87" s="61">
        <v>10</v>
      </c>
      <c r="V87" s="61">
        <f t="shared" si="94"/>
        <v>49</v>
      </c>
      <c r="W87" s="61">
        <v>0</v>
      </c>
      <c r="X87" s="61">
        <f t="shared" si="95"/>
        <v>9</v>
      </c>
      <c r="Y87" s="61">
        <v>10</v>
      </c>
      <c r="Z87" s="61">
        <f t="shared" si="96"/>
        <v>49</v>
      </c>
      <c r="AA87" s="61">
        <v>5</v>
      </c>
      <c r="AB87" s="61">
        <f t="shared" si="97"/>
        <v>4</v>
      </c>
      <c r="AC87" s="61">
        <v>8</v>
      </c>
      <c r="AD87" s="61">
        <f t="shared" si="98"/>
        <v>25</v>
      </c>
      <c r="AE87" s="61">
        <v>9</v>
      </c>
      <c r="AF87" s="61">
        <f t="shared" si="99"/>
        <v>36</v>
      </c>
      <c r="AG87" s="61">
        <v>7</v>
      </c>
      <c r="AH87" s="61">
        <f t="shared" si="100"/>
        <v>16</v>
      </c>
      <c r="AI87" s="61">
        <v>7</v>
      </c>
      <c r="AJ87" s="61">
        <f t="shared" si="101"/>
        <v>16</v>
      </c>
      <c r="AK87" s="61">
        <v>3</v>
      </c>
      <c r="AL87" s="61">
        <f t="shared" si="102"/>
        <v>0</v>
      </c>
      <c r="AM87" s="61">
        <v>2</v>
      </c>
      <c r="AN87" s="61">
        <f t="shared" si="103"/>
        <v>1</v>
      </c>
      <c r="AO87" s="61">
        <v>8</v>
      </c>
      <c r="AP87" s="61">
        <f t="shared" si="104"/>
        <v>25</v>
      </c>
      <c r="AQ87" s="61">
        <v>3</v>
      </c>
      <c r="AR87" s="61">
        <f t="shared" si="105"/>
        <v>0</v>
      </c>
      <c r="AS87" s="61">
        <v>3</v>
      </c>
      <c r="AT87" s="61">
        <f t="shared" si="106"/>
        <v>0</v>
      </c>
      <c r="AU87" s="61">
        <v>6</v>
      </c>
      <c r="AV87" s="61">
        <f t="shared" si="107"/>
        <v>9</v>
      </c>
      <c r="AW87" s="61">
        <v>8</v>
      </c>
      <c r="AX87" s="61">
        <f t="shared" si="108"/>
        <v>25</v>
      </c>
      <c r="AY87" s="61">
        <v>0</v>
      </c>
      <c r="AZ87" s="61">
        <f t="shared" si="109"/>
        <v>9</v>
      </c>
      <c r="BA87" s="61">
        <v>1</v>
      </c>
      <c r="BB87" s="61">
        <f t="shared" si="110"/>
        <v>4</v>
      </c>
      <c r="BC87" s="61">
        <v>5</v>
      </c>
      <c r="BD87" s="61">
        <f t="shared" si="111"/>
        <v>4</v>
      </c>
      <c r="BE87" s="61">
        <v>3</v>
      </c>
      <c r="BF87" s="61">
        <f t="shared" si="112"/>
        <v>0</v>
      </c>
      <c r="BG87" s="61">
        <v>3</v>
      </c>
      <c r="BH87" s="61">
        <f t="shared" si="113"/>
        <v>0</v>
      </c>
      <c r="BI87" s="61">
        <v>2</v>
      </c>
      <c r="BJ87" s="61">
        <f t="shared" si="114"/>
        <v>1</v>
      </c>
      <c r="BK87" s="61">
        <v>6</v>
      </c>
      <c r="BL87" s="61">
        <f t="shared" si="115"/>
        <v>9</v>
      </c>
      <c r="BM87" s="61">
        <v>3</v>
      </c>
      <c r="BN87" s="61">
        <f t="shared" si="116"/>
        <v>0</v>
      </c>
      <c r="BO87" s="61">
        <v>3</v>
      </c>
      <c r="BP87" s="61">
        <f t="shared" si="117"/>
        <v>0</v>
      </c>
      <c r="BQ87" s="61">
        <v>8</v>
      </c>
      <c r="BR87" s="61">
        <f t="shared" si="118"/>
        <v>25</v>
      </c>
      <c r="BS87" s="61">
        <v>10</v>
      </c>
      <c r="BT87" s="61">
        <f t="shared" si="119"/>
        <v>49</v>
      </c>
      <c r="BU87" s="61">
        <v>0</v>
      </c>
      <c r="BV87" s="61">
        <f t="shared" si="120"/>
        <v>9</v>
      </c>
      <c r="BW87" s="30">
        <v>9</v>
      </c>
      <c r="BX87" s="20">
        <f t="shared" si="121"/>
        <v>36</v>
      </c>
      <c r="BY87" s="26">
        <f t="shared" si="125"/>
        <v>5.09375</v>
      </c>
      <c r="BZ87" s="26"/>
      <c r="CA87" s="26">
        <f t="shared" si="126"/>
        <v>4.3837890625</v>
      </c>
      <c r="CB87" s="16">
        <v>0</v>
      </c>
      <c r="CC87" s="16">
        <v>10</v>
      </c>
      <c r="CD87" s="20">
        <f t="shared" si="122"/>
        <v>100</v>
      </c>
      <c r="CE87" s="40">
        <v>2.30769230769</v>
      </c>
      <c r="CF87" s="46">
        <f t="shared" si="123"/>
        <v>0.47928994083159765</v>
      </c>
      <c r="CG87" s="60">
        <f>Table1[[#This Row],[PROMEDIO-HUMANO]]/10</f>
        <v>0.3</v>
      </c>
      <c r="CH87" s="40">
        <v>7.69230769231</v>
      </c>
      <c r="CI87" s="16">
        <v>6.03</v>
      </c>
      <c r="CJ87" s="16">
        <f t="shared" si="127"/>
        <v>2.9699999999999998</v>
      </c>
      <c r="CK87">
        <f>POWER((Table1[[#This Row],[PROMEDIO-HUMANO]]-CJ87),2)</f>
        <v>9.0000000000001494E-4</v>
      </c>
      <c r="CL87">
        <v>4.8399999999999888E-2</v>
      </c>
      <c r="CM87">
        <v>0.27173913043499998</v>
      </c>
      <c r="CN87" s="68">
        <f t="shared" si="124"/>
        <v>7.4434073723995704</v>
      </c>
      <c r="CO87" s="16">
        <f>ABS(Table1[[#This Row],[PROMEDIO-HUMANO]]-CJ87)</f>
        <v>3.0000000000000249E-2</v>
      </c>
      <c r="CP87" s="16">
        <f>ABS(Table1[[#This Row],[PROMEDIO-HUMANO]]-CM87)</f>
        <v>2.7282608695650001</v>
      </c>
    </row>
    <row r="88" spans="1:94" ht="25.5" customHeight="1">
      <c r="A88">
        <v>1</v>
      </c>
      <c r="B88" s="15" t="s">
        <v>135</v>
      </c>
      <c r="C88" s="16">
        <v>3</v>
      </c>
      <c r="D88" s="16">
        <f t="shared" si="84"/>
        <v>9</v>
      </c>
      <c r="E88" s="28">
        <v>6</v>
      </c>
      <c r="F88" s="16">
        <f t="shared" si="85"/>
        <v>36</v>
      </c>
      <c r="G88" s="16">
        <v>2</v>
      </c>
      <c r="H88" s="16">
        <f t="shared" si="86"/>
        <v>4</v>
      </c>
      <c r="I88" s="16">
        <v>5</v>
      </c>
      <c r="J88" s="16">
        <f t="shared" si="87"/>
        <v>25</v>
      </c>
      <c r="K88" s="26">
        <f t="shared" si="88"/>
        <v>4</v>
      </c>
      <c r="L88" s="26">
        <v>4.2857142857100001</v>
      </c>
      <c r="M88" s="26">
        <f t="shared" si="89"/>
        <v>8.1632653058775581E-2</v>
      </c>
      <c r="N88" s="26">
        <f t="shared" si="90"/>
        <v>0.28571428571000013</v>
      </c>
      <c r="O88" s="61">
        <v>0</v>
      </c>
      <c r="P88" s="44">
        <f t="shared" si="91"/>
        <v>16</v>
      </c>
      <c r="Q88" s="61">
        <v>7</v>
      </c>
      <c r="R88" s="61">
        <f t="shared" si="92"/>
        <v>9</v>
      </c>
      <c r="S88" s="61">
        <v>8</v>
      </c>
      <c r="T88" s="61">
        <f t="shared" si="93"/>
        <v>16</v>
      </c>
      <c r="U88" s="61">
        <v>8</v>
      </c>
      <c r="V88" s="61">
        <f t="shared" si="94"/>
        <v>16</v>
      </c>
      <c r="W88" s="61">
        <v>10</v>
      </c>
      <c r="X88" s="61">
        <f t="shared" si="95"/>
        <v>36</v>
      </c>
      <c r="Y88" s="61">
        <v>6</v>
      </c>
      <c r="Z88" s="61">
        <f t="shared" si="96"/>
        <v>4</v>
      </c>
      <c r="AA88" s="61">
        <v>2</v>
      </c>
      <c r="AB88" s="61">
        <f t="shared" si="97"/>
        <v>4</v>
      </c>
      <c r="AC88" s="61">
        <v>10</v>
      </c>
      <c r="AD88" s="61">
        <f t="shared" si="98"/>
        <v>36</v>
      </c>
      <c r="AE88" s="61">
        <v>2</v>
      </c>
      <c r="AF88" s="61">
        <f t="shared" si="99"/>
        <v>4</v>
      </c>
      <c r="AG88" s="61">
        <v>2</v>
      </c>
      <c r="AH88" s="61">
        <f t="shared" si="100"/>
        <v>4</v>
      </c>
      <c r="AI88" s="61">
        <v>2</v>
      </c>
      <c r="AJ88" s="61">
        <f t="shared" si="101"/>
        <v>4</v>
      </c>
      <c r="AK88" s="61">
        <v>5</v>
      </c>
      <c r="AL88" s="61">
        <f t="shared" si="102"/>
        <v>1</v>
      </c>
      <c r="AM88" s="61">
        <v>4</v>
      </c>
      <c r="AN88" s="61">
        <f t="shared" si="103"/>
        <v>0</v>
      </c>
      <c r="AO88" s="61">
        <v>10</v>
      </c>
      <c r="AP88" s="61">
        <f t="shared" si="104"/>
        <v>36</v>
      </c>
      <c r="AQ88" s="61">
        <v>10</v>
      </c>
      <c r="AR88" s="61">
        <f t="shared" si="105"/>
        <v>36</v>
      </c>
      <c r="AS88" s="61">
        <v>0</v>
      </c>
      <c r="AT88" s="61">
        <f t="shared" si="106"/>
        <v>16</v>
      </c>
      <c r="AU88" s="61">
        <v>4</v>
      </c>
      <c r="AV88" s="61">
        <f t="shared" si="107"/>
        <v>0</v>
      </c>
      <c r="AW88" s="61">
        <v>0</v>
      </c>
      <c r="AX88" s="61">
        <f t="shared" si="108"/>
        <v>16</v>
      </c>
      <c r="AY88" s="61">
        <v>4</v>
      </c>
      <c r="AZ88" s="61">
        <f t="shared" si="109"/>
        <v>0</v>
      </c>
      <c r="BA88" s="61">
        <v>1</v>
      </c>
      <c r="BB88" s="61">
        <f t="shared" si="110"/>
        <v>9</v>
      </c>
      <c r="BC88" s="61">
        <v>6</v>
      </c>
      <c r="BD88" s="61">
        <f t="shared" si="111"/>
        <v>4</v>
      </c>
      <c r="BE88" s="61">
        <v>0</v>
      </c>
      <c r="BF88" s="61">
        <f t="shared" si="112"/>
        <v>16</v>
      </c>
      <c r="BG88" s="61">
        <v>0</v>
      </c>
      <c r="BH88" s="61">
        <f t="shared" si="113"/>
        <v>16</v>
      </c>
      <c r="BI88" s="61">
        <v>9</v>
      </c>
      <c r="BJ88" s="61">
        <f t="shared" si="114"/>
        <v>25</v>
      </c>
      <c r="BK88" s="61">
        <v>5</v>
      </c>
      <c r="BL88" s="61">
        <f t="shared" si="115"/>
        <v>1</v>
      </c>
      <c r="BM88" s="61">
        <v>3</v>
      </c>
      <c r="BN88" s="61">
        <f t="shared" si="116"/>
        <v>1</v>
      </c>
      <c r="BO88" s="61">
        <v>2</v>
      </c>
      <c r="BP88" s="61">
        <f t="shared" si="117"/>
        <v>4</v>
      </c>
      <c r="BQ88" s="61">
        <v>8</v>
      </c>
      <c r="BR88" s="61">
        <f t="shared" si="118"/>
        <v>16</v>
      </c>
      <c r="BS88" s="61">
        <v>9</v>
      </c>
      <c r="BT88" s="61">
        <f t="shared" si="119"/>
        <v>25</v>
      </c>
      <c r="BU88" s="61">
        <v>1</v>
      </c>
      <c r="BV88" s="61">
        <f t="shared" si="120"/>
        <v>9</v>
      </c>
      <c r="BW88" s="30">
        <v>3</v>
      </c>
      <c r="BX88" s="20">
        <f t="shared" si="121"/>
        <v>1</v>
      </c>
      <c r="BY88" s="26">
        <f t="shared" si="125"/>
        <v>4.6875</v>
      </c>
      <c r="BZ88" s="26"/>
      <c r="CA88" s="26">
        <f t="shared" si="126"/>
        <v>0.47265625</v>
      </c>
      <c r="CB88" s="16">
        <v>0</v>
      </c>
      <c r="CC88" s="16">
        <v>10</v>
      </c>
      <c r="CD88" s="20">
        <f t="shared" si="122"/>
        <v>100</v>
      </c>
      <c r="CE88" s="40">
        <v>1.42857142857</v>
      </c>
      <c r="CF88" s="46">
        <f t="shared" si="123"/>
        <v>6.6122448979665318</v>
      </c>
      <c r="CG88" s="60">
        <f>Table1[[#This Row],[PROMEDIO-HUMANO]]/10</f>
        <v>0.4</v>
      </c>
      <c r="CH88" s="40">
        <v>8.5714285714299994</v>
      </c>
      <c r="CI88" s="16">
        <v>2.12</v>
      </c>
      <c r="CJ88" s="16">
        <f t="shared" si="127"/>
        <v>6.88</v>
      </c>
      <c r="CK88">
        <f>POWER((Table1[[#This Row],[PROMEDIO-HUMANO]]-CJ88),2)</f>
        <v>8.2943999999999996</v>
      </c>
      <c r="CL88">
        <v>0.39689999999999986</v>
      </c>
      <c r="CM88">
        <v>0.58333333333299997</v>
      </c>
      <c r="CN88" s="68">
        <f t="shared" si="124"/>
        <v>11.67361111111339</v>
      </c>
      <c r="CO88" s="16">
        <f>ABS(Table1[[#This Row],[PROMEDIO-HUMANO]]-CJ88)</f>
        <v>2.88</v>
      </c>
      <c r="CP88" s="16">
        <f>ABS(Table1[[#This Row],[PROMEDIO-HUMANO]]-CM88)</f>
        <v>3.416666666667</v>
      </c>
    </row>
    <row r="89" spans="1:94" ht="25.5">
      <c r="A89">
        <v>1</v>
      </c>
      <c r="B89" s="17" t="s">
        <v>136</v>
      </c>
      <c r="C89" s="16">
        <v>4</v>
      </c>
      <c r="D89" s="16">
        <f t="shared" si="84"/>
        <v>16</v>
      </c>
      <c r="E89" s="28">
        <v>6</v>
      </c>
      <c r="F89" s="16">
        <f t="shared" si="85"/>
        <v>36</v>
      </c>
      <c r="G89" s="16">
        <v>2</v>
      </c>
      <c r="H89" s="16">
        <f t="shared" si="86"/>
        <v>4</v>
      </c>
      <c r="I89" s="16">
        <v>5</v>
      </c>
      <c r="J89" s="16">
        <f t="shared" si="87"/>
        <v>25</v>
      </c>
      <c r="K89" s="26">
        <f t="shared" si="88"/>
        <v>4.25</v>
      </c>
      <c r="L89" s="26">
        <v>1.5789473684199999</v>
      </c>
      <c r="M89" s="26">
        <f t="shared" si="89"/>
        <v>7.1345221606704445</v>
      </c>
      <c r="N89" s="26">
        <f t="shared" si="90"/>
        <v>2.6710526315800003</v>
      </c>
      <c r="O89" s="61">
        <v>8</v>
      </c>
      <c r="P89" s="44">
        <f t="shared" si="91"/>
        <v>14.0625</v>
      </c>
      <c r="Q89" s="61">
        <v>6</v>
      </c>
      <c r="R89" s="61">
        <f t="shared" si="92"/>
        <v>3.0625</v>
      </c>
      <c r="S89" s="61">
        <v>10</v>
      </c>
      <c r="T89" s="61">
        <f t="shared" si="93"/>
        <v>33.0625</v>
      </c>
      <c r="U89" s="61">
        <v>5</v>
      </c>
      <c r="V89" s="61">
        <f t="shared" si="94"/>
        <v>0.5625</v>
      </c>
      <c r="W89" s="61">
        <v>10</v>
      </c>
      <c r="X89" s="61">
        <f t="shared" si="95"/>
        <v>33.0625</v>
      </c>
      <c r="Y89" s="61">
        <v>5</v>
      </c>
      <c r="Z89" s="61">
        <f t="shared" si="96"/>
        <v>0.5625</v>
      </c>
      <c r="AA89" s="61">
        <v>5</v>
      </c>
      <c r="AB89" s="61">
        <f t="shared" si="97"/>
        <v>0.5625</v>
      </c>
      <c r="AC89" s="61">
        <v>7</v>
      </c>
      <c r="AD89" s="61">
        <f t="shared" si="98"/>
        <v>7.5625</v>
      </c>
      <c r="AE89" s="61">
        <v>5</v>
      </c>
      <c r="AF89" s="61">
        <f t="shared" si="99"/>
        <v>0.5625</v>
      </c>
      <c r="AG89" s="61">
        <v>4</v>
      </c>
      <c r="AH89" s="61">
        <f t="shared" si="100"/>
        <v>6.25E-2</v>
      </c>
      <c r="AI89" s="61">
        <v>8</v>
      </c>
      <c r="AJ89" s="61">
        <f t="shared" si="101"/>
        <v>14.0625</v>
      </c>
      <c r="AK89" s="61">
        <v>0</v>
      </c>
      <c r="AL89" s="61">
        <f t="shared" si="102"/>
        <v>18.0625</v>
      </c>
      <c r="AM89" s="61">
        <v>1</v>
      </c>
      <c r="AN89" s="61">
        <f t="shared" si="103"/>
        <v>10.5625</v>
      </c>
      <c r="AO89" s="61">
        <v>9</v>
      </c>
      <c r="AP89" s="61">
        <f t="shared" si="104"/>
        <v>22.5625</v>
      </c>
      <c r="AQ89" s="61">
        <v>7</v>
      </c>
      <c r="AR89" s="61">
        <f t="shared" si="105"/>
        <v>7.5625</v>
      </c>
      <c r="AS89" s="61">
        <v>8</v>
      </c>
      <c r="AT89" s="61">
        <f t="shared" si="106"/>
        <v>14.0625</v>
      </c>
      <c r="AU89" s="61">
        <v>8</v>
      </c>
      <c r="AV89" s="61">
        <f t="shared" si="107"/>
        <v>14.0625</v>
      </c>
      <c r="AW89" s="61">
        <v>4</v>
      </c>
      <c r="AX89" s="61">
        <f t="shared" si="108"/>
        <v>6.25E-2</v>
      </c>
      <c r="AY89" s="61">
        <v>3</v>
      </c>
      <c r="AZ89" s="61">
        <f t="shared" si="109"/>
        <v>1.5625</v>
      </c>
      <c r="BA89" s="61">
        <v>10</v>
      </c>
      <c r="BB89" s="61">
        <f t="shared" si="110"/>
        <v>33.0625</v>
      </c>
      <c r="BC89" s="61">
        <v>0</v>
      </c>
      <c r="BD89" s="61">
        <f t="shared" si="111"/>
        <v>18.0625</v>
      </c>
      <c r="BE89" s="61">
        <v>8</v>
      </c>
      <c r="BF89" s="61">
        <f t="shared" si="112"/>
        <v>14.0625</v>
      </c>
      <c r="BG89" s="61">
        <v>0</v>
      </c>
      <c r="BH89" s="61">
        <f t="shared" si="113"/>
        <v>18.0625</v>
      </c>
      <c r="BI89" s="61">
        <v>6</v>
      </c>
      <c r="BJ89" s="61">
        <f t="shared" si="114"/>
        <v>3.0625</v>
      </c>
      <c r="BK89" s="61">
        <v>1</v>
      </c>
      <c r="BL89" s="61">
        <f t="shared" si="115"/>
        <v>10.5625</v>
      </c>
      <c r="BM89" s="61">
        <v>4</v>
      </c>
      <c r="BN89" s="61">
        <f t="shared" si="116"/>
        <v>6.25E-2</v>
      </c>
      <c r="BO89" s="61">
        <v>5</v>
      </c>
      <c r="BP89" s="61">
        <f t="shared" si="117"/>
        <v>0.5625</v>
      </c>
      <c r="BQ89" s="61">
        <v>7</v>
      </c>
      <c r="BR89" s="61">
        <f t="shared" si="118"/>
        <v>7.5625</v>
      </c>
      <c r="BS89" s="61">
        <v>7</v>
      </c>
      <c r="BT89" s="61">
        <f t="shared" si="119"/>
        <v>7.5625</v>
      </c>
      <c r="BU89" s="61">
        <v>1</v>
      </c>
      <c r="BV89" s="61">
        <f t="shared" si="120"/>
        <v>10.5625</v>
      </c>
      <c r="BW89" s="30">
        <v>10</v>
      </c>
      <c r="BX89" s="20">
        <f t="shared" si="121"/>
        <v>33.0625</v>
      </c>
      <c r="BY89" s="26">
        <f t="shared" si="125"/>
        <v>5.59375</v>
      </c>
      <c r="BZ89" s="26"/>
      <c r="CA89" s="26">
        <f t="shared" si="126"/>
        <v>1.8056640625</v>
      </c>
      <c r="CB89" s="16">
        <v>0</v>
      </c>
      <c r="CC89" s="16">
        <v>10</v>
      </c>
      <c r="CD89" s="20">
        <f t="shared" si="122"/>
        <v>100</v>
      </c>
      <c r="CE89" s="40">
        <v>2.1428571428600001</v>
      </c>
      <c r="CF89" s="46">
        <f t="shared" si="123"/>
        <v>4.4400510203961225</v>
      </c>
      <c r="CG89" s="60">
        <f>Table1[[#This Row],[PROMEDIO-HUMANO]]/10</f>
        <v>0.42499999999999999</v>
      </c>
      <c r="CH89" s="40">
        <v>7.8571428571400004</v>
      </c>
      <c r="CI89" s="16">
        <v>2.12</v>
      </c>
      <c r="CJ89" s="16">
        <f t="shared" si="127"/>
        <v>6.88</v>
      </c>
      <c r="CK89">
        <f>POWER((Table1[[#This Row],[PROMEDIO-HUMANO]]-CJ89),2)</f>
        <v>6.9168999999999992</v>
      </c>
      <c r="CL89">
        <v>19.1844</v>
      </c>
      <c r="CM89">
        <v>3.3214285714299998</v>
      </c>
      <c r="CN89" s="68">
        <f t="shared" si="124"/>
        <v>0.86224489795653092</v>
      </c>
      <c r="CO89" s="16">
        <f>ABS(Table1[[#This Row],[PROMEDIO-HUMANO]]-CJ89)</f>
        <v>2.63</v>
      </c>
      <c r="CP89" s="16">
        <f>ABS(Table1[[#This Row],[PROMEDIO-HUMANO]]-CM89)</f>
        <v>0.92857142857000019</v>
      </c>
    </row>
    <row r="90" spans="1:94" ht="25.5">
      <c r="A90">
        <v>1</v>
      </c>
      <c r="B90" s="15" t="s">
        <v>137</v>
      </c>
      <c r="C90" s="16">
        <v>0</v>
      </c>
      <c r="D90" s="16">
        <f t="shared" si="84"/>
        <v>0</v>
      </c>
      <c r="E90" s="28">
        <v>0</v>
      </c>
      <c r="F90" s="16">
        <f t="shared" si="85"/>
        <v>0</v>
      </c>
      <c r="G90" s="16">
        <v>1</v>
      </c>
      <c r="H90" s="16">
        <f t="shared" si="86"/>
        <v>1</v>
      </c>
      <c r="I90" s="16">
        <v>7</v>
      </c>
      <c r="J90" s="16">
        <f t="shared" si="87"/>
        <v>49</v>
      </c>
      <c r="K90" s="26">
        <f t="shared" si="88"/>
        <v>2</v>
      </c>
      <c r="L90" s="26">
        <v>3</v>
      </c>
      <c r="M90" s="26">
        <f t="shared" si="89"/>
        <v>1</v>
      </c>
      <c r="N90" s="26">
        <f t="shared" si="90"/>
        <v>1</v>
      </c>
      <c r="O90" s="61">
        <v>5</v>
      </c>
      <c r="P90" s="44">
        <f t="shared" si="91"/>
        <v>9</v>
      </c>
      <c r="Q90" s="61">
        <v>3</v>
      </c>
      <c r="R90" s="61">
        <f t="shared" si="92"/>
        <v>1</v>
      </c>
      <c r="S90" s="61">
        <v>1</v>
      </c>
      <c r="T90" s="61">
        <f t="shared" si="93"/>
        <v>1</v>
      </c>
      <c r="U90" s="61">
        <v>5</v>
      </c>
      <c r="V90" s="61">
        <f t="shared" si="94"/>
        <v>9</v>
      </c>
      <c r="W90" s="61">
        <v>6</v>
      </c>
      <c r="X90" s="61">
        <f t="shared" si="95"/>
        <v>16</v>
      </c>
      <c r="Y90" s="61">
        <v>7</v>
      </c>
      <c r="Z90" s="61">
        <f t="shared" si="96"/>
        <v>25</v>
      </c>
      <c r="AA90" s="61">
        <v>3</v>
      </c>
      <c r="AB90" s="61">
        <f t="shared" si="97"/>
        <v>1</v>
      </c>
      <c r="AC90" s="61">
        <v>1</v>
      </c>
      <c r="AD90" s="61">
        <f t="shared" si="98"/>
        <v>1</v>
      </c>
      <c r="AE90" s="61">
        <v>6</v>
      </c>
      <c r="AF90" s="61">
        <f t="shared" si="99"/>
        <v>16</v>
      </c>
      <c r="AG90" s="61">
        <v>2</v>
      </c>
      <c r="AH90" s="61">
        <f t="shared" si="100"/>
        <v>0</v>
      </c>
      <c r="AI90" s="61">
        <v>5</v>
      </c>
      <c r="AJ90" s="61">
        <f t="shared" si="101"/>
        <v>9</v>
      </c>
      <c r="AK90" s="61">
        <v>6</v>
      </c>
      <c r="AL90" s="61">
        <f t="shared" si="102"/>
        <v>16</v>
      </c>
      <c r="AM90" s="61">
        <v>10</v>
      </c>
      <c r="AN90" s="61">
        <f t="shared" si="103"/>
        <v>64</v>
      </c>
      <c r="AO90" s="61">
        <v>8</v>
      </c>
      <c r="AP90" s="61">
        <f t="shared" si="104"/>
        <v>36</v>
      </c>
      <c r="AQ90" s="61">
        <v>0</v>
      </c>
      <c r="AR90" s="61">
        <f t="shared" si="105"/>
        <v>4</v>
      </c>
      <c r="AS90" s="61">
        <v>6</v>
      </c>
      <c r="AT90" s="61">
        <f t="shared" si="106"/>
        <v>16</v>
      </c>
      <c r="AU90" s="61">
        <v>7</v>
      </c>
      <c r="AV90" s="61">
        <f t="shared" si="107"/>
        <v>25</v>
      </c>
      <c r="AW90" s="61">
        <v>9</v>
      </c>
      <c r="AX90" s="61">
        <f t="shared" si="108"/>
        <v>49</v>
      </c>
      <c r="AY90" s="61">
        <v>1</v>
      </c>
      <c r="AZ90" s="61">
        <f t="shared" si="109"/>
        <v>1</v>
      </c>
      <c r="BA90" s="61">
        <v>4</v>
      </c>
      <c r="BB90" s="61">
        <f t="shared" si="110"/>
        <v>4</v>
      </c>
      <c r="BC90" s="61">
        <v>2</v>
      </c>
      <c r="BD90" s="61">
        <f t="shared" si="111"/>
        <v>0</v>
      </c>
      <c r="BE90" s="61">
        <v>3</v>
      </c>
      <c r="BF90" s="61">
        <f t="shared" si="112"/>
        <v>1</v>
      </c>
      <c r="BG90" s="61">
        <v>0</v>
      </c>
      <c r="BH90" s="61">
        <f t="shared" si="113"/>
        <v>4</v>
      </c>
      <c r="BI90" s="61">
        <v>7</v>
      </c>
      <c r="BJ90" s="61">
        <f t="shared" si="114"/>
        <v>25</v>
      </c>
      <c r="BK90" s="61">
        <v>5</v>
      </c>
      <c r="BL90" s="61">
        <f t="shared" si="115"/>
        <v>9</v>
      </c>
      <c r="BM90" s="61">
        <v>3</v>
      </c>
      <c r="BN90" s="61">
        <f t="shared" si="116"/>
        <v>1</v>
      </c>
      <c r="BO90" s="61">
        <v>2</v>
      </c>
      <c r="BP90" s="61">
        <f t="shared" si="117"/>
        <v>0</v>
      </c>
      <c r="BQ90" s="61">
        <v>5</v>
      </c>
      <c r="BR90" s="61">
        <f t="shared" si="118"/>
        <v>9</v>
      </c>
      <c r="BS90" s="61">
        <v>9</v>
      </c>
      <c r="BT90" s="61">
        <f t="shared" si="119"/>
        <v>49</v>
      </c>
      <c r="BU90" s="61">
        <v>2</v>
      </c>
      <c r="BV90" s="61">
        <f t="shared" si="120"/>
        <v>0</v>
      </c>
      <c r="BW90" s="30">
        <v>1</v>
      </c>
      <c r="BX90" s="20">
        <f t="shared" si="121"/>
        <v>1</v>
      </c>
      <c r="BY90" s="26">
        <f t="shared" si="125"/>
        <v>4.46875</v>
      </c>
      <c r="BZ90" s="26"/>
      <c r="CA90" s="26">
        <f t="shared" si="126"/>
        <v>6.0947265625</v>
      </c>
      <c r="CB90" s="16">
        <v>0</v>
      </c>
      <c r="CC90" s="16">
        <v>10</v>
      </c>
      <c r="CD90" s="20">
        <f t="shared" si="122"/>
        <v>100</v>
      </c>
      <c r="CE90" s="40">
        <v>3.5294117647099998</v>
      </c>
      <c r="CF90" s="46">
        <f t="shared" si="123"/>
        <v>2.3391003460333559</v>
      </c>
      <c r="CG90" s="60">
        <f>Table1[[#This Row],[PROMEDIO-HUMANO]]/10</f>
        <v>0.2</v>
      </c>
      <c r="CH90" s="40">
        <v>6.4705882352900002</v>
      </c>
      <c r="CI90" s="16">
        <v>7.52</v>
      </c>
      <c r="CJ90" s="16">
        <f t="shared" si="127"/>
        <v>1.4800000000000004</v>
      </c>
      <c r="CK90">
        <f>POWER((Table1[[#This Row],[PROMEDIO-HUMANO]]-CJ90),2)</f>
        <v>0.27039999999999953</v>
      </c>
      <c r="CL90">
        <v>3.9999999999998294E-4</v>
      </c>
      <c r="CM90">
        <v>0.63596491228100005</v>
      </c>
      <c r="CN90" s="68">
        <f t="shared" si="124"/>
        <v>1.8605917205285798</v>
      </c>
      <c r="CO90" s="16">
        <f>ABS(Table1[[#This Row],[PROMEDIO-HUMANO]]-CJ90)</f>
        <v>0.51999999999999957</v>
      </c>
      <c r="CP90" s="16">
        <f>ABS(Table1[[#This Row],[PROMEDIO-HUMANO]]-CM90)</f>
        <v>1.364035087719</v>
      </c>
    </row>
    <row r="91" spans="1:94">
      <c r="A91">
        <v>1</v>
      </c>
      <c r="B91" s="17" t="s">
        <v>140</v>
      </c>
      <c r="C91" s="16">
        <v>4</v>
      </c>
      <c r="D91" s="16">
        <f t="shared" si="84"/>
        <v>16</v>
      </c>
      <c r="E91" s="28">
        <v>6</v>
      </c>
      <c r="F91" s="16">
        <f t="shared" si="85"/>
        <v>36</v>
      </c>
      <c r="G91" s="16">
        <v>1</v>
      </c>
      <c r="H91" s="16">
        <f t="shared" si="86"/>
        <v>1</v>
      </c>
      <c r="I91" s="16">
        <v>3</v>
      </c>
      <c r="J91" s="16">
        <f t="shared" si="87"/>
        <v>9</v>
      </c>
      <c r="K91" s="26">
        <f t="shared" si="88"/>
        <v>3.5</v>
      </c>
      <c r="L91" s="26">
        <v>2.30769230769</v>
      </c>
      <c r="M91" s="26">
        <f t="shared" si="89"/>
        <v>1.4215976331415976</v>
      </c>
      <c r="N91" s="26">
        <f t="shared" si="90"/>
        <v>1.19230769231</v>
      </c>
      <c r="O91" s="61">
        <v>7</v>
      </c>
      <c r="P91" s="44">
        <f t="shared" si="91"/>
        <v>12.25</v>
      </c>
      <c r="Q91" s="61">
        <v>6</v>
      </c>
      <c r="R91" s="61">
        <f t="shared" si="92"/>
        <v>6.25</v>
      </c>
      <c r="S91" s="61">
        <v>4</v>
      </c>
      <c r="T91" s="61">
        <f t="shared" si="93"/>
        <v>0.25</v>
      </c>
      <c r="U91" s="61">
        <v>5</v>
      </c>
      <c r="V91" s="61">
        <f t="shared" si="94"/>
        <v>2.25</v>
      </c>
      <c r="W91" s="61">
        <v>7</v>
      </c>
      <c r="X91" s="61">
        <f t="shared" si="95"/>
        <v>12.25</v>
      </c>
      <c r="Y91" s="61">
        <v>0</v>
      </c>
      <c r="Z91" s="61">
        <f t="shared" si="96"/>
        <v>12.25</v>
      </c>
      <c r="AA91" s="61">
        <v>0</v>
      </c>
      <c r="AB91" s="61">
        <f t="shared" si="97"/>
        <v>12.25</v>
      </c>
      <c r="AC91" s="61">
        <v>8</v>
      </c>
      <c r="AD91" s="61">
        <f t="shared" si="98"/>
        <v>20.25</v>
      </c>
      <c r="AE91" s="61">
        <v>5</v>
      </c>
      <c r="AF91" s="61">
        <f t="shared" si="99"/>
        <v>2.25</v>
      </c>
      <c r="AG91" s="61">
        <v>6</v>
      </c>
      <c r="AH91" s="61">
        <f t="shared" si="100"/>
        <v>6.25</v>
      </c>
      <c r="AI91" s="61">
        <v>9</v>
      </c>
      <c r="AJ91" s="61">
        <f t="shared" si="101"/>
        <v>30.25</v>
      </c>
      <c r="AK91" s="61">
        <v>3</v>
      </c>
      <c r="AL91" s="61">
        <f t="shared" si="102"/>
        <v>0.25</v>
      </c>
      <c r="AM91" s="61">
        <v>10</v>
      </c>
      <c r="AN91" s="61">
        <f t="shared" si="103"/>
        <v>42.25</v>
      </c>
      <c r="AO91" s="61">
        <v>7</v>
      </c>
      <c r="AP91" s="61">
        <f t="shared" si="104"/>
        <v>12.25</v>
      </c>
      <c r="AQ91" s="61">
        <v>2</v>
      </c>
      <c r="AR91" s="61">
        <f t="shared" si="105"/>
        <v>2.25</v>
      </c>
      <c r="AS91" s="61">
        <v>5</v>
      </c>
      <c r="AT91" s="61">
        <f t="shared" si="106"/>
        <v>2.25</v>
      </c>
      <c r="AU91" s="61">
        <v>3</v>
      </c>
      <c r="AV91" s="61">
        <f t="shared" si="107"/>
        <v>0.25</v>
      </c>
      <c r="AW91" s="61">
        <v>6</v>
      </c>
      <c r="AX91" s="61">
        <f t="shared" si="108"/>
        <v>6.25</v>
      </c>
      <c r="AY91" s="61">
        <v>1</v>
      </c>
      <c r="AZ91" s="61">
        <f t="shared" si="109"/>
        <v>6.25</v>
      </c>
      <c r="BA91" s="61">
        <v>4</v>
      </c>
      <c r="BB91" s="61">
        <f t="shared" si="110"/>
        <v>0.25</v>
      </c>
      <c r="BC91" s="61">
        <v>10</v>
      </c>
      <c r="BD91" s="61">
        <f t="shared" si="111"/>
        <v>42.25</v>
      </c>
      <c r="BE91" s="61">
        <v>7</v>
      </c>
      <c r="BF91" s="61">
        <f t="shared" si="112"/>
        <v>12.25</v>
      </c>
      <c r="BG91" s="61">
        <v>8</v>
      </c>
      <c r="BH91" s="61">
        <f t="shared" si="113"/>
        <v>20.25</v>
      </c>
      <c r="BI91" s="61">
        <v>9</v>
      </c>
      <c r="BJ91" s="61">
        <f t="shared" si="114"/>
        <v>30.25</v>
      </c>
      <c r="BK91" s="61">
        <v>0</v>
      </c>
      <c r="BL91" s="61">
        <f t="shared" si="115"/>
        <v>12.25</v>
      </c>
      <c r="BM91" s="61">
        <v>9</v>
      </c>
      <c r="BN91" s="61">
        <f t="shared" si="116"/>
        <v>30.25</v>
      </c>
      <c r="BO91" s="61">
        <v>6</v>
      </c>
      <c r="BP91" s="61">
        <f t="shared" si="117"/>
        <v>6.25</v>
      </c>
      <c r="BQ91" s="61">
        <v>2</v>
      </c>
      <c r="BR91" s="61">
        <f t="shared" si="118"/>
        <v>2.25</v>
      </c>
      <c r="BS91" s="61">
        <v>8</v>
      </c>
      <c r="BT91" s="61">
        <f t="shared" si="119"/>
        <v>20.25</v>
      </c>
      <c r="BU91" s="61">
        <v>4</v>
      </c>
      <c r="BV91" s="61">
        <f t="shared" si="120"/>
        <v>0.25</v>
      </c>
      <c r="BW91" s="30">
        <v>3</v>
      </c>
      <c r="BX91" s="20">
        <f t="shared" si="121"/>
        <v>0.25</v>
      </c>
      <c r="BY91" s="26">
        <f t="shared" si="125"/>
        <v>5.375</v>
      </c>
      <c r="BZ91" s="26"/>
      <c r="CA91" s="26">
        <f t="shared" si="126"/>
        <v>3.515625</v>
      </c>
      <c r="CB91" s="16">
        <v>0</v>
      </c>
      <c r="CC91" s="16">
        <v>10</v>
      </c>
      <c r="CD91" s="20">
        <f t="shared" si="122"/>
        <v>100</v>
      </c>
      <c r="CE91" s="40">
        <v>2.30769230769</v>
      </c>
      <c r="CF91" s="46">
        <f t="shared" si="123"/>
        <v>1.4215976331415976</v>
      </c>
      <c r="CG91" s="60">
        <f>Table1[[#This Row],[PROMEDIO-HUMANO]]/10</f>
        <v>0.35</v>
      </c>
      <c r="CH91" s="40">
        <v>7.69230769231</v>
      </c>
      <c r="CI91" s="16">
        <v>2.12</v>
      </c>
      <c r="CJ91" s="16">
        <f t="shared" si="127"/>
        <v>6.88</v>
      </c>
      <c r="CK91">
        <f>POWER((Table1[[#This Row],[PROMEDIO-HUMANO]]-CJ91),2)</f>
        <v>11.424399999999999</v>
      </c>
      <c r="CL91">
        <v>9.7968999999999991</v>
      </c>
      <c r="CM91">
        <v>0.81395348837199999</v>
      </c>
      <c r="CN91" s="68">
        <f t="shared" si="124"/>
        <v>7.2148458626289482</v>
      </c>
      <c r="CO91" s="16">
        <f>ABS(Table1[[#This Row],[PROMEDIO-HUMANO]]-CJ91)</f>
        <v>3.38</v>
      </c>
      <c r="CP91" s="16">
        <f>ABS(Table1[[#This Row],[PROMEDIO-HUMANO]]-CM91)</f>
        <v>2.6860465116280001</v>
      </c>
    </row>
    <row r="92" spans="1:94" ht="25.5">
      <c r="A92">
        <v>1</v>
      </c>
      <c r="B92" s="15" t="s">
        <v>141</v>
      </c>
      <c r="C92" s="16">
        <v>3</v>
      </c>
      <c r="D92" s="16">
        <f t="shared" si="84"/>
        <v>9</v>
      </c>
      <c r="E92" s="28">
        <v>4</v>
      </c>
      <c r="F92" s="16">
        <f t="shared" si="85"/>
        <v>16</v>
      </c>
      <c r="G92" s="16">
        <v>1</v>
      </c>
      <c r="H92" s="16">
        <f t="shared" si="86"/>
        <v>1</v>
      </c>
      <c r="I92" s="16">
        <v>5</v>
      </c>
      <c r="J92" s="16">
        <f t="shared" si="87"/>
        <v>25</v>
      </c>
      <c r="K92" s="26">
        <f t="shared" si="88"/>
        <v>3.25</v>
      </c>
      <c r="L92" s="26">
        <v>2.30769230769</v>
      </c>
      <c r="M92" s="26">
        <f t="shared" si="89"/>
        <v>0.88794378698659759</v>
      </c>
      <c r="N92" s="26">
        <f t="shared" si="90"/>
        <v>0.94230769231</v>
      </c>
      <c r="O92" s="61">
        <v>2</v>
      </c>
      <c r="P92" s="44">
        <f t="shared" si="91"/>
        <v>1.5625</v>
      </c>
      <c r="Q92" s="61">
        <v>7</v>
      </c>
      <c r="R92" s="61">
        <f t="shared" si="92"/>
        <v>14.0625</v>
      </c>
      <c r="S92" s="61">
        <v>6</v>
      </c>
      <c r="T92" s="61">
        <f t="shared" si="93"/>
        <v>7.5625</v>
      </c>
      <c r="U92" s="61">
        <v>3</v>
      </c>
      <c r="V92" s="61">
        <f t="shared" si="94"/>
        <v>6.25E-2</v>
      </c>
      <c r="W92" s="61">
        <v>7</v>
      </c>
      <c r="X92" s="61">
        <f t="shared" si="95"/>
        <v>14.0625</v>
      </c>
      <c r="Y92" s="61">
        <v>3</v>
      </c>
      <c r="Z92" s="61">
        <f t="shared" si="96"/>
        <v>6.25E-2</v>
      </c>
      <c r="AA92" s="61">
        <v>5</v>
      </c>
      <c r="AB92" s="61">
        <f t="shared" si="97"/>
        <v>3.0625</v>
      </c>
      <c r="AC92" s="61">
        <v>5</v>
      </c>
      <c r="AD92" s="61">
        <f t="shared" si="98"/>
        <v>3.0625</v>
      </c>
      <c r="AE92" s="61">
        <v>9</v>
      </c>
      <c r="AF92" s="61">
        <f t="shared" si="99"/>
        <v>33.0625</v>
      </c>
      <c r="AG92" s="61">
        <v>1</v>
      </c>
      <c r="AH92" s="61">
        <f t="shared" si="100"/>
        <v>5.0625</v>
      </c>
      <c r="AI92" s="61">
        <v>1</v>
      </c>
      <c r="AJ92" s="61">
        <f t="shared" si="101"/>
        <v>5.0625</v>
      </c>
      <c r="AK92" s="61">
        <v>6</v>
      </c>
      <c r="AL92" s="61">
        <f t="shared" si="102"/>
        <v>7.5625</v>
      </c>
      <c r="AM92" s="61">
        <v>5</v>
      </c>
      <c r="AN92" s="61">
        <f t="shared" si="103"/>
        <v>3.0625</v>
      </c>
      <c r="AO92" s="61">
        <v>0</v>
      </c>
      <c r="AP92" s="61">
        <f t="shared" si="104"/>
        <v>10.5625</v>
      </c>
      <c r="AQ92" s="61">
        <v>8</v>
      </c>
      <c r="AR92" s="61">
        <f t="shared" si="105"/>
        <v>22.5625</v>
      </c>
      <c r="AS92" s="61">
        <v>5</v>
      </c>
      <c r="AT92" s="61">
        <f t="shared" si="106"/>
        <v>3.0625</v>
      </c>
      <c r="AU92" s="61">
        <v>4</v>
      </c>
      <c r="AV92" s="61">
        <f t="shared" si="107"/>
        <v>0.5625</v>
      </c>
      <c r="AW92" s="61">
        <v>3</v>
      </c>
      <c r="AX92" s="61">
        <f t="shared" si="108"/>
        <v>6.25E-2</v>
      </c>
      <c r="AY92" s="61">
        <v>8</v>
      </c>
      <c r="AZ92" s="61">
        <f t="shared" si="109"/>
        <v>22.5625</v>
      </c>
      <c r="BA92" s="61">
        <v>2</v>
      </c>
      <c r="BB92" s="61">
        <f t="shared" si="110"/>
        <v>1.5625</v>
      </c>
      <c r="BC92" s="61">
        <v>4</v>
      </c>
      <c r="BD92" s="61">
        <f t="shared" si="111"/>
        <v>0.5625</v>
      </c>
      <c r="BE92" s="61">
        <v>2</v>
      </c>
      <c r="BF92" s="61">
        <f t="shared" si="112"/>
        <v>1.5625</v>
      </c>
      <c r="BG92" s="61">
        <v>8</v>
      </c>
      <c r="BH92" s="61">
        <f t="shared" si="113"/>
        <v>22.5625</v>
      </c>
      <c r="BI92" s="61">
        <v>5</v>
      </c>
      <c r="BJ92" s="61">
        <f t="shared" si="114"/>
        <v>3.0625</v>
      </c>
      <c r="BK92" s="61">
        <v>5</v>
      </c>
      <c r="BL92" s="61">
        <f t="shared" si="115"/>
        <v>3.0625</v>
      </c>
      <c r="BM92" s="61">
        <v>5</v>
      </c>
      <c r="BN92" s="61">
        <f t="shared" si="116"/>
        <v>3.0625</v>
      </c>
      <c r="BO92" s="61">
        <v>4</v>
      </c>
      <c r="BP92" s="61">
        <f t="shared" si="117"/>
        <v>0.5625</v>
      </c>
      <c r="BQ92" s="61">
        <v>8</v>
      </c>
      <c r="BR92" s="61">
        <f t="shared" si="118"/>
        <v>22.5625</v>
      </c>
      <c r="BS92" s="61">
        <v>3</v>
      </c>
      <c r="BT92" s="61">
        <f t="shared" si="119"/>
        <v>6.25E-2</v>
      </c>
      <c r="BU92" s="61">
        <v>9</v>
      </c>
      <c r="BV92" s="61">
        <f t="shared" si="120"/>
        <v>33.0625</v>
      </c>
      <c r="BW92" s="30">
        <v>0</v>
      </c>
      <c r="BX92" s="20">
        <f t="shared" si="121"/>
        <v>10.5625</v>
      </c>
      <c r="BY92" s="26">
        <f t="shared" si="125"/>
        <v>4.5625</v>
      </c>
      <c r="BZ92" s="26"/>
      <c r="CA92" s="26">
        <f t="shared" si="126"/>
        <v>1.72265625</v>
      </c>
      <c r="CB92" s="16">
        <v>0</v>
      </c>
      <c r="CC92" s="16">
        <v>10</v>
      </c>
      <c r="CD92" s="20">
        <f t="shared" si="122"/>
        <v>100</v>
      </c>
      <c r="CE92" s="40">
        <v>1.25</v>
      </c>
      <c r="CF92" s="46">
        <f t="shared" si="123"/>
        <v>4</v>
      </c>
      <c r="CG92" s="60">
        <f>Table1[[#This Row],[PROMEDIO-HUMANO]]/10</f>
        <v>0.32500000000000001</v>
      </c>
      <c r="CH92" s="40">
        <v>8.75</v>
      </c>
      <c r="CI92" s="16">
        <v>2.12</v>
      </c>
      <c r="CJ92" s="16">
        <f t="shared" si="127"/>
        <v>6.88</v>
      </c>
      <c r="CK92">
        <f>POWER((Table1[[#This Row],[PROMEDIO-HUMANO]]-CJ92),2)</f>
        <v>13.1769</v>
      </c>
      <c r="CL92">
        <v>6.9168999999999992</v>
      </c>
      <c r="CM92">
        <v>0.22606382978699999</v>
      </c>
      <c r="CN92" s="68">
        <f t="shared" si="124"/>
        <v>9.144189961522466</v>
      </c>
      <c r="CO92" s="16">
        <f>ABS(Table1[[#This Row],[PROMEDIO-HUMANO]]-CJ92)</f>
        <v>3.63</v>
      </c>
      <c r="CP92" s="16">
        <f>ABS(Table1[[#This Row],[PROMEDIO-HUMANO]]-CM92)</f>
        <v>3.0239361702130001</v>
      </c>
    </row>
    <row r="93" spans="1:94" ht="25.5">
      <c r="A93">
        <v>1</v>
      </c>
      <c r="B93" s="17" t="s">
        <v>142</v>
      </c>
      <c r="C93" s="16">
        <v>0</v>
      </c>
      <c r="D93" s="16">
        <f t="shared" si="84"/>
        <v>0</v>
      </c>
      <c r="E93" s="28">
        <v>2</v>
      </c>
      <c r="F93" s="16">
        <f t="shared" si="85"/>
        <v>4</v>
      </c>
      <c r="G93" s="16">
        <v>1</v>
      </c>
      <c r="H93" s="16">
        <f t="shared" si="86"/>
        <v>1</v>
      </c>
      <c r="I93" s="16">
        <v>7</v>
      </c>
      <c r="J93" s="16">
        <f t="shared" si="87"/>
        <v>49</v>
      </c>
      <c r="K93" s="26">
        <f t="shared" si="88"/>
        <v>2.5</v>
      </c>
      <c r="L93" s="26">
        <v>3.75</v>
      </c>
      <c r="M93" s="26">
        <f t="shared" si="89"/>
        <v>1.5625</v>
      </c>
      <c r="N93" s="26">
        <f t="shared" si="90"/>
        <v>1.25</v>
      </c>
      <c r="O93" s="61">
        <v>10</v>
      </c>
      <c r="P93" s="44">
        <f t="shared" si="91"/>
        <v>56.25</v>
      </c>
      <c r="Q93" s="61">
        <v>8</v>
      </c>
      <c r="R93" s="61">
        <f t="shared" si="92"/>
        <v>30.25</v>
      </c>
      <c r="S93" s="61">
        <v>1</v>
      </c>
      <c r="T93" s="61">
        <f t="shared" si="93"/>
        <v>2.25</v>
      </c>
      <c r="U93" s="61">
        <v>8</v>
      </c>
      <c r="V93" s="61">
        <f t="shared" si="94"/>
        <v>30.25</v>
      </c>
      <c r="W93" s="61">
        <v>4</v>
      </c>
      <c r="X93" s="61">
        <f t="shared" si="95"/>
        <v>2.25</v>
      </c>
      <c r="Y93" s="61">
        <v>6</v>
      </c>
      <c r="Z93" s="61">
        <f t="shared" si="96"/>
        <v>12.25</v>
      </c>
      <c r="AA93" s="61">
        <v>4</v>
      </c>
      <c r="AB93" s="61">
        <f t="shared" si="97"/>
        <v>2.25</v>
      </c>
      <c r="AC93" s="61">
        <v>0</v>
      </c>
      <c r="AD93" s="61">
        <f t="shared" si="98"/>
        <v>6.25</v>
      </c>
      <c r="AE93" s="61">
        <v>3</v>
      </c>
      <c r="AF93" s="61">
        <f t="shared" si="99"/>
        <v>0.25</v>
      </c>
      <c r="AG93" s="61">
        <v>3</v>
      </c>
      <c r="AH93" s="61">
        <f t="shared" si="100"/>
        <v>0.25</v>
      </c>
      <c r="AI93" s="61">
        <v>5</v>
      </c>
      <c r="AJ93" s="61">
        <f t="shared" si="101"/>
        <v>6.25</v>
      </c>
      <c r="AK93" s="61">
        <v>7</v>
      </c>
      <c r="AL93" s="61">
        <f t="shared" si="102"/>
        <v>20.25</v>
      </c>
      <c r="AM93" s="61">
        <v>5</v>
      </c>
      <c r="AN93" s="61">
        <f t="shared" si="103"/>
        <v>6.25</v>
      </c>
      <c r="AO93" s="61">
        <v>7</v>
      </c>
      <c r="AP93" s="61">
        <f t="shared" si="104"/>
        <v>20.25</v>
      </c>
      <c r="AQ93" s="61">
        <v>8</v>
      </c>
      <c r="AR93" s="61">
        <f t="shared" si="105"/>
        <v>30.25</v>
      </c>
      <c r="AS93" s="61">
        <v>6</v>
      </c>
      <c r="AT93" s="61">
        <f t="shared" si="106"/>
        <v>12.25</v>
      </c>
      <c r="AU93" s="61">
        <v>3</v>
      </c>
      <c r="AV93" s="61">
        <f t="shared" si="107"/>
        <v>0.25</v>
      </c>
      <c r="AW93" s="61">
        <v>8</v>
      </c>
      <c r="AX93" s="61">
        <f t="shared" si="108"/>
        <v>30.25</v>
      </c>
      <c r="AY93" s="61">
        <v>8</v>
      </c>
      <c r="AZ93" s="61">
        <f t="shared" si="109"/>
        <v>30.25</v>
      </c>
      <c r="BA93" s="61">
        <v>8</v>
      </c>
      <c r="BB93" s="61">
        <f t="shared" si="110"/>
        <v>30.25</v>
      </c>
      <c r="BC93" s="61">
        <v>5</v>
      </c>
      <c r="BD93" s="61">
        <f t="shared" si="111"/>
        <v>6.25</v>
      </c>
      <c r="BE93" s="61">
        <v>6</v>
      </c>
      <c r="BF93" s="61">
        <f t="shared" si="112"/>
        <v>12.25</v>
      </c>
      <c r="BG93" s="61">
        <v>6</v>
      </c>
      <c r="BH93" s="61">
        <f t="shared" si="113"/>
        <v>12.25</v>
      </c>
      <c r="BI93" s="61">
        <v>2</v>
      </c>
      <c r="BJ93" s="61">
        <f t="shared" si="114"/>
        <v>0.25</v>
      </c>
      <c r="BK93" s="61">
        <v>1</v>
      </c>
      <c r="BL93" s="61">
        <f t="shared" si="115"/>
        <v>2.25</v>
      </c>
      <c r="BM93" s="61">
        <v>6</v>
      </c>
      <c r="BN93" s="61">
        <f t="shared" si="116"/>
        <v>12.25</v>
      </c>
      <c r="BO93" s="61">
        <v>6</v>
      </c>
      <c r="BP93" s="61">
        <f t="shared" si="117"/>
        <v>12.25</v>
      </c>
      <c r="BQ93" s="61">
        <v>1</v>
      </c>
      <c r="BR93" s="61">
        <f t="shared" si="118"/>
        <v>2.25</v>
      </c>
      <c r="BS93" s="61">
        <v>9</v>
      </c>
      <c r="BT93" s="61">
        <f t="shared" si="119"/>
        <v>42.25</v>
      </c>
      <c r="BU93" s="61">
        <v>9</v>
      </c>
      <c r="BV93" s="61">
        <f t="shared" si="120"/>
        <v>42.25</v>
      </c>
      <c r="BW93" s="30">
        <v>3</v>
      </c>
      <c r="BX93" s="20">
        <f t="shared" si="121"/>
        <v>0.25</v>
      </c>
      <c r="BY93" s="26">
        <f t="shared" si="125"/>
        <v>5.46875</v>
      </c>
      <c r="BZ93" s="26"/>
      <c r="CA93" s="26">
        <f t="shared" si="126"/>
        <v>8.8134765625</v>
      </c>
      <c r="CB93" s="16">
        <v>0</v>
      </c>
      <c r="CC93" s="16">
        <v>10</v>
      </c>
      <c r="CD93" s="20">
        <f t="shared" si="122"/>
        <v>100</v>
      </c>
      <c r="CE93" s="40">
        <v>0</v>
      </c>
      <c r="CF93" s="46">
        <f t="shared" si="123"/>
        <v>6.25</v>
      </c>
      <c r="CG93" s="60">
        <f>Table1[[#This Row],[PROMEDIO-HUMANO]]/10</f>
        <v>0.25</v>
      </c>
      <c r="CH93" s="40">
        <v>10</v>
      </c>
      <c r="CI93" s="16">
        <v>0</v>
      </c>
      <c r="CJ93" s="16">
        <f t="shared" si="127"/>
        <v>9</v>
      </c>
      <c r="CK93">
        <f>POWER((Table1[[#This Row],[PROMEDIO-HUMANO]]-CJ93),2)</f>
        <v>42.25</v>
      </c>
      <c r="CL93">
        <v>36</v>
      </c>
      <c r="CM93">
        <v>0.552884615385</v>
      </c>
      <c r="CN93" s="68">
        <f t="shared" si="124"/>
        <v>3.7912583210044195</v>
      </c>
      <c r="CO93" s="16">
        <f>ABS(Table1[[#This Row],[PROMEDIO-HUMANO]]-CJ93)</f>
        <v>6.5</v>
      </c>
      <c r="CP93" s="16">
        <f>ABS(Table1[[#This Row],[PROMEDIO-HUMANO]]-CM93)</f>
        <v>1.947115384615</v>
      </c>
    </row>
    <row r="94" spans="1:94">
      <c r="A94">
        <v>1</v>
      </c>
      <c r="B94" s="15" t="s">
        <v>143</v>
      </c>
      <c r="C94" s="16">
        <v>4</v>
      </c>
      <c r="D94" s="16">
        <f t="shared" si="84"/>
        <v>16</v>
      </c>
      <c r="E94" s="28">
        <v>4</v>
      </c>
      <c r="F94" s="16">
        <f t="shared" si="85"/>
        <v>16</v>
      </c>
      <c r="G94" s="16">
        <v>1</v>
      </c>
      <c r="H94" s="16">
        <f t="shared" si="86"/>
        <v>1</v>
      </c>
      <c r="I94" s="16">
        <v>5</v>
      </c>
      <c r="J94" s="16">
        <f t="shared" si="87"/>
        <v>25</v>
      </c>
      <c r="K94" s="26">
        <f t="shared" si="88"/>
        <v>3.5</v>
      </c>
      <c r="L94" s="26">
        <v>1.36363636364</v>
      </c>
      <c r="M94" s="26">
        <f t="shared" si="89"/>
        <v>4.5640495867613229</v>
      </c>
      <c r="N94" s="26">
        <f t="shared" si="90"/>
        <v>2.13636363636</v>
      </c>
      <c r="O94" s="61">
        <v>5</v>
      </c>
      <c r="P94" s="44">
        <f t="shared" si="91"/>
        <v>2.25</v>
      </c>
      <c r="Q94" s="61">
        <v>9</v>
      </c>
      <c r="R94" s="61">
        <f t="shared" si="92"/>
        <v>30.25</v>
      </c>
      <c r="S94" s="61">
        <v>2</v>
      </c>
      <c r="T94" s="61">
        <f t="shared" si="93"/>
        <v>2.25</v>
      </c>
      <c r="U94" s="61">
        <v>3</v>
      </c>
      <c r="V94" s="61">
        <f t="shared" si="94"/>
        <v>0.25</v>
      </c>
      <c r="W94" s="61">
        <v>7</v>
      </c>
      <c r="X94" s="61">
        <f t="shared" si="95"/>
        <v>12.25</v>
      </c>
      <c r="Y94" s="61">
        <v>2</v>
      </c>
      <c r="Z94" s="61">
        <f t="shared" si="96"/>
        <v>2.25</v>
      </c>
      <c r="AA94" s="61">
        <v>9</v>
      </c>
      <c r="AB94" s="61">
        <f t="shared" si="97"/>
        <v>30.25</v>
      </c>
      <c r="AC94" s="61">
        <v>4</v>
      </c>
      <c r="AD94" s="61">
        <f t="shared" si="98"/>
        <v>0.25</v>
      </c>
      <c r="AE94" s="61">
        <v>2</v>
      </c>
      <c r="AF94" s="61">
        <f t="shared" si="99"/>
        <v>2.25</v>
      </c>
      <c r="AG94" s="61">
        <v>1</v>
      </c>
      <c r="AH94" s="61">
        <f t="shared" si="100"/>
        <v>6.25</v>
      </c>
      <c r="AI94" s="61">
        <v>8</v>
      </c>
      <c r="AJ94" s="61">
        <f t="shared" si="101"/>
        <v>20.25</v>
      </c>
      <c r="AK94" s="61">
        <v>4</v>
      </c>
      <c r="AL94" s="61">
        <f t="shared" si="102"/>
        <v>0.25</v>
      </c>
      <c r="AM94" s="61">
        <v>8</v>
      </c>
      <c r="AN94" s="61">
        <f t="shared" si="103"/>
        <v>20.25</v>
      </c>
      <c r="AO94" s="61">
        <v>8</v>
      </c>
      <c r="AP94" s="61">
        <f t="shared" si="104"/>
        <v>20.25</v>
      </c>
      <c r="AQ94" s="61">
        <v>8</v>
      </c>
      <c r="AR94" s="61">
        <f t="shared" si="105"/>
        <v>20.25</v>
      </c>
      <c r="AS94" s="61">
        <v>4</v>
      </c>
      <c r="AT94" s="61">
        <f t="shared" si="106"/>
        <v>0.25</v>
      </c>
      <c r="AU94" s="61">
        <v>10</v>
      </c>
      <c r="AV94" s="61">
        <f t="shared" si="107"/>
        <v>42.25</v>
      </c>
      <c r="AW94" s="61">
        <v>6</v>
      </c>
      <c r="AX94" s="61">
        <f t="shared" si="108"/>
        <v>6.25</v>
      </c>
      <c r="AY94" s="61">
        <v>5</v>
      </c>
      <c r="AZ94" s="61">
        <f t="shared" si="109"/>
        <v>2.25</v>
      </c>
      <c r="BA94" s="61">
        <v>7</v>
      </c>
      <c r="BB94" s="61">
        <f t="shared" si="110"/>
        <v>12.25</v>
      </c>
      <c r="BC94" s="61">
        <v>3</v>
      </c>
      <c r="BD94" s="61">
        <f t="shared" si="111"/>
        <v>0.25</v>
      </c>
      <c r="BE94" s="61">
        <v>7</v>
      </c>
      <c r="BF94" s="61">
        <f t="shared" si="112"/>
        <v>12.25</v>
      </c>
      <c r="BG94" s="61">
        <v>3</v>
      </c>
      <c r="BH94" s="61">
        <f t="shared" si="113"/>
        <v>0.25</v>
      </c>
      <c r="BI94" s="61">
        <v>8</v>
      </c>
      <c r="BJ94" s="61">
        <f t="shared" si="114"/>
        <v>20.25</v>
      </c>
      <c r="BK94" s="61">
        <v>5</v>
      </c>
      <c r="BL94" s="61">
        <f t="shared" si="115"/>
        <v>2.25</v>
      </c>
      <c r="BM94" s="61">
        <v>8</v>
      </c>
      <c r="BN94" s="61">
        <f t="shared" si="116"/>
        <v>20.25</v>
      </c>
      <c r="BO94" s="61">
        <v>3</v>
      </c>
      <c r="BP94" s="61">
        <f t="shared" si="117"/>
        <v>0.25</v>
      </c>
      <c r="BQ94" s="61">
        <v>9</v>
      </c>
      <c r="BR94" s="61">
        <f t="shared" si="118"/>
        <v>30.25</v>
      </c>
      <c r="BS94" s="61">
        <v>2</v>
      </c>
      <c r="BT94" s="61">
        <f t="shared" si="119"/>
        <v>2.25</v>
      </c>
      <c r="BU94" s="61">
        <v>2</v>
      </c>
      <c r="BV94" s="61">
        <f t="shared" si="120"/>
        <v>2.25</v>
      </c>
      <c r="BW94" s="30">
        <v>5</v>
      </c>
      <c r="BX94" s="20">
        <f t="shared" si="121"/>
        <v>2.25</v>
      </c>
      <c r="BY94" s="26">
        <f t="shared" si="125"/>
        <v>5.28125</v>
      </c>
      <c r="BZ94" s="26"/>
      <c r="CA94" s="26">
        <f t="shared" si="126"/>
        <v>3.1728515625</v>
      </c>
      <c r="CB94" s="16">
        <v>0</v>
      </c>
      <c r="CC94" s="16">
        <v>10</v>
      </c>
      <c r="CD94" s="20">
        <f t="shared" si="122"/>
        <v>100</v>
      </c>
      <c r="CE94" s="40">
        <v>3</v>
      </c>
      <c r="CF94" s="46">
        <f t="shared" si="123"/>
        <v>0.25</v>
      </c>
      <c r="CG94" s="60">
        <f>Table1[[#This Row],[PROMEDIO-HUMANO]]/10</f>
        <v>0.35</v>
      </c>
      <c r="CH94" s="40">
        <v>7</v>
      </c>
      <c r="CI94" s="16">
        <v>2.12</v>
      </c>
      <c r="CJ94" s="16">
        <f t="shared" si="127"/>
        <v>6.88</v>
      </c>
      <c r="CK94">
        <f>POWER((Table1[[#This Row],[PROMEDIO-HUMANO]]-CJ94),2)</f>
        <v>11.424399999999999</v>
      </c>
      <c r="CL94">
        <v>6.9168999999999992</v>
      </c>
      <c r="CM94">
        <v>0.40178571428600002</v>
      </c>
      <c r="CN94" s="68">
        <f t="shared" si="124"/>
        <v>9.5989317602023121</v>
      </c>
      <c r="CO94" s="16">
        <f>ABS(Table1[[#This Row],[PROMEDIO-HUMANO]]-CJ94)</f>
        <v>3.38</v>
      </c>
      <c r="CP94" s="16">
        <f>ABS(Table1[[#This Row],[PROMEDIO-HUMANO]]-CM94)</f>
        <v>3.098214285714</v>
      </c>
    </row>
    <row r="95" spans="1:94" ht="25.5" customHeight="1">
      <c r="A95">
        <v>1</v>
      </c>
      <c r="B95" s="18" t="s">
        <v>147</v>
      </c>
      <c r="C95" s="16">
        <v>1</v>
      </c>
      <c r="D95" s="16">
        <f t="shared" si="84"/>
        <v>1</v>
      </c>
      <c r="E95" s="28">
        <v>0</v>
      </c>
      <c r="F95" s="16">
        <f t="shared" si="85"/>
        <v>0</v>
      </c>
      <c r="G95" s="16">
        <v>1</v>
      </c>
      <c r="H95" s="16">
        <f t="shared" si="86"/>
        <v>1</v>
      </c>
      <c r="I95" s="16">
        <v>5</v>
      </c>
      <c r="J95" s="16">
        <f t="shared" si="87"/>
        <v>25</v>
      </c>
      <c r="K95" s="26">
        <f t="shared" si="88"/>
        <v>1.75</v>
      </c>
      <c r="L95" s="26">
        <v>2.7272727272699999</v>
      </c>
      <c r="M95" s="26">
        <f t="shared" si="89"/>
        <v>0.95506198346574367</v>
      </c>
      <c r="N95" s="26">
        <f t="shared" si="90"/>
        <v>0.97727272726999992</v>
      </c>
      <c r="O95" s="61">
        <v>4</v>
      </c>
      <c r="P95" s="44">
        <f t="shared" si="91"/>
        <v>5.0625</v>
      </c>
      <c r="Q95" s="61">
        <v>6</v>
      </c>
      <c r="R95" s="61">
        <f t="shared" si="92"/>
        <v>18.0625</v>
      </c>
      <c r="S95" s="61">
        <v>4</v>
      </c>
      <c r="T95" s="61">
        <f t="shared" si="93"/>
        <v>5.0625</v>
      </c>
      <c r="U95" s="61">
        <v>9</v>
      </c>
      <c r="V95" s="61">
        <f t="shared" si="94"/>
        <v>52.5625</v>
      </c>
      <c r="W95" s="61">
        <v>7</v>
      </c>
      <c r="X95" s="61">
        <f t="shared" si="95"/>
        <v>27.5625</v>
      </c>
      <c r="Y95" s="61">
        <v>1</v>
      </c>
      <c r="Z95" s="61">
        <f t="shared" si="96"/>
        <v>0.5625</v>
      </c>
      <c r="AA95" s="61">
        <v>1</v>
      </c>
      <c r="AB95" s="61">
        <f t="shared" si="97"/>
        <v>0.5625</v>
      </c>
      <c r="AC95" s="61">
        <v>8</v>
      </c>
      <c r="AD95" s="61">
        <f t="shared" si="98"/>
        <v>39.0625</v>
      </c>
      <c r="AE95" s="61">
        <v>6</v>
      </c>
      <c r="AF95" s="61">
        <f t="shared" si="99"/>
        <v>18.0625</v>
      </c>
      <c r="AG95" s="61">
        <v>6</v>
      </c>
      <c r="AH95" s="61">
        <f t="shared" si="100"/>
        <v>18.0625</v>
      </c>
      <c r="AI95" s="61">
        <v>2</v>
      </c>
      <c r="AJ95" s="61">
        <f t="shared" si="101"/>
        <v>6.25E-2</v>
      </c>
      <c r="AK95" s="61">
        <v>10</v>
      </c>
      <c r="AL95" s="61">
        <f t="shared" si="102"/>
        <v>68.0625</v>
      </c>
      <c r="AM95" s="61">
        <v>4</v>
      </c>
      <c r="AN95" s="61">
        <f t="shared" si="103"/>
        <v>5.0625</v>
      </c>
      <c r="AO95" s="61">
        <v>4</v>
      </c>
      <c r="AP95" s="61">
        <f t="shared" si="104"/>
        <v>5.0625</v>
      </c>
      <c r="AQ95" s="61">
        <v>10</v>
      </c>
      <c r="AR95" s="61">
        <f t="shared" si="105"/>
        <v>68.0625</v>
      </c>
      <c r="AS95" s="61">
        <v>4</v>
      </c>
      <c r="AT95" s="61">
        <f t="shared" si="106"/>
        <v>5.0625</v>
      </c>
      <c r="AU95" s="61">
        <v>6</v>
      </c>
      <c r="AV95" s="61">
        <f t="shared" si="107"/>
        <v>18.0625</v>
      </c>
      <c r="AW95" s="61">
        <v>2</v>
      </c>
      <c r="AX95" s="61">
        <f t="shared" si="108"/>
        <v>6.25E-2</v>
      </c>
      <c r="AY95" s="61">
        <v>10</v>
      </c>
      <c r="AZ95" s="61">
        <f t="shared" si="109"/>
        <v>68.0625</v>
      </c>
      <c r="BA95" s="61">
        <v>2</v>
      </c>
      <c r="BB95" s="61">
        <f t="shared" si="110"/>
        <v>6.25E-2</v>
      </c>
      <c r="BC95" s="61">
        <v>4</v>
      </c>
      <c r="BD95" s="61">
        <f t="shared" si="111"/>
        <v>5.0625</v>
      </c>
      <c r="BE95" s="61">
        <v>0</v>
      </c>
      <c r="BF95" s="61">
        <f t="shared" si="112"/>
        <v>3.0625</v>
      </c>
      <c r="BG95" s="61">
        <v>6</v>
      </c>
      <c r="BH95" s="61">
        <f t="shared" si="113"/>
        <v>18.0625</v>
      </c>
      <c r="BI95" s="61">
        <v>4</v>
      </c>
      <c r="BJ95" s="61">
        <f t="shared" si="114"/>
        <v>5.0625</v>
      </c>
      <c r="BK95" s="61">
        <v>9</v>
      </c>
      <c r="BL95" s="61">
        <f t="shared" si="115"/>
        <v>52.5625</v>
      </c>
      <c r="BM95" s="61">
        <v>2</v>
      </c>
      <c r="BN95" s="61">
        <f t="shared" si="116"/>
        <v>6.25E-2</v>
      </c>
      <c r="BO95" s="61">
        <v>10</v>
      </c>
      <c r="BP95" s="61">
        <f t="shared" si="117"/>
        <v>68.0625</v>
      </c>
      <c r="BQ95" s="61">
        <v>3</v>
      </c>
      <c r="BR95" s="61">
        <f t="shared" si="118"/>
        <v>1.5625</v>
      </c>
      <c r="BS95" s="61">
        <v>7</v>
      </c>
      <c r="BT95" s="61">
        <f t="shared" si="119"/>
        <v>27.5625</v>
      </c>
      <c r="BU95" s="61">
        <v>10</v>
      </c>
      <c r="BV95" s="61">
        <f t="shared" si="120"/>
        <v>68.0625</v>
      </c>
      <c r="BW95" s="30">
        <v>6</v>
      </c>
      <c r="BX95" s="20">
        <f t="shared" si="121"/>
        <v>18.0625</v>
      </c>
      <c r="BY95" s="26">
        <f t="shared" si="125"/>
        <v>5.4375</v>
      </c>
      <c r="BZ95" s="26"/>
      <c r="CA95" s="26">
        <f t="shared" si="126"/>
        <v>13.59765625</v>
      </c>
      <c r="CB95" s="16">
        <v>0</v>
      </c>
      <c r="CC95" s="16">
        <v>10</v>
      </c>
      <c r="CD95" s="20">
        <f t="shared" si="122"/>
        <v>100</v>
      </c>
      <c r="CE95" s="40">
        <v>0</v>
      </c>
      <c r="CF95" s="46">
        <f t="shared" si="123"/>
        <v>3.0625</v>
      </c>
      <c r="CG95" s="60">
        <f>Table1[[#This Row],[PROMEDIO-HUMANO]]/10</f>
        <v>0.17499999999999999</v>
      </c>
      <c r="CH95" s="40">
        <v>10</v>
      </c>
      <c r="CI95" s="16">
        <v>0</v>
      </c>
      <c r="CJ95" s="16">
        <f t="shared" si="127"/>
        <v>9</v>
      </c>
      <c r="CK95">
        <f>POWER((Table1[[#This Row],[PROMEDIO-HUMANO]]-CJ95),2)</f>
        <v>52.5625</v>
      </c>
      <c r="CL95">
        <v>45.5625</v>
      </c>
      <c r="CM95">
        <v>0.77585714285700003</v>
      </c>
      <c r="CN95" s="68">
        <f t="shared" si="124"/>
        <v>0.94895430612272724</v>
      </c>
      <c r="CO95" s="16">
        <f>ABS(Table1[[#This Row],[PROMEDIO-HUMANO]]-CJ95)</f>
        <v>7.25</v>
      </c>
      <c r="CP95" s="16">
        <f>ABS(Table1[[#This Row],[PROMEDIO-HUMANO]]-CM95)</f>
        <v>0.97414285714299997</v>
      </c>
    </row>
    <row r="96" spans="1:94">
      <c r="A96">
        <v>1</v>
      </c>
      <c r="B96" s="17" t="s">
        <v>148</v>
      </c>
      <c r="C96" s="16">
        <v>7</v>
      </c>
      <c r="D96" s="16">
        <f t="shared" si="84"/>
        <v>49</v>
      </c>
      <c r="E96" s="28">
        <v>4</v>
      </c>
      <c r="F96" s="16">
        <f t="shared" si="85"/>
        <v>16</v>
      </c>
      <c r="G96" s="16">
        <v>3</v>
      </c>
      <c r="H96" s="16">
        <f t="shared" si="86"/>
        <v>9</v>
      </c>
      <c r="I96" s="16">
        <v>5</v>
      </c>
      <c r="J96" s="16">
        <f t="shared" si="87"/>
        <v>25</v>
      </c>
      <c r="K96" s="26">
        <f t="shared" si="88"/>
        <v>4.75</v>
      </c>
      <c r="L96" s="26">
        <v>1.6666666666700001</v>
      </c>
      <c r="M96" s="26">
        <f t="shared" si="89"/>
        <v>9.5069444444238869</v>
      </c>
      <c r="N96" s="26">
        <f t="shared" si="90"/>
        <v>3.0833333333299997</v>
      </c>
      <c r="O96" s="61">
        <v>7</v>
      </c>
      <c r="P96" s="44">
        <f t="shared" si="91"/>
        <v>5.0625</v>
      </c>
      <c r="Q96" s="61">
        <v>0</v>
      </c>
      <c r="R96" s="61">
        <f t="shared" si="92"/>
        <v>22.5625</v>
      </c>
      <c r="S96" s="61">
        <v>3</v>
      </c>
      <c r="T96" s="61">
        <f t="shared" si="93"/>
        <v>3.0625</v>
      </c>
      <c r="U96" s="61">
        <v>0</v>
      </c>
      <c r="V96" s="61">
        <f t="shared" si="94"/>
        <v>22.5625</v>
      </c>
      <c r="W96" s="61">
        <v>10</v>
      </c>
      <c r="X96" s="61">
        <f t="shared" si="95"/>
        <v>27.5625</v>
      </c>
      <c r="Y96" s="61">
        <v>3</v>
      </c>
      <c r="Z96" s="61">
        <f t="shared" si="96"/>
        <v>3.0625</v>
      </c>
      <c r="AA96" s="61">
        <v>3</v>
      </c>
      <c r="AB96" s="61">
        <f t="shared" si="97"/>
        <v>3.0625</v>
      </c>
      <c r="AC96" s="61">
        <v>0</v>
      </c>
      <c r="AD96" s="61">
        <f t="shared" si="98"/>
        <v>22.5625</v>
      </c>
      <c r="AE96" s="61">
        <v>6</v>
      </c>
      <c r="AF96" s="61">
        <f t="shared" si="99"/>
        <v>1.5625</v>
      </c>
      <c r="AG96" s="61">
        <v>6</v>
      </c>
      <c r="AH96" s="61">
        <f t="shared" si="100"/>
        <v>1.5625</v>
      </c>
      <c r="AI96" s="61">
        <v>8</v>
      </c>
      <c r="AJ96" s="61">
        <f t="shared" si="101"/>
        <v>10.5625</v>
      </c>
      <c r="AK96" s="61">
        <v>8</v>
      </c>
      <c r="AL96" s="61">
        <f t="shared" si="102"/>
        <v>10.5625</v>
      </c>
      <c r="AM96" s="61">
        <v>4</v>
      </c>
      <c r="AN96" s="61">
        <f t="shared" si="103"/>
        <v>0.5625</v>
      </c>
      <c r="AO96" s="61">
        <v>5</v>
      </c>
      <c r="AP96" s="61">
        <f t="shared" si="104"/>
        <v>6.25E-2</v>
      </c>
      <c r="AQ96" s="61">
        <v>9</v>
      </c>
      <c r="AR96" s="61">
        <f t="shared" si="105"/>
        <v>18.0625</v>
      </c>
      <c r="AS96" s="61">
        <v>10</v>
      </c>
      <c r="AT96" s="61">
        <f t="shared" si="106"/>
        <v>27.5625</v>
      </c>
      <c r="AU96" s="61">
        <v>5</v>
      </c>
      <c r="AV96" s="61">
        <f t="shared" si="107"/>
        <v>6.25E-2</v>
      </c>
      <c r="AW96" s="61">
        <v>2</v>
      </c>
      <c r="AX96" s="61">
        <f t="shared" si="108"/>
        <v>7.5625</v>
      </c>
      <c r="AY96" s="61">
        <v>9</v>
      </c>
      <c r="AZ96" s="61">
        <f t="shared" si="109"/>
        <v>18.0625</v>
      </c>
      <c r="BA96" s="61">
        <v>6</v>
      </c>
      <c r="BB96" s="61">
        <f t="shared" si="110"/>
        <v>1.5625</v>
      </c>
      <c r="BC96" s="61">
        <v>6</v>
      </c>
      <c r="BD96" s="61">
        <f t="shared" si="111"/>
        <v>1.5625</v>
      </c>
      <c r="BE96" s="61">
        <v>9</v>
      </c>
      <c r="BF96" s="61">
        <f t="shared" si="112"/>
        <v>18.0625</v>
      </c>
      <c r="BG96" s="61">
        <v>6</v>
      </c>
      <c r="BH96" s="61">
        <f t="shared" si="113"/>
        <v>1.5625</v>
      </c>
      <c r="BI96" s="61">
        <v>4</v>
      </c>
      <c r="BJ96" s="61">
        <f t="shared" si="114"/>
        <v>0.5625</v>
      </c>
      <c r="BK96" s="61">
        <v>5</v>
      </c>
      <c r="BL96" s="61">
        <f t="shared" si="115"/>
        <v>6.25E-2</v>
      </c>
      <c r="BM96" s="61">
        <v>5</v>
      </c>
      <c r="BN96" s="61">
        <f t="shared" si="116"/>
        <v>6.25E-2</v>
      </c>
      <c r="BO96" s="61">
        <v>7</v>
      </c>
      <c r="BP96" s="61">
        <f t="shared" si="117"/>
        <v>5.0625</v>
      </c>
      <c r="BQ96" s="61">
        <v>5</v>
      </c>
      <c r="BR96" s="61">
        <f t="shared" si="118"/>
        <v>6.25E-2</v>
      </c>
      <c r="BS96" s="61">
        <v>2</v>
      </c>
      <c r="BT96" s="61">
        <f t="shared" si="119"/>
        <v>7.5625</v>
      </c>
      <c r="BU96" s="61">
        <v>4</v>
      </c>
      <c r="BV96" s="61">
        <f t="shared" si="120"/>
        <v>0.5625</v>
      </c>
      <c r="BW96" s="30">
        <v>0</v>
      </c>
      <c r="BX96" s="20">
        <f t="shared" si="121"/>
        <v>22.5625</v>
      </c>
      <c r="BY96" s="26">
        <f t="shared" si="125"/>
        <v>4.96875</v>
      </c>
      <c r="BZ96" s="26"/>
      <c r="CA96" s="26">
        <f t="shared" si="126"/>
        <v>4.78515625E-2</v>
      </c>
      <c r="CB96" s="16">
        <v>0</v>
      </c>
      <c r="CC96" s="16">
        <v>10</v>
      </c>
      <c r="CD96" s="20">
        <f t="shared" si="122"/>
        <v>100</v>
      </c>
      <c r="CE96" s="40">
        <v>5</v>
      </c>
      <c r="CF96" s="46">
        <f t="shared" si="123"/>
        <v>6.25E-2</v>
      </c>
      <c r="CG96" s="60">
        <f>Table1[[#This Row],[PROMEDIO-HUMANO]]/10</f>
        <v>0.47499999999999998</v>
      </c>
      <c r="CH96" s="40">
        <v>5</v>
      </c>
      <c r="CI96" s="16">
        <v>2.12</v>
      </c>
      <c r="CJ96" s="16">
        <f t="shared" si="127"/>
        <v>6.88</v>
      </c>
      <c r="CK96">
        <f>POWER((Table1[[#This Row],[PROMEDIO-HUMANO]]-CJ96),2)</f>
        <v>4.5368999999999993</v>
      </c>
      <c r="CL96">
        <v>9.7968999999999991</v>
      </c>
      <c r="CM96">
        <v>2.3529411764699999</v>
      </c>
      <c r="CN96" s="68">
        <f t="shared" si="124"/>
        <v>5.7458910034630284</v>
      </c>
      <c r="CO96" s="16">
        <f>ABS(Table1[[#This Row],[PROMEDIO-HUMANO]]-CJ96)</f>
        <v>2.13</v>
      </c>
      <c r="CP96" s="16">
        <f>ABS(Table1[[#This Row],[PROMEDIO-HUMANO]]-CM96)</f>
        <v>2.3970588235300001</v>
      </c>
    </row>
    <row r="97" spans="1:94" ht="25.5">
      <c r="A97">
        <v>1</v>
      </c>
      <c r="B97" s="17" t="s">
        <v>150</v>
      </c>
      <c r="C97" s="16">
        <v>1</v>
      </c>
      <c r="D97" s="16">
        <f t="shared" si="84"/>
        <v>1</v>
      </c>
      <c r="E97" s="28">
        <v>3</v>
      </c>
      <c r="F97" s="16">
        <f t="shared" si="85"/>
        <v>9</v>
      </c>
      <c r="G97" s="16">
        <v>1</v>
      </c>
      <c r="H97" s="16">
        <f t="shared" si="86"/>
        <v>1</v>
      </c>
      <c r="I97" s="16">
        <v>7</v>
      </c>
      <c r="J97" s="16">
        <f t="shared" si="87"/>
        <v>49</v>
      </c>
      <c r="K97" s="26">
        <f t="shared" si="88"/>
        <v>3</v>
      </c>
      <c r="L97" s="26">
        <v>0</v>
      </c>
      <c r="M97" s="26">
        <f t="shared" si="89"/>
        <v>9</v>
      </c>
      <c r="N97" s="26">
        <f t="shared" si="90"/>
        <v>3</v>
      </c>
      <c r="O97" s="61">
        <v>8</v>
      </c>
      <c r="P97" s="44">
        <f t="shared" si="91"/>
        <v>25</v>
      </c>
      <c r="Q97" s="61">
        <v>7</v>
      </c>
      <c r="R97" s="61">
        <f t="shared" si="92"/>
        <v>16</v>
      </c>
      <c r="S97" s="61">
        <v>3</v>
      </c>
      <c r="T97" s="61">
        <f t="shared" si="93"/>
        <v>0</v>
      </c>
      <c r="U97" s="61">
        <v>2</v>
      </c>
      <c r="V97" s="61">
        <f t="shared" si="94"/>
        <v>1</v>
      </c>
      <c r="W97" s="61">
        <v>10</v>
      </c>
      <c r="X97" s="61">
        <f t="shared" si="95"/>
        <v>49</v>
      </c>
      <c r="Y97" s="61">
        <v>8</v>
      </c>
      <c r="Z97" s="61">
        <f t="shared" si="96"/>
        <v>25</v>
      </c>
      <c r="AA97" s="61">
        <v>9</v>
      </c>
      <c r="AB97" s="61">
        <f t="shared" si="97"/>
        <v>36</v>
      </c>
      <c r="AC97" s="61">
        <v>8</v>
      </c>
      <c r="AD97" s="61">
        <f t="shared" si="98"/>
        <v>25</v>
      </c>
      <c r="AE97" s="61">
        <v>5</v>
      </c>
      <c r="AF97" s="61">
        <f t="shared" si="99"/>
        <v>4</v>
      </c>
      <c r="AG97" s="61">
        <v>2</v>
      </c>
      <c r="AH97" s="61">
        <f t="shared" si="100"/>
        <v>1</v>
      </c>
      <c r="AI97" s="61">
        <v>3</v>
      </c>
      <c r="AJ97" s="61">
        <f t="shared" si="101"/>
        <v>0</v>
      </c>
      <c r="AK97" s="61">
        <v>2</v>
      </c>
      <c r="AL97" s="61">
        <f t="shared" si="102"/>
        <v>1</v>
      </c>
      <c r="AM97" s="61">
        <v>4</v>
      </c>
      <c r="AN97" s="61">
        <f t="shared" si="103"/>
        <v>1</v>
      </c>
      <c r="AO97" s="61">
        <v>8</v>
      </c>
      <c r="AP97" s="61">
        <f t="shared" si="104"/>
        <v>25</v>
      </c>
      <c r="AQ97" s="61">
        <v>5</v>
      </c>
      <c r="AR97" s="61">
        <f t="shared" si="105"/>
        <v>4</v>
      </c>
      <c r="AS97" s="61">
        <v>2</v>
      </c>
      <c r="AT97" s="61">
        <f t="shared" si="106"/>
        <v>1</v>
      </c>
      <c r="AU97" s="61">
        <v>7</v>
      </c>
      <c r="AV97" s="61">
        <f t="shared" si="107"/>
        <v>16</v>
      </c>
      <c r="AW97" s="61">
        <v>5</v>
      </c>
      <c r="AX97" s="61">
        <f t="shared" si="108"/>
        <v>4</v>
      </c>
      <c r="AY97" s="61">
        <v>3</v>
      </c>
      <c r="AZ97" s="61">
        <f t="shared" si="109"/>
        <v>0</v>
      </c>
      <c r="BA97" s="61">
        <v>5</v>
      </c>
      <c r="BB97" s="61">
        <f t="shared" si="110"/>
        <v>4</v>
      </c>
      <c r="BC97" s="61">
        <v>9</v>
      </c>
      <c r="BD97" s="61">
        <f t="shared" si="111"/>
        <v>36</v>
      </c>
      <c r="BE97" s="61">
        <v>3</v>
      </c>
      <c r="BF97" s="61">
        <f t="shared" si="112"/>
        <v>0</v>
      </c>
      <c r="BG97" s="61">
        <v>6</v>
      </c>
      <c r="BH97" s="61">
        <f t="shared" si="113"/>
        <v>9</v>
      </c>
      <c r="BI97" s="61">
        <v>10</v>
      </c>
      <c r="BJ97" s="61">
        <f t="shared" si="114"/>
        <v>49</v>
      </c>
      <c r="BK97" s="61">
        <v>6</v>
      </c>
      <c r="BL97" s="61">
        <f t="shared" si="115"/>
        <v>9</v>
      </c>
      <c r="BM97" s="61">
        <v>5</v>
      </c>
      <c r="BN97" s="61">
        <f t="shared" si="116"/>
        <v>4</v>
      </c>
      <c r="BO97" s="61">
        <v>9</v>
      </c>
      <c r="BP97" s="61">
        <f t="shared" si="117"/>
        <v>36</v>
      </c>
      <c r="BQ97" s="61">
        <v>10</v>
      </c>
      <c r="BR97" s="61">
        <f t="shared" si="118"/>
        <v>49</v>
      </c>
      <c r="BS97" s="61">
        <v>7</v>
      </c>
      <c r="BT97" s="61">
        <f t="shared" si="119"/>
        <v>16</v>
      </c>
      <c r="BU97" s="61">
        <v>0</v>
      </c>
      <c r="BV97" s="61">
        <f t="shared" si="120"/>
        <v>9</v>
      </c>
      <c r="BW97" s="30">
        <v>1</v>
      </c>
      <c r="BX97" s="20">
        <f t="shared" si="121"/>
        <v>4</v>
      </c>
      <c r="BY97" s="26">
        <f t="shared" si="125"/>
        <v>5.59375</v>
      </c>
      <c r="BZ97" s="26"/>
      <c r="CA97" s="26">
        <f t="shared" si="126"/>
        <v>6.7275390625</v>
      </c>
      <c r="CB97" s="16">
        <v>0</v>
      </c>
      <c r="CC97" s="16">
        <v>10</v>
      </c>
      <c r="CD97" s="20">
        <f t="shared" si="122"/>
        <v>100</v>
      </c>
      <c r="CE97" s="40">
        <v>1.7647058823499999</v>
      </c>
      <c r="CF97" s="46">
        <f t="shared" si="123"/>
        <v>1.5259515571006923</v>
      </c>
      <c r="CG97" s="60">
        <f>Table1[[#This Row],[PROMEDIO-HUMANO]]/10</f>
        <v>0.3</v>
      </c>
      <c r="CH97" s="40">
        <v>8.2352941176499996</v>
      </c>
      <c r="CI97" s="16">
        <v>8.7200000000000006</v>
      </c>
      <c r="CJ97" s="16">
        <f t="shared" si="127"/>
        <v>0.27999999999999936</v>
      </c>
      <c r="CK97">
        <f>POWER((Table1[[#This Row],[PROMEDIO-HUMANO]]-CJ97),2)</f>
        <v>7.3984000000000032</v>
      </c>
      <c r="CL97">
        <v>4.8400000000000283E-2</v>
      </c>
      <c r="CM97">
        <v>0.133928571429</v>
      </c>
      <c r="CN97" s="68">
        <f t="shared" si="124"/>
        <v>8.214365433671011</v>
      </c>
      <c r="CO97" s="16">
        <f>ABS(Table1[[#This Row],[PROMEDIO-HUMANO]]-CJ97)</f>
        <v>2.7200000000000006</v>
      </c>
      <c r="CP97" s="16">
        <f>ABS(Table1[[#This Row],[PROMEDIO-HUMANO]]-CM97)</f>
        <v>2.8660714285709998</v>
      </c>
    </row>
    <row r="98" spans="1:94" ht="25.5">
      <c r="A98">
        <v>1</v>
      </c>
      <c r="B98" s="15" t="s">
        <v>151</v>
      </c>
      <c r="C98" s="16">
        <v>4</v>
      </c>
      <c r="D98" s="16">
        <f t="shared" si="84"/>
        <v>16</v>
      </c>
      <c r="E98" s="28">
        <v>4</v>
      </c>
      <c r="F98" s="16">
        <f t="shared" ref="F98:F129" si="128">E98*E98</f>
        <v>16</v>
      </c>
      <c r="G98" s="16">
        <v>1</v>
      </c>
      <c r="H98" s="16">
        <f t="shared" ref="H98:H129" si="129">G98*G98</f>
        <v>1</v>
      </c>
      <c r="I98" s="16">
        <v>4</v>
      </c>
      <c r="J98" s="16">
        <f t="shared" ref="J98:J129" si="130">I98*I98</f>
        <v>16</v>
      </c>
      <c r="K98" s="26">
        <f t="shared" ref="K98:K129" si="131">(C98+E98+G98+I98)/4</f>
        <v>3.25</v>
      </c>
      <c r="L98" s="26">
        <v>3</v>
      </c>
      <c r="M98" s="26">
        <f t="shared" ref="M98:M129" si="132">POWER((K98-L98),2)</f>
        <v>6.25E-2</v>
      </c>
      <c r="N98" s="26">
        <f t="shared" ref="N98:N129" si="133">ABS(K98-L98)</f>
        <v>0.25</v>
      </c>
      <c r="O98" s="61">
        <v>0</v>
      </c>
      <c r="P98" s="44">
        <f t="shared" ref="P98:P129" si="134">POWER((K98-O98),2)</f>
        <v>10.5625</v>
      </c>
      <c r="Q98" s="61">
        <v>5</v>
      </c>
      <c r="R98" s="61">
        <f t="shared" ref="R98:R129" si="135">POWER((K98-Q98),2)</f>
        <v>3.0625</v>
      </c>
      <c r="S98" s="61">
        <v>2</v>
      </c>
      <c r="T98" s="61">
        <f t="shared" ref="T98:T129" si="136">POWER((K98-S98),2)</f>
        <v>1.5625</v>
      </c>
      <c r="U98" s="61">
        <v>8</v>
      </c>
      <c r="V98" s="61">
        <f t="shared" ref="V98:V129" si="137">POWER((K98-U98),2)</f>
        <v>22.5625</v>
      </c>
      <c r="W98" s="61">
        <v>10</v>
      </c>
      <c r="X98" s="61">
        <f t="shared" ref="X98:X129" si="138">POWER((K98-W98),2)</f>
        <v>45.5625</v>
      </c>
      <c r="Y98" s="61">
        <v>6</v>
      </c>
      <c r="Z98" s="61">
        <f t="shared" ref="Z98:Z129" si="139">POWER((K98-Y98),2)</f>
        <v>7.5625</v>
      </c>
      <c r="AA98" s="61">
        <v>0</v>
      </c>
      <c r="AB98" s="61">
        <f t="shared" ref="AB98:AB129" si="140">POWER((K98-AA98),2)</f>
        <v>10.5625</v>
      </c>
      <c r="AC98" s="61">
        <v>9</v>
      </c>
      <c r="AD98" s="61">
        <f t="shared" ref="AD98:AD129" si="141">POWER((K98-AC98),2)</f>
        <v>33.0625</v>
      </c>
      <c r="AE98" s="61">
        <v>7</v>
      </c>
      <c r="AF98" s="61">
        <f t="shared" ref="AF98:AF129" si="142">POWER((K98-AE98),2)</f>
        <v>14.0625</v>
      </c>
      <c r="AG98" s="61">
        <v>5</v>
      </c>
      <c r="AH98" s="61">
        <f t="shared" ref="AH98:AH129" si="143">POWER((K98-AG98),2)</f>
        <v>3.0625</v>
      </c>
      <c r="AI98" s="61">
        <v>7</v>
      </c>
      <c r="AJ98" s="61">
        <f t="shared" ref="AJ98:AJ129" si="144">POWER((K98-AI98),2)</f>
        <v>14.0625</v>
      </c>
      <c r="AK98" s="61">
        <v>1</v>
      </c>
      <c r="AL98" s="61">
        <f t="shared" ref="AL98:AL129" si="145">POWER((K98-AK98),2)</f>
        <v>5.0625</v>
      </c>
      <c r="AM98" s="61">
        <v>1</v>
      </c>
      <c r="AN98" s="61">
        <f t="shared" ref="AN98:AN129" si="146">POWER((K98-AM98),2)</f>
        <v>5.0625</v>
      </c>
      <c r="AO98" s="61">
        <v>3</v>
      </c>
      <c r="AP98" s="61">
        <f t="shared" ref="AP98:AP129" si="147">POWER((K98-AO98),2)</f>
        <v>6.25E-2</v>
      </c>
      <c r="AQ98" s="61">
        <v>5</v>
      </c>
      <c r="AR98" s="61">
        <f t="shared" ref="AR98:AR129" si="148">POWER((K98-AQ98),2)</f>
        <v>3.0625</v>
      </c>
      <c r="AS98" s="61">
        <v>8</v>
      </c>
      <c r="AT98" s="61">
        <f t="shared" ref="AT98:AT129" si="149">POWER((K98-AS98),2)</f>
        <v>22.5625</v>
      </c>
      <c r="AU98" s="61">
        <v>10</v>
      </c>
      <c r="AV98" s="61">
        <f t="shared" ref="AV98:AV129" si="150">POWER((K98-AU98),2)</f>
        <v>45.5625</v>
      </c>
      <c r="AW98" s="61">
        <v>3</v>
      </c>
      <c r="AX98" s="61">
        <f t="shared" ref="AX98:AX129" si="151">POWER((K98-AW98),2)</f>
        <v>6.25E-2</v>
      </c>
      <c r="AY98" s="61">
        <v>8</v>
      </c>
      <c r="AZ98" s="61">
        <f t="shared" ref="AZ98:AZ129" si="152">POWER((K98-AY98),2)</f>
        <v>22.5625</v>
      </c>
      <c r="BA98" s="61">
        <v>10</v>
      </c>
      <c r="BB98" s="61">
        <f t="shared" ref="BB98:BB129" si="153">POWER((K98-BA98),2)</f>
        <v>45.5625</v>
      </c>
      <c r="BC98" s="61">
        <v>4</v>
      </c>
      <c r="BD98" s="61">
        <f t="shared" ref="BD98:BD129" si="154">POWER((K98-BC98),2)</f>
        <v>0.5625</v>
      </c>
      <c r="BE98" s="61">
        <v>6</v>
      </c>
      <c r="BF98" s="61">
        <f t="shared" ref="BF98:BF129" si="155">POWER((K98-BE98),2)</f>
        <v>7.5625</v>
      </c>
      <c r="BG98" s="61">
        <v>1</v>
      </c>
      <c r="BH98" s="61">
        <f t="shared" ref="BH98:BH129" si="156">POWER((K98-BG98),2)</f>
        <v>5.0625</v>
      </c>
      <c r="BI98" s="61">
        <v>8</v>
      </c>
      <c r="BJ98" s="61">
        <f t="shared" ref="BJ98:BJ129" si="157">POWER((K98-BI98),2)</f>
        <v>22.5625</v>
      </c>
      <c r="BK98" s="61">
        <v>5</v>
      </c>
      <c r="BL98" s="61">
        <f t="shared" ref="BL98:BL129" si="158">POWER((K98-BK98),2)</f>
        <v>3.0625</v>
      </c>
      <c r="BM98" s="61">
        <v>9</v>
      </c>
      <c r="BN98" s="61">
        <f t="shared" ref="BN98:BN129" si="159">POWER((K98-BM98),2)</f>
        <v>33.0625</v>
      </c>
      <c r="BO98" s="61">
        <v>10</v>
      </c>
      <c r="BP98" s="61">
        <f t="shared" ref="BP98:BP129" si="160">POWER((K98-BO98),2)</f>
        <v>45.5625</v>
      </c>
      <c r="BQ98" s="61">
        <v>1</v>
      </c>
      <c r="BR98" s="61">
        <f t="shared" ref="BR98:BR129" si="161">POWER((K98-BQ98),2)</f>
        <v>5.0625</v>
      </c>
      <c r="BS98" s="61">
        <v>7</v>
      </c>
      <c r="BT98" s="61">
        <f t="shared" ref="BT98:BT129" si="162">POWER((K98-BS98),2)</f>
        <v>14.0625</v>
      </c>
      <c r="BU98" s="61">
        <v>4</v>
      </c>
      <c r="BV98" s="61">
        <f t="shared" ref="BV98:BV129" si="163">POWER((K98-BU98),2)</f>
        <v>0.5625</v>
      </c>
      <c r="BW98" s="30">
        <v>10</v>
      </c>
      <c r="BX98" s="20">
        <f t="shared" ref="BX98:BX129" si="164">POWER((K98-BW98),2)</f>
        <v>45.5625</v>
      </c>
      <c r="BY98" s="26">
        <f t="shared" si="125"/>
        <v>5.625</v>
      </c>
      <c r="BZ98" s="26"/>
      <c r="CA98" s="26">
        <f t="shared" si="126"/>
        <v>5.640625</v>
      </c>
      <c r="CB98" s="16">
        <v>0</v>
      </c>
      <c r="CC98" s="16">
        <v>10</v>
      </c>
      <c r="CD98" s="20">
        <f t="shared" ref="CD98:CD129" si="165">POWER((CB98-CC98),2)</f>
        <v>100</v>
      </c>
      <c r="CE98" s="40">
        <v>3.3333333333300001</v>
      </c>
      <c r="CF98" s="46">
        <f t="shared" ref="CF98:CF129" si="166">POWER((K98-CE98),2)</f>
        <v>6.9444444438889136E-3</v>
      </c>
      <c r="CG98" s="60">
        <f>Table1[[#This Row],[PROMEDIO-HUMANO]]/10</f>
        <v>0.32500000000000001</v>
      </c>
      <c r="CH98" s="40">
        <v>6.6666666666700003</v>
      </c>
      <c r="CI98" s="16">
        <v>4.5599999999999996</v>
      </c>
      <c r="CJ98" s="16">
        <f t="shared" si="127"/>
        <v>4.4400000000000004</v>
      </c>
      <c r="CK98">
        <f>POWER((Table1[[#This Row],[PROMEDIO-HUMANO]]-CJ98),2)</f>
        <v>1.416100000000001</v>
      </c>
      <c r="CL98">
        <v>7.2361000000000022</v>
      </c>
      <c r="CM98">
        <v>0.78629032258099996</v>
      </c>
      <c r="CN98" s="68">
        <f t="shared" ref="CN98:CN129" si="167">POWER((K98-CM98),2)</f>
        <v>6.0698653746080335</v>
      </c>
      <c r="CO98" s="16">
        <f>ABS(Table1[[#This Row],[PROMEDIO-HUMANO]]-CJ98)</f>
        <v>1.1900000000000004</v>
      </c>
      <c r="CP98" s="16">
        <f>ABS(Table1[[#This Row],[PROMEDIO-HUMANO]]-CM98)</f>
        <v>2.4637096774190002</v>
      </c>
    </row>
    <row r="99" spans="1:94" ht="25.5">
      <c r="A99">
        <v>1</v>
      </c>
      <c r="B99" s="17" t="s">
        <v>152</v>
      </c>
      <c r="C99" s="16">
        <v>6</v>
      </c>
      <c r="D99" s="16">
        <f t="shared" si="84"/>
        <v>36</v>
      </c>
      <c r="E99" s="28">
        <v>4</v>
      </c>
      <c r="F99" s="16">
        <f t="shared" si="128"/>
        <v>16</v>
      </c>
      <c r="G99" s="16">
        <v>3</v>
      </c>
      <c r="H99" s="16">
        <f t="shared" si="129"/>
        <v>9</v>
      </c>
      <c r="I99" s="16">
        <v>7</v>
      </c>
      <c r="J99" s="16">
        <f t="shared" si="130"/>
        <v>49</v>
      </c>
      <c r="K99" s="26">
        <f t="shared" si="131"/>
        <v>5</v>
      </c>
      <c r="L99" s="26">
        <v>2</v>
      </c>
      <c r="M99" s="26">
        <f t="shared" si="132"/>
        <v>9</v>
      </c>
      <c r="N99" s="26">
        <f t="shared" si="133"/>
        <v>3</v>
      </c>
      <c r="O99" s="61">
        <v>3</v>
      </c>
      <c r="P99" s="44">
        <f t="shared" si="134"/>
        <v>4</v>
      </c>
      <c r="Q99" s="61">
        <v>4</v>
      </c>
      <c r="R99" s="61">
        <f t="shared" si="135"/>
        <v>1</v>
      </c>
      <c r="S99" s="61">
        <v>6</v>
      </c>
      <c r="T99" s="61">
        <f t="shared" si="136"/>
        <v>1</v>
      </c>
      <c r="U99" s="61">
        <v>10</v>
      </c>
      <c r="V99" s="61">
        <f t="shared" si="137"/>
        <v>25</v>
      </c>
      <c r="W99" s="61">
        <v>0</v>
      </c>
      <c r="X99" s="61">
        <f t="shared" si="138"/>
        <v>25</v>
      </c>
      <c r="Y99" s="61">
        <v>5</v>
      </c>
      <c r="Z99" s="61">
        <f t="shared" si="139"/>
        <v>0</v>
      </c>
      <c r="AA99" s="61">
        <v>1</v>
      </c>
      <c r="AB99" s="61">
        <f t="shared" si="140"/>
        <v>16</v>
      </c>
      <c r="AC99" s="61">
        <v>0</v>
      </c>
      <c r="AD99" s="61">
        <f t="shared" si="141"/>
        <v>25</v>
      </c>
      <c r="AE99" s="61">
        <v>9</v>
      </c>
      <c r="AF99" s="61">
        <f t="shared" si="142"/>
        <v>16</v>
      </c>
      <c r="AG99" s="61">
        <v>0</v>
      </c>
      <c r="AH99" s="61">
        <f t="shared" si="143"/>
        <v>25</v>
      </c>
      <c r="AI99" s="61">
        <v>1</v>
      </c>
      <c r="AJ99" s="61">
        <f t="shared" si="144"/>
        <v>16</v>
      </c>
      <c r="AK99" s="61">
        <v>10</v>
      </c>
      <c r="AL99" s="61">
        <f t="shared" si="145"/>
        <v>25</v>
      </c>
      <c r="AM99" s="61">
        <v>10</v>
      </c>
      <c r="AN99" s="61">
        <f t="shared" si="146"/>
        <v>25</v>
      </c>
      <c r="AO99" s="61">
        <v>7</v>
      </c>
      <c r="AP99" s="61">
        <f t="shared" si="147"/>
        <v>4</v>
      </c>
      <c r="AQ99" s="61">
        <v>8</v>
      </c>
      <c r="AR99" s="61">
        <f t="shared" si="148"/>
        <v>9</v>
      </c>
      <c r="AS99" s="61">
        <v>3</v>
      </c>
      <c r="AT99" s="61">
        <f t="shared" si="149"/>
        <v>4</v>
      </c>
      <c r="AU99" s="61">
        <v>2</v>
      </c>
      <c r="AV99" s="61">
        <f t="shared" si="150"/>
        <v>9</v>
      </c>
      <c r="AW99" s="61">
        <v>2</v>
      </c>
      <c r="AX99" s="61">
        <f t="shared" si="151"/>
        <v>9</v>
      </c>
      <c r="AY99" s="61">
        <v>8</v>
      </c>
      <c r="AZ99" s="61">
        <f t="shared" si="152"/>
        <v>9</v>
      </c>
      <c r="BA99" s="61">
        <v>9</v>
      </c>
      <c r="BB99" s="61">
        <f t="shared" si="153"/>
        <v>16</v>
      </c>
      <c r="BC99" s="61">
        <v>4</v>
      </c>
      <c r="BD99" s="61">
        <f t="shared" si="154"/>
        <v>1</v>
      </c>
      <c r="BE99" s="61">
        <v>3</v>
      </c>
      <c r="BF99" s="61">
        <f t="shared" si="155"/>
        <v>4</v>
      </c>
      <c r="BG99" s="61">
        <v>8</v>
      </c>
      <c r="BH99" s="61">
        <f t="shared" si="156"/>
        <v>9</v>
      </c>
      <c r="BI99" s="61">
        <v>1</v>
      </c>
      <c r="BJ99" s="61">
        <f t="shared" si="157"/>
        <v>16</v>
      </c>
      <c r="BK99" s="61">
        <v>10</v>
      </c>
      <c r="BL99" s="61">
        <f t="shared" si="158"/>
        <v>25</v>
      </c>
      <c r="BM99" s="61">
        <v>4</v>
      </c>
      <c r="BN99" s="61">
        <f t="shared" si="159"/>
        <v>1</v>
      </c>
      <c r="BO99" s="61">
        <v>6</v>
      </c>
      <c r="BP99" s="61">
        <f t="shared" si="160"/>
        <v>1</v>
      </c>
      <c r="BQ99" s="61">
        <v>6</v>
      </c>
      <c r="BR99" s="61">
        <f t="shared" si="161"/>
        <v>1</v>
      </c>
      <c r="BS99" s="61">
        <v>1</v>
      </c>
      <c r="BT99" s="61">
        <f t="shared" si="162"/>
        <v>16</v>
      </c>
      <c r="BU99" s="61">
        <v>5</v>
      </c>
      <c r="BV99" s="61">
        <f t="shared" si="163"/>
        <v>0</v>
      </c>
      <c r="BW99" s="30">
        <v>10</v>
      </c>
      <c r="BX99" s="20">
        <f t="shared" si="164"/>
        <v>25</v>
      </c>
      <c r="BY99" s="26">
        <f t="shared" si="125"/>
        <v>4.90625</v>
      </c>
      <c r="BZ99" s="26"/>
      <c r="CA99" s="26">
        <f t="shared" si="126"/>
        <v>8.7890625E-3</v>
      </c>
      <c r="CB99" s="16">
        <v>0</v>
      </c>
      <c r="CC99" s="16">
        <v>10</v>
      </c>
      <c r="CD99" s="20">
        <f t="shared" si="165"/>
        <v>100</v>
      </c>
      <c r="CE99" s="40">
        <v>6</v>
      </c>
      <c r="CF99" s="46">
        <f t="shared" si="166"/>
        <v>1</v>
      </c>
      <c r="CG99" s="60">
        <f>Table1[[#This Row],[PROMEDIO-HUMANO]]/10</f>
        <v>0.5</v>
      </c>
      <c r="CH99" s="40">
        <v>4</v>
      </c>
      <c r="CI99" s="16">
        <v>5.1349999999999998</v>
      </c>
      <c r="CJ99" s="16">
        <f t="shared" si="127"/>
        <v>3.8650000000000002</v>
      </c>
      <c r="CK99">
        <f>POWER((Table1[[#This Row],[PROMEDIO-HUMANO]]-CJ99),2)</f>
        <v>1.2882249999999995</v>
      </c>
      <c r="CL99">
        <v>2.6082250000000009</v>
      </c>
      <c r="CM99">
        <v>0.57432432432400005</v>
      </c>
      <c r="CN99" s="68">
        <f t="shared" si="167"/>
        <v>19.586605186270216</v>
      </c>
      <c r="CO99" s="16">
        <f>ABS(Table1[[#This Row],[PROMEDIO-HUMANO]]-CJ99)</f>
        <v>1.1349999999999998</v>
      </c>
      <c r="CP99" s="16">
        <f>ABS(Table1[[#This Row],[PROMEDIO-HUMANO]]-CM99)</f>
        <v>4.4256756756759996</v>
      </c>
    </row>
    <row r="100" spans="1:94">
      <c r="A100">
        <v>1</v>
      </c>
      <c r="B100" s="15" t="s">
        <v>153</v>
      </c>
      <c r="C100" s="16">
        <v>0</v>
      </c>
      <c r="D100" s="16">
        <f t="shared" si="84"/>
        <v>0</v>
      </c>
      <c r="E100" s="28">
        <v>2</v>
      </c>
      <c r="F100" s="16">
        <f t="shared" si="128"/>
        <v>4</v>
      </c>
      <c r="G100" s="16">
        <v>2</v>
      </c>
      <c r="H100" s="16">
        <f t="shared" si="129"/>
        <v>4</v>
      </c>
      <c r="I100" s="16">
        <v>5</v>
      </c>
      <c r="J100" s="16">
        <f t="shared" si="130"/>
        <v>25</v>
      </c>
      <c r="K100" s="26">
        <f t="shared" si="131"/>
        <v>2.25</v>
      </c>
      <c r="L100" s="26">
        <v>1.875</v>
      </c>
      <c r="M100" s="26">
        <f t="shared" si="132"/>
        <v>0.140625</v>
      </c>
      <c r="N100" s="26">
        <f t="shared" si="133"/>
        <v>0.375</v>
      </c>
      <c r="O100" s="61">
        <v>3</v>
      </c>
      <c r="P100" s="44">
        <f t="shared" si="134"/>
        <v>0.5625</v>
      </c>
      <c r="Q100" s="61">
        <v>10</v>
      </c>
      <c r="R100" s="61">
        <f t="shared" si="135"/>
        <v>60.0625</v>
      </c>
      <c r="S100" s="61">
        <v>6</v>
      </c>
      <c r="T100" s="61">
        <f t="shared" si="136"/>
        <v>14.0625</v>
      </c>
      <c r="U100" s="61">
        <v>9</v>
      </c>
      <c r="V100" s="61">
        <f t="shared" si="137"/>
        <v>45.5625</v>
      </c>
      <c r="W100" s="61">
        <v>1</v>
      </c>
      <c r="X100" s="61">
        <f t="shared" si="138"/>
        <v>1.5625</v>
      </c>
      <c r="Y100" s="61">
        <v>0</v>
      </c>
      <c r="Z100" s="61">
        <f t="shared" si="139"/>
        <v>5.0625</v>
      </c>
      <c r="AA100" s="61">
        <v>9</v>
      </c>
      <c r="AB100" s="61">
        <f t="shared" si="140"/>
        <v>45.5625</v>
      </c>
      <c r="AC100" s="61">
        <v>6</v>
      </c>
      <c r="AD100" s="61">
        <f t="shared" si="141"/>
        <v>14.0625</v>
      </c>
      <c r="AE100" s="61">
        <v>10</v>
      </c>
      <c r="AF100" s="61">
        <f t="shared" si="142"/>
        <v>60.0625</v>
      </c>
      <c r="AG100" s="61">
        <v>0</v>
      </c>
      <c r="AH100" s="61">
        <f t="shared" si="143"/>
        <v>5.0625</v>
      </c>
      <c r="AI100" s="61">
        <v>2</v>
      </c>
      <c r="AJ100" s="61">
        <f t="shared" si="144"/>
        <v>6.25E-2</v>
      </c>
      <c r="AK100" s="61">
        <v>10</v>
      </c>
      <c r="AL100" s="61">
        <f t="shared" si="145"/>
        <v>60.0625</v>
      </c>
      <c r="AM100" s="61">
        <v>3</v>
      </c>
      <c r="AN100" s="61">
        <f t="shared" si="146"/>
        <v>0.5625</v>
      </c>
      <c r="AO100" s="61">
        <v>2</v>
      </c>
      <c r="AP100" s="61">
        <f t="shared" si="147"/>
        <v>6.25E-2</v>
      </c>
      <c r="AQ100" s="61">
        <v>7</v>
      </c>
      <c r="AR100" s="61">
        <f t="shared" si="148"/>
        <v>22.5625</v>
      </c>
      <c r="AS100" s="61">
        <v>7</v>
      </c>
      <c r="AT100" s="61">
        <f t="shared" si="149"/>
        <v>22.5625</v>
      </c>
      <c r="AU100" s="61">
        <v>4</v>
      </c>
      <c r="AV100" s="61">
        <f t="shared" si="150"/>
        <v>3.0625</v>
      </c>
      <c r="AW100" s="61">
        <v>4</v>
      </c>
      <c r="AX100" s="61">
        <f t="shared" si="151"/>
        <v>3.0625</v>
      </c>
      <c r="AY100" s="61">
        <v>9</v>
      </c>
      <c r="AZ100" s="61">
        <f t="shared" si="152"/>
        <v>45.5625</v>
      </c>
      <c r="BA100" s="61">
        <v>10</v>
      </c>
      <c r="BB100" s="61">
        <f t="shared" si="153"/>
        <v>60.0625</v>
      </c>
      <c r="BC100" s="61">
        <v>5</v>
      </c>
      <c r="BD100" s="61">
        <f t="shared" si="154"/>
        <v>7.5625</v>
      </c>
      <c r="BE100" s="61">
        <v>6</v>
      </c>
      <c r="BF100" s="61">
        <f t="shared" si="155"/>
        <v>14.0625</v>
      </c>
      <c r="BG100" s="61">
        <v>6</v>
      </c>
      <c r="BH100" s="61">
        <f t="shared" si="156"/>
        <v>14.0625</v>
      </c>
      <c r="BI100" s="61">
        <v>6</v>
      </c>
      <c r="BJ100" s="61">
        <f t="shared" si="157"/>
        <v>14.0625</v>
      </c>
      <c r="BK100" s="61">
        <v>7</v>
      </c>
      <c r="BL100" s="61">
        <f t="shared" si="158"/>
        <v>22.5625</v>
      </c>
      <c r="BM100" s="61">
        <v>10</v>
      </c>
      <c r="BN100" s="61">
        <f t="shared" si="159"/>
        <v>60.0625</v>
      </c>
      <c r="BO100" s="61">
        <v>6</v>
      </c>
      <c r="BP100" s="61">
        <f t="shared" si="160"/>
        <v>14.0625</v>
      </c>
      <c r="BQ100" s="61">
        <v>1</v>
      </c>
      <c r="BR100" s="61">
        <f t="shared" si="161"/>
        <v>1.5625</v>
      </c>
      <c r="BS100" s="61">
        <v>10</v>
      </c>
      <c r="BT100" s="61">
        <f t="shared" si="162"/>
        <v>60.0625</v>
      </c>
      <c r="BU100" s="61">
        <v>0</v>
      </c>
      <c r="BV100" s="61">
        <f t="shared" si="163"/>
        <v>5.0625</v>
      </c>
      <c r="BW100" s="30">
        <v>4</v>
      </c>
      <c r="BX100" s="20">
        <f t="shared" si="164"/>
        <v>3.0625</v>
      </c>
      <c r="BY100" s="26">
        <f t="shared" si="125"/>
        <v>5.71875</v>
      </c>
      <c r="BZ100" s="26"/>
      <c r="CA100" s="26">
        <f t="shared" si="126"/>
        <v>12.0322265625</v>
      </c>
      <c r="CB100" s="16">
        <v>0</v>
      </c>
      <c r="CC100" s="16">
        <v>10</v>
      </c>
      <c r="CD100" s="20">
        <f t="shared" si="165"/>
        <v>100</v>
      </c>
      <c r="CE100" s="40">
        <v>0</v>
      </c>
      <c r="CF100" s="46">
        <f t="shared" si="166"/>
        <v>5.0625</v>
      </c>
      <c r="CG100" s="60">
        <f>Table1[[#This Row],[PROMEDIO-HUMANO]]/10</f>
        <v>0.22500000000000001</v>
      </c>
      <c r="CH100" s="40">
        <v>10</v>
      </c>
      <c r="CI100" s="16">
        <v>0</v>
      </c>
      <c r="CJ100" s="16">
        <f t="shared" si="127"/>
        <v>9</v>
      </c>
      <c r="CK100">
        <f>POWER((Table1[[#This Row],[PROMEDIO-HUMANO]]-CJ100),2)</f>
        <v>45.5625</v>
      </c>
      <c r="CL100">
        <v>52.5625</v>
      </c>
      <c r="CM100">
        <v>0.17241379310300001</v>
      </c>
      <c r="CN100" s="68">
        <f t="shared" si="167"/>
        <v>4.3163644470886648</v>
      </c>
      <c r="CO100" s="16">
        <f>ABS(Table1[[#This Row],[PROMEDIO-HUMANO]]-CJ100)</f>
        <v>6.75</v>
      </c>
      <c r="CP100" s="16">
        <f>ABS(Table1[[#This Row],[PROMEDIO-HUMANO]]-CM100)</f>
        <v>2.0775862068970001</v>
      </c>
    </row>
    <row r="101" spans="1:94" ht="25.5">
      <c r="A101">
        <v>1</v>
      </c>
      <c r="B101" s="17" t="s">
        <v>154</v>
      </c>
      <c r="C101" s="16">
        <v>1</v>
      </c>
      <c r="D101" s="16">
        <f t="shared" si="84"/>
        <v>1</v>
      </c>
      <c r="E101" s="28">
        <v>4</v>
      </c>
      <c r="F101" s="16">
        <f t="shared" si="128"/>
        <v>16</v>
      </c>
      <c r="G101" s="16">
        <v>1</v>
      </c>
      <c r="H101" s="16">
        <f t="shared" si="129"/>
        <v>1</v>
      </c>
      <c r="I101" s="16">
        <v>7</v>
      </c>
      <c r="J101" s="16">
        <f t="shared" si="130"/>
        <v>49</v>
      </c>
      <c r="K101" s="26">
        <f t="shared" si="131"/>
        <v>3.25</v>
      </c>
      <c r="L101" s="26">
        <v>3.75</v>
      </c>
      <c r="M101" s="26">
        <f t="shared" si="132"/>
        <v>0.25</v>
      </c>
      <c r="N101" s="26">
        <f t="shared" si="133"/>
        <v>0.5</v>
      </c>
      <c r="O101" s="61">
        <v>10</v>
      </c>
      <c r="P101" s="44">
        <f t="shared" si="134"/>
        <v>45.5625</v>
      </c>
      <c r="Q101" s="61">
        <v>0</v>
      </c>
      <c r="R101" s="61">
        <f t="shared" si="135"/>
        <v>10.5625</v>
      </c>
      <c r="S101" s="61">
        <v>7</v>
      </c>
      <c r="T101" s="61">
        <f t="shared" si="136"/>
        <v>14.0625</v>
      </c>
      <c r="U101" s="61">
        <v>8</v>
      </c>
      <c r="V101" s="61">
        <f t="shared" si="137"/>
        <v>22.5625</v>
      </c>
      <c r="W101" s="61">
        <v>1</v>
      </c>
      <c r="X101" s="61">
        <f t="shared" si="138"/>
        <v>5.0625</v>
      </c>
      <c r="Y101" s="61">
        <v>9</v>
      </c>
      <c r="Z101" s="61">
        <f t="shared" si="139"/>
        <v>33.0625</v>
      </c>
      <c r="AA101" s="61">
        <v>10</v>
      </c>
      <c r="AB101" s="61">
        <f t="shared" si="140"/>
        <v>45.5625</v>
      </c>
      <c r="AC101" s="61">
        <v>7</v>
      </c>
      <c r="AD101" s="61">
        <f t="shared" si="141"/>
        <v>14.0625</v>
      </c>
      <c r="AE101" s="61">
        <v>2</v>
      </c>
      <c r="AF101" s="61">
        <f t="shared" si="142"/>
        <v>1.5625</v>
      </c>
      <c r="AG101" s="61">
        <v>10</v>
      </c>
      <c r="AH101" s="61">
        <f t="shared" si="143"/>
        <v>45.5625</v>
      </c>
      <c r="AI101" s="61">
        <v>8</v>
      </c>
      <c r="AJ101" s="61">
        <f t="shared" si="144"/>
        <v>22.5625</v>
      </c>
      <c r="AK101" s="61">
        <v>0</v>
      </c>
      <c r="AL101" s="61">
        <f t="shared" si="145"/>
        <v>10.5625</v>
      </c>
      <c r="AM101" s="61">
        <v>10</v>
      </c>
      <c r="AN101" s="61">
        <f t="shared" si="146"/>
        <v>45.5625</v>
      </c>
      <c r="AO101" s="61">
        <v>9</v>
      </c>
      <c r="AP101" s="61">
        <f t="shared" si="147"/>
        <v>33.0625</v>
      </c>
      <c r="AQ101" s="61">
        <v>8</v>
      </c>
      <c r="AR101" s="61">
        <f t="shared" si="148"/>
        <v>22.5625</v>
      </c>
      <c r="AS101" s="61">
        <v>9</v>
      </c>
      <c r="AT101" s="61">
        <f t="shared" si="149"/>
        <v>33.0625</v>
      </c>
      <c r="AU101" s="61">
        <v>8</v>
      </c>
      <c r="AV101" s="61">
        <f t="shared" si="150"/>
        <v>22.5625</v>
      </c>
      <c r="AW101" s="61">
        <v>5</v>
      </c>
      <c r="AX101" s="61">
        <f t="shared" si="151"/>
        <v>3.0625</v>
      </c>
      <c r="AY101" s="61">
        <v>1</v>
      </c>
      <c r="AZ101" s="61">
        <f t="shared" si="152"/>
        <v>5.0625</v>
      </c>
      <c r="BA101" s="61">
        <v>9</v>
      </c>
      <c r="BB101" s="61">
        <f t="shared" si="153"/>
        <v>33.0625</v>
      </c>
      <c r="BC101" s="61">
        <v>5</v>
      </c>
      <c r="BD101" s="61">
        <f t="shared" si="154"/>
        <v>3.0625</v>
      </c>
      <c r="BE101" s="61">
        <v>10</v>
      </c>
      <c r="BF101" s="61">
        <f t="shared" si="155"/>
        <v>45.5625</v>
      </c>
      <c r="BG101" s="61">
        <v>9</v>
      </c>
      <c r="BH101" s="61">
        <f t="shared" si="156"/>
        <v>33.0625</v>
      </c>
      <c r="BI101" s="61">
        <v>1</v>
      </c>
      <c r="BJ101" s="61">
        <f t="shared" si="157"/>
        <v>5.0625</v>
      </c>
      <c r="BK101" s="61">
        <v>7</v>
      </c>
      <c r="BL101" s="61">
        <f t="shared" si="158"/>
        <v>14.0625</v>
      </c>
      <c r="BM101" s="61">
        <v>0</v>
      </c>
      <c r="BN101" s="61">
        <f t="shared" si="159"/>
        <v>10.5625</v>
      </c>
      <c r="BO101" s="61">
        <v>9</v>
      </c>
      <c r="BP101" s="61">
        <f t="shared" si="160"/>
        <v>33.0625</v>
      </c>
      <c r="BQ101" s="61">
        <v>6</v>
      </c>
      <c r="BR101" s="61">
        <f t="shared" si="161"/>
        <v>7.5625</v>
      </c>
      <c r="BS101" s="61">
        <v>8</v>
      </c>
      <c r="BT101" s="61">
        <f t="shared" si="162"/>
        <v>22.5625</v>
      </c>
      <c r="BU101" s="61">
        <v>0</v>
      </c>
      <c r="BV101" s="61">
        <f t="shared" si="163"/>
        <v>10.5625</v>
      </c>
      <c r="BW101" s="30">
        <v>6</v>
      </c>
      <c r="BX101" s="20">
        <f t="shared" si="164"/>
        <v>7.5625</v>
      </c>
      <c r="BY101" s="26">
        <f t="shared" si="125"/>
        <v>6.25</v>
      </c>
      <c r="BZ101" s="26"/>
      <c r="CA101" s="26">
        <f t="shared" si="126"/>
        <v>9</v>
      </c>
      <c r="CB101" s="16">
        <v>0</v>
      </c>
      <c r="CC101" s="16">
        <v>10</v>
      </c>
      <c r="CD101" s="20">
        <f t="shared" si="165"/>
        <v>100</v>
      </c>
      <c r="CE101" s="40">
        <v>2.7272727272699999</v>
      </c>
      <c r="CF101" s="46">
        <f t="shared" si="166"/>
        <v>0.27324380165574391</v>
      </c>
      <c r="CG101" s="60">
        <f>Table1[[#This Row],[PROMEDIO-HUMANO]]/10</f>
        <v>0.32500000000000001</v>
      </c>
      <c r="CH101" s="40">
        <v>7.2727272727300001</v>
      </c>
      <c r="CI101" s="16">
        <v>4.7249999999999996</v>
      </c>
      <c r="CJ101" s="16">
        <f t="shared" si="127"/>
        <v>4.2750000000000004</v>
      </c>
      <c r="CK101">
        <f>POWER((Table1[[#This Row],[PROMEDIO-HUMANO]]-CJ101),2)</f>
        <v>1.0506250000000008</v>
      </c>
      <c r="CL101">
        <v>10.725625000000003</v>
      </c>
      <c r="CM101">
        <v>0.47619047618999999</v>
      </c>
      <c r="CN101" s="68">
        <f t="shared" si="167"/>
        <v>7.6940192743790581</v>
      </c>
      <c r="CO101" s="16">
        <f>ABS(Table1[[#This Row],[PROMEDIO-HUMANO]]-CJ101)</f>
        <v>1.0250000000000004</v>
      </c>
      <c r="CP101" s="16">
        <f>ABS(Table1[[#This Row],[PROMEDIO-HUMANO]]-CM101)</f>
        <v>2.7738095238099998</v>
      </c>
    </row>
    <row r="102" spans="1:94">
      <c r="A102">
        <v>1</v>
      </c>
      <c r="B102" s="15" t="s">
        <v>155</v>
      </c>
      <c r="C102" s="16">
        <v>8</v>
      </c>
      <c r="D102" s="16">
        <f t="shared" si="84"/>
        <v>64</v>
      </c>
      <c r="E102" s="28">
        <v>7</v>
      </c>
      <c r="F102" s="16">
        <f t="shared" si="128"/>
        <v>49</v>
      </c>
      <c r="G102" s="16">
        <v>1</v>
      </c>
      <c r="H102" s="16">
        <f t="shared" si="129"/>
        <v>1</v>
      </c>
      <c r="I102" s="16">
        <v>6</v>
      </c>
      <c r="J102" s="16">
        <f t="shared" si="130"/>
        <v>36</v>
      </c>
      <c r="K102" s="26">
        <f t="shared" si="131"/>
        <v>5.5</v>
      </c>
      <c r="L102" s="26">
        <v>1.875</v>
      </c>
      <c r="M102" s="26">
        <f t="shared" si="132"/>
        <v>13.140625</v>
      </c>
      <c r="N102" s="26">
        <f t="shared" si="133"/>
        <v>3.625</v>
      </c>
      <c r="O102" s="61">
        <v>1</v>
      </c>
      <c r="P102" s="44">
        <f t="shared" si="134"/>
        <v>20.25</v>
      </c>
      <c r="Q102" s="61">
        <v>6</v>
      </c>
      <c r="R102" s="61">
        <f t="shared" si="135"/>
        <v>0.25</v>
      </c>
      <c r="S102" s="61">
        <v>7</v>
      </c>
      <c r="T102" s="61">
        <f t="shared" si="136"/>
        <v>2.25</v>
      </c>
      <c r="U102" s="61">
        <v>8</v>
      </c>
      <c r="V102" s="61">
        <f t="shared" si="137"/>
        <v>6.25</v>
      </c>
      <c r="W102" s="61">
        <v>3</v>
      </c>
      <c r="X102" s="61">
        <f t="shared" si="138"/>
        <v>6.25</v>
      </c>
      <c r="Y102" s="61">
        <v>10</v>
      </c>
      <c r="Z102" s="61">
        <f t="shared" si="139"/>
        <v>20.25</v>
      </c>
      <c r="AA102" s="61">
        <v>3</v>
      </c>
      <c r="AB102" s="61">
        <f t="shared" si="140"/>
        <v>6.25</v>
      </c>
      <c r="AC102" s="61">
        <v>9</v>
      </c>
      <c r="AD102" s="61">
        <f t="shared" si="141"/>
        <v>12.25</v>
      </c>
      <c r="AE102" s="61">
        <v>5</v>
      </c>
      <c r="AF102" s="61">
        <f t="shared" si="142"/>
        <v>0.25</v>
      </c>
      <c r="AG102" s="61">
        <v>10</v>
      </c>
      <c r="AH102" s="61">
        <f t="shared" si="143"/>
        <v>20.25</v>
      </c>
      <c r="AI102" s="61">
        <v>5</v>
      </c>
      <c r="AJ102" s="61">
        <f t="shared" si="144"/>
        <v>0.25</v>
      </c>
      <c r="AK102" s="61">
        <v>3</v>
      </c>
      <c r="AL102" s="61">
        <f t="shared" si="145"/>
        <v>6.25</v>
      </c>
      <c r="AM102" s="61">
        <v>10</v>
      </c>
      <c r="AN102" s="61">
        <f t="shared" si="146"/>
        <v>20.25</v>
      </c>
      <c r="AO102" s="61">
        <v>3</v>
      </c>
      <c r="AP102" s="61">
        <f t="shared" si="147"/>
        <v>6.25</v>
      </c>
      <c r="AQ102" s="61">
        <v>0</v>
      </c>
      <c r="AR102" s="61">
        <f t="shared" si="148"/>
        <v>30.25</v>
      </c>
      <c r="AS102" s="61">
        <v>5</v>
      </c>
      <c r="AT102" s="61">
        <f t="shared" si="149"/>
        <v>0.25</v>
      </c>
      <c r="AU102" s="61">
        <v>1</v>
      </c>
      <c r="AV102" s="61">
        <f t="shared" si="150"/>
        <v>20.25</v>
      </c>
      <c r="AW102" s="61">
        <v>8</v>
      </c>
      <c r="AX102" s="61">
        <f t="shared" si="151"/>
        <v>6.25</v>
      </c>
      <c r="AY102" s="61">
        <v>9</v>
      </c>
      <c r="AZ102" s="61">
        <f t="shared" si="152"/>
        <v>12.25</v>
      </c>
      <c r="BA102" s="61">
        <v>0</v>
      </c>
      <c r="BB102" s="61">
        <f t="shared" si="153"/>
        <v>30.25</v>
      </c>
      <c r="BC102" s="61">
        <v>5</v>
      </c>
      <c r="BD102" s="61">
        <f t="shared" si="154"/>
        <v>0.25</v>
      </c>
      <c r="BE102" s="61">
        <v>7</v>
      </c>
      <c r="BF102" s="61">
        <f t="shared" si="155"/>
        <v>2.25</v>
      </c>
      <c r="BG102" s="61">
        <v>6</v>
      </c>
      <c r="BH102" s="61">
        <f t="shared" si="156"/>
        <v>0.25</v>
      </c>
      <c r="BI102" s="61">
        <v>5</v>
      </c>
      <c r="BJ102" s="61">
        <f t="shared" si="157"/>
        <v>0.25</v>
      </c>
      <c r="BK102" s="61">
        <v>3</v>
      </c>
      <c r="BL102" s="61">
        <f t="shared" si="158"/>
        <v>6.25</v>
      </c>
      <c r="BM102" s="61">
        <v>2</v>
      </c>
      <c r="BN102" s="61">
        <f t="shared" si="159"/>
        <v>12.25</v>
      </c>
      <c r="BO102" s="61">
        <v>2</v>
      </c>
      <c r="BP102" s="61">
        <f t="shared" si="160"/>
        <v>12.25</v>
      </c>
      <c r="BQ102" s="61">
        <v>9</v>
      </c>
      <c r="BR102" s="61">
        <f t="shared" si="161"/>
        <v>12.25</v>
      </c>
      <c r="BS102" s="61">
        <v>10</v>
      </c>
      <c r="BT102" s="61">
        <f t="shared" si="162"/>
        <v>20.25</v>
      </c>
      <c r="BU102" s="61">
        <v>2</v>
      </c>
      <c r="BV102" s="61">
        <f t="shared" si="163"/>
        <v>12.25</v>
      </c>
      <c r="BW102" s="30">
        <v>2</v>
      </c>
      <c r="BX102" s="20">
        <f t="shared" si="164"/>
        <v>12.25</v>
      </c>
      <c r="BY102" s="26">
        <f t="shared" si="125"/>
        <v>5.28125</v>
      </c>
      <c r="BZ102" s="26"/>
      <c r="CA102" s="26">
        <f t="shared" si="126"/>
        <v>4.78515625E-2</v>
      </c>
      <c r="CB102" s="16">
        <v>0</v>
      </c>
      <c r="CC102" s="16">
        <v>10</v>
      </c>
      <c r="CD102" s="20">
        <f t="shared" si="165"/>
        <v>100</v>
      </c>
      <c r="CE102" s="40">
        <v>6</v>
      </c>
      <c r="CF102" s="46">
        <f t="shared" si="166"/>
        <v>0.25</v>
      </c>
      <c r="CG102" s="60">
        <f>Table1[[#This Row],[PROMEDIO-HUMANO]]/10</f>
        <v>0.55000000000000004</v>
      </c>
      <c r="CH102" s="40">
        <v>4</v>
      </c>
      <c r="CI102" s="16">
        <v>2.12</v>
      </c>
      <c r="CJ102" s="16">
        <f t="shared" si="127"/>
        <v>6.88</v>
      </c>
      <c r="CK102">
        <f>POWER((Table1[[#This Row],[PROMEDIO-HUMANO]]-CJ102),2)</f>
        <v>1.9043999999999996</v>
      </c>
      <c r="CL102">
        <v>1.2768999999999997</v>
      </c>
      <c r="CM102">
        <v>1.80555555556</v>
      </c>
      <c r="CN102" s="68">
        <f t="shared" si="167"/>
        <v>13.648919753053582</v>
      </c>
      <c r="CO102" s="16">
        <f>ABS(Table1[[#This Row],[PROMEDIO-HUMANO]]-CJ102)</f>
        <v>1.38</v>
      </c>
      <c r="CP102" s="16">
        <f>ABS(Table1[[#This Row],[PROMEDIO-HUMANO]]-CM102)</f>
        <v>3.6944444444400002</v>
      </c>
    </row>
    <row r="103" spans="1:94" ht="25.5">
      <c r="A103">
        <v>1</v>
      </c>
      <c r="B103" s="17" t="s">
        <v>156</v>
      </c>
      <c r="C103" s="16">
        <v>4</v>
      </c>
      <c r="D103" s="16">
        <f t="shared" si="84"/>
        <v>16</v>
      </c>
      <c r="E103" s="28">
        <v>6</v>
      </c>
      <c r="F103" s="16">
        <f t="shared" si="128"/>
        <v>36</v>
      </c>
      <c r="G103" s="16">
        <v>2</v>
      </c>
      <c r="H103" s="16">
        <f t="shared" si="129"/>
        <v>4</v>
      </c>
      <c r="I103" s="16">
        <v>5</v>
      </c>
      <c r="J103" s="16">
        <f t="shared" si="130"/>
        <v>25</v>
      </c>
      <c r="K103" s="26">
        <f t="shared" si="131"/>
        <v>4.25</v>
      </c>
      <c r="L103" s="26">
        <v>1.875</v>
      </c>
      <c r="M103" s="26">
        <f t="shared" si="132"/>
        <v>5.640625</v>
      </c>
      <c r="N103" s="26">
        <f t="shared" si="133"/>
        <v>2.375</v>
      </c>
      <c r="O103" s="61">
        <v>2</v>
      </c>
      <c r="P103" s="44">
        <f t="shared" si="134"/>
        <v>5.0625</v>
      </c>
      <c r="Q103" s="61">
        <v>7</v>
      </c>
      <c r="R103" s="61">
        <f t="shared" si="135"/>
        <v>7.5625</v>
      </c>
      <c r="S103" s="61">
        <v>8</v>
      </c>
      <c r="T103" s="61">
        <f t="shared" si="136"/>
        <v>14.0625</v>
      </c>
      <c r="U103" s="61">
        <v>1</v>
      </c>
      <c r="V103" s="61">
        <f t="shared" si="137"/>
        <v>10.5625</v>
      </c>
      <c r="W103" s="61">
        <v>5</v>
      </c>
      <c r="X103" s="61">
        <f t="shared" si="138"/>
        <v>0.5625</v>
      </c>
      <c r="Y103" s="61">
        <v>2</v>
      </c>
      <c r="Z103" s="61">
        <f t="shared" si="139"/>
        <v>5.0625</v>
      </c>
      <c r="AA103" s="61">
        <v>2</v>
      </c>
      <c r="AB103" s="61">
        <f t="shared" si="140"/>
        <v>5.0625</v>
      </c>
      <c r="AC103" s="61">
        <v>2</v>
      </c>
      <c r="AD103" s="61">
        <f t="shared" si="141"/>
        <v>5.0625</v>
      </c>
      <c r="AE103" s="61">
        <v>5</v>
      </c>
      <c r="AF103" s="61">
        <f t="shared" si="142"/>
        <v>0.5625</v>
      </c>
      <c r="AG103" s="61">
        <v>8</v>
      </c>
      <c r="AH103" s="61">
        <f t="shared" si="143"/>
        <v>14.0625</v>
      </c>
      <c r="AI103" s="61">
        <v>9</v>
      </c>
      <c r="AJ103" s="61">
        <f t="shared" si="144"/>
        <v>22.5625</v>
      </c>
      <c r="AK103" s="61">
        <v>8</v>
      </c>
      <c r="AL103" s="61">
        <f t="shared" si="145"/>
        <v>14.0625</v>
      </c>
      <c r="AM103" s="61">
        <v>8</v>
      </c>
      <c r="AN103" s="61">
        <f t="shared" si="146"/>
        <v>14.0625</v>
      </c>
      <c r="AO103" s="61">
        <v>8</v>
      </c>
      <c r="AP103" s="61">
        <f t="shared" si="147"/>
        <v>14.0625</v>
      </c>
      <c r="AQ103" s="61">
        <v>5</v>
      </c>
      <c r="AR103" s="61">
        <f t="shared" si="148"/>
        <v>0.5625</v>
      </c>
      <c r="AS103" s="61">
        <v>10</v>
      </c>
      <c r="AT103" s="61">
        <f t="shared" si="149"/>
        <v>33.0625</v>
      </c>
      <c r="AU103" s="61">
        <v>10</v>
      </c>
      <c r="AV103" s="61">
        <f t="shared" si="150"/>
        <v>33.0625</v>
      </c>
      <c r="AW103" s="61">
        <v>10</v>
      </c>
      <c r="AX103" s="61">
        <f t="shared" si="151"/>
        <v>33.0625</v>
      </c>
      <c r="AY103" s="61">
        <v>6</v>
      </c>
      <c r="AZ103" s="61">
        <f t="shared" si="152"/>
        <v>3.0625</v>
      </c>
      <c r="BA103" s="61">
        <v>10</v>
      </c>
      <c r="BB103" s="61">
        <f t="shared" si="153"/>
        <v>33.0625</v>
      </c>
      <c r="BC103" s="61">
        <v>1</v>
      </c>
      <c r="BD103" s="61">
        <f t="shared" si="154"/>
        <v>10.5625</v>
      </c>
      <c r="BE103" s="61">
        <v>6</v>
      </c>
      <c r="BF103" s="61">
        <f t="shared" si="155"/>
        <v>3.0625</v>
      </c>
      <c r="BG103" s="61">
        <v>10</v>
      </c>
      <c r="BH103" s="61">
        <f t="shared" si="156"/>
        <v>33.0625</v>
      </c>
      <c r="BI103" s="61">
        <v>2</v>
      </c>
      <c r="BJ103" s="61">
        <f t="shared" si="157"/>
        <v>5.0625</v>
      </c>
      <c r="BK103" s="61">
        <v>4</v>
      </c>
      <c r="BL103" s="61">
        <f t="shared" si="158"/>
        <v>6.25E-2</v>
      </c>
      <c r="BM103" s="61">
        <v>3</v>
      </c>
      <c r="BN103" s="61">
        <f t="shared" si="159"/>
        <v>1.5625</v>
      </c>
      <c r="BO103" s="61">
        <v>7</v>
      </c>
      <c r="BP103" s="61">
        <f t="shared" si="160"/>
        <v>7.5625</v>
      </c>
      <c r="BQ103" s="61">
        <v>2</v>
      </c>
      <c r="BR103" s="61">
        <f t="shared" si="161"/>
        <v>5.0625</v>
      </c>
      <c r="BS103" s="61">
        <v>6</v>
      </c>
      <c r="BT103" s="61">
        <f t="shared" si="162"/>
        <v>3.0625</v>
      </c>
      <c r="BU103" s="61">
        <v>0</v>
      </c>
      <c r="BV103" s="61">
        <f t="shared" si="163"/>
        <v>18.0625</v>
      </c>
      <c r="BW103" s="30">
        <v>6</v>
      </c>
      <c r="BX103" s="20">
        <f t="shared" si="164"/>
        <v>3.0625</v>
      </c>
      <c r="BY103" s="26">
        <f t="shared" si="125"/>
        <v>5.59375</v>
      </c>
      <c r="BZ103" s="26"/>
      <c r="CA103" s="26">
        <f t="shared" si="126"/>
        <v>1.8056640625</v>
      </c>
      <c r="CB103" s="16">
        <v>0</v>
      </c>
      <c r="CC103" s="16">
        <v>10</v>
      </c>
      <c r="CD103" s="20">
        <f t="shared" si="165"/>
        <v>100</v>
      </c>
      <c r="CE103" s="40">
        <v>0</v>
      </c>
      <c r="CF103" s="46">
        <f t="shared" si="166"/>
        <v>18.0625</v>
      </c>
      <c r="CG103" s="60">
        <f>Table1[[#This Row],[PROMEDIO-HUMANO]]/10</f>
        <v>0.42499999999999999</v>
      </c>
      <c r="CH103" s="40">
        <v>10</v>
      </c>
      <c r="CI103" s="16">
        <v>0</v>
      </c>
      <c r="CJ103" s="16">
        <f t="shared" si="127"/>
        <v>9</v>
      </c>
      <c r="CK103">
        <f>POWER((Table1[[#This Row],[PROMEDIO-HUMANO]]-CJ103),2)</f>
        <v>22.5625</v>
      </c>
      <c r="CL103">
        <v>6.25</v>
      </c>
      <c r="CM103">
        <v>0.234375</v>
      </c>
      <c r="CN103" s="68">
        <f t="shared" si="167"/>
        <v>16.125244140625</v>
      </c>
      <c r="CO103" s="16">
        <f>ABS(Table1[[#This Row],[PROMEDIO-HUMANO]]-CJ103)</f>
        <v>4.75</v>
      </c>
      <c r="CP103" s="16">
        <f>ABS(Table1[[#This Row],[PROMEDIO-HUMANO]]-CM103)</f>
        <v>4.015625</v>
      </c>
    </row>
    <row r="104" spans="1:94" ht="25.5">
      <c r="A104">
        <v>1</v>
      </c>
      <c r="B104" s="15" t="s">
        <v>157</v>
      </c>
      <c r="C104" s="16">
        <v>7</v>
      </c>
      <c r="D104" s="16">
        <f t="shared" si="84"/>
        <v>49</v>
      </c>
      <c r="E104" s="28">
        <v>3</v>
      </c>
      <c r="F104" s="16">
        <f t="shared" si="128"/>
        <v>9</v>
      </c>
      <c r="G104" s="16">
        <v>1</v>
      </c>
      <c r="H104" s="16">
        <f t="shared" si="129"/>
        <v>1</v>
      </c>
      <c r="I104" s="16">
        <v>5</v>
      </c>
      <c r="J104" s="16">
        <f t="shared" si="130"/>
        <v>25</v>
      </c>
      <c r="K104" s="26">
        <f t="shared" si="131"/>
        <v>4</v>
      </c>
      <c r="L104" s="26">
        <v>4.2857142857100001</v>
      </c>
      <c r="M104" s="26">
        <f t="shared" si="132"/>
        <v>8.1632653058775581E-2</v>
      </c>
      <c r="N104" s="26">
        <f t="shared" si="133"/>
        <v>0.28571428571000013</v>
      </c>
      <c r="O104" s="61">
        <v>9</v>
      </c>
      <c r="P104" s="44">
        <f t="shared" si="134"/>
        <v>25</v>
      </c>
      <c r="Q104" s="61">
        <v>7</v>
      </c>
      <c r="R104" s="61">
        <f t="shared" si="135"/>
        <v>9</v>
      </c>
      <c r="S104" s="61">
        <v>3</v>
      </c>
      <c r="T104" s="61">
        <f t="shared" si="136"/>
        <v>1</v>
      </c>
      <c r="U104" s="61">
        <v>8</v>
      </c>
      <c r="V104" s="61">
        <f t="shared" si="137"/>
        <v>16</v>
      </c>
      <c r="W104" s="61">
        <v>8</v>
      </c>
      <c r="X104" s="61">
        <f t="shared" si="138"/>
        <v>16</v>
      </c>
      <c r="Y104" s="61">
        <v>0</v>
      </c>
      <c r="Z104" s="61">
        <f t="shared" si="139"/>
        <v>16</v>
      </c>
      <c r="AA104" s="61">
        <v>10</v>
      </c>
      <c r="AB104" s="61">
        <f t="shared" si="140"/>
        <v>36</v>
      </c>
      <c r="AC104" s="61">
        <v>4</v>
      </c>
      <c r="AD104" s="61">
        <f t="shared" si="141"/>
        <v>0</v>
      </c>
      <c r="AE104" s="61">
        <v>5</v>
      </c>
      <c r="AF104" s="61">
        <f t="shared" si="142"/>
        <v>1</v>
      </c>
      <c r="AG104" s="61">
        <v>5</v>
      </c>
      <c r="AH104" s="61">
        <f t="shared" si="143"/>
        <v>1</v>
      </c>
      <c r="AI104" s="61">
        <v>5</v>
      </c>
      <c r="AJ104" s="61">
        <f t="shared" si="144"/>
        <v>1</v>
      </c>
      <c r="AK104" s="61">
        <v>8</v>
      </c>
      <c r="AL104" s="61">
        <f t="shared" si="145"/>
        <v>16</v>
      </c>
      <c r="AM104" s="61">
        <v>4</v>
      </c>
      <c r="AN104" s="61">
        <f t="shared" si="146"/>
        <v>0</v>
      </c>
      <c r="AO104" s="61">
        <v>9</v>
      </c>
      <c r="AP104" s="61">
        <f t="shared" si="147"/>
        <v>25</v>
      </c>
      <c r="AQ104" s="61">
        <v>0</v>
      </c>
      <c r="AR104" s="61">
        <f t="shared" si="148"/>
        <v>16</v>
      </c>
      <c r="AS104" s="61">
        <v>2</v>
      </c>
      <c r="AT104" s="61">
        <f t="shared" si="149"/>
        <v>4</v>
      </c>
      <c r="AU104" s="61">
        <v>9</v>
      </c>
      <c r="AV104" s="61">
        <f t="shared" si="150"/>
        <v>25</v>
      </c>
      <c r="AW104" s="61">
        <v>6</v>
      </c>
      <c r="AX104" s="61">
        <f t="shared" si="151"/>
        <v>4</v>
      </c>
      <c r="AY104" s="61">
        <v>10</v>
      </c>
      <c r="AZ104" s="61">
        <f t="shared" si="152"/>
        <v>36</v>
      </c>
      <c r="BA104" s="61">
        <v>5</v>
      </c>
      <c r="BB104" s="61">
        <f t="shared" si="153"/>
        <v>1</v>
      </c>
      <c r="BC104" s="61">
        <v>4</v>
      </c>
      <c r="BD104" s="61">
        <f t="shared" si="154"/>
        <v>0</v>
      </c>
      <c r="BE104" s="61">
        <v>0</v>
      </c>
      <c r="BF104" s="61">
        <f t="shared" si="155"/>
        <v>16</v>
      </c>
      <c r="BG104" s="61">
        <v>3</v>
      </c>
      <c r="BH104" s="61">
        <f t="shared" si="156"/>
        <v>1</v>
      </c>
      <c r="BI104" s="61">
        <v>1</v>
      </c>
      <c r="BJ104" s="61">
        <f t="shared" si="157"/>
        <v>9</v>
      </c>
      <c r="BK104" s="61">
        <v>10</v>
      </c>
      <c r="BL104" s="61">
        <f t="shared" si="158"/>
        <v>36</v>
      </c>
      <c r="BM104" s="61">
        <v>2</v>
      </c>
      <c r="BN104" s="61">
        <f t="shared" si="159"/>
        <v>4</v>
      </c>
      <c r="BO104" s="61">
        <v>5</v>
      </c>
      <c r="BP104" s="61">
        <f t="shared" si="160"/>
        <v>1</v>
      </c>
      <c r="BQ104" s="61">
        <v>3</v>
      </c>
      <c r="BR104" s="61">
        <f t="shared" si="161"/>
        <v>1</v>
      </c>
      <c r="BS104" s="61">
        <v>7</v>
      </c>
      <c r="BT104" s="61">
        <f t="shared" si="162"/>
        <v>9</v>
      </c>
      <c r="BU104" s="61">
        <v>5</v>
      </c>
      <c r="BV104" s="61">
        <f t="shared" si="163"/>
        <v>1</v>
      </c>
      <c r="BW104" s="30">
        <v>4</v>
      </c>
      <c r="BX104" s="20">
        <f t="shared" si="164"/>
        <v>0</v>
      </c>
      <c r="BY104" s="26">
        <f t="shared" si="125"/>
        <v>5.25</v>
      </c>
      <c r="BZ104" s="26"/>
      <c r="CA104" s="26">
        <f t="shared" si="126"/>
        <v>1.5625</v>
      </c>
      <c r="CB104" s="16">
        <v>0</v>
      </c>
      <c r="CC104" s="16">
        <v>10</v>
      </c>
      <c r="CD104" s="20">
        <f t="shared" si="165"/>
        <v>100</v>
      </c>
      <c r="CE104" s="40">
        <v>2.30769230769</v>
      </c>
      <c r="CF104" s="46">
        <f t="shared" si="166"/>
        <v>2.8639053254515976</v>
      </c>
      <c r="CG104" s="60">
        <f>Table1[[#This Row],[PROMEDIO-HUMANO]]/10</f>
        <v>0.4</v>
      </c>
      <c r="CH104" s="40">
        <v>7.69230769231</v>
      </c>
      <c r="CI104" s="16">
        <v>2.12</v>
      </c>
      <c r="CJ104" s="16">
        <f t="shared" si="127"/>
        <v>6.88</v>
      </c>
      <c r="CK104">
        <f>POWER((Table1[[#This Row],[PROMEDIO-HUMANO]]-CJ104),2)</f>
        <v>8.2943999999999996</v>
      </c>
      <c r="CL104">
        <v>4.5368999999999993</v>
      </c>
      <c r="CM104">
        <v>0.72368421052599996</v>
      </c>
      <c r="CN104" s="68">
        <f t="shared" si="167"/>
        <v>10.734245152356642</v>
      </c>
      <c r="CO104" s="16">
        <f>ABS(Table1[[#This Row],[PROMEDIO-HUMANO]]-CJ104)</f>
        <v>2.88</v>
      </c>
      <c r="CP104" s="16">
        <f>ABS(Table1[[#This Row],[PROMEDIO-HUMANO]]-CM104)</f>
        <v>3.2763157894740003</v>
      </c>
    </row>
    <row r="105" spans="1:94" ht="25.5">
      <c r="A105">
        <v>1</v>
      </c>
      <c r="B105" s="17" t="s">
        <v>158</v>
      </c>
      <c r="C105" s="16">
        <v>8</v>
      </c>
      <c r="D105" s="16">
        <f t="shared" si="84"/>
        <v>64</v>
      </c>
      <c r="E105" s="28">
        <v>0</v>
      </c>
      <c r="F105" s="16">
        <f t="shared" si="128"/>
        <v>0</v>
      </c>
      <c r="G105" s="16">
        <v>1</v>
      </c>
      <c r="H105" s="16">
        <f t="shared" si="129"/>
        <v>1</v>
      </c>
      <c r="I105" s="16">
        <v>7</v>
      </c>
      <c r="J105" s="16">
        <f t="shared" si="130"/>
        <v>49</v>
      </c>
      <c r="K105" s="26">
        <f t="shared" si="131"/>
        <v>4</v>
      </c>
      <c r="L105" s="26">
        <v>1.2</v>
      </c>
      <c r="M105" s="26">
        <f t="shared" si="132"/>
        <v>7.839999999999999</v>
      </c>
      <c r="N105" s="26">
        <f t="shared" si="133"/>
        <v>2.8</v>
      </c>
      <c r="O105" s="61">
        <v>8</v>
      </c>
      <c r="P105" s="44">
        <f t="shared" si="134"/>
        <v>16</v>
      </c>
      <c r="Q105" s="61">
        <v>1</v>
      </c>
      <c r="R105" s="61">
        <f t="shared" si="135"/>
        <v>9</v>
      </c>
      <c r="S105" s="61">
        <v>3</v>
      </c>
      <c r="T105" s="61">
        <f t="shared" si="136"/>
        <v>1</v>
      </c>
      <c r="U105" s="61">
        <v>8</v>
      </c>
      <c r="V105" s="61">
        <f t="shared" si="137"/>
        <v>16</v>
      </c>
      <c r="W105" s="61">
        <v>10</v>
      </c>
      <c r="X105" s="61">
        <f t="shared" si="138"/>
        <v>36</v>
      </c>
      <c r="Y105" s="61">
        <v>3</v>
      </c>
      <c r="Z105" s="61">
        <f t="shared" si="139"/>
        <v>1</v>
      </c>
      <c r="AA105" s="61">
        <v>5</v>
      </c>
      <c r="AB105" s="61">
        <f t="shared" si="140"/>
        <v>1</v>
      </c>
      <c r="AC105" s="61">
        <v>4</v>
      </c>
      <c r="AD105" s="61">
        <f t="shared" si="141"/>
        <v>0</v>
      </c>
      <c r="AE105" s="61">
        <v>8</v>
      </c>
      <c r="AF105" s="61">
        <f t="shared" si="142"/>
        <v>16</v>
      </c>
      <c r="AG105" s="61">
        <v>0</v>
      </c>
      <c r="AH105" s="61">
        <f t="shared" si="143"/>
        <v>16</v>
      </c>
      <c r="AI105" s="61">
        <v>10</v>
      </c>
      <c r="AJ105" s="61">
        <f t="shared" si="144"/>
        <v>36</v>
      </c>
      <c r="AK105" s="61">
        <v>0</v>
      </c>
      <c r="AL105" s="61">
        <f t="shared" si="145"/>
        <v>16</v>
      </c>
      <c r="AM105" s="61">
        <v>5</v>
      </c>
      <c r="AN105" s="61">
        <f t="shared" si="146"/>
        <v>1</v>
      </c>
      <c r="AO105" s="61">
        <v>0</v>
      </c>
      <c r="AP105" s="61">
        <f t="shared" si="147"/>
        <v>16</v>
      </c>
      <c r="AQ105" s="61">
        <v>6</v>
      </c>
      <c r="AR105" s="61">
        <f t="shared" si="148"/>
        <v>4</v>
      </c>
      <c r="AS105" s="61">
        <v>8</v>
      </c>
      <c r="AT105" s="61">
        <f t="shared" si="149"/>
        <v>16</v>
      </c>
      <c r="AU105" s="61">
        <v>9</v>
      </c>
      <c r="AV105" s="61">
        <f t="shared" si="150"/>
        <v>25</v>
      </c>
      <c r="AW105" s="61">
        <v>5</v>
      </c>
      <c r="AX105" s="61">
        <f t="shared" si="151"/>
        <v>1</v>
      </c>
      <c r="AY105" s="61">
        <v>2</v>
      </c>
      <c r="AZ105" s="61">
        <f t="shared" si="152"/>
        <v>4</v>
      </c>
      <c r="BA105" s="61">
        <v>6</v>
      </c>
      <c r="BB105" s="61">
        <f t="shared" si="153"/>
        <v>4</v>
      </c>
      <c r="BC105" s="61">
        <v>3</v>
      </c>
      <c r="BD105" s="61">
        <f t="shared" si="154"/>
        <v>1</v>
      </c>
      <c r="BE105" s="61">
        <v>9</v>
      </c>
      <c r="BF105" s="61">
        <f t="shared" si="155"/>
        <v>25</v>
      </c>
      <c r="BG105" s="61">
        <v>0</v>
      </c>
      <c r="BH105" s="61">
        <f t="shared" si="156"/>
        <v>16</v>
      </c>
      <c r="BI105" s="61">
        <v>3</v>
      </c>
      <c r="BJ105" s="61">
        <f t="shared" si="157"/>
        <v>1</v>
      </c>
      <c r="BK105" s="61">
        <v>3</v>
      </c>
      <c r="BL105" s="61">
        <f t="shared" si="158"/>
        <v>1</v>
      </c>
      <c r="BM105" s="61">
        <v>5</v>
      </c>
      <c r="BN105" s="61">
        <f t="shared" si="159"/>
        <v>1</v>
      </c>
      <c r="BO105" s="61">
        <v>8</v>
      </c>
      <c r="BP105" s="61">
        <f t="shared" si="160"/>
        <v>16</v>
      </c>
      <c r="BQ105" s="61">
        <v>5</v>
      </c>
      <c r="BR105" s="61">
        <f t="shared" si="161"/>
        <v>1</v>
      </c>
      <c r="BS105" s="61">
        <v>1</v>
      </c>
      <c r="BT105" s="61">
        <f t="shared" si="162"/>
        <v>9</v>
      </c>
      <c r="BU105" s="61">
        <v>3</v>
      </c>
      <c r="BV105" s="61">
        <f t="shared" si="163"/>
        <v>1</v>
      </c>
      <c r="BW105" s="30">
        <v>7</v>
      </c>
      <c r="BX105" s="20">
        <f t="shared" si="164"/>
        <v>9</v>
      </c>
      <c r="BY105" s="26">
        <f t="shared" si="125"/>
        <v>4.65625</v>
      </c>
      <c r="BZ105" s="26"/>
      <c r="CA105" s="26">
        <f t="shared" si="126"/>
        <v>0.4306640625</v>
      </c>
      <c r="CB105" s="16">
        <v>0</v>
      </c>
      <c r="CC105" s="16">
        <v>10</v>
      </c>
      <c r="CD105" s="20">
        <f t="shared" si="165"/>
        <v>100</v>
      </c>
      <c r="CE105" s="40">
        <v>1.11111111111</v>
      </c>
      <c r="CF105" s="46">
        <f t="shared" si="166"/>
        <v>8.3456790123520985</v>
      </c>
      <c r="CG105" s="60">
        <f>Table1[[#This Row],[PROMEDIO-HUMANO]]/10</f>
        <v>0.4</v>
      </c>
      <c r="CH105" s="40">
        <v>8.8888888888899995</v>
      </c>
      <c r="CI105" s="16">
        <v>2.12</v>
      </c>
      <c r="CJ105" s="16">
        <f t="shared" si="127"/>
        <v>6.88</v>
      </c>
      <c r="CK105">
        <f>POWER((Table1[[#This Row],[PROMEDIO-HUMANO]]-CJ105),2)</f>
        <v>8.2943999999999996</v>
      </c>
      <c r="CL105">
        <v>8.2943999999999996</v>
      </c>
      <c r="CM105">
        <v>0.52710843373500005</v>
      </c>
      <c r="CN105" s="68">
        <f t="shared" si="167"/>
        <v>12.060975831034565</v>
      </c>
      <c r="CO105" s="16">
        <f>ABS(Table1[[#This Row],[PROMEDIO-HUMANO]]-CJ105)</f>
        <v>2.88</v>
      </c>
      <c r="CP105" s="16">
        <f>ABS(Table1[[#This Row],[PROMEDIO-HUMANO]]-CM105)</f>
        <v>3.472891566265</v>
      </c>
    </row>
    <row r="106" spans="1:94">
      <c r="A106">
        <v>1</v>
      </c>
      <c r="B106" s="17" t="s">
        <v>160</v>
      </c>
      <c r="C106" s="16">
        <v>5</v>
      </c>
      <c r="D106" s="16">
        <f t="shared" si="84"/>
        <v>25</v>
      </c>
      <c r="E106" s="28">
        <v>2</v>
      </c>
      <c r="F106" s="16">
        <f t="shared" si="128"/>
        <v>4</v>
      </c>
      <c r="G106" s="16">
        <v>1</v>
      </c>
      <c r="H106" s="16">
        <f t="shared" si="129"/>
        <v>1</v>
      </c>
      <c r="I106" s="16">
        <v>7</v>
      </c>
      <c r="J106" s="16">
        <f t="shared" si="130"/>
        <v>49</v>
      </c>
      <c r="K106" s="26">
        <f t="shared" si="131"/>
        <v>3.75</v>
      </c>
      <c r="L106" s="26">
        <v>1.6666666666700001</v>
      </c>
      <c r="M106" s="26">
        <f t="shared" si="132"/>
        <v>4.3402777777638875</v>
      </c>
      <c r="N106" s="26">
        <f t="shared" si="133"/>
        <v>2.0833333333299997</v>
      </c>
      <c r="O106" s="61">
        <v>3</v>
      </c>
      <c r="P106" s="44">
        <f t="shared" si="134"/>
        <v>0.5625</v>
      </c>
      <c r="Q106" s="61">
        <v>10</v>
      </c>
      <c r="R106" s="61">
        <f t="shared" si="135"/>
        <v>39.0625</v>
      </c>
      <c r="S106" s="61">
        <v>0</v>
      </c>
      <c r="T106" s="61">
        <f t="shared" si="136"/>
        <v>14.0625</v>
      </c>
      <c r="U106" s="61">
        <v>7</v>
      </c>
      <c r="V106" s="61">
        <f t="shared" si="137"/>
        <v>10.5625</v>
      </c>
      <c r="W106" s="61">
        <v>10</v>
      </c>
      <c r="X106" s="61">
        <f t="shared" si="138"/>
        <v>39.0625</v>
      </c>
      <c r="Y106" s="61">
        <v>1</v>
      </c>
      <c r="Z106" s="61">
        <f t="shared" si="139"/>
        <v>7.5625</v>
      </c>
      <c r="AA106" s="61">
        <v>2</v>
      </c>
      <c r="AB106" s="61">
        <f t="shared" si="140"/>
        <v>3.0625</v>
      </c>
      <c r="AC106" s="61">
        <v>9</v>
      </c>
      <c r="AD106" s="61">
        <f t="shared" si="141"/>
        <v>27.5625</v>
      </c>
      <c r="AE106" s="61">
        <v>6</v>
      </c>
      <c r="AF106" s="61">
        <f t="shared" si="142"/>
        <v>5.0625</v>
      </c>
      <c r="AG106" s="61">
        <v>6</v>
      </c>
      <c r="AH106" s="61">
        <f t="shared" si="143"/>
        <v>5.0625</v>
      </c>
      <c r="AI106" s="61">
        <v>8</v>
      </c>
      <c r="AJ106" s="61">
        <f t="shared" si="144"/>
        <v>18.0625</v>
      </c>
      <c r="AK106" s="61">
        <v>5</v>
      </c>
      <c r="AL106" s="61">
        <f t="shared" si="145"/>
        <v>1.5625</v>
      </c>
      <c r="AM106" s="61">
        <v>6</v>
      </c>
      <c r="AN106" s="61">
        <f t="shared" si="146"/>
        <v>5.0625</v>
      </c>
      <c r="AO106" s="61">
        <v>1</v>
      </c>
      <c r="AP106" s="61">
        <f t="shared" si="147"/>
        <v>7.5625</v>
      </c>
      <c r="AQ106" s="61">
        <v>6</v>
      </c>
      <c r="AR106" s="61">
        <f t="shared" si="148"/>
        <v>5.0625</v>
      </c>
      <c r="AS106" s="61">
        <v>9</v>
      </c>
      <c r="AT106" s="61">
        <f t="shared" si="149"/>
        <v>27.5625</v>
      </c>
      <c r="AU106" s="61">
        <v>5</v>
      </c>
      <c r="AV106" s="61">
        <f t="shared" si="150"/>
        <v>1.5625</v>
      </c>
      <c r="AW106" s="61">
        <v>6</v>
      </c>
      <c r="AX106" s="61">
        <f t="shared" si="151"/>
        <v>5.0625</v>
      </c>
      <c r="AY106" s="61">
        <v>9</v>
      </c>
      <c r="AZ106" s="61">
        <f t="shared" si="152"/>
        <v>27.5625</v>
      </c>
      <c r="BA106" s="61">
        <v>2</v>
      </c>
      <c r="BB106" s="61">
        <f t="shared" si="153"/>
        <v>3.0625</v>
      </c>
      <c r="BC106" s="61">
        <v>5</v>
      </c>
      <c r="BD106" s="61">
        <f t="shared" si="154"/>
        <v>1.5625</v>
      </c>
      <c r="BE106" s="61">
        <v>2</v>
      </c>
      <c r="BF106" s="61">
        <f t="shared" si="155"/>
        <v>3.0625</v>
      </c>
      <c r="BG106" s="61">
        <v>0</v>
      </c>
      <c r="BH106" s="61">
        <f t="shared" si="156"/>
        <v>14.0625</v>
      </c>
      <c r="BI106" s="61">
        <v>2</v>
      </c>
      <c r="BJ106" s="61">
        <f t="shared" si="157"/>
        <v>3.0625</v>
      </c>
      <c r="BK106" s="61">
        <v>2</v>
      </c>
      <c r="BL106" s="61">
        <f t="shared" si="158"/>
        <v>3.0625</v>
      </c>
      <c r="BM106" s="61">
        <v>3</v>
      </c>
      <c r="BN106" s="61">
        <f t="shared" si="159"/>
        <v>0.5625</v>
      </c>
      <c r="BO106" s="61">
        <v>5</v>
      </c>
      <c r="BP106" s="61">
        <f t="shared" si="160"/>
        <v>1.5625</v>
      </c>
      <c r="BQ106" s="61">
        <v>0</v>
      </c>
      <c r="BR106" s="61">
        <f t="shared" si="161"/>
        <v>14.0625</v>
      </c>
      <c r="BS106" s="61">
        <v>7</v>
      </c>
      <c r="BT106" s="61">
        <f t="shared" si="162"/>
        <v>10.5625</v>
      </c>
      <c r="BU106" s="61">
        <v>1</v>
      </c>
      <c r="BV106" s="61">
        <f t="shared" si="163"/>
        <v>7.5625</v>
      </c>
      <c r="BW106" s="30">
        <v>1</v>
      </c>
      <c r="BX106" s="20">
        <f t="shared" si="164"/>
        <v>7.5625</v>
      </c>
      <c r="BY106" s="26">
        <f t="shared" si="125"/>
        <v>4.5625</v>
      </c>
      <c r="BZ106" s="26"/>
      <c r="CA106" s="26">
        <f t="shared" si="126"/>
        <v>0.66015625</v>
      </c>
      <c r="CB106" s="16">
        <v>0</v>
      </c>
      <c r="CC106" s="16">
        <v>10</v>
      </c>
      <c r="CD106" s="20">
        <f t="shared" si="165"/>
        <v>100</v>
      </c>
      <c r="CE106" s="40">
        <v>5</v>
      </c>
      <c r="CF106" s="46">
        <f t="shared" si="166"/>
        <v>1.5625</v>
      </c>
      <c r="CG106" s="60">
        <f>Table1[[#This Row],[PROMEDIO-HUMANO]]/10</f>
        <v>0.375</v>
      </c>
      <c r="CH106" s="40">
        <v>5</v>
      </c>
      <c r="CI106" s="16">
        <v>2.12</v>
      </c>
      <c r="CJ106" s="16">
        <f t="shared" si="127"/>
        <v>6.88</v>
      </c>
      <c r="CK106">
        <f>POWER((Table1[[#This Row],[PROMEDIO-HUMANO]]-CJ106),2)</f>
        <v>9.7968999999999991</v>
      </c>
      <c r="CL106">
        <v>9.7968999999999991</v>
      </c>
      <c r="CM106">
        <v>1.9642857142900001</v>
      </c>
      <c r="CN106" s="68">
        <f t="shared" si="167"/>
        <v>3.1887755101887754</v>
      </c>
      <c r="CO106" s="16">
        <f>ABS(Table1[[#This Row],[PROMEDIO-HUMANO]]-CJ106)</f>
        <v>3.13</v>
      </c>
      <c r="CP106" s="16">
        <f>ABS(Table1[[#This Row],[PROMEDIO-HUMANO]]-CM106)</f>
        <v>1.7857142857099999</v>
      </c>
    </row>
    <row r="107" spans="1:94" ht="25.5">
      <c r="A107">
        <v>1</v>
      </c>
      <c r="B107" s="17" t="s">
        <v>162</v>
      </c>
      <c r="C107" s="16">
        <v>10</v>
      </c>
      <c r="D107" s="16">
        <f t="shared" si="84"/>
        <v>100</v>
      </c>
      <c r="E107" s="28">
        <v>7</v>
      </c>
      <c r="F107" s="16">
        <f t="shared" si="128"/>
        <v>49</v>
      </c>
      <c r="G107" s="16">
        <v>1</v>
      </c>
      <c r="H107" s="16">
        <f t="shared" si="129"/>
        <v>1</v>
      </c>
      <c r="I107" s="16">
        <v>4</v>
      </c>
      <c r="J107" s="16">
        <f t="shared" si="130"/>
        <v>16</v>
      </c>
      <c r="K107" s="26">
        <f t="shared" si="131"/>
        <v>5.5</v>
      </c>
      <c r="L107" s="26">
        <v>3.3333333333300001</v>
      </c>
      <c r="M107" s="26">
        <f t="shared" si="132"/>
        <v>4.6944444444588882</v>
      </c>
      <c r="N107" s="26">
        <f t="shared" si="133"/>
        <v>2.1666666666699999</v>
      </c>
      <c r="O107" s="61">
        <v>10</v>
      </c>
      <c r="P107" s="44">
        <f t="shared" si="134"/>
        <v>20.25</v>
      </c>
      <c r="Q107" s="61">
        <v>0</v>
      </c>
      <c r="R107" s="61">
        <f t="shared" si="135"/>
        <v>30.25</v>
      </c>
      <c r="S107" s="61">
        <v>1</v>
      </c>
      <c r="T107" s="61">
        <f t="shared" si="136"/>
        <v>20.25</v>
      </c>
      <c r="U107" s="61">
        <v>4</v>
      </c>
      <c r="V107" s="61">
        <f t="shared" si="137"/>
        <v>2.25</v>
      </c>
      <c r="W107" s="61">
        <v>7</v>
      </c>
      <c r="X107" s="61">
        <f t="shared" si="138"/>
        <v>2.25</v>
      </c>
      <c r="Y107" s="61">
        <v>6</v>
      </c>
      <c r="Z107" s="61">
        <f t="shared" si="139"/>
        <v>0.25</v>
      </c>
      <c r="AA107" s="61">
        <v>2</v>
      </c>
      <c r="AB107" s="61">
        <f t="shared" si="140"/>
        <v>12.25</v>
      </c>
      <c r="AC107" s="61">
        <v>1</v>
      </c>
      <c r="AD107" s="61">
        <f t="shared" si="141"/>
        <v>20.25</v>
      </c>
      <c r="AE107" s="61">
        <v>4</v>
      </c>
      <c r="AF107" s="61">
        <f t="shared" si="142"/>
        <v>2.25</v>
      </c>
      <c r="AG107" s="61">
        <v>9</v>
      </c>
      <c r="AH107" s="61">
        <f t="shared" si="143"/>
        <v>12.25</v>
      </c>
      <c r="AI107" s="61">
        <v>2</v>
      </c>
      <c r="AJ107" s="61">
        <f t="shared" si="144"/>
        <v>12.25</v>
      </c>
      <c r="AK107" s="61">
        <v>2</v>
      </c>
      <c r="AL107" s="61">
        <f t="shared" si="145"/>
        <v>12.25</v>
      </c>
      <c r="AM107" s="61">
        <v>8</v>
      </c>
      <c r="AN107" s="61">
        <f t="shared" si="146"/>
        <v>6.25</v>
      </c>
      <c r="AO107" s="61">
        <v>2</v>
      </c>
      <c r="AP107" s="61">
        <f t="shared" si="147"/>
        <v>12.25</v>
      </c>
      <c r="AQ107" s="61">
        <v>3</v>
      </c>
      <c r="AR107" s="61">
        <f t="shared" si="148"/>
        <v>6.25</v>
      </c>
      <c r="AS107" s="61">
        <v>7</v>
      </c>
      <c r="AT107" s="61">
        <f t="shared" si="149"/>
        <v>2.25</v>
      </c>
      <c r="AU107" s="61">
        <v>10</v>
      </c>
      <c r="AV107" s="61">
        <f t="shared" si="150"/>
        <v>20.25</v>
      </c>
      <c r="AW107" s="61">
        <v>1</v>
      </c>
      <c r="AX107" s="61">
        <f t="shared" si="151"/>
        <v>20.25</v>
      </c>
      <c r="AY107" s="61">
        <v>8</v>
      </c>
      <c r="AZ107" s="61">
        <f t="shared" si="152"/>
        <v>6.25</v>
      </c>
      <c r="BA107" s="61">
        <v>10</v>
      </c>
      <c r="BB107" s="61">
        <f t="shared" si="153"/>
        <v>20.25</v>
      </c>
      <c r="BC107" s="61">
        <v>4</v>
      </c>
      <c r="BD107" s="61">
        <f t="shared" si="154"/>
        <v>2.25</v>
      </c>
      <c r="BE107" s="61">
        <v>7</v>
      </c>
      <c r="BF107" s="61">
        <f t="shared" si="155"/>
        <v>2.25</v>
      </c>
      <c r="BG107" s="61">
        <v>7</v>
      </c>
      <c r="BH107" s="61">
        <f t="shared" si="156"/>
        <v>2.25</v>
      </c>
      <c r="BI107" s="61">
        <v>2</v>
      </c>
      <c r="BJ107" s="61">
        <f t="shared" si="157"/>
        <v>12.25</v>
      </c>
      <c r="BK107" s="61">
        <v>9</v>
      </c>
      <c r="BL107" s="61">
        <f t="shared" si="158"/>
        <v>12.25</v>
      </c>
      <c r="BM107" s="61">
        <v>2</v>
      </c>
      <c r="BN107" s="61">
        <f t="shared" si="159"/>
        <v>12.25</v>
      </c>
      <c r="BO107" s="61">
        <v>7</v>
      </c>
      <c r="BP107" s="61">
        <f t="shared" si="160"/>
        <v>2.25</v>
      </c>
      <c r="BQ107" s="61">
        <v>7</v>
      </c>
      <c r="BR107" s="61">
        <f t="shared" si="161"/>
        <v>2.25</v>
      </c>
      <c r="BS107" s="61">
        <v>2</v>
      </c>
      <c r="BT107" s="61">
        <f t="shared" si="162"/>
        <v>12.25</v>
      </c>
      <c r="BU107" s="61">
        <v>6</v>
      </c>
      <c r="BV107" s="61">
        <f t="shared" si="163"/>
        <v>0.25</v>
      </c>
      <c r="BW107" s="30">
        <v>10</v>
      </c>
      <c r="BX107" s="20">
        <f t="shared" si="164"/>
        <v>20.25</v>
      </c>
      <c r="BY107" s="26">
        <f t="shared" si="125"/>
        <v>5.0625</v>
      </c>
      <c r="BZ107" s="26"/>
      <c r="CA107" s="26">
        <f t="shared" si="126"/>
        <v>0.19140625</v>
      </c>
      <c r="CB107" s="16">
        <v>0</v>
      </c>
      <c r="CC107" s="16">
        <v>10</v>
      </c>
      <c r="CD107" s="20">
        <f t="shared" si="165"/>
        <v>100</v>
      </c>
      <c r="CE107" s="40">
        <v>3.46153846154</v>
      </c>
      <c r="CF107" s="46">
        <f t="shared" si="166"/>
        <v>4.1553254437807103</v>
      </c>
      <c r="CG107" s="60">
        <f>Table1[[#This Row],[PROMEDIO-HUMANO]]/10</f>
        <v>0.55000000000000004</v>
      </c>
      <c r="CH107" s="40">
        <v>6.53846153846</v>
      </c>
      <c r="CI107" s="16">
        <v>4.08</v>
      </c>
      <c r="CJ107" s="16">
        <f t="shared" si="127"/>
        <v>4.92</v>
      </c>
      <c r="CK107">
        <f>POWER((Table1[[#This Row],[PROMEDIO-HUMANO]]-CJ107),2)</f>
        <v>0.33640000000000009</v>
      </c>
      <c r="CL107">
        <v>0.33640000000000009</v>
      </c>
      <c r="CM107">
        <v>0.54435483871000001</v>
      </c>
      <c r="CN107" s="68">
        <f t="shared" si="167"/>
        <v>24.558418964616987</v>
      </c>
      <c r="CO107" s="16">
        <f>ABS(Table1[[#This Row],[PROMEDIO-HUMANO]]-CJ107)</f>
        <v>0.58000000000000007</v>
      </c>
      <c r="CP107" s="16">
        <f>ABS(Table1[[#This Row],[PROMEDIO-HUMANO]]-CM107)</f>
        <v>4.9556451612899997</v>
      </c>
    </row>
    <row r="108" spans="1:94">
      <c r="A108">
        <v>1</v>
      </c>
      <c r="B108" s="15" t="s">
        <v>165</v>
      </c>
      <c r="C108" s="16">
        <v>0</v>
      </c>
      <c r="D108" s="16">
        <f t="shared" si="84"/>
        <v>0</v>
      </c>
      <c r="E108" s="28">
        <v>6</v>
      </c>
      <c r="F108" s="16">
        <f t="shared" si="128"/>
        <v>36</v>
      </c>
      <c r="G108" s="16">
        <v>1</v>
      </c>
      <c r="H108" s="16">
        <f t="shared" si="129"/>
        <v>1</v>
      </c>
      <c r="I108" s="16">
        <v>7</v>
      </c>
      <c r="J108" s="16">
        <f t="shared" si="130"/>
        <v>49</v>
      </c>
      <c r="K108" s="26">
        <f t="shared" si="131"/>
        <v>3.5</v>
      </c>
      <c r="L108" s="26">
        <v>1.36363636364</v>
      </c>
      <c r="M108" s="26">
        <f t="shared" si="132"/>
        <v>4.5640495867613229</v>
      </c>
      <c r="N108" s="26">
        <f t="shared" si="133"/>
        <v>2.13636363636</v>
      </c>
      <c r="O108" s="61">
        <v>0</v>
      </c>
      <c r="P108" s="44">
        <f t="shared" si="134"/>
        <v>12.25</v>
      </c>
      <c r="Q108" s="61">
        <v>5</v>
      </c>
      <c r="R108" s="61">
        <f t="shared" si="135"/>
        <v>2.25</v>
      </c>
      <c r="S108" s="61">
        <v>8</v>
      </c>
      <c r="T108" s="61">
        <f t="shared" si="136"/>
        <v>20.25</v>
      </c>
      <c r="U108" s="61">
        <v>7</v>
      </c>
      <c r="V108" s="61">
        <f t="shared" si="137"/>
        <v>12.25</v>
      </c>
      <c r="W108" s="61">
        <v>9</v>
      </c>
      <c r="X108" s="61">
        <f t="shared" si="138"/>
        <v>30.25</v>
      </c>
      <c r="Y108" s="61">
        <v>2</v>
      </c>
      <c r="Z108" s="61">
        <f t="shared" si="139"/>
        <v>2.25</v>
      </c>
      <c r="AA108" s="61">
        <v>4</v>
      </c>
      <c r="AB108" s="61">
        <f t="shared" si="140"/>
        <v>0.25</v>
      </c>
      <c r="AC108" s="61">
        <v>1</v>
      </c>
      <c r="AD108" s="61">
        <f t="shared" si="141"/>
        <v>6.25</v>
      </c>
      <c r="AE108" s="61">
        <v>10</v>
      </c>
      <c r="AF108" s="61">
        <f t="shared" si="142"/>
        <v>42.25</v>
      </c>
      <c r="AG108" s="61">
        <v>8</v>
      </c>
      <c r="AH108" s="61">
        <f t="shared" si="143"/>
        <v>20.25</v>
      </c>
      <c r="AI108" s="61">
        <v>8</v>
      </c>
      <c r="AJ108" s="61">
        <f t="shared" si="144"/>
        <v>20.25</v>
      </c>
      <c r="AK108" s="61">
        <v>10</v>
      </c>
      <c r="AL108" s="61">
        <f t="shared" si="145"/>
        <v>42.25</v>
      </c>
      <c r="AM108" s="61">
        <v>7</v>
      </c>
      <c r="AN108" s="61">
        <f t="shared" si="146"/>
        <v>12.25</v>
      </c>
      <c r="AO108" s="61">
        <v>10</v>
      </c>
      <c r="AP108" s="61">
        <f t="shared" si="147"/>
        <v>42.25</v>
      </c>
      <c r="AQ108" s="61">
        <v>10</v>
      </c>
      <c r="AR108" s="61">
        <f t="shared" si="148"/>
        <v>42.25</v>
      </c>
      <c r="AS108" s="61">
        <v>2</v>
      </c>
      <c r="AT108" s="61">
        <f t="shared" si="149"/>
        <v>2.25</v>
      </c>
      <c r="AU108" s="61">
        <v>4</v>
      </c>
      <c r="AV108" s="61">
        <f t="shared" si="150"/>
        <v>0.25</v>
      </c>
      <c r="AW108" s="61">
        <v>9</v>
      </c>
      <c r="AX108" s="61">
        <f t="shared" si="151"/>
        <v>30.25</v>
      </c>
      <c r="AY108" s="61">
        <v>6</v>
      </c>
      <c r="AZ108" s="61">
        <f t="shared" si="152"/>
        <v>6.25</v>
      </c>
      <c r="BA108" s="61">
        <v>8</v>
      </c>
      <c r="BB108" s="61">
        <f t="shared" si="153"/>
        <v>20.25</v>
      </c>
      <c r="BC108" s="61">
        <v>2</v>
      </c>
      <c r="BD108" s="61">
        <f t="shared" si="154"/>
        <v>2.25</v>
      </c>
      <c r="BE108" s="61">
        <v>3</v>
      </c>
      <c r="BF108" s="61">
        <f t="shared" si="155"/>
        <v>0.25</v>
      </c>
      <c r="BG108" s="61">
        <v>8</v>
      </c>
      <c r="BH108" s="61">
        <f t="shared" si="156"/>
        <v>20.25</v>
      </c>
      <c r="BI108" s="61">
        <v>1</v>
      </c>
      <c r="BJ108" s="61">
        <f t="shared" si="157"/>
        <v>6.25</v>
      </c>
      <c r="BK108" s="61">
        <v>6</v>
      </c>
      <c r="BL108" s="61">
        <f t="shared" si="158"/>
        <v>6.25</v>
      </c>
      <c r="BM108" s="61">
        <v>7</v>
      </c>
      <c r="BN108" s="61">
        <f t="shared" si="159"/>
        <v>12.25</v>
      </c>
      <c r="BO108" s="61">
        <v>8</v>
      </c>
      <c r="BP108" s="61">
        <f t="shared" si="160"/>
        <v>20.25</v>
      </c>
      <c r="BQ108" s="61">
        <v>1</v>
      </c>
      <c r="BR108" s="61">
        <f t="shared" si="161"/>
        <v>6.25</v>
      </c>
      <c r="BS108" s="61">
        <v>2</v>
      </c>
      <c r="BT108" s="61">
        <f t="shared" si="162"/>
        <v>2.25</v>
      </c>
      <c r="BU108" s="61">
        <v>3</v>
      </c>
      <c r="BV108" s="61">
        <f t="shared" si="163"/>
        <v>0.25</v>
      </c>
      <c r="BW108" s="30">
        <v>7</v>
      </c>
      <c r="BX108" s="20">
        <f t="shared" si="164"/>
        <v>12.25</v>
      </c>
      <c r="BY108" s="26">
        <f t="shared" si="125"/>
        <v>5.5625</v>
      </c>
      <c r="BZ108" s="26"/>
      <c r="CA108" s="26">
        <f t="shared" si="126"/>
        <v>4.25390625</v>
      </c>
      <c r="CB108" s="16">
        <v>0</v>
      </c>
      <c r="CC108" s="16">
        <v>10</v>
      </c>
      <c r="CD108" s="20">
        <f t="shared" si="165"/>
        <v>100</v>
      </c>
      <c r="CE108" s="40">
        <v>0</v>
      </c>
      <c r="CF108" s="46">
        <f t="shared" si="166"/>
        <v>12.25</v>
      </c>
      <c r="CG108" s="60">
        <f>Table1[[#This Row],[PROMEDIO-HUMANO]]/10</f>
        <v>0.35</v>
      </c>
      <c r="CH108" s="40">
        <v>10</v>
      </c>
      <c r="CI108" s="16">
        <v>0</v>
      </c>
      <c r="CJ108" s="16">
        <f t="shared" si="127"/>
        <v>9</v>
      </c>
      <c r="CK108">
        <f>POWER((Table1[[#This Row],[PROMEDIO-HUMANO]]-CJ108),2)</f>
        <v>30.25</v>
      </c>
      <c r="CL108">
        <v>42.25</v>
      </c>
      <c r="CM108">
        <v>0.178571428571</v>
      </c>
      <c r="CN108" s="68">
        <f t="shared" si="167"/>
        <v>11.031887755104888</v>
      </c>
      <c r="CO108" s="16">
        <f>ABS(Table1[[#This Row],[PROMEDIO-HUMANO]]-CJ108)</f>
        <v>5.5</v>
      </c>
      <c r="CP108" s="16">
        <f>ABS(Table1[[#This Row],[PROMEDIO-HUMANO]]-CM108)</f>
        <v>3.3214285714290002</v>
      </c>
    </row>
    <row r="109" spans="1:94">
      <c r="A109">
        <v>1</v>
      </c>
      <c r="B109" s="17" t="s">
        <v>168</v>
      </c>
      <c r="C109" s="16">
        <v>0</v>
      </c>
      <c r="D109" s="16">
        <f t="shared" si="84"/>
        <v>0</v>
      </c>
      <c r="E109" s="28">
        <v>2</v>
      </c>
      <c r="F109" s="16">
        <f t="shared" si="128"/>
        <v>4</v>
      </c>
      <c r="G109" s="16">
        <v>2</v>
      </c>
      <c r="H109" s="16">
        <f t="shared" si="129"/>
        <v>4</v>
      </c>
      <c r="I109" s="16">
        <v>7</v>
      </c>
      <c r="J109" s="16">
        <f t="shared" si="130"/>
        <v>49</v>
      </c>
      <c r="K109" s="26">
        <f t="shared" si="131"/>
        <v>2.75</v>
      </c>
      <c r="L109" s="26">
        <v>5.2941176470600002</v>
      </c>
      <c r="M109" s="26">
        <f t="shared" si="132"/>
        <v>6.4725346020821117</v>
      </c>
      <c r="N109" s="26">
        <f t="shared" si="133"/>
        <v>2.5441176470600002</v>
      </c>
      <c r="O109" s="61">
        <v>5</v>
      </c>
      <c r="P109" s="44">
        <f t="shared" si="134"/>
        <v>5.0625</v>
      </c>
      <c r="Q109" s="61">
        <v>1</v>
      </c>
      <c r="R109" s="61">
        <f t="shared" si="135"/>
        <v>3.0625</v>
      </c>
      <c r="S109" s="61">
        <v>1</v>
      </c>
      <c r="T109" s="61">
        <f t="shared" si="136"/>
        <v>3.0625</v>
      </c>
      <c r="U109" s="61">
        <v>2</v>
      </c>
      <c r="V109" s="61">
        <f t="shared" si="137"/>
        <v>0.5625</v>
      </c>
      <c r="W109" s="61">
        <v>4</v>
      </c>
      <c r="X109" s="61">
        <f t="shared" si="138"/>
        <v>1.5625</v>
      </c>
      <c r="Y109" s="61">
        <v>8</v>
      </c>
      <c r="Z109" s="61">
        <f t="shared" si="139"/>
        <v>27.5625</v>
      </c>
      <c r="AA109" s="61">
        <v>5</v>
      </c>
      <c r="AB109" s="61">
        <f t="shared" si="140"/>
        <v>5.0625</v>
      </c>
      <c r="AC109" s="61">
        <v>6</v>
      </c>
      <c r="AD109" s="61">
        <f t="shared" si="141"/>
        <v>10.5625</v>
      </c>
      <c r="AE109" s="61">
        <v>5</v>
      </c>
      <c r="AF109" s="61">
        <f t="shared" si="142"/>
        <v>5.0625</v>
      </c>
      <c r="AG109" s="61">
        <v>9</v>
      </c>
      <c r="AH109" s="61">
        <f t="shared" si="143"/>
        <v>39.0625</v>
      </c>
      <c r="AI109" s="61">
        <v>9</v>
      </c>
      <c r="AJ109" s="61">
        <f t="shared" si="144"/>
        <v>39.0625</v>
      </c>
      <c r="AK109" s="61">
        <v>10</v>
      </c>
      <c r="AL109" s="61">
        <f t="shared" si="145"/>
        <v>52.5625</v>
      </c>
      <c r="AM109" s="61">
        <v>8</v>
      </c>
      <c r="AN109" s="61">
        <f t="shared" si="146"/>
        <v>27.5625</v>
      </c>
      <c r="AO109" s="61">
        <v>2</v>
      </c>
      <c r="AP109" s="61">
        <f t="shared" si="147"/>
        <v>0.5625</v>
      </c>
      <c r="AQ109" s="61">
        <v>10</v>
      </c>
      <c r="AR109" s="61">
        <f t="shared" si="148"/>
        <v>52.5625</v>
      </c>
      <c r="AS109" s="61">
        <v>6</v>
      </c>
      <c r="AT109" s="61">
        <f t="shared" si="149"/>
        <v>10.5625</v>
      </c>
      <c r="AU109" s="61">
        <v>4</v>
      </c>
      <c r="AV109" s="61">
        <f t="shared" si="150"/>
        <v>1.5625</v>
      </c>
      <c r="AW109" s="61">
        <v>3</v>
      </c>
      <c r="AX109" s="61">
        <f t="shared" si="151"/>
        <v>6.25E-2</v>
      </c>
      <c r="AY109" s="61">
        <v>10</v>
      </c>
      <c r="AZ109" s="61">
        <f t="shared" si="152"/>
        <v>52.5625</v>
      </c>
      <c r="BA109" s="61">
        <v>6</v>
      </c>
      <c r="BB109" s="61">
        <f t="shared" si="153"/>
        <v>10.5625</v>
      </c>
      <c r="BC109" s="61">
        <v>3</v>
      </c>
      <c r="BD109" s="61">
        <f t="shared" si="154"/>
        <v>6.25E-2</v>
      </c>
      <c r="BE109" s="61">
        <v>9</v>
      </c>
      <c r="BF109" s="61">
        <f t="shared" si="155"/>
        <v>39.0625</v>
      </c>
      <c r="BG109" s="61">
        <v>7</v>
      </c>
      <c r="BH109" s="61">
        <f t="shared" si="156"/>
        <v>18.0625</v>
      </c>
      <c r="BI109" s="61">
        <v>2</v>
      </c>
      <c r="BJ109" s="61">
        <f t="shared" si="157"/>
        <v>0.5625</v>
      </c>
      <c r="BK109" s="61">
        <v>2</v>
      </c>
      <c r="BL109" s="61">
        <f t="shared" si="158"/>
        <v>0.5625</v>
      </c>
      <c r="BM109" s="61">
        <v>4</v>
      </c>
      <c r="BN109" s="61">
        <f t="shared" si="159"/>
        <v>1.5625</v>
      </c>
      <c r="BO109" s="61">
        <v>0</v>
      </c>
      <c r="BP109" s="61">
        <f t="shared" si="160"/>
        <v>7.5625</v>
      </c>
      <c r="BQ109" s="61">
        <v>9</v>
      </c>
      <c r="BR109" s="61">
        <f t="shared" si="161"/>
        <v>39.0625</v>
      </c>
      <c r="BS109" s="61">
        <v>3</v>
      </c>
      <c r="BT109" s="61">
        <f t="shared" si="162"/>
        <v>6.25E-2</v>
      </c>
      <c r="BU109" s="61">
        <v>9</v>
      </c>
      <c r="BV109" s="61">
        <f t="shared" si="163"/>
        <v>39.0625</v>
      </c>
      <c r="BW109" s="30">
        <v>7</v>
      </c>
      <c r="BX109" s="20">
        <f t="shared" si="164"/>
        <v>18.0625</v>
      </c>
      <c r="BY109" s="26">
        <f t="shared" si="125"/>
        <v>5.375</v>
      </c>
      <c r="BZ109" s="26"/>
      <c r="CA109" s="26">
        <f t="shared" si="126"/>
        <v>6.890625</v>
      </c>
      <c r="CB109" s="16">
        <v>0</v>
      </c>
      <c r="CC109" s="16">
        <v>10</v>
      </c>
      <c r="CD109" s="20">
        <f t="shared" si="165"/>
        <v>100</v>
      </c>
      <c r="CE109" s="40">
        <v>2.30769230769</v>
      </c>
      <c r="CF109" s="46">
        <f t="shared" si="166"/>
        <v>0.19563609467659762</v>
      </c>
      <c r="CG109" s="60">
        <f>Table1[[#This Row],[PROMEDIO-HUMANO]]/10</f>
        <v>0.27500000000000002</v>
      </c>
      <c r="CH109" s="40">
        <v>7.69230769231</v>
      </c>
      <c r="CI109" s="16">
        <v>7.47</v>
      </c>
      <c r="CJ109" s="16">
        <f t="shared" si="127"/>
        <v>1.5300000000000002</v>
      </c>
      <c r="CK109">
        <f>POWER((Table1[[#This Row],[PROMEDIO-HUMANO]]-CJ109),2)</f>
        <v>1.4883999999999995</v>
      </c>
      <c r="CL109">
        <v>22.278399999999998</v>
      </c>
      <c r="CM109">
        <v>0.311139240506</v>
      </c>
      <c r="CN109" s="68">
        <f t="shared" si="167"/>
        <v>5.9480418041996517</v>
      </c>
      <c r="CO109" s="16">
        <f>ABS(Table1[[#This Row],[PROMEDIO-HUMANO]]-CJ109)</f>
        <v>1.2199999999999998</v>
      </c>
      <c r="CP109" s="16">
        <f>ABS(Table1[[#This Row],[PROMEDIO-HUMANO]]-CM109)</f>
        <v>2.4388607594940002</v>
      </c>
    </row>
    <row r="110" spans="1:94" ht="25.5">
      <c r="A110">
        <v>1</v>
      </c>
      <c r="B110" s="15" t="s">
        <v>169</v>
      </c>
      <c r="C110" s="16">
        <v>6</v>
      </c>
      <c r="D110" s="16">
        <f t="shared" si="84"/>
        <v>36</v>
      </c>
      <c r="E110" s="28">
        <v>0</v>
      </c>
      <c r="F110" s="16">
        <f t="shared" si="128"/>
        <v>0</v>
      </c>
      <c r="G110" s="16">
        <v>1</v>
      </c>
      <c r="H110" s="16">
        <f t="shared" si="129"/>
        <v>1</v>
      </c>
      <c r="I110" s="16">
        <v>7</v>
      </c>
      <c r="J110" s="16">
        <f t="shared" si="130"/>
        <v>49</v>
      </c>
      <c r="K110" s="26">
        <f t="shared" si="131"/>
        <v>3.5</v>
      </c>
      <c r="L110" s="26">
        <v>1.3043478260900001</v>
      </c>
      <c r="M110" s="26">
        <f t="shared" si="132"/>
        <v>4.820888468795709</v>
      </c>
      <c r="N110" s="26">
        <f t="shared" si="133"/>
        <v>2.1956521739100001</v>
      </c>
      <c r="O110" s="61">
        <v>6</v>
      </c>
      <c r="P110" s="44">
        <f t="shared" si="134"/>
        <v>6.25</v>
      </c>
      <c r="Q110" s="61">
        <v>3</v>
      </c>
      <c r="R110" s="61">
        <f t="shared" si="135"/>
        <v>0.25</v>
      </c>
      <c r="S110" s="61">
        <v>5</v>
      </c>
      <c r="T110" s="61">
        <f t="shared" si="136"/>
        <v>2.25</v>
      </c>
      <c r="U110" s="61">
        <v>10</v>
      </c>
      <c r="V110" s="61">
        <f t="shared" si="137"/>
        <v>42.25</v>
      </c>
      <c r="W110" s="61">
        <v>10</v>
      </c>
      <c r="X110" s="61">
        <f t="shared" si="138"/>
        <v>42.25</v>
      </c>
      <c r="Y110" s="61">
        <v>5</v>
      </c>
      <c r="Z110" s="61">
        <f t="shared" si="139"/>
        <v>2.25</v>
      </c>
      <c r="AA110" s="61">
        <v>9</v>
      </c>
      <c r="AB110" s="61">
        <f t="shared" si="140"/>
        <v>30.25</v>
      </c>
      <c r="AC110" s="61">
        <v>2</v>
      </c>
      <c r="AD110" s="61">
        <f t="shared" si="141"/>
        <v>2.25</v>
      </c>
      <c r="AE110" s="61">
        <v>9</v>
      </c>
      <c r="AF110" s="61">
        <f t="shared" si="142"/>
        <v>30.25</v>
      </c>
      <c r="AG110" s="61">
        <v>6</v>
      </c>
      <c r="AH110" s="61">
        <f t="shared" si="143"/>
        <v>6.25</v>
      </c>
      <c r="AI110" s="61">
        <v>0</v>
      </c>
      <c r="AJ110" s="61">
        <f t="shared" si="144"/>
        <v>12.25</v>
      </c>
      <c r="AK110" s="61">
        <v>9</v>
      </c>
      <c r="AL110" s="61">
        <f t="shared" si="145"/>
        <v>30.25</v>
      </c>
      <c r="AM110" s="61">
        <v>5</v>
      </c>
      <c r="AN110" s="61">
        <f t="shared" si="146"/>
        <v>2.25</v>
      </c>
      <c r="AO110" s="61">
        <v>6</v>
      </c>
      <c r="AP110" s="61">
        <f t="shared" si="147"/>
        <v>6.25</v>
      </c>
      <c r="AQ110" s="61">
        <v>9</v>
      </c>
      <c r="AR110" s="61">
        <f t="shared" si="148"/>
        <v>30.25</v>
      </c>
      <c r="AS110" s="61">
        <v>5</v>
      </c>
      <c r="AT110" s="61">
        <f t="shared" si="149"/>
        <v>2.25</v>
      </c>
      <c r="AU110" s="61">
        <v>8</v>
      </c>
      <c r="AV110" s="61">
        <f t="shared" si="150"/>
        <v>20.25</v>
      </c>
      <c r="AW110" s="61">
        <v>10</v>
      </c>
      <c r="AX110" s="61">
        <f t="shared" si="151"/>
        <v>42.25</v>
      </c>
      <c r="AY110" s="61">
        <v>5</v>
      </c>
      <c r="AZ110" s="61">
        <f t="shared" si="152"/>
        <v>2.25</v>
      </c>
      <c r="BA110" s="61">
        <v>6</v>
      </c>
      <c r="BB110" s="61">
        <f t="shared" si="153"/>
        <v>6.25</v>
      </c>
      <c r="BC110" s="61">
        <v>2</v>
      </c>
      <c r="BD110" s="61">
        <f t="shared" si="154"/>
        <v>2.25</v>
      </c>
      <c r="BE110" s="61">
        <v>2</v>
      </c>
      <c r="BF110" s="61">
        <f t="shared" si="155"/>
        <v>2.25</v>
      </c>
      <c r="BG110" s="61">
        <v>7</v>
      </c>
      <c r="BH110" s="61">
        <f t="shared" si="156"/>
        <v>12.25</v>
      </c>
      <c r="BI110" s="61">
        <v>2</v>
      </c>
      <c r="BJ110" s="61">
        <f t="shared" si="157"/>
        <v>2.25</v>
      </c>
      <c r="BK110" s="61">
        <v>10</v>
      </c>
      <c r="BL110" s="61">
        <f t="shared" si="158"/>
        <v>42.25</v>
      </c>
      <c r="BM110" s="61">
        <v>0</v>
      </c>
      <c r="BN110" s="61">
        <f t="shared" si="159"/>
        <v>12.25</v>
      </c>
      <c r="BO110" s="61">
        <v>8</v>
      </c>
      <c r="BP110" s="61">
        <f t="shared" si="160"/>
        <v>20.25</v>
      </c>
      <c r="BQ110" s="61">
        <v>10</v>
      </c>
      <c r="BR110" s="61">
        <f t="shared" si="161"/>
        <v>42.25</v>
      </c>
      <c r="BS110" s="61">
        <v>7</v>
      </c>
      <c r="BT110" s="61">
        <f t="shared" si="162"/>
        <v>12.25</v>
      </c>
      <c r="BU110" s="61">
        <v>9</v>
      </c>
      <c r="BV110" s="61">
        <f t="shared" si="163"/>
        <v>30.25</v>
      </c>
      <c r="BW110" s="30">
        <v>1</v>
      </c>
      <c r="BX110" s="20">
        <f t="shared" si="164"/>
        <v>6.25</v>
      </c>
      <c r="BY110" s="26">
        <f t="shared" si="125"/>
        <v>6.03125</v>
      </c>
      <c r="BZ110" s="26"/>
      <c r="CA110" s="26">
        <f t="shared" si="126"/>
        <v>6.4072265625</v>
      </c>
      <c r="CB110" s="16">
        <v>0</v>
      </c>
      <c r="CC110" s="16">
        <v>10</v>
      </c>
      <c r="CD110" s="20">
        <f t="shared" si="165"/>
        <v>100</v>
      </c>
      <c r="CE110" s="40">
        <v>2.6086956521700002</v>
      </c>
      <c r="CF110" s="46">
        <f t="shared" si="166"/>
        <v>0.79442344046066127</v>
      </c>
      <c r="CG110" s="60">
        <f>Table1[[#This Row],[PROMEDIO-HUMANO]]/10</f>
        <v>0.35</v>
      </c>
      <c r="CH110" s="40">
        <v>7.3913043478300002</v>
      </c>
      <c r="CI110" s="16">
        <v>4.7249999999999996</v>
      </c>
      <c r="CJ110" s="16">
        <f t="shared" si="127"/>
        <v>4.2750000000000004</v>
      </c>
      <c r="CK110">
        <f>POWER((Table1[[#This Row],[PROMEDIO-HUMANO]]-CJ110),2)</f>
        <v>0.60062500000000052</v>
      </c>
      <c r="CL110">
        <v>0.60062500000000052</v>
      </c>
      <c r="CM110">
        <v>0.89788732394399995</v>
      </c>
      <c r="CN110" s="68">
        <f t="shared" si="167"/>
        <v>6.7709903788913177</v>
      </c>
      <c r="CO110" s="16">
        <f>ABS(Table1[[#This Row],[PROMEDIO-HUMANO]]-CJ110)</f>
        <v>0.77500000000000036</v>
      </c>
      <c r="CP110" s="16">
        <f>ABS(Table1[[#This Row],[PROMEDIO-HUMANO]]-CM110)</f>
        <v>2.6021126760560001</v>
      </c>
    </row>
    <row r="111" spans="1:94">
      <c r="A111">
        <v>1</v>
      </c>
      <c r="B111" s="17" t="s">
        <v>170</v>
      </c>
      <c r="C111" s="16">
        <v>0</v>
      </c>
      <c r="D111" s="16">
        <f t="shared" si="84"/>
        <v>0</v>
      </c>
      <c r="E111" s="28">
        <v>4</v>
      </c>
      <c r="F111" s="16">
        <f t="shared" si="128"/>
        <v>16</v>
      </c>
      <c r="G111" s="16">
        <v>2</v>
      </c>
      <c r="H111" s="16">
        <f t="shared" si="129"/>
        <v>4</v>
      </c>
      <c r="I111" s="16">
        <v>5</v>
      </c>
      <c r="J111" s="16">
        <f t="shared" si="130"/>
        <v>25</v>
      </c>
      <c r="K111" s="26">
        <f t="shared" si="131"/>
        <v>2.75</v>
      </c>
      <c r="L111" s="26">
        <v>3</v>
      </c>
      <c r="M111" s="26">
        <f t="shared" si="132"/>
        <v>6.25E-2</v>
      </c>
      <c r="N111" s="26">
        <f t="shared" si="133"/>
        <v>0.25</v>
      </c>
      <c r="O111" s="61">
        <v>4</v>
      </c>
      <c r="P111" s="44">
        <f t="shared" si="134"/>
        <v>1.5625</v>
      </c>
      <c r="Q111" s="61">
        <v>3</v>
      </c>
      <c r="R111" s="61">
        <f t="shared" si="135"/>
        <v>6.25E-2</v>
      </c>
      <c r="S111" s="61">
        <v>5</v>
      </c>
      <c r="T111" s="61">
        <f t="shared" si="136"/>
        <v>5.0625</v>
      </c>
      <c r="U111" s="61">
        <v>4</v>
      </c>
      <c r="V111" s="61">
        <f t="shared" si="137"/>
        <v>1.5625</v>
      </c>
      <c r="W111" s="61">
        <v>0</v>
      </c>
      <c r="X111" s="61">
        <f t="shared" si="138"/>
        <v>7.5625</v>
      </c>
      <c r="Y111" s="61">
        <v>6</v>
      </c>
      <c r="Z111" s="61">
        <f t="shared" si="139"/>
        <v>10.5625</v>
      </c>
      <c r="AA111" s="61">
        <v>1</v>
      </c>
      <c r="AB111" s="61">
        <f t="shared" si="140"/>
        <v>3.0625</v>
      </c>
      <c r="AC111" s="61">
        <v>1</v>
      </c>
      <c r="AD111" s="61">
        <f t="shared" si="141"/>
        <v>3.0625</v>
      </c>
      <c r="AE111" s="61">
        <v>3</v>
      </c>
      <c r="AF111" s="61">
        <f t="shared" si="142"/>
        <v>6.25E-2</v>
      </c>
      <c r="AG111" s="61">
        <v>4</v>
      </c>
      <c r="AH111" s="61">
        <f t="shared" si="143"/>
        <v>1.5625</v>
      </c>
      <c r="AI111" s="61">
        <v>7</v>
      </c>
      <c r="AJ111" s="61">
        <f t="shared" si="144"/>
        <v>18.0625</v>
      </c>
      <c r="AK111" s="61">
        <v>5</v>
      </c>
      <c r="AL111" s="61">
        <f t="shared" si="145"/>
        <v>5.0625</v>
      </c>
      <c r="AM111" s="61">
        <v>7</v>
      </c>
      <c r="AN111" s="61">
        <f t="shared" si="146"/>
        <v>18.0625</v>
      </c>
      <c r="AO111" s="61">
        <v>4</v>
      </c>
      <c r="AP111" s="61">
        <f t="shared" si="147"/>
        <v>1.5625</v>
      </c>
      <c r="AQ111" s="61">
        <v>0</v>
      </c>
      <c r="AR111" s="61">
        <f t="shared" si="148"/>
        <v>7.5625</v>
      </c>
      <c r="AS111" s="61">
        <v>4</v>
      </c>
      <c r="AT111" s="61">
        <f t="shared" si="149"/>
        <v>1.5625</v>
      </c>
      <c r="AU111" s="61">
        <v>2</v>
      </c>
      <c r="AV111" s="61">
        <f t="shared" si="150"/>
        <v>0.5625</v>
      </c>
      <c r="AW111" s="61">
        <v>5</v>
      </c>
      <c r="AX111" s="61">
        <f t="shared" si="151"/>
        <v>5.0625</v>
      </c>
      <c r="AY111" s="61">
        <v>1</v>
      </c>
      <c r="AZ111" s="61">
        <f t="shared" si="152"/>
        <v>3.0625</v>
      </c>
      <c r="BA111" s="61">
        <v>9</v>
      </c>
      <c r="BB111" s="61">
        <f t="shared" si="153"/>
        <v>39.0625</v>
      </c>
      <c r="BC111" s="61">
        <v>5</v>
      </c>
      <c r="BD111" s="61">
        <f t="shared" si="154"/>
        <v>5.0625</v>
      </c>
      <c r="BE111" s="61">
        <v>1</v>
      </c>
      <c r="BF111" s="61">
        <f t="shared" si="155"/>
        <v>3.0625</v>
      </c>
      <c r="BG111" s="61">
        <v>6</v>
      </c>
      <c r="BH111" s="61">
        <f t="shared" si="156"/>
        <v>10.5625</v>
      </c>
      <c r="BI111" s="61">
        <v>3</v>
      </c>
      <c r="BJ111" s="61">
        <f t="shared" si="157"/>
        <v>6.25E-2</v>
      </c>
      <c r="BK111" s="61">
        <v>6</v>
      </c>
      <c r="BL111" s="61">
        <f t="shared" si="158"/>
        <v>10.5625</v>
      </c>
      <c r="BM111" s="61">
        <v>7</v>
      </c>
      <c r="BN111" s="61">
        <f t="shared" si="159"/>
        <v>18.0625</v>
      </c>
      <c r="BO111" s="61">
        <v>2</v>
      </c>
      <c r="BP111" s="61">
        <f t="shared" si="160"/>
        <v>0.5625</v>
      </c>
      <c r="BQ111" s="61">
        <v>6</v>
      </c>
      <c r="BR111" s="61">
        <f t="shared" si="161"/>
        <v>10.5625</v>
      </c>
      <c r="BS111" s="61">
        <v>4</v>
      </c>
      <c r="BT111" s="61">
        <f t="shared" si="162"/>
        <v>1.5625</v>
      </c>
      <c r="BU111" s="61">
        <v>5</v>
      </c>
      <c r="BV111" s="61">
        <f t="shared" si="163"/>
        <v>5.0625</v>
      </c>
      <c r="BW111" s="30">
        <v>10</v>
      </c>
      <c r="BX111" s="20">
        <f t="shared" si="164"/>
        <v>52.5625</v>
      </c>
      <c r="BY111" s="26">
        <f t="shared" si="125"/>
        <v>4.1875</v>
      </c>
      <c r="BZ111" s="26"/>
      <c r="CA111" s="26">
        <f t="shared" si="126"/>
        <v>2.06640625</v>
      </c>
      <c r="CB111" s="16">
        <v>0</v>
      </c>
      <c r="CC111" s="16">
        <v>10</v>
      </c>
      <c r="CD111" s="20">
        <f t="shared" si="165"/>
        <v>100</v>
      </c>
      <c r="CE111" s="40">
        <v>0</v>
      </c>
      <c r="CF111" s="46">
        <f t="shared" si="166"/>
        <v>7.5625</v>
      </c>
      <c r="CG111" s="60">
        <f>Table1[[#This Row],[PROMEDIO-HUMANO]]/10</f>
        <v>0.27500000000000002</v>
      </c>
      <c r="CH111" s="40">
        <v>10</v>
      </c>
      <c r="CI111" s="16">
        <v>0</v>
      </c>
      <c r="CJ111" s="16">
        <f t="shared" si="127"/>
        <v>9</v>
      </c>
      <c r="CK111">
        <f>POWER((Table1[[#This Row],[PROMEDIO-HUMANO]]-CJ111),2)</f>
        <v>39.0625</v>
      </c>
      <c r="CL111">
        <v>16</v>
      </c>
      <c r="CM111">
        <v>6.5789473684200003E-2</v>
      </c>
      <c r="CN111" s="68">
        <f t="shared" si="167"/>
        <v>7.2049861495845446</v>
      </c>
      <c r="CO111" s="16">
        <f>ABS(Table1[[#This Row],[PROMEDIO-HUMANO]]-CJ111)</f>
        <v>6.25</v>
      </c>
      <c r="CP111" s="16">
        <f>ABS(Table1[[#This Row],[PROMEDIO-HUMANO]]-CM111)</f>
        <v>2.6842105263158</v>
      </c>
    </row>
    <row r="112" spans="1:94" ht="25.5">
      <c r="A112">
        <v>1</v>
      </c>
      <c r="B112" s="15" t="s">
        <v>171</v>
      </c>
      <c r="C112" s="16">
        <v>4</v>
      </c>
      <c r="D112" s="16">
        <f t="shared" si="84"/>
        <v>16</v>
      </c>
      <c r="E112" s="28">
        <v>3</v>
      </c>
      <c r="F112" s="16">
        <f t="shared" si="128"/>
        <v>9</v>
      </c>
      <c r="G112" s="16">
        <v>1</v>
      </c>
      <c r="H112" s="16">
        <f t="shared" si="129"/>
        <v>1</v>
      </c>
      <c r="I112" s="16">
        <v>5</v>
      </c>
      <c r="J112" s="16">
        <f t="shared" si="130"/>
        <v>25</v>
      </c>
      <c r="K112" s="26">
        <f t="shared" si="131"/>
        <v>3.25</v>
      </c>
      <c r="L112" s="26">
        <v>4.2857142857100001</v>
      </c>
      <c r="M112" s="26">
        <f t="shared" si="132"/>
        <v>1.0727040816237758</v>
      </c>
      <c r="N112" s="26">
        <f t="shared" si="133"/>
        <v>1.0357142857100001</v>
      </c>
      <c r="O112" s="61">
        <v>9</v>
      </c>
      <c r="P112" s="44">
        <f t="shared" si="134"/>
        <v>33.0625</v>
      </c>
      <c r="Q112" s="61">
        <v>2</v>
      </c>
      <c r="R112" s="61">
        <f t="shared" si="135"/>
        <v>1.5625</v>
      </c>
      <c r="S112" s="61">
        <v>9</v>
      </c>
      <c r="T112" s="61">
        <f t="shared" si="136"/>
        <v>33.0625</v>
      </c>
      <c r="U112" s="61">
        <v>0</v>
      </c>
      <c r="V112" s="61">
        <f t="shared" si="137"/>
        <v>10.5625</v>
      </c>
      <c r="W112" s="61">
        <v>5</v>
      </c>
      <c r="X112" s="61">
        <f t="shared" si="138"/>
        <v>3.0625</v>
      </c>
      <c r="Y112" s="61">
        <v>7</v>
      </c>
      <c r="Z112" s="61">
        <f t="shared" si="139"/>
        <v>14.0625</v>
      </c>
      <c r="AA112" s="61">
        <v>10</v>
      </c>
      <c r="AB112" s="61">
        <f t="shared" si="140"/>
        <v>45.5625</v>
      </c>
      <c r="AC112" s="61">
        <v>3</v>
      </c>
      <c r="AD112" s="61">
        <f t="shared" si="141"/>
        <v>6.25E-2</v>
      </c>
      <c r="AE112" s="61">
        <v>4</v>
      </c>
      <c r="AF112" s="61">
        <f t="shared" si="142"/>
        <v>0.5625</v>
      </c>
      <c r="AG112" s="61">
        <v>5</v>
      </c>
      <c r="AH112" s="61">
        <f t="shared" si="143"/>
        <v>3.0625</v>
      </c>
      <c r="AI112" s="61">
        <v>2</v>
      </c>
      <c r="AJ112" s="61">
        <f t="shared" si="144"/>
        <v>1.5625</v>
      </c>
      <c r="AK112" s="61">
        <v>6</v>
      </c>
      <c r="AL112" s="61">
        <f t="shared" si="145"/>
        <v>7.5625</v>
      </c>
      <c r="AM112" s="61">
        <v>2</v>
      </c>
      <c r="AN112" s="61">
        <f t="shared" si="146"/>
        <v>1.5625</v>
      </c>
      <c r="AO112" s="61">
        <v>2</v>
      </c>
      <c r="AP112" s="61">
        <f t="shared" si="147"/>
        <v>1.5625</v>
      </c>
      <c r="AQ112" s="61">
        <v>3</v>
      </c>
      <c r="AR112" s="61">
        <f t="shared" si="148"/>
        <v>6.25E-2</v>
      </c>
      <c r="AS112" s="61">
        <v>7</v>
      </c>
      <c r="AT112" s="61">
        <f t="shared" si="149"/>
        <v>14.0625</v>
      </c>
      <c r="AU112" s="61">
        <v>2</v>
      </c>
      <c r="AV112" s="61">
        <f t="shared" si="150"/>
        <v>1.5625</v>
      </c>
      <c r="AW112" s="61">
        <v>9</v>
      </c>
      <c r="AX112" s="61">
        <f t="shared" si="151"/>
        <v>33.0625</v>
      </c>
      <c r="AY112" s="61">
        <v>8</v>
      </c>
      <c r="AZ112" s="61">
        <f t="shared" si="152"/>
        <v>22.5625</v>
      </c>
      <c r="BA112" s="61">
        <v>9</v>
      </c>
      <c r="BB112" s="61">
        <f t="shared" si="153"/>
        <v>33.0625</v>
      </c>
      <c r="BC112" s="61">
        <v>1</v>
      </c>
      <c r="BD112" s="61">
        <f t="shared" si="154"/>
        <v>5.0625</v>
      </c>
      <c r="BE112" s="61">
        <v>7</v>
      </c>
      <c r="BF112" s="61">
        <f t="shared" si="155"/>
        <v>14.0625</v>
      </c>
      <c r="BG112" s="61">
        <v>9</v>
      </c>
      <c r="BH112" s="61">
        <f t="shared" si="156"/>
        <v>33.0625</v>
      </c>
      <c r="BI112" s="61">
        <v>10</v>
      </c>
      <c r="BJ112" s="61">
        <f t="shared" si="157"/>
        <v>45.5625</v>
      </c>
      <c r="BK112" s="61">
        <v>10</v>
      </c>
      <c r="BL112" s="61">
        <f t="shared" si="158"/>
        <v>45.5625</v>
      </c>
      <c r="BM112" s="61">
        <v>2</v>
      </c>
      <c r="BN112" s="61">
        <f t="shared" si="159"/>
        <v>1.5625</v>
      </c>
      <c r="BO112" s="61">
        <v>5</v>
      </c>
      <c r="BP112" s="61">
        <f t="shared" si="160"/>
        <v>3.0625</v>
      </c>
      <c r="BQ112" s="61">
        <v>7</v>
      </c>
      <c r="BR112" s="61">
        <f t="shared" si="161"/>
        <v>14.0625</v>
      </c>
      <c r="BS112" s="61">
        <v>4</v>
      </c>
      <c r="BT112" s="61">
        <f t="shared" si="162"/>
        <v>0.5625</v>
      </c>
      <c r="BU112" s="61">
        <v>9</v>
      </c>
      <c r="BV112" s="61">
        <f t="shared" si="163"/>
        <v>33.0625</v>
      </c>
      <c r="BW112" s="30">
        <v>9</v>
      </c>
      <c r="BX112" s="20">
        <f t="shared" si="164"/>
        <v>33.0625</v>
      </c>
      <c r="BY112" s="26">
        <f t="shared" si="125"/>
        <v>5.65625</v>
      </c>
      <c r="BZ112" s="26"/>
      <c r="CA112" s="26">
        <f t="shared" si="126"/>
        <v>5.7900390625</v>
      </c>
      <c r="CB112" s="16">
        <v>0</v>
      </c>
      <c r="CC112" s="16">
        <v>10</v>
      </c>
      <c r="CD112" s="20">
        <f t="shared" si="165"/>
        <v>100</v>
      </c>
      <c r="CE112" s="40">
        <v>1.875</v>
      </c>
      <c r="CF112" s="46">
        <f t="shared" si="166"/>
        <v>1.890625</v>
      </c>
      <c r="CG112" s="60">
        <f>Table1[[#This Row],[PROMEDIO-HUMANO]]/10</f>
        <v>0.32500000000000001</v>
      </c>
      <c r="CH112" s="40">
        <v>8.125</v>
      </c>
      <c r="CI112" s="16">
        <v>2.12</v>
      </c>
      <c r="CJ112" s="16">
        <f t="shared" si="127"/>
        <v>6.88</v>
      </c>
      <c r="CK112">
        <f>POWER((Table1[[#This Row],[PROMEDIO-HUMANO]]-CJ112),2)</f>
        <v>13.1769</v>
      </c>
      <c r="CL112">
        <v>6.9168999999999992</v>
      </c>
      <c r="CM112">
        <v>0.34090909090900001</v>
      </c>
      <c r="CN112" s="68">
        <f t="shared" si="167"/>
        <v>8.4628099173558997</v>
      </c>
      <c r="CO112" s="16">
        <f>ABS(Table1[[#This Row],[PROMEDIO-HUMANO]]-CJ112)</f>
        <v>3.63</v>
      </c>
      <c r="CP112" s="16">
        <f>ABS(Table1[[#This Row],[PROMEDIO-HUMANO]]-CM112)</f>
        <v>2.9090909090909998</v>
      </c>
    </row>
    <row r="113" spans="1:94">
      <c r="A113">
        <v>1</v>
      </c>
      <c r="B113" s="17" t="s">
        <v>172</v>
      </c>
      <c r="C113" s="16">
        <v>7</v>
      </c>
      <c r="D113" s="16">
        <f t="shared" si="84"/>
        <v>49</v>
      </c>
      <c r="E113" s="28">
        <v>5</v>
      </c>
      <c r="F113" s="16">
        <f t="shared" si="128"/>
        <v>25</v>
      </c>
      <c r="G113" s="16">
        <v>5</v>
      </c>
      <c r="H113" s="16">
        <f t="shared" si="129"/>
        <v>25</v>
      </c>
      <c r="I113" s="16">
        <v>5</v>
      </c>
      <c r="J113" s="16">
        <f t="shared" si="130"/>
        <v>25</v>
      </c>
      <c r="K113" s="26">
        <f t="shared" si="131"/>
        <v>5.5</v>
      </c>
      <c r="L113" s="26">
        <v>3</v>
      </c>
      <c r="M113" s="26">
        <f t="shared" si="132"/>
        <v>6.25</v>
      </c>
      <c r="N113" s="26">
        <f t="shared" si="133"/>
        <v>2.5</v>
      </c>
      <c r="O113" s="61">
        <v>5</v>
      </c>
      <c r="P113" s="44">
        <f t="shared" si="134"/>
        <v>0.25</v>
      </c>
      <c r="Q113" s="61">
        <v>7</v>
      </c>
      <c r="R113" s="61">
        <f t="shared" si="135"/>
        <v>2.25</v>
      </c>
      <c r="S113" s="61">
        <v>6</v>
      </c>
      <c r="T113" s="61">
        <f t="shared" si="136"/>
        <v>0.25</v>
      </c>
      <c r="U113" s="61">
        <v>1</v>
      </c>
      <c r="V113" s="61">
        <f t="shared" si="137"/>
        <v>20.25</v>
      </c>
      <c r="W113" s="61">
        <v>5</v>
      </c>
      <c r="X113" s="61">
        <f t="shared" si="138"/>
        <v>0.25</v>
      </c>
      <c r="Y113" s="61">
        <v>5</v>
      </c>
      <c r="Z113" s="61">
        <f t="shared" si="139"/>
        <v>0.25</v>
      </c>
      <c r="AA113" s="61">
        <v>5</v>
      </c>
      <c r="AB113" s="61">
        <f t="shared" si="140"/>
        <v>0.25</v>
      </c>
      <c r="AC113" s="61">
        <v>6</v>
      </c>
      <c r="AD113" s="61">
        <f t="shared" si="141"/>
        <v>0.25</v>
      </c>
      <c r="AE113" s="61">
        <v>8</v>
      </c>
      <c r="AF113" s="61">
        <f t="shared" si="142"/>
        <v>6.25</v>
      </c>
      <c r="AG113" s="61">
        <v>2</v>
      </c>
      <c r="AH113" s="61">
        <f t="shared" si="143"/>
        <v>12.25</v>
      </c>
      <c r="AI113" s="61">
        <v>8</v>
      </c>
      <c r="AJ113" s="61">
        <f t="shared" si="144"/>
        <v>6.25</v>
      </c>
      <c r="AK113" s="61">
        <v>8</v>
      </c>
      <c r="AL113" s="61">
        <f t="shared" si="145"/>
        <v>6.25</v>
      </c>
      <c r="AM113" s="61">
        <v>3</v>
      </c>
      <c r="AN113" s="61">
        <f t="shared" si="146"/>
        <v>6.25</v>
      </c>
      <c r="AO113" s="61">
        <v>5</v>
      </c>
      <c r="AP113" s="61">
        <f t="shared" si="147"/>
        <v>0.25</v>
      </c>
      <c r="AQ113" s="61">
        <v>4</v>
      </c>
      <c r="AR113" s="61">
        <f t="shared" si="148"/>
        <v>2.25</v>
      </c>
      <c r="AS113" s="61">
        <v>6</v>
      </c>
      <c r="AT113" s="61">
        <f t="shared" si="149"/>
        <v>0.25</v>
      </c>
      <c r="AU113" s="61">
        <v>4</v>
      </c>
      <c r="AV113" s="61">
        <f t="shared" si="150"/>
        <v>2.25</v>
      </c>
      <c r="AW113" s="61">
        <v>9</v>
      </c>
      <c r="AX113" s="61">
        <f t="shared" si="151"/>
        <v>12.25</v>
      </c>
      <c r="AY113" s="61">
        <v>10</v>
      </c>
      <c r="AZ113" s="61">
        <f t="shared" si="152"/>
        <v>20.25</v>
      </c>
      <c r="BA113" s="61">
        <v>10</v>
      </c>
      <c r="BB113" s="61">
        <f t="shared" si="153"/>
        <v>20.25</v>
      </c>
      <c r="BC113" s="61">
        <v>2</v>
      </c>
      <c r="BD113" s="61">
        <f t="shared" si="154"/>
        <v>12.25</v>
      </c>
      <c r="BE113" s="61">
        <v>3</v>
      </c>
      <c r="BF113" s="61">
        <f t="shared" si="155"/>
        <v>6.25</v>
      </c>
      <c r="BG113" s="61">
        <v>4</v>
      </c>
      <c r="BH113" s="61">
        <f t="shared" si="156"/>
        <v>2.25</v>
      </c>
      <c r="BI113" s="61">
        <v>6</v>
      </c>
      <c r="BJ113" s="61">
        <f t="shared" si="157"/>
        <v>0.25</v>
      </c>
      <c r="BK113" s="61">
        <v>2</v>
      </c>
      <c r="BL113" s="61">
        <f t="shared" si="158"/>
        <v>12.25</v>
      </c>
      <c r="BM113" s="61">
        <v>2</v>
      </c>
      <c r="BN113" s="61">
        <f t="shared" si="159"/>
        <v>12.25</v>
      </c>
      <c r="BO113" s="61">
        <v>2</v>
      </c>
      <c r="BP113" s="61">
        <f t="shared" si="160"/>
        <v>12.25</v>
      </c>
      <c r="BQ113" s="61">
        <v>6</v>
      </c>
      <c r="BR113" s="61">
        <f t="shared" si="161"/>
        <v>0.25</v>
      </c>
      <c r="BS113" s="61">
        <v>0</v>
      </c>
      <c r="BT113" s="61">
        <f t="shared" si="162"/>
        <v>30.25</v>
      </c>
      <c r="BU113" s="61">
        <v>8</v>
      </c>
      <c r="BV113" s="61">
        <f t="shared" si="163"/>
        <v>6.25</v>
      </c>
      <c r="BW113" s="30">
        <v>8</v>
      </c>
      <c r="BX113" s="20">
        <f t="shared" si="164"/>
        <v>6.25</v>
      </c>
      <c r="BY113" s="26">
        <f t="shared" si="125"/>
        <v>5</v>
      </c>
      <c r="BZ113" s="26"/>
      <c r="CA113" s="26">
        <f t="shared" si="126"/>
        <v>0.25</v>
      </c>
      <c r="CB113" s="16">
        <v>0</v>
      </c>
      <c r="CC113" s="16">
        <v>10</v>
      </c>
      <c r="CD113" s="20">
        <f t="shared" si="165"/>
        <v>100</v>
      </c>
      <c r="CE113" s="40">
        <v>5</v>
      </c>
      <c r="CF113" s="46">
        <f t="shared" si="166"/>
        <v>0.25</v>
      </c>
      <c r="CG113" s="60">
        <f>Table1[[#This Row],[PROMEDIO-HUMANO]]/10</f>
        <v>0.55000000000000004</v>
      </c>
      <c r="CH113" s="40">
        <v>5</v>
      </c>
      <c r="CI113" s="16">
        <v>2.12</v>
      </c>
      <c r="CJ113" s="16">
        <f t="shared" si="127"/>
        <v>6.88</v>
      </c>
      <c r="CK113">
        <f>POWER((Table1[[#This Row],[PROMEDIO-HUMANO]]-CJ113),2)</f>
        <v>1.9043999999999996</v>
      </c>
      <c r="CL113">
        <v>8.2943999999999996</v>
      </c>
      <c r="CM113">
        <v>1.25</v>
      </c>
      <c r="CN113" s="68">
        <f t="shared" si="167"/>
        <v>18.0625</v>
      </c>
      <c r="CO113" s="16">
        <f>ABS(Table1[[#This Row],[PROMEDIO-HUMANO]]-CJ113)</f>
        <v>1.38</v>
      </c>
      <c r="CP113" s="16">
        <f>ABS(Table1[[#This Row],[PROMEDIO-HUMANO]]-CM113)</f>
        <v>4.25</v>
      </c>
    </row>
    <row r="114" spans="1:94">
      <c r="A114">
        <v>1</v>
      </c>
      <c r="B114" s="17" t="s">
        <v>174</v>
      </c>
      <c r="C114" s="16">
        <v>2</v>
      </c>
      <c r="D114" s="16">
        <f t="shared" si="84"/>
        <v>4</v>
      </c>
      <c r="E114" s="28">
        <v>3</v>
      </c>
      <c r="F114" s="16">
        <f t="shared" si="128"/>
        <v>9</v>
      </c>
      <c r="G114" s="16">
        <v>5</v>
      </c>
      <c r="H114" s="16">
        <f t="shared" si="129"/>
        <v>25</v>
      </c>
      <c r="I114" s="16">
        <v>7</v>
      </c>
      <c r="J114" s="16">
        <f t="shared" si="130"/>
        <v>49</v>
      </c>
      <c r="K114" s="26">
        <f t="shared" si="131"/>
        <v>4.25</v>
      </c>
      <c r="L114" s="26">
        <v>2</v>
      </c>
      <c r="M114" s="26">
        <f t="shared" si="132"/>
        <v>5.0625</v>
      </c>
      <c r="N114" s="26">
        <f t="shared" si="133"/>
        <v>2.25</v>
      </c>
      <c r="O114" s="61">
        <v>5</v>
      </c>
      <c r="P114" s="44">
        <f t="shared" si="134"/>
        <v>0.5625</v>
      </c>
      <c r="Q114" s="61">
        <v>4</v>
      </c>
      <c r="R114" s="61">
        <f t="shared" si="135"/>
        <v>6.25E-2</v>
      </c>
      <c r="S114" s="61">
        <v>2</v>
      </c>
      <c r="T114" s="61">
        <f t="shared" si="136"/>
        <v>5.0625</v>
      </c>
      <c r="U114" s="61">
        <v>4</v>
      </c>
      <c r="V114" s="61">
        <f t="shared" si="137"/>
        <v>6.25E-2</v>
      </c>
      <c r="W114" s="61">
        <v>3</v>
      </c>
      <c r="X114" s="61">
        <f t="shared" si="138"/>
        <v>1.5625</v>
      </c>
      <c r="Y114" s="61">
        <v>7</v>
      </c>
      <c r="Z114" s="61">
        <f t="shared" si="139"/>
        <v>7.5625</v>
      </c>
      <c r="AA114" s="61">
        <v>4</v>
      </c>
      <c r="AB114" s="61">
        <f t="shared" si="140"/>
        <v>6.25E-2</v>
      </c>
      <c r="AC114" s="61">
        <v>2</v>
      </c>
      <c r="AD114" s="61">
        <f t="shared" si="141"/>
        <v>5.0625</v>
      </c>
      <c r="AE114" s="61">
        <v>7</v>
      </c>
      <c r="AF114" s="61">
        <f t="shared" si="142"/>
        <v>7.5625</v>
      </c>
      <c r="AG114" s="61">
        <v>1</v>
      </c>
      <c r="AH114" s="61">
        <f t="shared" si="143"/>
        <v>10.5625</v>
      </c>
      <c r="AI114" s="61">
        <v>1</v>
      </c>
      <c r="AJ114" s="61">
        <f t="shared" si="144"/>
        <v>10.5625</v>
      </c>
      <c r="AK114" s="61">
        <v>8</v>
      </c>
      <c r="AL114" s="61">
        <f t="shared" si="145"/>
        <v>14.0625</v>
      </c>
      <c r="AM114" s="61">
        <v>5</v>
      </c>
      <c r="AN114" s="61">
        <f t="shared" si="146"/>
        <v>0.5625</v>
      </c>
      <c r="AO114" s="61">
        <v>8</v>
      </c>
      <c r="AP114" s="61">
        <f t="shared" si="147"/>
        <v>14.0625</v>
      </c>
      <c r="AQ114" s="61">
        <v>3</v>
      </c>
      <c r="AR114" s="61">
        <f t="shared" si="148"/>
        <v>1.5625</v>
      </c>
      <c r="AS114" s="61">
        <v>4</v>
      </c>
      <c r="AT114" s="61">
        <f t="shared" si="149"/>
        <v>6.25E-2</v>
      </c>
      <c r="AU114" s="61">
        <v>0</v>
      </c>
      <c r="AV114" s="61">
        <f t="shared" si="150"/>
        <v>18.0625</v>
      </c>
      <c r="AW114" s="61">
        <v>2</v>
      </c>
      <c r="AX114" s="61">
        <f t="shared" si="151"/>
        <v>5.0625</v>
      </c>
      <c r="AY114" s="61">
        <v>9</v>
      </c>
      <c r="AZ114" s="61">
        <f t="shared" si="152"/>
        <v>22.5625</v>
      </c>
      <c r="BA114" s="61">
        <v>10</v>
      </c>
      <c r="BB114" s="61">
        <f t="shared" si="153"/>
        <v>33.0625</v>
      </c>
      <c r="BC114" s="61">
        <v>7</v>
      </c>
      <c r="BD114" s="61">
        <f t="shared" si="154"/>
        <v>7.5625</v>
      </c>
      <c r="BE114" s="61">
        <v>1</v>
      </c>
      <c r="BF114" s="61">
        <f t="shared" si="155"/>
        <v>10.5625</v>
      </c>
      <c r="BG114" s="61">
        <v>6</v>
      </c>
      <c r="BH114" s="61">
        <f t="shared" si="156"/>
        <v>3.0625</v>
      </c>
      <c r="BI114" s="61">
        <v>8</v>
      </c>
      <c r="BJ114" s="61">
        <f t="shared" si="157"/>
        <v>14.0625</v>
      </c>
      <c r="BK114" s="61">
        <v>4</v>
      </c>
      <c r="BL114" s="61">
        <f t="shared" si="158"/>
        <v>6.25E-2</v>
      </c>
      <c r="BM114" s="61">
        <v>9</v>
      </c>
      <c r="BN114" s="61">
        <f t="shared" si="159"/>
        <v>22.5625</v>
      </c>
      <c r="BO114" s="61">
        <v>9</v>
      </c>
      <c r="BP114" s="61">
        <f t="shared" si="160"/>
        <v>22.5625</v>
      </c>
      <c r="BQ114" s="61">
        <v>1</v>
      </c>
      <c r="BR114" s="61">
        <f t="shared" si="161"/>
        <v>10.5625</v>
      </c>
      <c r="BS114" s="61">
        <v>0</v>
      </c>
      <c r="BT114" s="61">
        <f t="shared" si="162"/>
        <v>18.0625</v>
      </c>
      <c r="BU114" s="61">
        <v>3</v>
      </c>
      <c r="BV114" s="61">
        <f t="shared" si="163"/>
        <v>1.5625</v>
      </c>
      <c r="BW114" s="30">
        <v>5</v>
      </c>
      <c r="BX114" s="20">
        <f t="shared" si="164"/>
        <v>0.5625</v>
      </c>
      <c r="BY114" s="26">
        <f t="shared" si="125"/>
        <v>4.4375</v>
      </c>
      <c r="BZ114" s="26"/>
      <c r="CA114" s="26">
        <f t="shared" si="126"/>
        <v>3.515625E-2</v>
      </c>
      <c r="CB114" s="16">
        <v>0</v>
      </c>
      <c r="CC114" s="16">
        <v>10</v>
      </c>
      <c r="CD114" s="20">
        <f t="shared" si="165"/>
        <v>100</v>
      </c>
      <c r="CE114" s="40">
        <v>2</v>
      </c>
      <c r="CF114" s="46">
        <f t="shared" si="166"/>
        <v>5.0625</v>
      </c>
      <c r="CG114" s="60">
        <f>Table1[[#This Row],[PROMEDIO-HUMANO]]/10</f>
        <v>0.42499999999999999</v>
      </c>
      <c r="CH114" s="40">
        <v>8</v>
      </c>
      <c r="CI114" s="16">
        <v>1.9</v>
      </c>
      <c r="CJ114" s="16">
        <f t="shared" si="127"/>
        <v>7.1</v>
      </c>
      <c r="CK114">
        <f>POWER((Table1[[#This Row],[PROMEDIO-HUMANO]]-CJ114),2)</f>
        <v>8.1224999999999987</v>
      </c>
      <c r="CL114">
        <v>16.809999999999999</v>
      </c>
      <c r="CM114">
        <v>0.69642857142900005</v>
      </c>
      <c r="CN114" s="68">
        <f t="shared" si="167"/>
        <v>12.627869897956137</v>
      </c>
      <c r="CO114" s="16">
        <f>ABS(Table1[[#This Row],[PROMEDIO-HUMANO]]-CJ114)</f>
        <v>2.8499999999999996</v>
      </c>
      <c r="CP114" s="16">
        <f>ABS(Table1[[#This Row],[PROMEDIO-HUMANO]]-CM114)</f>
        <v>3.5535714285709998</v>
      </c>
    </row>
    <row r="115" spans="1:94" ht="38.25" customHeight="1">
      <c r="A115">
        <v>1</v>
      </c>
      <c r="B115" s="15" t="s">
        <v>179</v>
      </c>
      <c r="C115" s="16">
        <v>4</v>
      </c>
      <c r="D115" s="16">
        <f t="shared" si="84"/>
        <v>16</v>
      </c>
      <c r="E115" s="28">
        <v>7</v>
      </c>
      <c r="F115" s="16">
        <f t="shared" si="128"/>
        <v>49</v>
      </c>
      <c r="G115" s="16">
        <v>1</v>
      </c>
      <c r="H115" s="16">
        <f t="shared" si="129"/>
        <v>1</v>
      </c>
      <c r="I115" s="16">
        <v>7</v>
      </c>
      <c r="J115" s="16">
        <f t="shared" si="130"/>
        <v>49</v>
      </c>
      <c r="K115" s="26">
        <f t="shared" si="131"/>
        <v>4.75</v>
      </c>
      <c r="L115" s="26">
        <v>3</v>
      </c>
      <c r="M115" s="26">
        <f t="shared" si="132"/>
        <v>3.0625</v>
      </c>
      <c r="N115" s="26">
        <f t="shared" si="133"/>
        <v>1.75</v>
      </c>
      <c r="O115" s="61">
        <v>2</v>
      </c>
      <c r="P115" s="44">
        <f t="shared" si="134"/>
        <v>7.5625</v>
      </c>
      <c r="Q115" s="61">
        <v>5</v>
      </c>
      <c r="R115" s="61">
        <f t="shared" si="135"/>
        <v>6.25E-2</v>
      </c>
      <c r="S115" s="61">
        <v>0</v>
      </c>
      <c r="T115" s="61">
        <f t="shared" si="136"/>
        <v>22.5625</v>
      </c>
      <c r="U115" s="61">
        <v>5</v>
      </c>
      <c r="V115" s="61">
        <f t="shared" si="137"/>
        <v>6.25E-2</v>
      </c>
      <c r="W115" s="61">
        <v>9</v>
      </c>
      <c r="X115" s="61">
        <f t="shared" si="138"/>
        <v>18.0625</v>
      </c>
      <c r="Y115" s="61">
        <v>5</v>
      </c>
      <c r="Z115" s="61">
        <f t="shared" si="139"/>
        <v>6.25E-2</v>
      </c>
      <c r="AA115" s="61">
        <v>10</v>
      </c>
      <c r="AB115" s="61">
        <f t="shared" si="140"/>
        <v>27.5625</v>
      </c>
      <c r="AC115" s="61">
        <v>6</v>
      </c>
      <c r="AD115" s="61">
        <f t="shared" si="141"/>
        <v>1.5625</v>
      </c>
      <c r="AE115" s="61">
        <v>6</v>
      </c>
      <c r="AF115" s="61">
        <f t="shared" si="142"/>
        <v>1.5625</v>
      </c>
      <c r="AG115" s="61">
        <v>10</v>
      </c>
      <c r="AH115" s="61">
        <f t="shared" si="143"/>
        <v>27.5625</v>
      </c>
      <c r="AI115" s="61">
        <v>9</v>
      </c>
      <c r="AJ115" s="61">
        <f t="shared" si="144"/>
        <v>18.0625</v>
      </c>
      <c r="AK115" s="61">
        <v>1</v>
      </c>
      <c r="AL115" s="61">
        <f t="shared" si="145"/>
        <v>14.0625</v>
      </c>
      <c r="AM115" s="61">
        <v>2</v>
      </c>
      <c r="AN115" s="61">
        <f t="shared" si="146"/>
        <v>7.5625</v>
      </c>
      <c r="AO115" s="61">
        <v>8</v>
      </c>
      <c r="AP115" s="61">
        <f t="shared" si="147"/>
        <v>10.5625</v>
      </c>
      <c r="AQ115" s="61">
        <v>8</v>
      </c>
      <c r="AR115" s="61">
        <f t="shared" si="148"/>
        <v>10.5625</v>
      </c>
      <c r="AS115" s="61">
        <v>8</v>
      </c>
      <c r="AT115" s="61">
        <f t="shared" si="149"/>
        <v>10.5625</v>
      </c>
      <c r="AU115" s="61">
        <v>6</v>
      </c>
      <c r="AV115" s="61">
        <f t="shared" si="150"/>
        <v>1.5625</v>
      </c>
      <c r="AW115" s="61">
        <v>1</v>
      </c>
      <c r="AX115" s="61">
        <f t="shared" si="151"/>
        <v>14.0625</v>
      </c>
      <c r="AY115" s="61">
        <v>8</v>
      </c>
      <c r="AZ115" s="61">
        <f t="shared" si="152"/>
        <v>10.5625</v>
      </c>
      <c r="BA115" s="61">
        <v>0</v>
      </c>
      <c r="BB115" s="61">
        <f t="shared" si="153"/>
        <v>22.5625</v>
      </c>
      <c r="BC115" s="61">
        <v>0</v>
      </c>
      <c r="BD115" s="61">
        <f t="shared" si="154"/>
        <v>22.5625</v>
      </c>
      <c r="BE115" s="61">
        <v>8</v>
      </c>
      <c r="BF115" s="61">
        <f t="shared" si="155"/>
        <v>10.5625</v>
      </c>
      <c r="BG115" s="61">
        <v>6</v>
      </c>
      <c r="BH115" s="61">
        <f t="shared" si="156"/>
        <v>1.5625</v>
      </c>
      <c r="BI115" s="61">
        <v>3</v>
      </c>
      <c r="BJ115" s="61">
        <f t="shared" si="157"/>
        <v>3.0625</v>
      </c>
      <c r="BK115" s="61">
        <v>1</v>
      </c>
      <c r="BL115" s="61">
        <f t="shared" si="158"/>
        <v>14.0625</v>
      </c>
      <c r="BM115" s="61">
        <v>7</v>
      </c>
      <c r="BN115" s="61">
        <f t="shared" si="159"/>
        <v>5.0625</v>
      </c>
      <c r="BO115" s="61">
        <v>9</v>
      </c>
      <c r="BP115" s="61">
        <f t="shared" si="160"/>
        <v>18.0625</v>
      </c>
      <c r="BQ115" s="61">
        <v>4</v>
      </c>
      <c r="BR115" s="61">
        <f t="shared" si="161"/>
        <v>0.5625</v>
      </c>
      <c r="BS115" s="61">
        <v>10</v>
      </c>
      <c r="BT115" s="61">
        <f t="shared" si="162"/>
        <v>27.5625</v>
      </c>
      <c r="BU115" s="61">
        <v>6</v>
      </c>
      <c r="BV115" s="61">
        <f t="shared" si="163"/>
        <v>1.5625</v>
      </c>
      <c r="BW115" s="30">
        <v>4</v>
      </c>
      <c r="BX115" s="20">
        <f t="shared" si="164"/>
        <v>0.5625</v>
      </c>
      <c r="BY115" s="26">
        <f t="shared" si="125"/>
        <v>5.53125</v>
      </c>
      <c r="BZ115" s="26"/>
      <c r="CA115" s="26">
        <f t="shared" si="126"/>
        <v>0.6103515625</v>
      </c>
      <c r="CB115" s="16">
        <v>0</v>
      </c>
      <c r="CC115" s="16">
        <v>10</v>
      </c>
      <c r="CD115" s="20">
        <f t="shared" si="165"/>
        <v>100</v>
      </c>
      <c r="CE115" s="40">
        <v>2.6086956521700002</v>
      </c>
      <c r="CF115" s="46">
        <f t="shared" si="166"/>
        <v>4.5851843100356611</v>
      </c>
      <c r="CG115" s="60">
        <f>Table1[[#This Row],[PROMEDIO-HUMANO]]/10</f>
        <v>0.47499999999999998</v>
      </c>
      <c r="CH115" s="40">
        <v>7.3913043478300002</v>
      </c>
      <c r="CI115" s="16">
        <v>2.5249999999999999</v>
      </c>
      <c r="CJ115" s="16">
        <f t="shared" si="127"/>
        <v>6.4749999999999996</v>
      </c>
      <c r="CK115">
        <f>POWER((Table1[[#This Row],[PROMEDIO-HUMANO]]-CJ115),2)</f>
        <v>2.9756249999999986</v>
      </c>
      <c r="CL115">
        <v>4.9506249999999987</v>
      </c>
      <c r="CM115">
        <v>0.54216867469899999</v>
      </c>
      <c r="CN115" s="68">
        <f t="shared" si="167"/>
        <v>17.70584446218437</v>
      </c>
      <c r="CO115" s="16">
        <f>ABS(Table1[[#This Row],[PROMEDIO-HUMANO]]-CJ115)</f>
        <v>1.7249999999999996</v>
      </c>
      <c r="CP115" s="16">
        <f>ABS(Table1[[#This Row],[PROMEDIO-HUMANO]]-CM115)</f>
        <v>4.207831325301</v>
      </c>
    </row>
    <row r="116" spans="1:94" ht="25.5">
      <c r="A116">
        <v>1</v>
      </c>
      <c r="B116" s="17" t="s">
        <v>180</v>
      </c>
      <c r="C116" s="16">
        <v>6</v>
      </c>
      <c r="D116" s="16">
        <f t="shared" si="84"/>
        <v>36</v>
      </c>
      <c r="E116" s="28">
        <v>6</v>
      </c>
      <c r="F116" s="16">
        <f t="shared" si="128"/>
        <v>36</v>
      </c>
      <c r="G116" s="16">
        <v>2</v>
      </c>
      <c r="H116" s="16">
        <f t="shared" si="129"/>
        <v>4</v>
      </c>
      <c r="I116" s="16">
        <v>7</v>
      </c>
      <c r="J116" s="16">
        <f t="shared" si="130"/>
        <v>49</v>
      </c>
      <c r="K116" s="26">
        <f t="shared" si="131"/>
        <v>5.25</v>
      </c>
      <c r="L116" s="26">
        <v>1.875</v>
      </c>
      <c r="M116" s="26">
        <f t="shared" si="132"/>
        <v>11.390625</v>
      </c>
      <c r="N116" s="26">
        <f t="shared" si="133"/>
        <v>3.375</v>
      </c>
      <c r="O116" s="61">
        <v>0</v>
      </c>
      <c r="P116" s="44">
        <f t="shared" si="134"/>
        <v>27.5625</v>
      </c>
      <c r="Q116" s="61">
        <v>4</v>
      </c>
      <c r="R116" s="61">
        <f t="shared" si="135"/>
        <v>1.5625</v>
      </c>
      <c r="S116" s="61">
        <v>0</v>
      </c>
      <c r="T116" s="61">
        <f t="shared" si="136"/>
        <v>27.5625</v>
      </c>
      <c r="U116" s="61">
        <v>8</v>
      </c>
      <c r="V116" s="61">
        <f t="shared" si="137"/>
        <v>7.5625</v>
      </c>
      <c r="W116" s="61">
        <v>6</v>
      </c>
      <c r="X116" s="61">
        <f t="shared" si="138"/>
        <v>0.5625</v>
      </c>
      <c r="Y116" s="61">
        <v>4</v>
      </c>
      <c r="Z116" s="61">
        <f t="shared" si="139"/>
        <v>1.5625</v>
      </c>
      <c r="AA116" s="61">
        <v>8</v>
      </c>
      <c r="AB116" s="61">
        <f t="shared" si="140"/>
        <v>7.5625</v>
      </c>
      <c r="AC116" s="61">
        <v>10</v>
      </c>
      <c r="AD116" s="61">
        <f t="shared" si="141"/>
        <v>22.5625</v>
      </c>
      <c r="AE116" s="61">
        <v>0</v>
      </c>
      <c r="AF116" s="61">
        <f t="shared" si="142"/>
        <v>27.5625</v>
      </c>
      <c r="AG116" s="61">
        <v>0</v>
      </c>
      <c r="AH116" s="61">
        <f t="shared" si="143"/>
        <v>27.5625</v>
      </c>
      <c r="AI116" s="61">
        <v>9</v>
      </c>
      <c r="AJ116" s="61">
        <f t="shared" si="144"/>
        <v>14.0625</v>
      </c>
      <c r="AK116" s="61">
        <v>4</v>
      </c>
      <c r="AL116" s="61">
        <f t="shared" si="145"/>
        <v>1.5625</v>
      </c>
      <c r="AM116" s="61">
        <v>4</v>
      </c>
      <c r="AN116" s="61">
        <f t="shared" si="146"/>
        <v>1.5625</v>
      </c>
      <c r="AO116" s="61">
        <v>10</v>
      </c>
      <c r="AP116" s="61">
        <f t="shared" si="147"/>
        <v>22.5625</v>
      </c>
      <c r="AQ116" s="61">
        <v>3</v>
      </c>
      <c r="AR116" s="61">
        <f t="shared" si="148"/>
        <v>5.0625</v>
      </c>
      <c r="AS116" s="61">
        <v>8</v>
      </c>
      <c r="AT116" s="61">
        <f t="shared" si="149"/>
        <v>7.5625</v>
      </c>
      <c r="AU116" s="61">
        <v>10</v>
      </c>
      <c r="AV116" s="61">
        <f t="shared" si="150"/>
        <v>22.5625</v>
      </c>
      <c r="AW116" s="61">
        <v>6</v>
      </c>
      <c r="AX116" s="61">
        <f t="shared" si="151"/>
        <v>0.5625</v>
      </c>
      <c r="AY116" s="61">
        <v>0</v>
      </c>
      <c r="AZ116" s="61">
        <f t="shared" si="152"/>
        <v>27.5625</v>
      </c>
      <c r="BA116" s="61">
        <v>4</v>
      </c>
      <c r="BB116" s="61">
        <f t="shared" si="153"/>
        <v>1.5625</v>
      </c>
      <c r="BC116" s="61">
        <v>5</v>
      </c>
      <c r="BD116" s="61">
        <f t="shared" si="154"/>
        <v>6.25E-2</v>
      </c>
      <c r="BE116" s="61">
        <v>0</v>
      </c>
      <c r="BF116" s="61">
        <f t="shared" si="155"/>
        <v>27.5625</v>
      </c>
      <c r="BG116" s="61">
        <v>1</v>
      </c>
      <c r="BH116" s="61">
        <f t="shared" si="156"/>
        <v>18.0625</v>
      </c>
      <c r="BI116" s="61">
        <v>8</v>
      </c>
      <c r="BJ116" s="61">
        <f t="shared" si="157"/>
        <v>7.5625</v>
      </c>
      <c r="BK116" s="61">
        <v>7</v>
      </c>
      <c r="BL116" s="61">
        <f t="shared" si="158"/>
        <v>3.0625</v>
      </c>
      <c r="BM116" s="61">
        <v>7</v>
      </c>
      <c r="BN116" s="61">
        <f t="shared" si="159"/>
        <v>3.0625</v>
      </c>
      <c r="BO116" s="61">
        <v>6</v>
      </c>
      <c r="BP116" s="61">
        <f t="shared" si="160"/>
        <v>0.5625</v>
      </c>
      <c r="BQ116" s="61">
        <v>0</v>
      </c>
      <c r="BR116" s="61">
        <f t="shared" si="161"/>
        <v>27.5625</v>
      </c>
      <c r="BS116" s="61">
        <v>9</v>
      </c>
      <c r="BT116" s="61">
        <f t="shared" si="162"/>
        <v>14.0625</v>
      </c>
      <c r="BU116" s="61">
        <v>7</v>
      </c>
      <c r="BV116" s="61">
        <f t="shared" si="163"/>
        <v>3.0625</v>
      </c>
      <c r="BW116" s="30">
        <v>7</v>
      </c>
      <c r="BX116" s="20">
        <f t="shared" si="164"/>
        <v>3.0625</v>
      </c>
      <c r="BY116" s="26">
        <f t="shared" si="125"/>
        <v>5.125</v>
      </c>
      <c r="BZ116" s="26"/>
      <c r="CA116" s="26">
        <f t="shared" si="126"/>
        <v>1.5625E-2</v>
      </c>
      <c r="CB116" s="16">
        <v>0</v>
      </c>
      <c r="CC116" s="16">
        <v>10</v>
      </c>
      <c r="CD116" s="20">
        <f t="shared" si="165"/>
        <v>100</v>
      </c>
      <c r="CE116" s="40">
        <v>5.2173913043500004</v>
      </c>
      <c r="CF116" s="46">
        <f t="shared" si="166"/>
        <v>1.0633270319943013E-3</v>
      </c>
      <c r="CG116" s="60">
        <f>Table1[[#This Row],[PROMEDIO-HUMANO]]/10</f>
        <v>0.52500000000000002</v>
      </c>
      <c r="CH116" s="40">
        <v>4.7826086956499996</v>
      </c>
      <c r="CI116" s="16">
        <v>5.83</v>
      </c>
      <c r="CJ116" s="16">
        <f t="shared" si="127"/>
        <v>3.17</v>
      </c>
      <c r="CK116">
        <f>POWER((Table1[[#This Row],[PROMEDIO-HUMANO]]-CJ116),2)</f>
        <v>4.3264000000000005</v>
      </c>
      <c r="CL116">
        <v>0.33640000000000009</v>
      </c>
      <c r="CM116">
        <v>0.625</v>
      </c>
      <c r="CN116" s="68">
        <f t="shared" si="167"/>
        <v>21.390625</v>
      </c>
      <c r="CO116" s="16">
        <f>ABS(Table1[[#This Row],[PROMEDIO-HUMANO]]-CJ116)</f>
        <v>2.08</v>
      </c>
      <c r="CP116" s="16">
        <f>ABS(Table1[[#This Row],[PROMEDIO-HUMANO]]-CM116)</f>
        <v>4.625</v>
      </c>
    </row>
    <row r="117" spans="1:94">
      <c r="A117">
        <v>1</v>
      </c>
      <c r="B117" s="18" t="s">
        <v>183</v>
      </c>
      <c r="C117" s="16">
        <v>4</v>
      </c>
      <c r="D117" s="16">
        <f t="shared" si="84"/>
        <v>16</v>
      </c>
      <c r="E117" s="28">
        <v>1</v>
      </c>
      <c r="F117" s="16">
        <f t="shared" si="128"/>
        <v>1</v>
      </c>
      <c r="G117" s="16">
        <v>2</v>
      </c>
      <c r="H117" s="16">
        <f t="shared" si="129"/>
        <v>4</v>
      </c>
      <c r="I117" s="16">
        <v>7</v>
      </c>
      <c r="J117" s="16">
        <f t="shared" si="130"/>
        <v>49</v>
      </c>
      <c r="K117" s="26">
        <f t="shared" si="131"/>
        <v>3.5</v>
      </c>
      <c r="L117" s="26">
        <v>2.1428571428600001</v>
      </c>
      <c r="M117" s="26">
        <f t="shared" si="132"/>
        <v>1.8418367346861222</v>
      </c>
      <c r="N117" s="26">
        <f t="shared" si="133"/>
        <v>1.3571428571399999</v>
      </c>
      <c r="O117" s="61">
        <v>10</v>
      </c>
      <c r="P117" s="44">
        <f t="shared" si="134"/>
        <v>42.25</v>
      </c>
      <c r="Q117" s="61">
        <v>9</v>
      </c>
      <c r="R117" s="61">
        <f t="shared" si="135"/>
        <v>30.25</v>
      </c>
      <c r="S117" s="61">
        <v>10</v>
      </c>
      <c r="T117" s="61">
        <f t="shared" si="136"/>
        <v>42.25</v>
      </c>
      <c r="U117" s="61">
        <v>1</v>
      </c>
      <c r="V117" s="61">
        <f t="shared" si="137"/>
        <v>6.25</v>
      </c>
      <c r="W117" s="61">
        <v>2</v>
      </c>
      <c r="X117" s="61">
        <f t="shared" si="138"/>
        <v>2.25</v>
      </c>
      <c r="Y117" s="61">
        <v>7</v>
      </c>
      <c r="Z117" s="61">
        <f t="shared" si="139"/>
        <v>12.25</v>
      </c>
      <c r="AA117" s="61">
        <v>4</v>
      </c>
      <c r="AB117" s="61">
        <f t="shared" si="140"/>
        <v>0.25</v>
      </c>
      <c r="AC117" s="61">
        <v>8</v>
      </c>
      <c r="AD117" s="61">
        <f t="shared" si="141"/>
        <v>20.25</v>
      </c>
      <c r="AE117" s="61">
        <v>1</v>
      </c>
      <c r="AF117" s="61">
        <f t="shared" si="142"/>
        <v>6.25</v>
      </c>
      <c r="AG117" s="61">
        <v>9</v>
      </c>
      <c r="AH117" s="61">
        <f t="shared" si="143"/>
        <v>30.25</v>
      </c>
      <c r="AI117" s="61">
        <v>7</v>
      </c>
      <c r="AJ117" s="61">
        <f t="shared" si="144"/>
        <v>12.25</v>
      </c>
      <c r="AK117" s="61">
        <v>2</v>
      </c>
      <c r="AL117" s="61">
        <f t="shared" si="145"/>
        <v>2.25</v>
      </c>
      <c r="AM117" s="61">
        <v>4</v>
      </c>
      <c r="AN117" s="61">
        <f t="shared" si="146"/>
        <v>0.25</v>
      </c>
      <c r="AO117" s="61">
        <v>7</v>
      </c>
      <c r="AP117" s="61">
        <f t="shared" si="147"/>
        <v>12.25</v>
      </c>
      <c r="AQ117" s="61">
        <v>3</v>
      </c>
      <c r="AR117" s="61">
        <f t="shared" si="148"/>
        <v>0.25</v>
      </c>
      <c r="AS117" s="61">
        <v>0</v>
      </c>
      <c r="AT117" s="61">
        <f t="shared" si="149"/>
        <v>12.25</v>
      </c>
      <c r="AU117" s="61">
        <v>5</v>
      </c>
      <c r="AV117" s="61">
        <f t="shared" si="150"/>
        <v>2.25</v>
      </c>
      <c r="AW117" s="61">
        <v>4</v>
      </c>
      <c r="AX117" s="61">
        <f t="shared" si="151"/>
        <v>0.25</v>
      </c>
      <c r="AY117" s="61">
        <v>6</v>
      </c>
      <c r="AZ117" s="61">
        <f t="shared" si="152"/>
        <v>6.25</v>
      </c>
      <c r="BA117" s="61">
        <v>9</v>
      </c>
      <c r="BB117" s="61">
        <f t="shared" si="153"/>
        <v>30.25</v>
      </c>
      <c r="BC117" s="61">
        <v>2</v>
      </c>
      <c r="BD117" s="61">
        <f t="shared" si="154"/>
        <v>2.25</v>
      </c>
      <c r="BE117" s="61">
        <v>1</v>
      </c>
      <c r="BF117" s="61">
        <f t="shared" si="155"/>
        <v>6.25</v>
      </c>
      <c r="BG117" s="61">
        <v>9</v>
      </c>
      <c r="BH117" s="61">
        <f t="shared" si="156"/>
        <v>30.25</v>
      </c>
      <c r="BI117" s="61">
        <v>3</v>
      </c>
      <c r="BJ117" s="61">
        <f t="shared" si="157"/>
        <v>0.25</v>
      </c>
      <c r="BK117" s="61">
        <v>9</v>
      </c>
      <c r="BL117" s="61">
        <f t="shared" si="158"/>
        <v>30.25</v>
      </c>
      <c r="BM117" s="61">
        <v>9</v>
      </c>
      <c r="BN117" s="61">
        <f t="shared" si="159"/>
        <v>30.25</v>
      </c>
      <c r="BO117" s="61">
        <v>8</v>
      </c>
      <c r="BP117" s="61">
        <f t="shared" si="160"/>
        <v>20.25</v>
      </c>
      <c r="BQ117" s="61">
        <v>6</v>
      </c>
      <c r="BR117" s="61">
        <f t="shared" si="161"/>
        <v>6.25</v>
      </c>
      <c r="BS117" s="61">
        <v>3</v>
      </c>
      <c r="BT117" s="61">
        <f t="shared" si="162"/>
        <v>0.25</v>
      </c>
      <c r="BU117" s="61">
        <v>4</v>
      </c>
      <c r="BV117" s="61">
        <f t="shared" si="163"/>
        <v>0.25</v>
      </c>
      <c r="BW117" s="30">
        <v>1</v>
      </c>
      <c r="BX117" s="20">
        <f t="shared" si="164"/>
        <v>6.25</v>
      </c>
      <c r="BY117" s="26">
        <f t="shared" si="125"/>
        <v>5.1875</v>
      </c>
      <c r="BZ117" s="26"/>
      <c r="CA117" s="26">
        <f t="shared" si="126"/>
        <v>2.84765625</v>
      </c>
      <c r="CB117" s="16">
        <v>0</v>
      </c>
      <c r="CC117" s="16">
        <v>10</v>
      </c>
      <c r="CD117" s="20">
        <f t="shared" si="165"/>
        <v>100</v>
      </c>
      <c r="CE117" s="40">
        <v>5</v>
      </c>
      <c r="CF117" s="46">
        <f t="shared" si="166"/>
        <v>2.25</v>
      </c>
      <c r="CG117" s="60">
        <f>Table1[[#This Row],[PROMEDIO-HUMANO]]/10</f>
        <v>0.35</v>
      </c>
      <c r="CH117" s="40">
        <v>5</v>
      </c>
      <c r="CI117" s="16">
        <v>7.86</v>
      </c>
      <c r="CJ117" s="16">
        <f t="shared" si="127"/>
        <v>1.1399999999999997</v>
      </c>
      <c r="CK117">
        <f>POWER((Table1[[#This Row],[PROMEDIO-HUMANO]]-CJ117),2)</f>
        <v>5.5696000000000012</v>
      </c>
      <c r="CL117">
        <v>11.289600000000002</v>
      </c>
      <c r="CM117">
        <v>0.36458333333300003</v>
      </c>
      <c r="CN117" s="68">
        <f t="shared" si="167"/>
        <v>9.8308376736132015</v>
      </c>
      <c r="CO117" s="16">
        <f>ABS(Table1[[#This Row],[PROMEDIO-HUMANO]]-CJ117)</f>
        <v>2.3600000000000003</v>
      </c>
      <c r="CP117" s="16">
        <f>ABS(Table1[[#This Row],[PROMEDIO-HUMANO]]-CM117)</f>
        <v>3.135416666667</v>
      </c>
    </row>
    <row r="118" spans="1:94" ht="25.5">
      <c r="A118">
        <v>1</v>
      </c>
      <c r="B118" s="15" t="s">
        <v>187</v>
      </c>
      <c r="C118" s="16">
        <v>9</v>
      </c>
      <c r="D118" s="16">
        <f t="shared" si="84"/>
        <v>81</v>
      </c>
      <c r="E118" s="28">
        <v>0</v>
      </c>
      <c r="F118" s="16">
        <f t="shared" si="128"/>
        <v>0</v>
      </c>
      <c r="G118" s="16">
        <v>1</v>
      </c>
      <c r="H118" s="16">
        <f t="shared" si="129"/>
        <v>1</v>
      </c>
      <c r="I118" s="16">
        <v>7</v>
      </c>
      <c r="J118" s="16">
        <f t="shared" si="130"/>
        <v>49</v>
      </c>
      <c r="K118" s="26">
        <f t="shared" si="131"/>
        <v>4.25</v>
      </c>
      <c r="L118" s="26">
        <v>1.0344827586200001</v>
      </c>
      <c r="M118" s="26">
        <f t="shared" si="132"/>
        <v>10.339551129612044</v>
      </c>
      <c r="N118" s="26">
        <f t="shared" si="133"/>
        <v>3.2155172413799997</v>
      </c>
      <c r="O118" s="61">
        <v>6</v>
      </c>
      <c r="P118" s="44">
        <f t="shared" si="134"/>
        <v>3.0625</v>
      </c>
      <c r="Q118" s="61">
        <v>0</v>
      </c>
      <c r="R118" s="61">
        <f t="shared" si="135"/>
        <v>18.0625</v>
      </c>
      <c r="S118" s="61">
        <v>9</v>
      </c>
      <c r="T118" s="61">
        <f t="shared" si="136"/>
        <v>22.5625</v>
      </c>
      <c r="U118" s="61">
        <v>7</v>
      </c>
      <c r="V118" s="61">
        <f t="shared" si="137"/>
        <v>7.5625</v>
      </c>
      <c r="W118" s="61">
        <v>1</v>
      </c>
      <c r="X118" s="61">
        <f t="shared" si="138"/>
        <v>10.5625</v>
      </c>
      <c r="Y118" s="61">
        <v>2</v>
      </c>
      <c r="Z118" s="61">
        <f t="shared" si="139"/>
        <v>5.0625</v>
      </c>
      <c r="AA118" s="61">
        <v>7</v>
      </c>
      <c r="AB118" s="61">
        <f t="shared" si="140"/>
        <v>7.5625</v>
      </c>
      <c r="AC118" s="61">
        <v>5</v>
      </c>
      <c r="AD118" s="61">
        <f t="shared" si="141"/>
        <v>0.5625</v>
      </c>
      <c r="AE118" s="61">
        <v>3</v>
      </c>
      <c r="AF118" s="61">
        <f t="shared" si="142"/>
        <v>1.5625</v>
      </c>
      <c r="AG118" s="61">
        <v>9</v>
      </c>
      <c r="AH118" s="61">
        <f t="shared" si="143"/>
        <v>22.5625</v>
      </c>
      <c r="AI118" s="61">
        <v>3</v>
      </c>
      <c r="AJ118" s="61">
        <f t="shared" si="144"/>
        <v>1.5625</v>
      </c>
      <c r="AK118" s="61">
        <v>0</v>
      </c>
      <c r="AL118" s="61">
        <f t="shared" si="145"/>
        <v>18.0625</v>
      </c>
      <c r="AM118" s="61">
        <v>7</v>
      </c>
      <c r="AN118" s="61">
        <f t="shared" si="146"/>
        <v>7.5625</v>
      </c>
      <c r="AO118" s="61">
        <v>1</v>
      </c>
      <c r="AP118" s="61">
        <f t="shared" si="147"/>
        <v>10.5625</v>
      </c>
      <c r="AQ118" s="61">
        <v>5</v>
      </c>
      <c r="AR118" s="61">
        <f t="shared" si="148"/>
        <v>0.5625</v>
      </c>
      <c r="AS118" s="61">
        <v>8</v>
      </c>
      <c r="AT118" s="61">
        <f t="shared" si="149"/>
        <v>14.0625</v>
      </c>
      <c r="AU118" s="61">
        <v>9</v>
      </c>
      <c r="AV118" s="61">
        <f t="shared" si="150"/>
        <v>22.5625</v>
      </c>
      <c r="AW118" s="61">
        <v>2</v>
      </c>
      <c r="AX118" s="61">
        <f t="shared" si="151"/>
        <v>5.0625</v>
      </c>
      <c r="AY118" s="61">
        <v>4</v>
      </c>
      <c r="AZ118" s="61">
        <f t="shared" si="152"/>
        <v>6.25E-2</v>
      </c>
      <c r="BA118" s="61">
        <v>7</v>
      </c>
      <c r="BB118" s="61">
        <f t="shared" si="153"/>
        <v>7.5625</v>
      </c>
      <c r="BC118" s="61">
        <v>1</v>
      </c>
      <c r="BD118" s="61">
        <f t="shared" si="154"/>
        <v>10.5625</v>
      </c>
      <c r="BE118" s="61">
        <v>4</v>
      </c>
      <c r="BF118" s="61">
        <f t="shared" si="155"/>
        <v>6.25E-2</v>
      </c>
      <c r="BG118" s="61">
        <v>8</v>
      </c>
      <c r="BH118" s="61">
        <f t="shared" si="156"/>
        <v>14.0625</v>
      </c>
      <c r="BI118" s="61">
        <v>1</v>
      </c>
      <c r="BJ118" s="61">
        <f t="shared" si="157"/>
        <v>10.5625</v>
      </c>
      <c r="BK118" s="61">
        <v>10</v>
      </c>
      <c r="BL118" s="61">
        <f t="shared" si="158"/>
        <v>33.0625</v>
      </c>
      <c r="BM118" s="61">
        <v>5</v>
      </c>
      <c r="BN118" s="61">
        <f t="shared" si="159"/>
        <v>0.5625</v>
      </c>
      <c r="BO118" s="61">
        <v>7</v>
      </c>
      <c r="BP118" s="61">
        <f t="shared" si="160"/>
        <v>7.5625</v>
      </c>
      <c r="BQ118" s="61">
        <v>8</v>
      </c>
      <c r="BR118" s="61">
        <f t="shared" si="161"/>
        <v>14.0625</v>
      </c>
      <c r="BS118" s="61">
        <v>1</v>
      </c>
      <c r="BT118" s="61">
        <f t="shared" si="162"/>
        <v>10.5625</v>
      </c>
      <c r="BU118" s="61">
        <v>9</v>
      </c>
      <c r="BV118" s="61">
        <f t="shared" si="163"/>
        <v>22.5625</v>
      </c>
      <c r="BW118" s="30">
        <v>0</v>
      </c>
      <c r="BX118" s="20">
        <f t="shared" si="164"/>
        <v>18.0625</v>
      </c>
      <c r="BY118" s="26">
        <f t="shared" si="125"/>
        <v>4.6875</v>
      </c>
      <c r="BZ118" s="26"/>
      <c r="CA118" s="26">
        <f t="shared" si="126"/>
        <v>0.19140625</v>
      </c>
      <c r="CB118" s="16">
        <v>0</v>
      </c>
      <c r="CC118" s="16">
        <v>10</v>
      </c>
      <c r="CD118" s="20">
        <f t="shared" si="165"/>
        <v>100</v>
      </c>
      <c r="CE118" s="40">
        <v>1.5789473684199999</v>
      </c>
      <c r="CF118" s="46">
        <f t="shared" si="166"/>
        <v>7.1345221606704445</v>
      </c>
      <c r="CG118" s="60">
        <f>Table1[[#This Row],[PROMEDIO-HUMANO]]/10</f>
        <v>0.42499999999999999</v>
      </c>
      <c r="CH118" s="40">
        <v>8.4210526315800003</v>
      </c>
      <c r="CI118" s="16">
        <v>5.55</v>
      </c>
      <c r="CJ118" s="16">
        <f t="shared" si="127"/>
        <v>3.45</v>
      </c>
      <c r="CK118">
        <f>POWER((Table1[[#This Row],[PROMEDIO-HUMANO]]-CJ118),2)</f>
        <v>0.63999999999999968</v>
      </c>
      <c r="CL118">
        <v>0.63999999999999968</v>
      </c>
      <c r="CM118">
        <v>0.34836065573800001</v>
      </c>
      <c r="CN118" s="68">
        <f t="shared" si="167"/>
        <v>15.222789572693211</v>
      </c>
      <c r="CO118" s="16">
        <f>ABS(Table1[[#This Row],[PROMEDIO-HUMANO]]-CJ118)</f>
        <v>0.79999999999999982</v>
      </c>
      <c r="CP118" s="16">
        <f>ABS(Table1[[#This Row],[PROMEDIO-HUMANO]]-CM118)</f>
        <v>3.9016393442620001</v>
      </c>
    </row>
    <row r="119" spans="1:94" ht="25.5">
      <c r="A119">
        <v>1</v>
      </c>
      <c r="B119" s="17" t="s">
        <v>190</v>
      </c>
      <c r="C119" s="16">
        <v>0</v>
      </c>
      <c r="D119" s="16">
        <f t="shared" si="84"/>
        <v>0</v>
      </c>
      <c r="E119" s="28">
        <v>3</v>
      </c>
      <c r="F119" s="16">
        <f t="shared" si="128"/>
        <v>9</v>
      </c>
      <c r="G119" s="16">
        <v>1</v>
      </c>
      <c r="H119" s="16">
        <f t="shared" si="129"/>
        <v>1</v>
      </c>
      <c r="I119" s="16">
        <v>6</v>
      </c>
      <c r="J119" s="16">
        <f t="shared" si="130"/>
        <v>36</v>
      </c>
      <c r="K119" s="26">
        <f t="shared" si="131"/>
        <v>2.5</v>
      </c>
      <c r="L119" s="26">
        <v>1.42857142857</v>
      </c>
      <c r="M119" s="26">
        <f t="shared" si="132"/>
        <v>1.1479591836765306</v>
      </c>
      <c r="N119" s="26">
        <f t="shared" si="133"/>
        <v>1.07142857143</v>
      </c>
      <c r="O119" s="61">
        <v>10</v>
      </c>
      <c r="P119" s="44">
        <f t="shared" si="134"/>
        <v>56.25</v>
      </c>
      <c r="Q119" s="61">
        <v>6</v>
      </c>
      <c r="R119" s="61">
        <f t="shared" si="135"/>
        <v>12.25</v>
      </c>
      <c r="S119" s="61">
        <v>7</v>
      </c>
      <c r="T119" s="61">
        <f t="shared" si="136"/>
        <v>20.25</v>
      </c>
      <c r="U119" s="61">
        <v>2</v>
      </c>
      <c r="V119" s="61">
        <f t="shared" si="137"/>
        <v>0.25</v>
      </c>
      <c r="W119" s="61">
        <v>5</v>
      </c>
      <c r="X119" s="61">
        <f t="shared" si="138"/>
        <v>6.25</v>
      </c>
      <c r="Y119" s="61">
        <v>6</v>
      </c>
      <c r="Z119" s="61">
        <f t="shared" si="139"/>
        <v>12.25</v>
      </c>
      <c r="AA119" s="61">
        <v>5</v>
      </c>
      <c r="AB119" s="61">
        <f t="shared" si="140"/>
        <v>6.25</v>
      </c>
      <c r="AC119" s="61">
        <v>6</v>
      </c>
      <c r="AD119" s="61">
        <f t="shared" si="141"/>
        <v>12.25</v>
      </c>
      <c r="AE119" s="61">
        <v>4</v>
      </c>
      <c r="AF119" s="61">
        <f t="shared" si="142"/>
        <v>2.25</v>
      </c>
      <c r="AG119" s="61">
        <v>0</v>
      </c>
      <c r="AH119" s="61">
        <f t="shared" si="143"/>
        <v>6.25</v>
      </c>
      <c r="AI119" s="61">
        <v>0</v>
      </c>
      <c r="AJ119" s="61">
        <f t="shared" si="144"/>
        <v>6.25</v>
      </c>
      <c r="AK119" s="61">
        <v>7</v>
      </c>
      <c r="AL119" s="61">
        <f t="shared" si="145"/>
        <v>20.25</v>
      </c>
      <c r="AM119" s="61">
        <v>7</v>
      </c>
      <c r="AN119" s="61">
        <f t="shared" si="146"/>
        <v>20.25</v>
      </c>
      <c r="AO119" s="61">
        <v>7</v>
      </c>
      <c r="AP119" s="61">
        <f t="shared" si="147"/>
        <v>20.25</v>
      </c>
      <c r="AQ119" s="61">
        <v>0</v>
      </c>
      <c r="AR119" s="61">
        <f t="shared" si="148"/>
        <v>6.25</v>
      </c>
      <c r="AS119" s="61">
        <v>3</v>
      </c>
      <c r="AT119" s="61">
        <f t="shared" si="149"/>
        <v>0.25</v>
      </c>
      <c r="AU119" s="61">
        <v>2</v>
      </c>
      <c r="AV119" s="61">
        <f t="shared" si="150"/>
        <v>0.25</v>
      </c>
      <c r="AW119" s="61">
        <v>4</v>
      </c>
      <c r="AX119" s="61">
        <f t="shared" si="151"/>
        <v>2.25</v>
      </c>
      <c r="AY119" s="61">
        <v>8</v>
      </c>
      <c r="AZ119" s="61">
        <f t="shared" si="152"/>
        <v>30.25</v>
      </c>
      <c r="BA119" s="61">
        <v>10</v>
      </c>
      <c r="BB119" s="61">
        <f t="shared" si="153"/>
        <v>56.25</v>
      </c>
      <c r="BC119" s="61">
        <v>9</v>
      </c>
      <c r="BD119" s="61">
        <f t="shared" si="154"/>
        <v>42.25</v>
      </c>
      <c r="BE119" s="61">
        <v>6</v>
      </c>
      <c r="BF119" s="61">
        <f t="shared" si="155"/>
        <v>12.25</v>
      </c>
      <c r="BG119" s="61">
        <v>5</v>
      </c>
      <c r="BH119" s="61">
        <f t="shared" si="156"/>
        <v>6.25</v>
      </c>
      <c r="BI119" s="61">
        <v>5</v>
      </c>
      <c r="BJ119" s="61">
        <f t="shared" si="157"/>
        <v>6.25</v>
      </c>
      <c r="BK119" s="61">
        <v>4</v>
      </c>
      <c r="BL119" s="61">
        <f t="shared" si="158"/>
        <v>2.25</v>
      </c>
      <c r="BM119" s="61">
        <v>0</v>
      </c>
      <c r="BN119" s="61">
        <f t="shared" si="159"/>
        <v>6.25</v>
      </c>
      <c r="BO119" s="61">
        <v>7</v>
      </c>
      <c r="BP119" s="61">
        <f t="shared" si="160"/>
        <v>20.25</v>
      </c>
      <c r="BQ119" s="61">
        <v>4</v>
      </c>
      <c r="BR119" s="61">
        <f t="shared" si="161"/>
        <v>2.25</v>
      </c>
      <c r="BS119" s="61">
        <v>10</v>
      </c>
      <c r="BT119" s="61">
        <f t="shared" si="162"/>
        <v>56.25</v>
      </c>
      <c r="BU119" s="61">
        <v>9</v>
      </c>
      <c r="BV119" s="61">
        <f t="shared" si="163"/>
        <v>42.25</v>
      </c>
      <c r="BW119" s="30">
        <v>3</v>
      </c>
      <c r="BX119" s="20">
        <f t="shared" si="164"/>
        <v>0.25</v>
      </c>
      <c r="BY119" s="26">
        <f t="shared" si="125"/>
        <v>5.34375</v>
      </c>
      <c r="BZ119" s="26"/>
      <c r="CA119" s="26">
        <f t="shared" si="126"/>
        <v>8.0869140625</v>
      </c>
      <c r="CB119" s="16">
        <v>0</v>
      </c>
      <c r="CC119" s="16">
        <v>10</v>
      </c>
      <c r="CD119" s="20">
        <f t="shared" si="165"/>
        <v>100</v>
      </c>
      <c r="CE119" s="40">
        <v>3.46153846154</v>
      </c>
      <c r="CF119" s="46">
        <f t="shared" si="166"/>
        <v>0.92455621302071</v>
      </c>
      <c r="CG119" s="60">
        <f>Table1[[#This Row],[PROMEDIO-HUMANO]]/10</f>
        <v>0.25</v>
      </c>
      <c r="CH119" s="40">
        <v>6.53846153846</v>
      </c>
      <c r="CI119" s="16">
        <v>5.0266666666699997</v>
      </c>
      <c r="CJ119" s="16">
        <f t="shared" si="127"/>
        <v>3.9733333333300003</v>
      </c>
      <c r="CK119">
        <f>POWER((Table1[[#This Row],[PROMEDIO-HUMANO]]-CJ119),2)</f>
        <v>2.1707111111012898</v>
      </c>
      <c r="CL119">
        <v>3.8940444444312901</v>
      </c>
      <c r="CM119">
        <v>0.37974683544299997</v>
      </c>
      <c r="CN119" s="68">
        <f t="shared" si="167"/>
        <v>4.4954734818139732</v>
      </c>
      <c r="CO119" s="16">
        <f>ABS(Table1[[#This Row],[PROMEDIO-HUMANO]]-CJ119)</f>
        <v>1.4733333333300003</v>
      </c>
      <c r="CP119" s="16">
        <f>ABS(Table1[[#This Row],[PROMEDIO-HUMANO]]-CM119)</f>
        <v>2.120253164557</v>
      </c>
    </row>
    <row r="120" spans="1:94" ht="25.5">
      <c r="A120">
        <v>1</v>
      </c>
      <c r="B120" s="17" t="s">
        <v>194</v>
      </c>
      <c r="C120" s="16">
        <v>0</v>
      </c>
      <c r="D120" s="16">
        <f t="shared" si="84"/>
        <v>0</v>
      </c>
      <c r="E120" s="28">
        <v>4</v>
      </c>
      <c r="F120" s="16">
        <f t="shared" si="128"/>
        <v>16</v>
      </c>
      <c r="G120" s="16">
        <v>1</v>
      </c>
      <c r="H120" s="16">
        <f t="shared" si="129"/>
        <v>1</v>
      </c>
      <c r="I120" s="16">
        <v>5</v>
      </c>
      <c r="J120" s="16">
        <f t="shared" si="130"/>
        <v>25</v>
      </c>
      <c r="K120" s="26">
        <f t="shared" si="131"/>
        <v>2.5</v>
      </c>
      <c r="L120" s="26">
        <v>4.2857142857100001</v>
      </c>
      <c r="M120" s="26">
        <f t="shared" si="132"/>
        <v>3.1887755101887758</v>
      </c>
      <c r="N120" s="26">
        <f t="shared" si="133"/>
        <v>1.7857142857100001</v>
      </c>
      <c r="O120" s="61">
        <v>9</v>
      </c>
      <c r="P120" s="44">
        <f t="shared" si="134"/>
        <v>42.25</v>
      </c>
      <c r="Q120" s="61">
        <v>2</v>
      </c>
      <c r="R120" s="61">
        <f t="shared" si="135"/>
        <v>0.25</v>
      </c>
      <c r="S120" s="61">
        <v>9</v>
      </c>
      <c r="T120" s="61">
        <f t="shared" si="136"/>
        <v>42.25</v>
      </c>
      <c r="U120" s="61">
        <v>7</v>
      </c>
      <c r="V120" s="61">
        <f t="shared" si="137"/>
        <v>20.25</v>
      </c>
      <c r="W120" s="61">
        <v>1</v>
      </c>
      <c r="X120" s="61">
        <f t="shared" si="138"/>
        <v>2.25</v>
      </c>
      <c r="Y120" s="61">
        <v>2</v>
      </c>
      <c r="Z120" s="61">
        <f t="shared" si="139"/>
        <v>0.25</v>
      </c>
      <c r="AA120" s="61">
        <v>4</v>
      </c>
      <c r="AB120" s="61">
        <f t="shared" si="140"/>
        <v>2.25</v>
      </c>
      <c r="AC120" s="61">
        <v>7</v>
      </c>
      <c r="AD120" s="61">
        <f t="shared" si="141"/>
        <v>20.25</v>
      </c>
      <c r="AE120" s="61">
        <v>6</v>
      </c>
      <c r="AF120" s="61">
        <f t="shared" si="142"/>
        <v>12.25</v>
      </c>
      <c r="AG120" s="61">
        <v>9</v>
      </c>
      <c r="AH120" s="61">
        <f t="shared" si="143"/>
        <v>42.25</v>
      </c>
      <c r="AI120" s="61">
        <v>8</v>
      </c>
      <c r="AJ120" s="61">
        <f t="shared" si="144"/>
        <v>30.25</v>
      </c>
      <c r="AK120" s="61">
        <v>7</v>
      </c>
      <c r="AL120" s="61">
        <f t="shared" si="145"/>
        <v>20.25</v>
      </c>
      <c r="AM120" s="61">
        <v>0</v>
      </c>
      <c r="AN120" s="61">
        <f t="shared" si="146"/>
        <v>6.25</v>
      </c>
      <c r="AO120" s="61">
        <v>4</v>
      </c>
      <c r="AP120" s="61">
        <f t="shared" si="147"/>
        <v>2.25</v>
      </c>
      <c r="AQ120" s="61">
        <v>5</v>
      </c>
      <c r="AR120" s="61">
        <f t="shared" si="148"/>
        <v>6.25</v>
      </c>
      <c r="AS120" s="61">
        <v>0</v>
      </c>
      <c r="AT120" s="61">
        <f t="shared" si="149"/>
        <v>6.25</v>
      </c>
      <c r="AU120" s="61">
        <v>7</v>
      </c>
      <c r="AV120" s="61">
        <f t="shared" si="150"/>
        <v>20.25</v>
      </c>
      <c r="AW120" s="61">
        <v>4</v>
      </c>
      <c r="AX120" s="61">
        <f t="shared" si="151"/>
        <v>2.25</v>
      </c>
      <c r="AY120" s="61">
        <v>7</v>
      </c>
      <c r="AZ120" s="61">
        <f t="shared" si="152"/>
        <v>20.25</v>
      </c>
      <c r="BA120" s="61">
        <v>0</v>
      </c>
      <c r="BB120" s="61">
        <f t="shared" si="153"/>
        <v>6.25</v>
      </c>
      <c r="BC120" s="61">
        <v>3</v>
      </c>
      <c r="BD120" s="61">
        <f t="shared" si="154"/>
        <v>0.25</v>
      </c>
      <c r="BE120" s="61">
        <v>2</v>
      </c>
      <c r="BF120" s="61">
        <f t="shared" si="155"/>
        <v>0.25</v>
      </c>
      <c r="BG120" s="61">
        <v>8</v>
      </c>
      <c r="BH120" s="61">
        <f t="shared" si="156"/>
        <v>30.25</v>
      </c>
      <c r="BI120" s="61">
        <v>7</v>
      </c>
      <c r="BJ120" s="61">
        <f t="shared" si="157"/>
        <v>20.25</v>
      </c>
      <c r="BK120" s="61">
        <v>10</v>
      </c>
      <c r="BL120" s="61">
        <f t="shared" si="158"/>
        <v>56.25</v>
      </c>
      <c r="BM120" s="61">
        <v>10</v>
      </c>
      <c r="BN120" s="61">
        <f t="shared" si="159"/>
        <v>56.25</v>
      </c>
      <c r="BO120" s="61">
        <v>0</v>
      </c>
      <c r="BP120" s="61">
        <f t="shared" si="160"/>
        <v>6.25</v>
      </c>
      <c r="BQ120" s="61">
        <v>5</v>
      </c>
      <c r="BR120" s="61">
        <f t="shared" si="161"/>
        <v>6.25</v>
      </c>
      <c r="BS120" s="61">
        <v>5</v>
      </c>
      <c r="BT120" s="61">
        <f t="shared" si="162"/>
        <v>6.25</v>
      </c>
      <c r="BU120" s="61">
        <v>6</v>
      </c>
      <c r="BV120" s="61">
        <f t="shared" si="163"/>
        <v>12.25</v>
      </c>
      <c r="BW120" s="30">
        <v>5</v>
      </c>
      <c r="BX120" s="20">
        <f t="shared" si="164"/>
        <v>6.25</v>
      </c>
      <c r="BY120" s="26">
        <f t="shared" si="125"/>
        <v>5.125</v>
      </c>
      <c r="BZ120" s="26"/>
      <c r="CA120" s="26">
        <f t="shared" si="126"/>
        <v>6.890625</v>
      </c>
      <c r="CB120" s="16">
        <v>0</v>
      </c>
      <c r="CC120" s="16">
        <v>10</v>
      </c>
      <c r="CD120" s="20">
        <f t="shared" si="165"/>
        <v>100</v>
      </c>
      <c r="CE120" s="40">
        <v>0</v>
      </c>
      <c r="CF120" s="46">
        <f t="shared" si="166"/>
        <v>6.25</v>
      </c>
      <c r="CG120" s="60">
        <f>Table1[[#This Row],[PROMEDIO-HUMANO]]/10</f>
        <v>0.25</v>
      </c>
      <c r="CH120" s="40">
        <v>10</v>
      </c>
      <c r="CI120" s="16">
        <v>0</v>
      </c>
      <c r="CJ120" s="16">
        <f t="shared" si="127"/>
        <v>9</v>
      </c>
      <c r="CK120">
        <f>POWER((Table1[[#This Row],[PROMEDIO-HUMANO]]-CJ120),2)</f>
        <v>42.25</v>
      </c>
      <c r="CL120">
        <v>49</v>
      </c>
      <c r="CM120">
        <v>0.22058823529400001</v>
      </c>
      <c r="CN120" s="68">
        <f t="shared" si="167"/>
        <v>5.1957179930801205</v>
      </c>
      <c r="CO120" s="16">
        <f>ABS(Table1[[#This Row],[PROMEDIO-HUMANO]]-CJ120)</f>
        <v>6.5</v>
      </c>
      <c r="CP120" s="16">
        <f>ABS(Table1[[#This Row],[PROMEDIO-HUMANO]]-CM120)</f>
        <v>2.2794117647059999</v>
      </c>
    </row>
    <row r="121" spans="1:94" ht="25.5">
      <c r="A121">
        <v>1</v>
      </c>
      <c r="B121" s="15" t="s">
        <v>195</v>
      </c>
      <c r="C121" s="16">
        <v>0</v>
      </c>
      <c r="D121" s="16">
        <f t="shared" si="84"/>
        <v>0</v>
      </c>
      <c r="E121" s="28">
        <v>4</v>
      </c>
      <c r="F121" s="16">
        <f t="shared" si="128"/>
        <v>16</v>
      </c>
      <c r="G121" s="16">
        <v>2</v>
      </c>
      <c r="H121" s="16">
        <f t="shared" si="129"/>
        <v>4</v>
      </c>
      <c r="I121" s="16">
        <v>6</v>
      </c>
      <c r="J121" s="16">
        <f t="shared" si="130"/>
        <v>36</v>
      </c>
      <c r="K121" s="26">
        <f t="shared" si="131"/>
        <v>3</v>
      </c>
      <c r="L121" s="26">
        <v>0</v>
      </c>
      <c r="M121" s="26">
        <f t="shared" si="132"/>
        <v>9</v>
      </c>
      <c r="N121" s="26">
        <f t="shared" si="133"/>
        <v>3</v>
      </c>
      <c r="O121" s="61">
        <v>0</v>
      </c>
      <c r="P121" s="44">
        <f t="shared" si="134"/>
        <v>9</v>
      </c>
      <c r="Q121" s="61">
        <v>7</v>
      </c>
      <c r="R121" s="61">
        <f t="shared" si="135"/>
        <v>16</v>
      </c>
      <c r="S121" s="61">
        <v>7</v>
      </c>
      <c r="T121" s="61">
        <f t="shared" si="136"/>
        <v>16</v>
      </c>
      <c r="U121" s="61">
        <v>4</v>
      </c>
      <c r="V121" s="61">
        <f t="shared" si="137"/>
        <v>1</v>
      </c>
      <c r="W121" s="61">
        <v>7</v>
      </c>
      <c r="X121" s="61">
        <f t="shared" si="138"/>
        <v>16</v>
      </c>
      <c r="Y121" s="61">
        <v>4</v>
      </c>
      <c r="Z121" s="61">
        <f t="shared" si="139"/>
        <v>1</v>
      </c>
      <c r="AA121" s="61">
        <v>6</v>
      </c>
      <c r="AB121" s="61">
        <f t="shared" si="140"/>
        <v>9</v>
      </c>
      <c r="AC121" s="61">
        <v>7</v>
      </c>
      <c r="AD121" s="61">
        <f t="shared" si="141"/>
        <v>16</v>
      </c>
      <c r="AE121" s="61">
        <v>3</v>
      </c>
      <c r="AF121" s="61">
        <f t="shared" si="142"/>
        <v>0</v>
      </c>
      <c r="AG121" s="61">
        <v>8</v>
      </c>
      <c r="AH121" s="61">
        <f t="shared" si="143"/>
        <v>25</v>
      </c>
      <c r="AI121" s="61">
        <v>7</v>
      </c>
      <c r="AJ121" s="61">
        <f t="shared" si="144"/>
        <v>16</v>
      </c>
      <c r="AK121" s="61">
        <v>8</v>
      </c>
      <c r="AL121" s="61">
        <f t="shared" si="145"/>
        <v>25</v>
      </c>
      <c r="AM121" s="61">
        <v>4</v>
      </c>
      <c r="AN121" s="61">
        <f t="shared" si="146"/>
        <v>1</v>
      </c>
      <c r="AO121" s="61">
        <v>3</v>
      </c>
      <c r="AP121" s="61">
        <f t="shared" si="147"/>
        <v>0</v>
      </c>
      <c r="AQ121" s="61">
        <v>5</v>
      </c>
      <c r="AR121" s="61">
        <f t="shared" si="148"/>
        <v>4</v>
      </c>
      <c r="AS121" s="61">
        <v>10</v>
      </c>
      <c r="AT121" s="61">
        <f t="shared" si="149"/>
        <v>49</v>
      </c>
      <c r="AU121" s="61">
        <v>7</v>
      </c>
      <c r="AV121" s="61">
        <f t="shared" si="150"/>
        <v>16</v>
      </c>
      <c r="AW121" s="61">
        <v>1</v>
      </c>
      <c r="AX121" s="61">
        <f t="shared" si="151"/>
        <v>4</v>
      </c>
      <c r="AY121" s="61">
        <v>0</v>
      </c>
      <c r="AZ121" s="61">
        <f t="shared" si="152"/>
        <v>9</v>
      </c>
      <c r="BA121" s="61">
        <v>4</v>
      </c>
      <c r="BB121" s="61">
        <f t="shared" si="153"/>
        <v>1</v>
      </c>
      <c r="BC121" s="61">
        <v>6</v>
      </c>
      <c r="BD121" s="61">
        <f t="shared" si="154"/>
        <v>9</v>
      </c>
      <c r="BE121" s="61">
        <v>4</v>
      </c>
      <c r="BF121" s="61">
        <f t="shared" si="155"/>
        <v>1</v>
      </c>
      <c r="BG121" s="61">
        <v>5</v>
      </c>
      <c r="BH121" s="61">
        <f t="shared" si="156"/>
        <v>4</v>
      </c>
      <c r="BI121" s="61">
        <v>7</v>
      </c>
      <c r="BJ121" s="61">
        <f t="shared" si="157"/>
        <v>16</v>
      </c>
      <c r="BK121" s="61">
        <v>10</v>
      </c>
      <c r="BL121" s="61">
        <f t="shared" si="158"/>
        <v>49</v>
      </c>
      <c r="BM121" s="61">
        <v>9</v>
      </c>
      <c r="BN121" s="61">
        <f t="shared" si="159"/>
        <v>36</v>
      </c>
      <c r="BO121" s="61">
        <v>10</v>
      </c>
      <c r="BP121" s="61">
        <f t="shared" si="160"/>
        <v>49</v>
      </c>
      <c r="BQ121" s="61">
        <v>7</v>
      </c>
      <c r="BR121" s="61">
        <f t="shared" si="161"/>
        <v>16</v>
      </c>
      <c r="BS121" s="61">
        <v>6</v>
      </c>
      <c r="BT121" s="61">
        <f t="shared" si="162"/>
        <v>9</v>
      </c>
      <c r="BU121" s="61">
        <v>10</v>
      </c>
      <c r="BV121" s="61">
        <f t="shared" si="163"/>
        <v>49</v>
      </c>
      <c r="BW121" s="30">
        <v>6</v>
      </c>
      <c r="BX121" s="20">
        <f t="shared" si="164"/>
        <v>9</v>
      </c>
      <c r="BY121" s="26">
        <f t="shared" si="125"/>
        <v>5.875</v>
      </c>
      <c r="BZ121" s="26"/>
      <c r="CA121" s="26">
        <f t="shared" si="126"/>
        <v>8.265625</v>
      </c>
      <c r="CB121" s="16">
        <v>0</v>
      </c>
      <c r="CC121" s="16">
        <v>10</v>
      </c>
      <c r="CD121" s="20">
        <f t="shared" si="165"/>
        <v>100</v>
      </c>
      <c r="CE121" s="40">
        <v>0</v>
      </c>
      <c r="CF121" s="46">
        <f t="shared" si="166"/>
        <v>9</v>
      </c>
      <c r="CG121" s="60">
        <f>Table1[[#This Row],[PROMEDIO-HUMANO]]/10</f>
        <v>0.3</v>
      </c>
      <c r="CH121" s="40">
        <v>10</v>
      </c>
      <c r="CI121" s="16">
        <v>0</v>
      </c>
      <c r="CJ121" s="16">
        <f t="shared" si="127"/>
        <v>9</v>
      </c>
      <c r="CK121">
        <f>POWER((Table1[[#This Row],[PROMEDIO-HUMANO]]-CJ121),2)</f>
        <v>36</v>
      </c>
      <c r="CL121">
        <v>42.25</v>
      </c>
      <c r="CM121">
        <v>0.22321428571400001</v>
      </c>
      <c r="CN121" s="68">
        <f t="shared" si="167"/>
        <v>7.7105389030628109</v>
      </c>
      <c r="CO121" s="16">
        <f>ABS(Table1[[#This Row],[PROMEDIO-HUMANO]]-CJ121)</f>
        <v>6</v>
      </c>
      <c r="CP121" s="16">
        <f>ABS(Table1[[#This Row],[PROMEDIO-HUMANO]]-CM121)</f>
        <v>2.776785714286</v>
      </c>
    </row>
    <row r="122" spans="1:94" ht="25.5">
      <c r="A122">
        <v>1</v>
      </c>
      <c r="B122" s="17" t="s">
        <v>198</v>
      </c>
      <c r="C122" s="16">
        <v>0</v>
      </c>
      <c r="D122" s="16">
        <f t="shared" si="84"/>
        <v>0</v>
      </c>
      <c r="E122" s="28">
        <v>5</v>
      </c>
      <c r="F122" s="16">
        <f t="shared" si="128"/>
        <v>25</v>
      </c>
      <c r="G122" s="16">
        <v>1</v>
      </c>
      <c r="H122" s="16">
        <f t="shared" si="129"/>
        <v>1</v>
      </c>
      <c r="I122" s="16">
        <v>4</v>
      </c>
      <c r="J122" s="16">
        <f t="shared" si="130"/>
        <v>16</v>
      </c>
      <c r="K122" s="26">
        <f t="shared" si="131"/>
        <v>2.5</v>
      </c>
      <c r="L122" s="26">
        <v>1.36363636364</v>
      </c>
      <c r="M122" s="26">
        <f t="shared" si="132"/>
        <v>1.2913223140413224</v>
      </c>
      <c r="N122" s="26">
        <f t="shared" si="133"/>
        <v>1.13636363636</v>
      </c>
      <c r="O122" s="61">
        <v>0</v>
      </c>
      <c r="P122" s="44">
        <f t="shared" si="134"/>
        <v>6.25</v>
      </c>
      <c r="Q122" s="61">
        <v>8</v>
      </c>
      <c r="R122" s="61">
        <f t="shared" si="135"/>
        <v>30.25</v>
      </c>
      <c r="S122" s="61">
        <v>5</v>
      </c>
      <c r="T122" s="61">
        <f t="shared" si="136"/>
        <v>6.25</v>
      </c>
      <c r="U122" s="61">
        <v>5</v>
      </c>
      <c r="V122" s="61">
        <f t="shared" si="137"/>
        <v>6.25</v>
      </c>
      <c r="W122" s="61">
        <v>1</v>
      </c>
      <c r="X122" s="61">
        <f t="shared" si="138"/>
        <v>2.25</v>
      </c>
      <c r="Y122" s="61">
        <v>8</v>
      </c>
      <c r="Z122" s="61">
        <f t="shared" si="139"/>
        <v>30.25</v>
      </c>
      <c r="AA122" s="61">
        <v>10</v>
      </c>
      <c r="AB122" s="61">
        <f t="shared" si="140"/>
        <v>56.25</v>
      </c>
      <c r="AC122" s="61">
        <v>5</v>
      </c>
      <c r="AD122" s="61">
        <f t="shared" si="141"/>
        <v>6.25</v>
      </c>
      <c r="AE122" s="61">
        <v>3</v>
      </c>
      <c r="AF122" s="61">
        <f t="shared" si="142"/>
        <v>0.25</v>
      </c>
      <c r="AG122" s="61">
        <v>0</v>
      </c>
      <c r="AH122" s="61">
        <f t="shared" si="143"/>
        <v>6.25</v>
      </c>
      <c r="AI122" s="61">
        <v>5</v>
      </c>
      <c r="AJ122" s="61">
        <f t="shared" si="144"/>
        <v>6.25</v>
      </c>
      <c r="AK122" s="61">
        <v>6</v>
      </c>
      <c r="AL122" s="61">
        <f t="shared" si="145"/>
        <v>12.25</v>
      </c>
      <c r="AM122" s="61">
        <v>10</v>
      </c>
      <c r="AN122" s="61">
        <f t="shared" si="146"/>
        <v>56.25</v>
      </c>
      <c r="AO122" s="61">
        <v>8</v>
      </c>
      <c r="AP122" s="61">
        <f t="shared" si="147"/>
        <v>30.25</v>
      </c>
      <c r="AQ122" s="61">
        <v>6</v>
      </c>
      <c r="AR122" s="61">
        <f t="shared" si="148"/>
        <v>12.25</v>
      </c>
      <c r="AS122" s="61">
        <v>8</v>
      </c>
      <c r="AT122" s="61">
        <f t="shared" si="149"/>
        <v>30.25</v>
      </c>
      <c r="AU122" s="61">
        <v>9</v>
      </c>
      <c r="AV122" s="61">
        <f t="shared" si="150"/>
        <v>42.25</v>
      </c>
      <c r="AW122" s="61">
        <v>4</v>
      </c>
      <c r="AX122" s="61">
        <f t="shared" si="151"/>
        <v>2.25</v>
      </c>
      <c r="AY122" s="61">
        <v>5</v>
      </c>
      <c r="AZ122" s="61">
        <f t="shared" si="152"/>
        <v>6.25</v>
      </c>
      <c r="BA122" s="61">
        <v>3</v>
      </c>
      <c r="BB122" s="61">
        <f t="shared" si="153"/>
        <v>0.25</v>
      </c>
      <c r="BC122" s="61">
        <v>2</v>
      </c>
      <c r="BD122" s="61">
        <f t="shared" si="154"/>
        <v>0.25</v>
      </c>
      <c r="BE122" s="61">
        <v>8</v>
      </c>
      <c r="BF122" s="61">
        <f t="shared" si="155"/>
        <v>30.25</v>
      </c>
      <c r="BG122" s="61">
        <v>0</v>
      </c>
      <c r="BH122" s="61">
        <f t="shared" si="156"/>
        <v>6.25</v>
      </c>
      <c r="BI122" s="61">
        <v>4</v>
      </c>
      <c r="BJ122" s="61">
        <f t="shared" si="157"/>
        <v>2.25</v>
      </c>
      <c r="BK122" s="61">
        <v>9</v>
      </c>
      <c r="BL122" s="61">
        <f t="shared" si="158"/>
        <v>42.25</v>
      </c>
      <c r="BM122" s="61">
        <v>9</v>
      </c>
      <c r="BN122" s="61">
        <f t="shared" si="159"/>
        <v>42.25</v>
      </c>
      <c r="BO122" s="61">
        <v>1</v>
      </c>
      <c r="BP122" s="61">
        <f t="shared" si="160"/>
        <v>2.25</v>
      </c>
      <c r="BQ122" s="61">
        <v>9</v>
      </c>
      <c r="BR122" s="61">
        <f t="shared" si="161"/>
        <v>42.25</v>
      </c>
      <c r="BS122" s="61">
        <v>5</v>
      </c>
      <c r="BT122" s="61">
        <f t="shared" si="162"/>
        <v>6.25</v>
      </c>
      <c r="BU122" s="61">
        <v>10</v>
      </c>
      <c r="BV122" s="61">
        <f t="shared" si="163"/>
        <v>56.25</v>
      </c>
      <c r="BW122" s="30">
        <v>6</v>
      </c>
      <c r="BX122" s="20">
        <f t="shared" si="164"/>
        <v>12.25</v>
      </c>
      <c r="BY122" s="26">
        <f t="shared" si="125"/>
        <v>5.53125</v>
      </c>
      <c r="BZ122" s="26"/>
      <c r="CA122" s="26">
        <f t="shared" si="126"/>
        <v>9.1884765625</v>
      </c>
      <c r="CB122" s="16">
        <v>0</v>
      </c>
      <c r="CC122" s="16">
        <v>10</v>
      </c>
      <c r="CD122" s="20">
        <f t="shared" si="165"/>
        <v>100</v>
      </c>
      <c r="CE122" s="40">
        <v>2.1428571428600001</v>
      </c>
      <c r="CF122" s="46">
        <f t="shared" si="166"/>
        <v>0.1275510204061224</v>
      </c>
      <c r="CG122" s="60">
        <f>Table1[[#This Row],[PROMEDIO-HUMANO]]/10</f>
        <v>0.25</v>
      </c>
      <c r="CH122" s="40">
        <v>7.8571428571400004</v>
      </c>
      <c r="CI122" s="16">
        <v>2.12</v>
      </c>
      <c r="CJ122" s="16">
        <f t="shared" si="127"/>
        <v>6.88</v>
      </c>
      <c r="CK122">
        <f>POWER((Table1[[#This Row],[PROMEDIO-HUMANO]]-CJ122),2)</f>
        <v>19.1844</v>
      </c>
      <c r="CL122">
        <v>19.1844</v>
      </c>
      <c r="CM122">
        <v>0.48611111111100003</v>
      </c>
      <c r="CN122" s="68">
        <f t="shared" si="167"/>
        <v>4.0557484567905702</v>
      </c>
      <c r="CO122" s="16">
        <f>ABS(Table1[[#This Row],[PROMEDIO-HUMANO]]-CJ122)</f>
        <v>4.38</v>
      </c>
      <c r="CP122" s="16">
        <f>ABS(Table1[[#This Row],[PROMEDIO-HUMANO]]-CM122)</f>
        <v>2.0138888888889999</v>
      </c>
    </row>
    <row r="123" spans="1:94" ht="25.5">
      <c r="A123">
        <v>1</v>
      </c>
      <c r="B123" s="17" t="s">
        <v>200</v>
      </c>
      <c r="C123" s="16">
        <v>0</v>
      </c>
      <c r="D123" s="16">
        <f t="shared" si="84"/>
        <v>0</v>
      </c>
      <c r="E123" s="28">
        <v>0</v>
      </c>
      <c r="F123" s="16">
        <f t="shared" si="128"/>
        <v>0</v>
      </c>
      <c r="G123" s="16">
        <v>3</v>
      </c>
      <c r="H123" s="16">
        <f t="shared" si="129"/>
        <v>9</v>
      </c>
      <c r="I123" s="16">
        <v>7</v>
      </c>
      <c r="J123" s="16">
        <f t="shared" si="130"/>
        <v>49</v>
      </c>
      <c r="K123" s="26">
        <f t="shared" si="131"/>
        <v>2.5</v>
      </c>
      <c r="L123" s="26">
        <v>1.6666666666700001</v>
      </c>
      <c r="M123" s="26">
        <f t="shared" si="132"/>
        <v>0.69444444443888875</v>
      </c>
      <c r="N123" s="26">
        <f t="shared" si="133"/>
        <v>0.83333333332999993</v>
      </c>
      <c r="O123" s="61">
        <v>1</v>
      </c>
      <c r="P123" s="44">
        <f t="shared" si="134"/>
        <v>2.25</v>
      </c>
      <c r="Q123" s="61">
        <v>7</v>
      </c>
      <c r="R123" s="61">
        <f t="shared" si="135"/>
        <v>20.25</v>
      </c>
      <c r="S123" s="61">
        <v>3</v>
      </c>
      <c r="T123" s="61">
        <f t="shared" si="136"/>
        <v>0.25</v>
      </c>
      <c r="U123" s="61">
        <v>3</v>
      </c>
      <c r="V123" s="61">
        <f t="shared" si="137"/>
        <v>0.25</v>
      </c>
      <c r="W123" s="61">
        <v>6</v>
      </c>
      <c r="X123" s="61">
        <f t="shared" si="138"/>
        <v>12.25</v>
      </c>
      <c r="Y123" s="61">
        <v>3</v>
      </c>
      <c r="Z123" s="61">
        <f t="shared" si="139"/>
        <v>0.25</v>
      </c>
      <c r="AA123" s="61">
        <v>4</v>
      </c>
      <c r="AB123" s="61">
        <f t="shared" si="140"/>
        <v>2.25</v>
      </c>
      <c r="AC123" s="61">
        <v>0</v>
      </c>
      <c r="AD123" s="61">
        <f t="shared" si="141"/>
        <v>6.25</v>
      </c>
      <c r="AE123" s="61">
        <v>3</v>
      </c>
      <c r="AF123" s="61">
        <f t="shared" si="142"/>
        <v>0.25</v>
      </c>
      <c r="AG123" s="61">
        <v>9</v>
      </c>
      <c r="AH123" s="61">
        <f t="shared" si="143"/>
        <v>42.25</v>
      </c>
      <c r="AI123" s="61">
        <v>6</v>
      </c>
      <c r="AJ123" s="61">
        <f t="shared" si="144"/>
        <v>12.25</v>
      </c>
      <c r="AK123" s="61">
        <v>10</v>
      </c>
      <c r="AL123" s="61">
        <f t="shared" si="145"/>
        <v>56.25</v>
      </c>
      <c r="AM123" s="61">
        <v>6</v>
      </c>
      <c r="AN123" s="61">
        <f t="shared" si="146"/>
        <v>12.25</v>
      </c>
      <c r="AO123" s="61">
        <v>9</v>
      </c>
      <c r="AP123" s="61">
        <f t="shared" si="147"/>
        <v>42.25</v>
      </c>
      <c r="AQ123" s="61">
        <v>5</v>
      </c>
      <c r="AR123" s="61">
        <f t="shared" si="148"/>
        <v>6.25</v>
      </c>
      <c r="AS123" s="61">
        <v>7</v>
      </c>
      <c r="AT123" s="61">
        <f t="shared" si="149"/>
        <v>20.25</v>
      </c>
      <c r="AU123" s="61">
        <v>8</v>
      </c>
      <c r="AV123" s="61">
        <f t="shared" si="150"/>
        <v>30.25</v>
      </c>
      <c r="AW123" s="61">
        <v>6</v>
      </c>
      <c r="AX123" s="61">
        <f t="shared" si="151"/>
        <v>12.25</v>
      </c>
      <c r="AY123" s="61">
        <v>1</v>
      </c>
      <c r="AZ123" s="61">
        <f t="shared" si="152"/>
        <v>2.25</v>
      </c>
      <c r="BA123" s="61">
        <v>5</v>
      </c>
      <c r="BB123" s="61">
        <f t="shared" si="153"/>
        <v>6.25</v>
      </c>
      <c r="BC123" s="61">
        <v>5</v>
      </c>
      <c r="BD123" s="61">
        <f t="shared" si="154"/>
        <v>6.25</v>
      </c>
      <c r="BE123" s="61">
        <v>7</v>
      </c>
      <c r="BF123" s="61">
        <f t="shared" si="155"/>
        <v>20.25</v>
      </c>
      <c r="BG123" s="61">
        <v>1</v>
      </c>
      <c r="BH123" s="61">
        <f t="shared" si="156"/>
        <v>2.25</v>
      </c>
      <c r="BI123" s="61">
        <v>7</v>
      </c>
      <c r="BJ123" s="61">
        <f t="shared" si="157"/>
        <v>20.25</v>
      </c>
      <c r="BK123" s="61">
        <v>9</v>
      </c>
      <c r="BL123" s="61">
        <f t="shared" si="158"/>
        <v>42.25</v>
      </c>
      <c r="BM123" s="61">
        <v>2</v>
      </c>
      <c r="BN123" s="61">
        <f t="shared" si="159"/>
        <v>0.25</v>
      </c>
      <c r="BO123" s="61">
        <v>2</v>
      </c>
      <c r="BP123" s="61">
        <f t="shared" si="160"/>
        <v>0.25</v>
      </c>
      <c r="BQ123" s="61">
        <v>3</v>
      </c>
      <c r="BR123" s="61">
        <f t="shared" si="161"/>
        <v>0.25</v>
      </c>
      <c r="BS123" s="61">
        <v>9</v>
      </c>
      <c r="BT123" s="61">
        <f t="shared" si="162"/>
        <v>42.25</v>
      </c>
      <c r="BU123" s="61">
        <v>10</v>
      </c>
      <c r="BV123" s="61">
        <f t="shared" si="163"/>
        <v>56.25</v>
      </c>
      <c r="BW123" s="30">
        <v>9</v>
      </c>
      <c r="BX123" s="20">
        <f t="shared" si="164"/>
        <v>42.25</v>
      </c>
      <c r="BY123" s="26">
        <f t="shared" si="125"/>
        <v>5.46875</v>
      </c>
      <c r="BZ123" s="26"/>
      <c r="CA123" s="26">
        <f t="shared" si="126"/>
        <v>8.8134765625</v>
      </c>
      <c r="CB123" s="16">
        <v>0</v>
      </c>
      <c r="CC123" s="16">
        <v>10</v>
      </c>
      <c r="CD123" s="20">
        <f t="shared" si="165"/>
        <v>100</v>
      </c>
      <c r="CE123" s="40">
        <v>0</v>
      </c>
      <c r="CF123" s="46">
        <f t="shared" si="166"/>
        <v>6.25</v>
      </c>
      <c r="CG123" s="60">
        <f>Table1[[#This Row],[PROMEDIO-HUMANO]]/10</f>
        <v>0.25</v>
      </c>
      <c r="CH123" s="40">
        <v>10</v>
      </c>
      <c r="CI123" s="16">
        <v>0</v>
      </c>
      <c r="CJ123" s="16">
        <f t="shared" si="127"/>
        <v>9</v>
      </c>
      <c r="CK123">
        <f>POWER((Table1[[#This Row],[PROMEDIO-HUMANO]]-CJ123),2)</f>
        <v>42.25</v>
      </c>
      <c r="CL123">
        <v>30.25</v>
      </c>
      <c r="CM123">
        <v>0.62389830508499999</v>
      </c>
      <c r="CN123" s="68">
        <f t="shared" si="167"/>
        <v>3.5197575696629357</v>
      </c>
      <c r="CO123" s="16">
        <f>ABS(Table1[[#This Row],[PROMEDIO-HUMANO]]-CJ123)</f>
        <v>6.5</v>
      </c>
      <c r="CP123" s="16">
        <f>ABS(Table1[[#This Row],[PROMEDIO-HUMANO]]-CM123)</f>
        <v>1.876101694915</v>
      </c>
    </row>
    <row r="124" spans="1:94" ht="25.5">
      <c r="A124">
        <v>1</v>
      </c>
      <c r="B124" s="15" t="s">
        <v>201</v>
      </c>
      <c r="C124" s="16">
        <v>6</v>
      </c>
      <c r="D124" s="16">
        <f t="shared" si="84"/>
        <v>36</v>
      </c>
      <c r="E124" s="28">
        <v>7</v>
      </c>
      <c r="F124" s="16">
        <f t="shared" si="128"/>
        <v>49</v>
      </c>
      <c r="G124" s="16">
        <v>1</v>
      </c>
      <c r="H124" s="16">
        <f t="shared" si="129"/>
        <v>1</v>
      </c>
      <c r="I124" s="16">
        <v>4</v>
      </c>
      <c r="J124" s="16">
        <f t="shared" si="130"/>
        <v>16</v>
      </c>
      <c r="K124" s="26">
        <f t="shared" si="131"/>
        <v>4.5</v>
      </c>
      <c r="L124" s="26">
        <v>2.30769230769</v>
      </c>
      <c r="M124" s="26">
        <f t="shared" si="132"/>
        <v>4.806213017761598</v>
      </c>
      <c r="N124" s="26">
        <f t="shared" si="133"/>
        <v>2.19230769231</v>
      </c>
      <c r="O124" s="61">
        <v>0</v>
      </c>
      <c r="P124" s="44">
        <f t="shared" si="134"/>
        <v>20.25</v>
      </c>
      <c r="Q124" s="61">
        <v>7</v>
      </c>
      <c r="R124" s="61">
        <f t="shared" si="135"/>
        <v>6.25</v>
      </c>
      <c r="S124" s="61">
        <v>9</v>
      </c>
      <c r="T124" s="61">
        <f t="shared" si="136"/>
        <v>20.25</v>
      </c>
      <c r="U124" s="61">
        <v>2</v>
      </c>
      <c r="V124" s="61">
        <f t="shared" si="137"/>
        <v>6.25</v>
      </c>
      <c r="W124" s="61">
        <v>5</v>
      </c>
      <c r="X124" s="61">
        <f t="shared" si="138"/>
        <v>0.25</v>
      </c>
      <c r="Y124" s="61">
        <v>1</v>
      </c>
      <c r="Z124" s="61">
        <f t="shared" si="139"/>
        <v>12.25</v>
      </c>
      <c r="AA124" s="61">
        <v>3</v>
      </c>
      <c r="AB124" s="61">
        <f t="shared" si="140"/>
        <v>2.25</v>
      </c>
      <c r="AC124" s="61">
        <v>7</v>
      </c>
      <c r="AD124" s="61">
        <f t="shared" si="141"/>
        <v>6.25</v>
      </c>
      <c r="AE124" s="61">
        <v>1</v>
      </c>
      <c r="AF124" s="61">
        <f t="shared" si="142"/>
        <v>12.25</v>
      </c>
      <c r="AG124" s="61">
        <v>10</v>
      </c>
      <c r="AH124" s="61">
        <f t="shared" si="143"/>
        <v>30.25</v>
      </c>
      <c r="AI124" s="61">
        <v>4</v>
      </c>
      <c r="AJ124" s="61">
        <f t="shared" si="144"/>
        <v>0.25</v>
      </c>
      <c r="AK124" s="61">
        <v>6</v>
      </c>
      <c r="AL124" s="61">
        <f t="shared" si="145"/>
        <v>2.25</v>
      </c>
      <c r="AM124" s="61">
        <v>1</v>
      </c>
      <c r="AN124" s="61">
        <f t="shared" si="146"/>
        <v>12.25</v>
      </c>
      <c r="AO124" s="61">
        <v>9</v>
      </c>
      <c r="AP124" s="61">
        <f t="shared" si="147"/>
        <v>20.25</v>
      </c>
      <c r="AQ124" s="61">
        <v>8</v>
      </c>
      <c r="AR124" s="61">
        <f t="shared" si="148"/>
        <v>12.25</v>
      </c>
      <c r="AS124" s="61">
        <v>10</v>
      </c>
      <c r="AT124" s="61">
        <f t="shared" si="149"/>
        <v>30.25</v>
      </c>
      <c r="AU124" s="61">
        <v>6</v>
      </c>
      <c r="AV124" s="61">
        <f t="shared" si="150"/>
        <v>2.25</v>
      </c>
      <c r="AW124" s="61">
        <v>4</v>
      </c>
      <c r="AX124" s="61">
        <f t="shared" si="151"/>
        <v>0.25</v>
      </c>
      <c r="AY124" s="61">
        <v>4</v>
      </c>
      <c r="AZ124" s="61">
        <f t="shared" si="152"/>
        <v>0.25</v>
      </c>
      <c r="BA124" s="61">
        <v>2</v>
      </c>
      <c r="BB124" s="61">
        <f t="shared" si="153"/>
        <v>6.25</v>
      </c>
      <c r="BC124" s="61">
        <v>1</v>
      </c>
      <c r="BD124" s="61">
        <f t="shared" si="154"/>
        <v>12.25</v>
      </c>
      <c r="BE124" s="61">
        <v>4</v>
      </c>
      <c r="BF124" s="61">
        <f t="shared" si="155"/>
        <v>0.25</v>
      </c>
      <c r="BG124" s="61">
        <v>10</v>
      </c>
      <c r="BH124" s="61">
        <f t="shared" si="156"/>
        <v>30.25</v>
      </c>
      <c r="BI124" s="61">
        <v>8</v>
      </c>
      <c r="BJ124" s="61">
        <f t="shared" si="157"/>
        <v>12.25</v>
      </c>
      <c r="BK124" s="61">
        <v>3</v>
      </c>
      <c r="BL124" s="61">
        <f t="shared" si="158"/>
        <v>2.25</v>
      </c>
      <c r="BM124" s="61">
        <v>3</v>
      </c>
      <c r="BN124" s="61">
        <f t="shared" si="159"/>
        <v>2.25</v>
      </c>
      <c r="BO124" s="61">
        <v>6</v>
      </c>
      <c r="BP124" s="61">
        <f t="shared" si="160"/>
        <v>2.25</v>
      </c>
      <c r="BQ124" s="61">
        <v>5</v>
      </c>
      <c r="BR124" s="61">
        <f t="shared" si="161"/>
        <v>0.25</v>
      </c>
      <c r="BS124" s="61">
        <v>3</v>
      </c>
      <c r="BT124" s="61">
        <f t="shared" si="162"/>
        <v>2.25</v>
      </c>
      <c r="BU124" s="61">
        <v>5</v>
      </c>
      <c r="BV124" s="61">
        <f t="shared" si="163"/>
        <v>0.25</v>
      </c>
      <c r="BW124" s="30">
        <v>7</v>
      </c>
      <c r="BX124" s="20">
        <f t="shared" si="164"/>
        <v>6.25</v>
      </c>
      <c r="BY124" s="26">
        <f t="shared" si="125"/>
        <v>4.90625</v>
      </c>
      <c r="BZ124" s="26"/>
      <c r="CA124" s="26">
        <f t="shared" si="126"/>
        <v>0.1650390625</v>
      </c>
      <c r="CB124" s="16">
        <v>0</v>
      </c>
      <c r="CC124" s="16">
        <v>10</v>
      </c>
      <c r="CD124" s="20">
        <f t="shared" si="165"/>
        <v>100</v>
      </c>
      <c r="CE124" s="40">
        <v>3.75</v>
      </c>
      <c r="CF124" s="46">
        <f t="shared" si="166"/>
        <v>0.5625</v>
      </c>
      <c r="CG124" s="60">
        <f>Table1[[#This Row],[PROMEDIO-HUMANO]]/10</f>
        <v>0.45</v>
      </c>
      <c r="CH124" s="40">
        <v>6.25</v>
      </c>
      <c r="CI124" s="16">
        <v>4.4249999999999998</v>
      </c>
      <c r="CJ124" s="16">
        <f t="shared" si="127"/>
        <v>4.5750000000000002</v>
      </c>
      <c r="CK124">
        <f>POWER((Table1[[#This Row],[PROMEDIO-HUMANO]]-CJ124),2)</f>
        <v>5.6250000000000267E-3</v>
      </c>
      <c r="CL124">
        <v>0.45562499999999978</v>
      </c>
      <c r="CM124">
        <v>0.51136363636399995</v>
      </c>
      <c r="CN124" s="68">
        <f t="shared" si="167"/>
        <v>15.909220041319413</v>
      </c>
      <c r="CO124" s="16">
        <f>ABS(Table1[[#This Row],[PROMEDIO-HUMANO]]-CJ124)</f>
        <v>7.5000000000000178E-2</v>
      </c>
      <c r="CP124" s="16">
        <f>ABS(Table1[[#This Row],[PROMEDIO-HUMANO]]-CM124)</f>
        <v>3.988636363636</v>
      </c>
    </row>
    <row r="125" spans="1:94" ht="25.5">
      <c r="A125">
        <v>1</v>
      </c>
      <c r="B125" s="15" t="s">
        <v>203</v>
      </c>
      <c r="C125" s="16">
        <v>0</v>
      </c>
      <c r="D125" s="16">
        <f t="shared" si="84"/>
        <v>0</v>
      </c>
      <c r="E125" s="28">
        <v>4</v>
      </c>
      <c r="F125" s="16">
        <f t="shared" si="128"/>
        <v>16</v>
      </c>
      <c r="G125" s="16">
        <v>1</v>
      </c>
      <c r="H125" s="16">
        <f t="shared" si="129"/>
        <v>1</v>
      </c>
      <c r="I125" s="16">
        <v>5</v>
      </c>
      <c r="J125" s="16">
        <f t="shared" si="130"/>
        <v>25</v>
      </c>
      <c r="K125" s="26">
        <f t="shared" si="131"/>
        <v>2.5</v>
      </c>
      <c r="L125" s="26">
        <v>1.25</v>
      </c>
      <c r="M125" s="26">
        <f t="shared" si="132"/>
        <v>1.5625</v>
      </c>
      <c r="N125" s="26">
        <f t="shared" si="133"/>
        <v>1.25</v>
      </c>
      <c r="O125" s="61">
        <v>0</v>
      </c>
      <c r="P125" s="44">
        <f t="shared" si="134"/>
        <v>6.25</v>
      </c>
      <c r="Q125" s="61">
        <v>6</v>
      </c>
      <c r="R125" s="61">
        <f t="shared" si="135"/>
        <v>12.25</v>
      </c>
      <c r="S125" s="61">
        <v>1</v>
      </c>
      <c r="T125" s="61">
        <f t="shared" si="136"/>
        <v>2.25</v>
      </c>
      <c r="U125" s="61">
        <v>5</v>
      </c>
      <c r="V125" s="61">
        <f t="shared" si="137"/>
        <v>6.25</v>
      </c>
      <c r="W125" s="61">
        <v>7</v>
      </c>
      <c r="X125" s="61">
        <f t="shared" si="138"/>
        <v>20.25</v>
      </c>
      <c r="Y125" s="61">
        <v>5</v>
      </c>
      <c r="Z125" s="61">
        <f t="shared" si="139"/>
        <v>6.25</v>
      </c>
      <c r="AA125" s="61">
        <v>7</v>
      </c>
      <c r="AB125" s="61">
        <f t="shared" si="140"/>
        <v>20.25</v>
      </c>
      <c r="AC125" s="61">
        <v>4</v>
      </c>
      <c r="AD125" s="61">
        <f t="shared" si="141"/>
        <v>2.25</v>
      </c>
      <c r="AE125" s="61">
        <v>4</v>
      </c>
      <c r="AF125" s="61">
        <f t="shared" si="142"/>
        <v>2.25</v>
      </c>
      <c r="AG125" s="61">
        <v>3</v>
      </c>
      <c r="AH125" s="61">
        <f t="shared" si="143"/>
        <v>0.25</v>
      </c>
      <c r="AI125" s="61">
        <v>4</v>
      </c>
      <c r="AJ125" s="61">
        <f t="shared" si="144"/>
        <v>2.25</v>
      </c>
      <c r="AK125" s="61">
        <v>10</v>
      </c>
      <c r="AL125" s="61">
        <f t="shared" si="145"/>
        <v>56.25</v>
      </c>
      <c r="AM125" s="61">
        <v>0</v>
      </c>
      <c r="AN125" s="61">
        <f t="shared" si="146"/>
        <v>6.25</v>
      </c>
      <c r="AO125" s="61">
        <v>2</v>
      </c>
      <c r="AP125" s="61">
        <f t="shared" si="147"/>
        <v>0.25</v>
      </c>
      <c r="AQ125" s="61">
        <v>7</v>
      </c>
      <c r="AR125" s="61">
        <f t="shared" si="148"/>
        <v>20.25</v>
      </c>
      <c r="AS125" s="61">
        <v>6</v>
      </c>
      <c r="AT125" s="61">
        <f t="shared" si="149"/>
        <v>12.25</v>
      </c>
      <c r="AU125" s="61">
        <v>9</v>
      </c>
      <c r="AV125" s="61">
        <f t="shared" si="150"/>
        <v>42.25</v>
      </c>
      <c r="AW125" s="61">
        <v>10</v>
      </c>
      <c r="AX125" s="61">
        <f t="shared" si="151"/>
        <v>56.25</v>
      </c>
      <c r="AY125" s="61">
        <v>5</v>
      </c>
      <c r="AZ125" s="61">
        <f t="shared" si="152"/>
        <v>6.25</v>
      </c>
      <c r="BA125" s="61">
        <v>2</v>
      </c>
      <c r="BB125" s="61">
        <f t="shared" si="153"/>
        <v>0.25</v>
      </c>
      <c r="BC125" s="61">
        <v>9</v>
      </c>
      <c r="BD125" s="61">
        <f t="shared" si="154"/>
        <v>42.25</v>
      </c>
      <c r="BE125" s="61">
        <v>9</v>
      </c>
      <c r="BF125" s="61">
        <f t="shared" si="155"/>
        <v>42.25</v>
      </c>
      <c r="BG125" s="61">
        <v>10</v>
      </c>
      <c r="BH125" s="61">
        <f t="shared" si="156"/>
        <v>56.25</v>
      </c>
      <c r="BI125" s="61">
        <v>7</v>
      </c>
      <c r="BJ125" s="61">
        <f t="shared" si="157"/>
        <v>20.25</v>
      </c>
      <c r="BK125" s="61">
        <v>1</v>
      </c>
      <c r="BL125" s="61">
        <f t="shared" si="158"/>
        <v>2.25</v>
      </c>
      <c r="BM125" s="61">
        <v>2</v>
      </c>
      <c r="BN125" s="61">
        <f t="shared" si="159"/>
        <v>0.25</v>
      </c>
      <c r="BO125" s="61">
        <v>2</v>
      </c>
      <c r="BP125" s="61">
        <f t="shared" si="160"/>
        <v>0.25</v>
      </c>
      <c r="BQ125" s="61">
        <v>4</v>
      </c>
      <c r="BR125" s="61">
        <f t="shared" si="161"/>
        <v>2.25</v>
      </c>
      <c r="BS125" s="61">
        <v>6</v>
      </c>
      <c r="BT125" s="61">
        <f t="shared" si="162"/>
        <v>12.25</v>
      </c>
      <c r="BU125" s="61">
        <v>0</v>
      </c>
      <c r="BV125" s="61">
        <f t="shared" si="163"/>
        <v>6.25</v>
      </c>
      <c r="BW125" s="30">
        <v>1</v>
      </c>
      <c r="BX125" s="20">
        <f t="shared" si="164"/>
        <v>2.25</v>
      </c>
      <c r="BY125" s="26">
        <f t="shared" si="125"/>
        <v>4.8125</v>
      </c>
      <c r="BZ125" s="26"/>
      <c r="CA125" s="26">
        <f t="shared" si="126"/>
        <v>5.34765625</v>
      </c>
      <c r="CB125" s="16">
        <v>0</v>
      </c>
      <c r="CC125" s="16">
        <v>10</v>
      </c>
      <c r="CD125" s="20">
        <f t="shared" si="165"/>
        <v>100</v>
      </c>
      <c r="CE125" s="40">
        <v>0</v>
      </c>
      <c r="CF125" s="46">
        <f t="shared" si="166"/>
        <v>6.25</v>
      </c>
      <c r="CG125" s="60">
        <f>Table1[[#This Row],[PROMEDIO-HUMANO]]/10</f>
        <v>0.25</v>
      </c>
      <c r="CH125" s="40">
        <v>10</v>
      </c>
      <c r="CI125" s="16">
        <v>0</v>
      </c>
      <c r="CJ125" s="16">
        <f t="shared" si="127"/>
        <v>9</v>
      </c>
      <c r="CK125">
        <f>POWER((Table1[[#This Row],[PROMEDIO-HUMANO]]-CJ125),2)</f>
        <v>42.25</v>
      </c>
      <c r="CL125">
        <v>52.5625</v>
      </c>
      <c r="CM125">
        <v>0.22321428571400001</v>
      </c>
      <c r="CN125" s="68">
        <f t="shared" si="167"/>
        <v>5.1837531887768113</v>
      </c>
      <c r="CO125" s="16">
        <f>ABS(Table1[[#This Row],[PROMEDIO-HUMANO]]-CJ125)</f>
        <v>6.5</v>
      </c>
      <c r="CP125" s="16">
        <f>ABS(Table1[[#This Row],[PROMEDIO-HUMANO]]-CM125)</f>
        <v>2.276785714286</v>
      </c>
    </row>
    <row r="126" spans="1:94" ht="25.5">
      <c r="A126">
        <v>1</v>
      </c>
      <c r="B126" s="17" t="s">
        <v>204</v>
      </c>
      <c r="C126" s="16">
        <v>0</v>
      </c>
      <c r="D126" s="16">
        <f t="shared" si="84"/>
        <v>0</v>
      </c>
      <c r="E126" s="28">
        <v>4</v>
      </c>
      <c r="F126" s="16">
        <f t="shared" si="128"/>
        <v>16</v>
      </c>
      <c r="G126" s="16">
        <v>2</v>
      </c>
      <c r="H126" s="16">
        <f t="shared" si="129"/>
        <v>4</v>
      </c>
      <c r="I126" s="16">
        <v>5</v>
      </c>
      <c r="J126" s="16">
        <f t="shared" si="130"/>
        <v>25</v>
      </c>
      <c r="K126" s="26">
        <f t="shared" si="131"/>
        <v>2.75</v>
      </c>
      <c r="L126" s="26">
        <v>1.7647058823499999</v>
      </c>
      <c r="M126" s="26">
        <f t="shared" si="132"/>
        <v>0.97080449827569215</v>
      </c>
      <c r="N126" s="26">
        <f t="shared" si="133"/>
        <v>0.98529411765000008</v>
      </c>
      <c r="O126" s="61">
        <v>1</v>
      </c>
      <c r="P126" s="44">
        <f t="shared" si="134"/>
        <v>3.0625</v>
      </c>
      <c r="Q126" s="61">
        <v>2</v>
      </c>
      <c r="R126" s="61">
        <f t="shared" si="135"/>
        <v>0.5625</v>
      </c>
      <c r="S126" s="61">
        <v>8</v>
      </c>
      <c r="T126" s="61">
        <f t="shared" si="136"/>
        <v>27.5625</v>
      </c>
      <c r="U126" s="61">
        <v>10</v>
      </c>
      <c r="V126" s="61">
        <f t="shared" si="137"/>
        <v>52.5625</v>
      </c>
      <c r="W126" s="61">
        <v>1</v>
      </c>
      <c r="X126" s="61">
        <f t="shared" si="138"/>
        <v>3.0625</v>
      </c>
      <c r="Y126" s="61">
        <v>6</v>
      </c>
      <c r="Z126" s="61">
        <f t="shared" si="139"/>
        <v>10.5625</v>
      </c>
      <c r="AA126" s="61">
        <v>0</v>
      </c>
      <c r="AB126" s="61">
        <f t="shared" si="140"/>
        <v>7.5625</v>
      </c>
      <c r="AC126" s="61">
        <v>1</v>
      </c>
      <c r="AD126" s="61">
        <f t="shared" si="141"/>
        <v>3.0625</v>
      </c>
      <c r="AE126" s="61">
        <v>8</v>
      </c>
      <c r="AF126" s="61">
        <f t="shared" si="142"/>
        <v>27.5625</v>
      </c>
      <c r="AG126" s="61">
        <v>2</v>
      </c>
      <c r="AH126" s="61">
        <f t="shared" si="143"/>
        <v>0.5625</v>
      </c>
      <c r="AI126" s="61">
        <v>5</v>
      </c>
      <c r="AJ126" s="61">
        <f t="shared" si="144"/>
        <v>5.0625</v>
      </c>
      <c r="AK126" s="61">
        <v>1</v>
      </c>
      <c r="AL126" s="61">
        <f t="shared" si="145"/>
        <v>3.0625</v>
      </c>
      <c r="AM126" s="61">
        <v>8</v>
      </c>
      <c r="AN126" s="61">
        <f t="shared" si="146"/>
        <v>27.5625</v>
      </c>
      <c r="AO126" s="61">
        <v>2</v>
      </c>
      <c r="AP126" s="61">
        <f t="shared" si="147"/>
        <v>0.5625</v>
      </c>
      <c r="AQ126" s="61">
        <v>5</v>
      </c>
      <c r="AR126" s="61">
        <f t="shared" si="148"/>
        <v>5.0625</v>
      </c>
      <c r="AS126" s="61">
        <v>5</v>
      </c>
      <c r="AT126" s="61">
        <f t="shared" si="149"/>
        <v>5.0625</v>
      </c>
      <c r="AU126" s="61">
        <v>3</v>
      </c>
      <c r="AV126" s="61">
        <f t="shared" si="150"/>
        <v>6.25E-2</v>
      </c>
      <c r="AW126" s="61">
        <v>10</v>
      </c>
      <c r="AX126" s="61">
        <f t="shared" si="151"/>
        <v>52.5625</v>
      </c>
      <c r="AY126" s="61">
        <v>0</v>
      </c>
      <c r="AZ126" s="61">
        <f t="shared" si="152"/>
        <v>7.5625</v>
      </c>
      <c r="BA126" s="61">
        <v>7</v>
      </c>
      <c r="BB126" s="61">
        <f t="shared" si="153"/>
        <v>18.0625</v>
      </c>
      <c r="BC126" s="61">
        <v>10</v>
      </c>
      <c r="BD126" s="61">
        <f t="shared" si="154"/>
        <v>52.5625</v>
      </c>
      <c r="BE126" s="61">
        <v>8</v>
      </c>
      <c r="BF126" s="61">
        <f t="shared" si="155"/>
        <v>27.5625</v>
      </c>
      <c r="BG126" s="61">
        <v>0</v>
      </c>
      <c r="BH126" s="61">
        <f t="shared" si="156"/>
        <v>7.5625</v>
      </c>
      <c r="BI126" s="61">
        <v>6</v>
      </c>
      <c r="BJ126" s="61">
        <f t="shared" si="157"/>
        <v>10.5625</v>
      </c>
      <c r="BK126" s="61">
        <v>1</v>
      </c>
      <c r="BL126" s="61">
        <f t="shared" si="158"/>
        <v>3.0625</v>
      </c>
      <c r="BM126" s="61">
        <v>2</v>
      </c>
      <c r="BN126" s="61">
        <f t="shared" si="159"/>
        <v>0.5625</v>
      </c>
      <c r="BO126" s="61">
        <v>6</v>
      </c>
      <c r="BP126" s="61">
        <f t="shared" si="160"/>
        <v>10.5625</v>
      </c>
      <c r="BQ126" s="61">
        <v>2</v>
      </c>
      <c r="BR126" s="61">
        <f t="shared" si="161"/>
        <v>0.5625</v>
      </c>
      <c r="BS126" s="61">
        <v>8</v>
      </c>
      <c r="BT126" s="61">
        <f t="shared" si="162"/>
        <v>27.5625</v>
      </c>
      <c r="BU126" s="61">
        <v>8</v>
      </c>
      <c r="BV126" s="61">
        <f t="shared" si="163"/>
        <v>27.5625</v>
      </c>
      <c r="BW126" s="30">
        <v>8</v>
      </c>
      <c r="BX126" s="20">
        <f t="shared" si="164"/>
        <v>27.5625</v>
      </c>
      <c r="BY126" s="26">
        <f t="shared" si="125"/>
        <v>4.75</v>
      </c>
      <c r="BZ126" s="26"/>
      <c r="CA126" s="26">
        <f t="shared" si="126"/>
        <v>4</v>
      </c>
      <c r="CB126" s="16">
        <v>0</v>
      </c>
      <c r="CC126" s="16">
        <v>10</v>
      </c>
      <c r="CD126" s="20">
        <f t="shared" si="165"/>
        <v>100</v>
      </c>
      <c r="CE126" s="40">
        <v>1.15384615385</v>
      </c>
      <c r="CF126" s="46">
        <f t="shared" si="166"/>
        <v>2.5477071005794381</v>
      </c>
      <c r="CG126" s="60">
        <f>Table1[[#This Row],[PROMEDIO-HUMANO]]/10</f>
        <v>0.27500000000000002</v>
      </c>
      <c r="CH126" s="40">
        <v>8.8461538461499991</v>
      </c>
      <c r="CI126" s="16">
        <v>6.73</v>
      </c>
      <c r="CJ126" s="16">
        <f t="shared" si="127"/>
        <v>2.2699999999999996</v>
      </c>
      <c r="CK126">
        <f>POWER((Table1[[#This Row],[PROMEDIO-HUMANO]]-CJ126),2)</f>
        <v>0.23040000000000041</v>
      </c>
      <c r="CL126">
        <v>5.2900000000000197E-2</v>
      </c>
      <c r="CM126">
        <v>0.45758928571399998</v>
      </c>
      <c r="CN126" s="68">
        <f t="shared" si="167"/>
        <v>5.2551468829732482</v>
      </c>
      <c r="CO126" s="16">
        <f>ABS(Table1[[#This Row],[PROMEDIO-HUMANO]]-CJ126)</f>
        <v>0.48000000000000043</v>
      </c>
      <c r="CP126" s="16">
        <f>ABS(Table1[[#This Row],[PROMEDIO-HUMANO]]-CM126)</f>
        <v>2.292410714286</v>
      </c>
    </row>
    <row r="127" spans="1:94">
      <c r="A127">
        <v>1</v>
      </c>
      <c r="B127" s="15" t="s">
        <v>205</v>
      </c>
      <c r="C127" s="16">
        <v>6</v>
      </c>
      <c r="D127" s="16">
        <f t="shared" si="84"/>
        <v>36</v>
      </c>
      <c r="E127" s="28">
        <v>6</v>
      </c>
      <c r="F127" s="16">
        <f t="shared" si="128"/>
        <v>36</v>
      </c>
      <c r="G127" s="16">
        <v>1</v>
      </c>
      <c r="H127" s="16">
        <f t="shared" si="129"/>
        <v>1</v>
      </c>
      <c r="I127" s="16">
        <v>7</v>
      </c>
      <c r="J127" s="16">
        <f t="shared" si="130"/>
        <v>49</v>
      </c>
      <c r="K127" s="26">
        <f t="shared" si="131"/>
        <v>5</v>
      </c>
      <c r="L127" s="26">
        <v>3.6</v>
      </c>
      <c r="M127" s="26">
        <f t="shared" si="132"/>
        <v>1.9599999999999997</v>
      </c>
      <c r="N127" s="26">
        <f t="shared" si="133"/>
        <v>1.4</v>
      </c>
      <c r="O127" s="61">
        <v>1</v>
      </c>
      <c r="P127" s="44">
        <f t="shared" si="134"/>
        <v>16</v>
      </c>
      <c r="Q127" s="61">
        <v>7</v>
      </c>
      <c r="R127" s="61">
        <f t="shared" si="135"/>
        <v>4</v>
      </c>
      <c r="S127" s="61">
        <v>6</v>
      </c>
      <c r="T127" s="61">
        <f t="shared" si="136"/>
        <v>1</v>
      </c>
      <c r="U127" s="61">
        <v>3</v>
      </c>
      <c r="V127" s="61">
        <f t="shared" si="137"/>
        <v>4</v>
      </c>
      <c r="W127" s="61">
        <v>7</v>
      </c>
      <c r="X127" s="61">
        <f t="shared" si="138"/>
        <v>4</v>
      </c>
      <c r="Y127" s="61">
        <v>6</v>
      </c>
      <c r="Z127" s="61">
        <f t="shared" si="139"/>
        <v>1</v>
      </c>
      <c r="AA127" s="61">
        <v>3</v>
      </c>
      <c r="AB127" s="61">
        <f t="shared" si="140"/>
        <v>4</v>
      </c>
      <c r="AC127" s="61">
        <v>4</v>
      </c>
      <c r="AD127" s="61">
        <f t="shared" si="141"/>
        <v>1</v>
      </c>
      <c r="AE127" s="61">
        <v>3</v>
      </c>
      <c r="AF127" s="61">
        <f t="shared" si="142"/>
        <v>4</v>
      </c>
      <c r="AG127" s="61">
        <v>3</v>
      </c>
      <c r="AH127" s="61">
        <f t="shared" si="143"/>
        <v>4</v>
      </c>
      <c r="AI127" s="61">
        <v>4</v>
      </c>
      <c r="AJ127" s="61">
        <f t="shared" si="144"/>
        <v>1</v>
      </c>
      <c r="AK127" s="61">
        <v>2</v>
      </c>
      <c r="AL127" s="61">
        <f t="shared" si="145"/>
        <v>9</v>
      </c>
      <c r="AM127" s="61">
        <v>0</v>
      </c>
      <c r="AN127" s="61">
        <f t="shared" si="146"/>
        <v>25</v>
      </c>
      <c r="AO127" s="61">
        <v>8</v>
      </c>
      <c r="AP127" s="61">
        <f t="shared" si="147"/>
        <v>9</v>
      </c>
      <c r="AQ127" s="61">
        <v>2</v>
      </c>
      <c r="AR127" s="61">
        <f t="shared" si="148"/>
        <v>9</v>
      </c>
      <c r="AS127" s="61">
        <v>8</v>
      </c>
      <c r="AT127" s="61">
        <f t="shared" si="149"/>
        <v>9</v>
      </c>
      <c r="AU127" s="61">
        <v>7</v>
      </c>
      <c r="AV127" s="61">
        <f t="shared" si="150"/>
        <v>4</v>
      </c>
      <c r="AW127" s="61">
        <v>1</v>
      </c>
      <c r="AX127" s="61">
        <f t="shared" si="151"/>
        <v>16</v>
      </c>
      <c r="AY127" s="61">
        <v>10</v>
      </c>
      <c r="AZ127" s="61">
        <f t="shared" si="152"/>
        <v>25</v>
      </c>
      <c r="BA127" s="61">
        <v>3</v>
      </c>
      <c r="BB127" s="61">
        <f t="shared" si="153"/>
        <v>4</v>
      </c>
      <c r="BC127" s="61">
        <v>2</v>
      </c>
      <c r="BD127" s="61">
        <f t="shared" si="154"/>
        <v>9</v>
      </c>
      <c r="BE127" s="61">
        <v>2</v>
      </c>
      <c r="BF127" s="61">
        <f t="shared" si="155"/>
        <v>9</v>
      </c>
      <c r="BG127" s="61">
        <v>7</v>
      </c>
      <c r="BH127" s="61">
        <f t="shared" si="156"/>
        <v>4</v>
      </c>
      <c r="BI127" s="61">
        <v>7</v>
      </c>
      <c r="BJ127" s="61">
        <f t="shared" si="157"/>
        <v>4</v>
      </c>
      <c r="BK127" s="61">
        <v>8</v>
      </c>
      <c r="BL127" s="61">
        <f t="shared" si="158"/>
        <v>9</v>
      </c>
      <c r="BM127" s="61">
        <v>1</v>
      </c>
      <c r="BN127" s="61">
        <f t="shared" si="159"/>
        <v>16</v>
      </c>
      <c r="BO127" s="61">
        <v>0</v>
      </c>
      <c r="BP127" s="61">
        <f t="shared" si="160"/>
        <v>25</v>
      </c>
      <c r="BQ127" s="61">
        <v>9</v>
      </c>
      <c r="BR127" s="61">
        <f t="shared" si="161"/>
        <v>16</v>
      </c>
      <c r="BS127" s="61">
        <v>7</v>
      </c>
      <c r="BT127" s="61">
        <f t="shared" si="162"/>
        <v>4</v>
      </c>
      <c r="BU127" s="61">
        <v>4</v>
      </c>
      <c r="BV127" s="61">
        <f t="shared" si="163"/>
        <v>1</v>
      </c>
      <c r="BW127" s="30">
        <v>8</v>
      </c>
      <c r="BX127" s="20">
        <f t="shared" si="164"/>
        <v>9</v>
      </c>
      <c r="BY127" s="26">
        <f t="shared" si="125"/>
        <v>4.6875</v>
      </c>
      <c r="BZ127" s="26"/>
      <c r="CA127" s="26">
        <f t="shared" si="126"/>
        <v>9.765625E-2</v>
      </c>
      <c r="CB127" s="16">
        <v>0</v>
      </c>
      <c r="CC127" s="16">
        <v>10</v>
      </c>
      <c r="CD127" s="20">
        <f t="shared" si="165"/>
        <v>100</v>
      </c>
      <c r="CE127" s="40">
        <v>2.1428571428600001</v>
      </c>
      <c r="CF127" s="46">
        <f t="shared" si="166"/>
        <v>8.1632653061061227</v>
      </c>
      <c r="CG127" s="60">
        <f>Table1[[#This Row],[PROMEDIO-HUMANO]]/10</f>
        <v>0.5</v>
      </c>
      <c r="CH127" s="40">
        <v>7.8571428571400004</v>
      </c>
      <c r="CI127" s="16">
        <v>2.12</v>
      </c>
      <c r="CJ127" s="16">
        <f t="shared" si="127"/>
        <v>6.88</v>
      </c>
      <c r="CK127">
        <f>POWER((Table1[[#This Row],[PROMEDIO-HUMANO]]-CJ127),2)</f>
        <v>3.5343999999999998</v>
      </c>
      <c r="CL127">
        <v>5.6643999999999997</v>
      </c>
      <c r="CM127">
        <v>0.90277777777799995</v>
      </c>
      <c r="CN127" s="68">
        <f t="shared" si="167"/>
        <v>16.787229938269785</v>
      </c>
      <c r="CO127" s="16">
        <f>ABS(Table1[[#This Row],[PROMEDIO-HUMANO]]-CJ127)</f>
        <v>1.88</v>
      </c>
      <c r="CP127" s="16">
        <f>ABS(Table1[[#This Row],[PROMEDIO-HUMANO]]-CM127)</f>
        <v>4.0972222222220003</v>
      </c>
    </row>
    <row r="128" spans="1:94" ht="25.5">
      <c r="A128">
        <v>1</v>
      </c>
      <c r="B128" s="17" t="s">
        <v>208</v>
      </c>
      <c r="C128" s="16">
        <v>1</v>
      </c>
      <c r="D128" s="16">
        <f t="shared" si="84"/>
        <v>1</v>
      </c>
      <c r="E128" s="28">
        <v>5</v>
      </c>
      <c r="F128" s="16">
        <f t="shared" si="128"/>
        <v>25</v>
      </c>
      <c r="G128" s="16">
        <v>3</v>
      </c>
      <c r="H128" s="16">
        <f t="shared" si="129"/>
        <v>9</v>
      </c>
      <c r="I128" s="16">
        <v>3</v>
      </c>
      <c r="J128" s="16">
        <f t="shared" si="130"/>
        <v>9</v>
      </c>
      <c r="K128" s="26">
        <f t="shared" si="131"/>
        <v>3</v>
      </c>
      <c r="L128" s="26">
        <v>0</v>
      </c>
      <c r="M128" s="26">
        <f t="shared" si="132"/>
        <v>9</v>
      </c>
      <c r="N128" s="26">
        <f t="shared" si="133"/>
        <v>3</v>
      </c>
      <c r="O128" s="61">
        <v>5</v>
      </c>
      <c r="P128" s="44">
        <f t="shared" si="134"/>
        <v>4</v>
      </c>
      <c r="Q128" s="61">
        <v>5</v>
      </c>
      <c r="R128" s="61">
        <f t="shared" si="135"/>
        <v>4</v>
      </c>
      <c r="S128" s="61">
        <v>4</v>
      </c>
      <c r="T128" s="61">
        <f t="shared" si="136"/>
        <v>1</v>
      </c>
      <c r="U128" s="61">
        <v>2</v>
      </c>
      <c r="V128" s="61">
        <f t="shared" si="137"/>
        <v>1</v>
      </c>
      <c r="W128" s="61">
        <v>8</v>
      </c>
      <c r="X128" s="61">
        <f t="shared" si="138"/>
        <v>25</v>
      </c>
      <c r="Y128" s="61">
        <v>1</v>
      </c>
      <c r="Z128" s="61">
        <f t="shared" si="139"/>
        <v>4</v>
      </c>
      <c r="AA128" s="61">
        <v>8</v>
      </c>
      <c r="AB128" s="61">
        <f t="shared" si="140"/>
        <v>25</v>
      </c>
      <c r="AC128" s="61">
        <v>5</v>
      </c>
      <c r="AD128" s="61">
        <f t="shared" si="141"/>
        <v>4</v>
      </c>
      <c r="AE128" s="61">
        <v>3</v>
      </c>
      <c r="AF128" s="61">
        <f t="shared" si="142"/>
        <v>0</v>
      </c>
      <c r="AG128" s="61">
        <v>0</v>
      </c>
      <c r="AH128" s="61">
        <f t="shared" si="143"/>
        <v>9</v>
      </c>
      <c r="AI128" s="61">
        <v>3</v>
      </c>
      <c r="AJ128" s="61">
        <f t="shared" si="144"/>
        <v>0</v>
      </c>
      <c r="AK128" s="61">
        <v>4</v>
      </c>
      <c r="AL128" s="61">
        <f t="shared" si="145"/>
        <v>1</v>
      </c>
      <c r="AM128" s="61">
        <v>8</v>
      </c>
      <c r="AN128" s="61">
        <f t="shared" si="146"/>
        <v>25</v>
      </c>
      <c r="AO128" s="61">
        <v>7</v>
      </c>
      <c r="AP128" s="61">
        <f t="shared" si="147"/>
        <v>16</v>
      </c>
      <c r="AQ128" s="61">
        <v>7</v>
      </c>
      <c r="AR128" s="61">
        <f t="shared" si="148"/>
        <v>16</v>
      </c>
      <c r="AS128" s="61">
        <v>8</v>
      </c>
      <c r="AT128" s="61">
        <f t="shared" si="149"/>
        <v>25</v>
      </c>
      <c r="AU128" s="61">
        <v>5</v>
      </c>
      <c r="AV128" s="61">
        <f t="shared" si="150"/>
        <v>4</v>
      </c>
      <c r="AW128" s="61">
        <v>10</v>
      </c>
      <c r="AX128" s="61">
        <f t="shared" si="151"/>
        <v>49</v>
      </c>
      <c r="AY128" s="61">
        <v>0</v>
      </c>
      <c r="AZ128" s="61">
        <f t="shared" si="152"/>
        <v>9</v>
      </c>
      <c r="BA128" s="61">
        <v>3</v>
      </c>
      <c r="BB128" s="61">
        <f t="shared" si="153"/>
        <v>0</v>
      </c>
      <c r="BC128" s="61">
        <v>3</v>
      </c>
      <c r="BD128" s="61">
        <f t="shared" si="154"/>
        <v>0</v>
      </c>
      <c r="BE128" s="61">
        <v>6</v>
      </c>
      <c r="BF128" s="61">
        <f t="shared" si="155"/>
        <v>9</v>
      </c>
      <c r="BG128" s="61">
        <v>5</v>
      </c>
      <c r="BH128" s="61">
        <f t="shared" si="156"/>
        <v>4</v>
      </c>
      <c r="BI128" s="61">
        <v>2</v>
      </c>
      <c r="BJ128" s="61">
        <f t="shared" si="157"/>
        <v>1</v>
      </c>
      <c r="BK128" s="61">
        <v>7</v>
      </c>
      <c r="BL128" s="61">
        <f t="shared" si="158"/>
        <v>16</v>
      </c>
      <c r="BM128" s="61">
        <v>6</v>
      </c>
      <c r="BN128" s="61">
        <f t="shared" si="159"/>
        <v>9</v>
      </c>
      <c r="BO128" s="61">
        <v>4</v>
      </c>
      <c r="BP128" s="61">
        <f t="shared" si="160"/>
        <v>1</v>
      </c>
      <c r="BQ128" s="61">
        <v>2</v>
      </c>
      <c r="BR128" s="61">
        <f t="shared" si="161"/>
        <v>1</v>
      </c>
      <c r="BS128" s="61">
        <v>3</v>
      </c>
      <c r="BT128" s="61">
        <f t="shared" si="162"/>
        <v>0</v>
      </c>
      <c r="BU128" s="61">
        <v>9</v>
      </c>
      <c r="BV128" s="61">
        <f t="shared" si="163"/>
        <v>36</v>
      </c>
      <c r="BW128" s="30">
        <v>2</v>
      </c>
      <c r="BX128" s="20">
        <f t="shared" si="164"/>
        <v>1</v>
      </c>
      <c r="BY128" s="26">
        <f t="shared" si="125"/>
        <v>4.625</v>
      </c>
      <c r="BZ128" s="26"/>
      <c r="CA128" s="26">
        <f t="shared" si="126"/>
        <v>2.640625</v>
      </c>
      <c r="CB128" s="16">
        <v>0</v>
      </c>
      <c r="CC128" s="16">
        <v>10</v>
      </c>
      <c r="CD128" s="20">
        <f t="shared" si="165"/>
        <v>100</v>
      </c>
      <c r="CE128" s="40">
        <v>3.75</v>
      </c>
      <c r="CF128" s="46">
        <f t="shared" si="166"/>
        <v>0.5625</v>
      </c>
      <c r="CG128" s="60">
        <f>Table1[[#This Row],[PROMEDIO-HUMANO]]/10</f>
        <v>0.3</v>
      </c>
      <c r="CH128" s="40">
        <v>6.25</v>
      </c>
      <c r="CI128" s="16">
        <v>5.75</v>
      </c>
      <c r="CJ128" s="16">
        <f t="shared" si="127"/>
        <v>3.25</v>
      </c>
      <c r="CK128">
        <f>POWER((Table1[[#This Row],[PROMEDIO-HUMANO]]-CJ128),2)</f>
        <v>6.25E-2</v>
      </c>
      <c r="CL128">
        <v>4</v>
      </c>
      <c r="CM128">
        <v>1.0119047618999999</v>
      </c>
      <c r="CN128" s="68">
        <f t="shared" si="167"/>
        <v>3.9525226757558962</v>
      </c>
      <c r="CO128" s="16">
        <f>ABS(Table1[[#This Row],[PROMEDIO-HUMANO]]-CJ128)</f>
        <v>0.25</v>
      </c>
      <c r="CP128" s="16">
        <f>ABS(Table1[[#This Row],[PROMEDIO-HUMANO]]-CM128)</f>
        <v>1.9880952381000001</v>
      </c>
    </row>
    <row r="129" spans="1:94" ht="25.5">
      <c r="A129">
        <v>1</v>
      </c>
      <c r="B129" s="17" t="s">
        <v>210</v>
      </c>
      <c r="C129" s="16">
        <v>4</v>
      </c>
      <c r="D129" s="16">
        <f t="shared" si="84"/>
        <v>16</v>
      </c>
      <c r="E129" s="28">
        <v>6</v>
      </c>
      <c r="F129" s="16">
        <f t="shared" si="128"/>
        <v>36</v>
      </c>
      <c r="G129" s="16">
        <v>2</v>
      </c>
      <c r="H129" s="16">
        <f t="shared" si="129"/>
        <v>4</v>
      </c>
      <c r="I129" s="16">
        <v>5</v>
      </c>
      <c r="J129" s="16">
        <f t="shared" si="130"/>
        <v>25</v>
      </c>
      <c r="K129" s="26">
        <f t="shared" si="131"/>
        <v>4.25</v>
      </c>
      <c r="L129" s="26">
        <v>0</v>
      </c>
      <c r="M129" s="26">
        <f t="shared" si="132"/>
        <v>18.0625</v>
      </c>
      <c r="N129" s="26">
        <f t="shared" si="133"/>
        <v>4.25</v>
      </c>
      <c r="O129" s="61">
        <v>0</v>
      </c>
      <c r="P129" s="44">
        <f t="shared" si="134"/>
        <v>18.0625</v>
      </c>
      <c r="Q129" s="61">
        <v>2</v>
      </c>
      <c r="R129" s="61">
        <f t="shared" si="135"/>
        <v>5.0625</v>
      </c>
      <c r="S129" s="61">
        <v>1</v>
      </c>
      <c r="T129" s="61">
        <f t="shared" si="136"/>
        <v>10.5625</v>
      </c>
      <c r="U129" s="61">
        <v>8</v>
      </c>
      <c r="V129" s="61">
        <f t="shared" si="137"/>
        <v>14.0625</v>
      </c>
      <c r="W129" s="61">
        <v>9</v>
      </c>
      <c r="X129" s="61">
        <f t="shared" si="138"/>
        <v>22.5625</v>
      </c>
      <c r="Y129" s="61">
        <v>8</v>
      </c>
      <c r="Z129" s="61">
        <f t="shared" si="139"/>
        <v>14.0625</v>
      </c>
      <c r="AA129" s="61">
        <v>1</v>
      </c>
      <c r="AB129" s="61">
        <f t="shared" si="140"/>
        <v>10.5625</v>
      </c>
      <c r="AC129" s="61">
        <v>9</v>
      </c>
      <c r="AD129" s="61">
        <f t="shared" si="141"/>
        <v>22.5625</v>
      </c>
      <c r="AE129" s="61">
        <v>7</v>
      </c>
      <c r="AF129" s="61">
        <f t="shared" si="142"/>
        <v>7.5625</v>
      </c>
      <c r="AG129" s="61">
        <v>10</v>
      </c>
      <c r="AH129" s="61">
        <f t="shared" si="143"/>
        <v>33.0625</v>
      </c>
      <c r="AI129" s="61">
        <v>10</v>
      </c>
      <c r="AJ129" s="61">
        <f t="shared" si="144"/>
        <v>33.0625</v>
      </c>
      <c r="AK129" s="61">
        <v>3</v>
      </c>
      <c r="AL129" s="61">
        <f t="shared" si="145"/>
        <v>1.5625</v>
      </c>
      <c r="AM129" s="61">
        <v>6</v>
      </c>
      <c r="AN129" s="61">
        <f t="shared" si="146"/>
        <v>3.0625</v>
      </c>
      <c r="AO129" s="61">
        <v>0</v>
      </c>
      <c r="AP129" s="61">
        <f t="shared" si="147"/>
        <v>18.0625</v>
      </c>
      <c r="AQ129" s="61">
        <v>1</v>
      </c>
      <c r="AR129" s="61">
        <f t="shared" si="148"/>
        <v>10.5625</v>
      </c>
      <c r="AS129" s="61">
        <v>4</v>
      </c>
      <c r="AT129" s="61">
        <f t="shared" si="149"/>
        <v>6.25E-2</v>
      </c>
      <c r="AU129" s="61">
        <v>9</v>
      </c>
      <c r="AV129" s="61">
        <f t="shared" si="150"/>
        <v>22.5625</v>
      </c>
      <c r="AW129" s="61">
        <v>0</v>
      </c>
      <c r="AX129" s="61">
        <f t="shared" si="151"/>
        <v>18.0625</v>
      </c>
      <c r="AY129" s="61">
        <v>7</v>
      </c>
      <c r="AZ129" s="61">
        <f t="shared" si="152"/>
        <v>7.5625</v>
      </c>
      <c r="BA129" s="61">
        <v>3</v>
      </c>
      <c r="BB129" s="61">
        <f t="shared" si="153"/>
        <v>1.5625</v>
      </c>
      <c r="BC129" s="61">
        <v>9</v>
      </c>
      <c r="BD129" s="61">
        <f t="shared" si="154"/>
        <v>22.5625</v>
      </c>
      <c r="BE129" s="61">
        <v>10</v>
      </c>
      <c r="BF129" s="61">
        <f t="shared" si="155"/>
        <v>33.0625</v>
      </c>
      <c r="BG129" s="61">
        <v>6</v>
      </c>
      <c r="BH129" s="61">
        <f t="shared" si="156"/>
        <v>3.0625</v>
      </c>
      <c r="BI129" s="61">
        <v>4</v>
      </c>
      <c r="BJ129" s="61">
        <f t="shared" si="157"/>
        <v>6.25E-2</v>
      </c>
      <c r="BK129" s="61">
        <v>4</v>
      </c>
      <c r="BL129" s="61">
        <f t="shared" si="158"/>
        <v>6.25E-2</v>
      </c>
      <c r="BM129" s="61">
        <v>6</v>
      </c>
      <c r="BN129" s="61">
        <f t="shared" si="159"/>
        <v>3.0625</v>
      </c>
      <c r="BO129" s="61">
        <v>10</v>
      </c>
      <c r="BP129" s="61">
        <f t="shared" si="160"/>
        <v>33.0625</v>
      </c>
      <c r="BQ129" s="61">
        <v>4</v>
      </c>
      <c r="BR129" s="61">
        <f t="shared" si="161"/>
        <v>6.25E-2</v>
      </c>
      <c r="BS129" s="61">
        <v>5</v>
      </c>
      <c r="BT129" s="61">
        <f t="shared" si="162"/>
        <v>0.5625</v>
      </c>
      <c r="BU129" s="61">
        <v>5</v>
      </c>
      <c r="BV129" s="61">
        <f t="shared" si="163"/>
        <v>0.5625</v>
      </c>
      <c r="BW129" s="30">
        <v>2</v>
      </c>
      <c r="BX129" s="20">
        <f t="shared" si="164"/>
        <v>5.0625</v>
      </c>
      <c r="BY129" s="26">
        <f t="shared" si="125"/>
        <v>5.25</v>
      </c>
      <c r="BZ129" s="26"/>
      <c r="CA129" s="26">
        <f t="shared" si="126"/>
        <v>1</v>
      </c>
      <c r="CB129" s="16">
        <v>0</v>
      </c>
      <c r="CC129" s="16">
        <v>10</v>
      </c>
      <c r="CD129" s="20">
        <f t="shared" si="165"/>
        <v>100</v>
      </c>
      <c r="CE129" s="40">
        <v>0</v>
      </c>
      <c r="CF129" s="46">
        <f t="shared" si="166"/>
        <v>18.0625</v>
      </c>
      <c r="CG129" s="60">
        <f>Table1[[#This Row],[PROMEDIO-HUMANO]]/10</f>
        <v>0.42499999999999999</v>
      </c>
      <c r="CH129" s="40">
        <v>10</v>
      </c>
      <c r="CI129" s="16">
        <v>0</v>
      </c>
      <c r="CJ129" s="16">
        <f t="shared" si="127"/>
        <v>9</v>
      </c>
      <c r="CK129">
        <f>POWER((Table1[[#This Row],[PROMEDIO-HUMANO]]-CJ129),2)</f>
        <v>22.5625</v>
      </c>
      <c r="CL129">
        <v>42.25</v>
      </c>
      <c r="CM129">
        <v>0.19230769230799999</v>
      </c>
      <c r="CN129" s="68">
        <f t="shared" si="167"/>
        <v>16.464866863902831</v>
      </c>
      <c r="CO129" s="16">
        <f>ABS(Table1[[#This Row],[PROMEDIO-HUMANO]]-CJ129)</f>
        <v>4.75</v>
      </c>
      <c r="CP129" s="16">
        <f>ABS(Table1[[#This Row],[PROMEDIO-HUMANO]]-CM129)</f>
        <v>4.0576923076920002</v>
      </c>
    </row>
    <row r="130" spans="1:94">
      <c r="A130">
        <v>1</v>
      </c>
      <c r="B130" s="18" t="s">
        <v>211</v>
      </c>
      <c r="C130" s="16">
        <v>6</v>
      </c>
      <c r="D130" s="16">
        <f t="shared" ref="D130:D175" si="168">C130*C130</f>
        <v>36</v>
      </c>
      <c r="E130" s="28">
        <v>4</v>
      </c>
      <c r="F130" s="16">
        <f t="shared" ref="F130:F161" si="169">E130*E130</f>
        <v>16</v>
      </c>
      <c r="G130" s="16">
        <v>3</v>
      </c>
      <c r="H130" s="16">
        <f t="shared" ref="H130:H161" si="170">G130*G130</f>
        <v>9</v>
      </c>
      <c r="I130" s="16">
        <v>5</v>
      </c>
      <c r="J130" s="16">
        <f t="shared" ref="J130:J161" si="171">I130*I130</f>
        <v>25</v>
      </c>
      <c r="K130" s="26">
        <f t="shared" ref="K130:K161" si="172">(C130+E130+G130+I130)/4</f>
        <v>4.5</v>
      </c>
      <c r="L130" s="26">
        <v>2.5</v>
      </c>
      <c r="M130" s="26">
        <f t="shared" ref="M130:M161" si="173">POWER((K130-L130),2)</f>
        <v>4</v>
      </c>
      <c r="N130" s="26">
        <f t="shared" ref="N130:N161" si="174">ABS(K130-L130)</f>
        <v>2</v>
      </c>
      <c r="O130" s="61">
        <v>4</v>
      </c>
      <c r="P130" s="44">
        <f t="shared" ref="P130:P161" si="175">POWER((K130-O130),2)</f>
        <v>0.25</v>
      </c>
      <c r="Q130" s="61">
        <v>1</v>
      </c>
      <c r="R130" s="61">
        <f t="shared" ref="R130:R161" si="176">POWER((K130-Q130),2)</f>
        <v>12.25</v>
      </c>
      <c r="S130" s="61">
        <v>0</v>
      </c>
      <c r="T130" s="61">
        <f t="shared" ref="T130:T161" si="177">POWER((K130-S130),2)</f>
        <v>20.25</v>
      </c>
      <c r="U130" s="61">
        <v>5</v>
      </c>
      <c r="V130" s="61">
        <f t="shared" ref="V130:V161" si="178">POWER((K130-U130),2)</f>
        <v>0.25</v>
      </c>
      <c r="W130" s="61">
        <v>1</v>
      </c>
      <c r="X130" s="61">
        <f t="shared" ref="X130:X161" si="179">POWER((K130-W130),2)</f>
        <v>12.25</v>
      </c>
      <c r="Y130" s="61">
        <v>10</v>
      </c>
      <c r="Z130" s="61">
        <f t="shared" ref="Z130:Z161" si="180">POWER((K130-Y130),2)</f>
        <v>30.25</v>
      </c>
      <c r="AA130" s="61">
        <v>8</v>
      </c>
      <c r="AB130" s="61">
        <f t="shared" ref="AB130:AB161" si="181">POWER((K130-AA130),2)</f>
        <v>12.25</v>
      </c>
      <c r="AC130" s="61">
        <v>8</v>
      </c>
      <c r="AD130" s="61">
        <f t="shared" ref="AD130:AD161" si="182">POWER((K130-AC130),2)</f>
        <v>12.25</v>
      </c>
      <c r="AE130" s="61">
        <v>3</v>
      </c>
      <c r="AF130" s="61">
        <f t="shared" ref="AF130:AF161" si="183">POWER((K130-AE130),2)</f>
        <v>2.25</v>
      </c>
      <c r="AG130" s="61">
        <v>8</v>
      </c>
      <c r="AH130" s="61">
        <f t="shared" ref="AH130:AH161" si="184">POWER((K130-AG130),2)</f>
        <v>12.25</v>
      </c>
      <c r="AI130" s="61">
        <v>8</v>
      </c>
      <c r="AJ130" s="61">
        <f t="shared" ref="AJ130:AJ161" si="185">POWER((K130-AI130),2)</f>
        <v>12.25</v>
      </c>
      <c r="AK130" s="61">
        <v>3</v>
      </c>
      <c r="AL130" s="61">
        <f t="shared" ref="AL130:AL161" si="186">POWER((K130-AK130),2)</f>
        <v>2.25</v>
      </c>
      <c r="AM130" s="61">
        <v>2</v>
      </c>
      <c r="AN130" s="61">
        <f t="shared" ref="AN130:AN161" si="187">POWER((K130-AM130),2)</f>
        <v>6.25</v>
      </c>
      <c r="AO130" s="61">
        <v>7</v>
      </c>
      <c r="AP130" s="61">
        <f t="shared" ref="AP130:AP161" si="188">POWER((K130-AO130),2)</f>
        <v>6.25</v>
      </c>
      <c r="AQ130" s="61">
        <v>3</v>
      </c>
      <c r="AR130" s="61">
        <f t="shared" ref="AR130:AR161" si="189">POWER((K130-AQ130),2)</f>
        <v>2.25</v>
      </c>
      <c r="AS130" s="61">
        <v>10</v>
      </c>
      <c r="AT130" s="61">
        <f t="shared" ref="AT130:AT161" si="190">POWER((K130-AS130),2)</f>
        <v>30.25</v>
      </c>
      <c r="AU130" s="61">
        <v>8</v>
      </c>
      <c r="AV130" s="61">
        <f t="shared" ref="AV130:AV161" si="191">POWER((K130-AU130),2)</f>
        <v>12.25</v>
      </c>
      <c r="AW130" s="61">
        <v>0</v>
      </c>
      <c r="AX130" s="61">
        <f t="shared" ref="AX130:AX161" si="192">POWER((K130-AW130),2)</f>
        <v>20.25</v>
      </c>
      <c r="AY130" s="61">
        <v>10</v>
      </c>
      <c r="AZ130" s="61">
        <f t="shared" ref="AZ130:AZ161" si="193">POWER((K130-AY130),2)</f>
        <v>30.25</v>
      </c>
      <c r="BA130" s="61">
        <v>3</v>
      </c>
      <c r="BB130" s="61">
        <f t="shared" ref="BB130:BB161" si="194">POWER((K130-BA130),2)</f>
        <v>2.25</v>
      </c>
      <c r="BC130" s="61">
        <v>4</v>
      </c>
      <c r="BD130" s="61">
        <f t="shared" ref="BD130:BD161" si="195">POWER((K130-BC130),2)</f>
        <v>0.25</v>
      </c>
      <c r="BE130" s="61">
        <v>9</v>
      </c>
      <c r="BF130" s="61">
        <f t="shared" ref="BF130:BF161" si="196">POWER((K130-BE130),2)</f>
        <v>20.25</v>
      </c>
      <c r="BG130" s="61">
        <v>4</v>
      </c>
      <c r="BH130" s="61">
        <f t="shared" ref="BH130:BH161" si="197">POWER((K130-BG130),2)</f>
        <v>0.25</v>
      </c>
      <c r="BI130" s="61">
        <v>9</v>
      </c>
      <c r="BJ130" s="61">
        <f t="shared" ref="BJ130:BJ161" si="198">POWER((K130-BI130),2)</f>
        <v>20.25</v>
      </c>
      <c r="BK130" s="61">
        <v>9</v>
      </c>
      <c r="BL130" s="61">
        <f t="shared" ref="BL130:BL161" si="199">POWER((K130-BK130),2)</f>
        <v>20.25</v>
      </c>
      <c r="BM130" s="61">
        <v>8</v>
      </c>
      <c r="BN130" s="61">
        <f t="shared" ref="BN130:BN161" si="200">POWER((K130-BM130),2)</f>
        <v>12.25</v>
      </c>
      <c r="BO130" s="61">
        <v>4</v>
      </c>
      <c r="BP130" s="61">
        <f t="shared" ref="BP130:BP161" si="201">POWER((K130-BO130),2)</f>
        <v>0.25</v>
      </c>
      <c r="BQ130" s="61">
        <v>0</v>
      </c>
      <c r="BR130" s="61">
        <f t="shared" ref="BR130:BR161" si="202">POWER((K130-BQ130),2)</f>
        <v>20.25</v>
      </c>
      <c r="BS130" s="61">
        <v>1</v>
      </c>
      <c r="BT130" s="61">
        <f t="shared" ref="BT130:BT161" si="203">POWER((K130-BS130),2)</f>
        <v>12.25</v>
      </c>
      <c r="BU130" s="61">
        <v>4</v>
      </c>
      <c r="BV130" s="61">
        <f t="shared" ref="BV130:BV161" si="204">POWER((K130-BU130),2)</f>
        <v>0.25</v>
      </c>
      <c r="BW130" s="30">
        <v>10</v>
      </c>
      <c r="BX130" s="20">
        <f t="shared" ref="BX130:BX161" si="205">POWER((K130-BW130),2)</f>
        <v>30.25</v>
      </c>
      <c r="BY130" s="26">
        <f t="shared" si="125"/>
        <v>5.15625</v>
      </c>
      <c r="BZ130" s="26"/>
      <c r="CA130" s="26">
        <f t="shared" si="126"/>
        <v>0.4306640625</v>
      </c>
      <c r="CB130" s="16">
        <v>0</v>
      </c>
      <c r="CC130" s="16">
        <v>10</v>
      </c>
      <c r="CD130" s="20">
        <f t="shared" ref="CD130:CD161" si="206">POWER((CB130-CC130),2)</f>
        <v>100</v>
      </c>
      <c r="CE130" s="40">
        <v>3.75</v>
      </c>
      <c r="CF130" s="46">
        <f t="shared" ref="CF130:CF161" si="207">POWER((K130-CE130),2)</f>
        <v>0.5625</v>
      </c>
      <c r="CG130" s="60">
        <f>Table1[[#This Row],[PROMEDIO-HUMANO]]/10</f>
        <v>0.45</v>
      </c>
      <c r="CH130" s="40">
        <v>6.25</v>
      </c>
      <c r="CI130" s="16">
        <v>7.72</v>
      </c>
      <c r="CJ130" s="16">
        <f t="shared" si="127"/>
        <v>1.2800000000000002</v>
      </c>
      <c r="CK130">
        <f>POWER((Table1[[#This Row],[PROMEDIO-HUMANO]]-CJ130),2)</f>
        <v>10.368399999999998</v>
      </c>
      <c r="CL130">
        <v>1.4883999999999995</v>
      </c>
      <c r="CM130">
        <v>1.953125</v>
      </c>
      <c r="CN130" s="68">
        <f t="shared" ref="CN130:CN161" si="208">POWER((K130-CM130),2)</f>
        <v>6.486572265625</v>
      </c>
      <c r="CO130" s="16">
        <f>ABS(Table1[[#This Row],[PROMEDIO-HUMANO]]-CJ130)</f>
        <v>3.2199999999999998</v>
      </c>
      <c r="CP130" s="16">
        <f>ABS(Table1[[#This Row],[PROMEDIO-HUMANO]]-CM130)</f>
        <v>2.546875</v>
      </c>
    </row>
    <row r="131" spans="1:94" ht="25.5">
      <c r="A131">
        <v>1</v>
      </c>
      <c r="B131" s="15" t="s">
        <v>213</v>
      </c>
      <c r="C131" s="16">
        <v>4</v>
      </c>
      <c r="D131" s="16">
        <f t="shared" si="168"/>
        <v>16</v>
      </c>
      <c r="E131" s="28">
        <v>2</v>
      </c>
      <c r="F131" s="16">
        <f t="shared" si="169"/>
        <v>4</v>
      </c>
      <c r="G131" s="16">
        <v>3</v>
      </c>
      <c r="H131" s="16">
        <f t="shared" si="170"/>
        <v>9</v>
      </c>
      <c r="I131" s="16">
        <v>7</v>
      </c>
      <c r="J131" s="16">
        <f t="shared" si="171"/>
        <v>49</v>
      </c>
      <c r="K131" s="26">
        <f t="shared" si="172"/>
        <v>4</v>
      </c>
      <c r="L131" s="26">
        <v>4.2857142857100001</v>
      </c>
      <c r="M131" s="26">
        <f t="shared" si="173"/>
        <v>8.1632653058775581E-2</v>
      </c>
      <c r="N131" s="26">
        <f t="shared" si="174"/>
        <v>0.28571428571000013</v>
      </c>
      <c r="O131" s="61">
        <v>6</v>
      </c>
      <c r="P131" s="44">
        <f t="shared" si="175"/>
        <v>4</v>
      </c>
      <c r="Q131" s="61">
        <v>10</v>
      </c>
      <c r="R131" s="61">
        <f t="shared" si="176"/>
        <v>36</v>
      </c>
      <c r="S131" s="61">
        <v>0</v>
      </c>
      <c r="T131" s="61">
        <f t="shared" si="177"/>
        <v>16</v>
      </c>
      <c r="U131" s="61">
        <v>1</v>
      </c>
      <c r="V131" s="61">
        <f t="shared" si="178"/>
        <v>9</v>
      </c>
      <c r="W131" s="61">
        <v>4</v>
      </c>
      <c r="X131" s="61">
        <f t="shared" si="179"/>
        <v>0</v>
      </c>
      <c r="Y131" s="61">
        <v>7</v>
      </c>
      <c r="Z131" s="61">
        <f t="shared" si="180"/>
        <v>9</v>
      </c>
      <c r="AA131" s="61">
        <v>3</v>
      </c>
      <c r="AB131" s="61">
        <f t="shared" si="181"/>
        <v>1</v>
      </c>
      <c r="AC131" s="61">
        <v>4</v>
      </c>
      <c r="AD131" s="61">
        <f t="shared" si="182"/>
        <v>0</v>
      </c>
      <c r="AE131" s="61">
        <v>0</v>
      </c>
      <c r="AF131" s="61">
        <f t="shared" si="183"/>
        <v>16</v>
      </c>
      <c r="AG131" s="61">
        <v>3</v>
      </c>
      <c r="AH131" s="61">
        <f t="shared" si="184"/>
        <v>1</v>
      </c>
      <c r="AI131" s="61">
        <v>5</v>
      </c>
      <c r="AJ131" s="61">
        <f t="shared" si="185"/>
        <v>1</v>
      </c>
      <c r="AK131" s="61">
        <v>6</v>
      </c>
      <c r="AL131" s="61">
        <f t="shared" si="186"/>
        <v>4</v>
      </c>
      <c r="AM131" s="61">
        <v>6</v>
      </c>
      <c r="AN131" s="61">
        <f t="shared" si="187"/>
        <v>4</v>
      </c>
      <c r="AO131" s="61">
        <v>8</v>
      </c>
      <c r="AP131" s="61">
        <f t="shared" si="188"/>
        <v>16</v>
      </c>
      <c r="AQ131" s="61">
        <v>2</v>
      </c>
      <c r="AR131" s="61">
        <f t="shared" si="189"/>
        <v>4</v>
      </c>
      <c r="AS131" s="61">
        <v>10</v>
      </c>
      <c r="AT131" s="61">
        <f t="shared" si="190"/>
        <v>36</v>
      </c>
      <c r="AU131" s="61">
        <v>4</v>
      </c>
      <c r="AV131" s="61">
        <f t="shared" si="191"/>
        <v>0</v>
      </c>
      <c r="AW131" s="61">
        <v>6</v>
      </c>
      <c r="AX131" s="61">
        <f t="shared" si="192"/>
        <v>4</v>
      </c>
      <c r="AY131" s="61">
        <v>9</v>
      </c>
      <c r="AZ131" s="61">
        <f t="shared" si="193"/>
        <v>25</v>
      </c>
      <c r="BA131" s="61">
        <v>1</v>
      </c>
      <c r="BB131" s="61">
        <f t="shared" si="194"/>
        <v>9</v>
      </c>
      <c r="BC131" s="61">
        <v>1</v>
      </c>
      <c r="BD131" s="61">
        <f t="shared" si="195"/>
        <v>9</v>
      </c>
      <c r="BE131" s="61">
        <v>3</v>
      </c>
      <c r="BF131" s="61">
        <f t="shared" si="196"/>
        <v>1</v>
      </c>
      <c r="BG131" s="61">
        <v>6</v>
      </c>
      <c r="BH131" s="61">
        <f t="shared" si="197"/>
        <v>4</v>
      </c>
      <c r="BI131" s="61">
        <v>6</v>
      </c>
      <c r="BJ131" s="61">
        <f t="shared" si="198"/>
        <v>4</v>
      </c>
      <c r="BK131" s="61">
        <v>7</v>
      </c>
      <c r="BL131" s="61">
        <f t="shared" si="199"/>
        <v>9</v>
      </c>
      <c r="BM131" s="61">
        <v>4</v>
      </c>
      <c r="BN131" s="61">
        <f t="shared" si="200"/>
        <v>0</v>
      </c>
      <c r="BO131" s="61">
        <v>9</v>
      </c>
      <c r="BP131" s="61">
        <f t="shared" si="201"/>
        <v>25</v>
      </c>
      <c r="BQ131" s="61">
        <v>8</v>
      </c>
      <c r="BR131" s="61">
        <f t="shared" si="202"/>
        <v>16</v>
      </c>
      <c r="BS131" s="61">
        <v>5</v>
      </c>
      <c r="BT131" s="61">
        <f t="shared" si="203"/>
        <v>1</v>
      </c>
      <c r="BU131" s="61">
        <v>5</v>
      </c>
      <c r="BV131" s="61">
        <f t="shared" si="204"/>
        <v>1</v>
      </c>
      <c r="BW131" s="30">
        <v>4</v>
      </c>
      <c r="BX131" s="20">
        <f t="shared" si="205"/>
        <v>0</v>
      </c>
      <c r="BY131" s="26">
        <f t="shared" ref="BY131:BY174" si="209">AVERAGE(BW131,BU131,BS131,BS131,BQ131,BO131,BM131,BK131,BI131,BG131,BE131,BC131,BA131,AY131,AW131,AU131,AS131,AQ131,AO131,AM131,AK131,AI131,AG131,AE131,AC131,AA131,Y131,W131,U131,S131,Q131,O131)</f>
        <v>4.9375</v>
      </c>
      <c r="BZ131" s="26"/>
      <c r="CA131" s="26">
        <f t="shared" ref="CA131:CA175" si="210">POWER((K131-BY131),2)</f>
        <v>0.87890625</v>
      </c>
      <c r="CB131" s="16">
        <v>0</v>
      </c>
      <c r="CC131" s="16">
        <v>10</v>
      </c>
      <c r="CD131" s="20">
        <f t="shared" si="206"/>
        <v>100</v>
      </c>
      <c r="CE131" s="40">
        <v>0</v>
      </c>
      <c r="CF131" s="46">
        <f t="shared" si="207"/>
        <v>16</v>
      </c>
      <c r="CG131" s="60">
        <f>Table1[[#This Row],[PROMEDIO-HUMANO]]/10</f>
        <v>0.4</v>
      </c>
      <c r="CH131" s="40">
        <v>10</v>
      </c>
      <c r="CI131" s="16">
        <v>0</v>
      </c>
      <c r="CJ131" s="16">
        <f t="shared" ref="CJ131:CJ174" si="211">9-CI131</f>
        <v>9</v>
      </c>
      <c r="CK131">
        <f>POWER((Table1[[#This Row],[PROMEDIO-HUMANO]]-CJ131),2)</f>
        <v>25</v>
      </c>
      <c r="CL131">
        <v>49</v>
      </c>
      <c r="CM131">
        <v>0.178571428571</v>
      </c>
      <c r="CN131" s="68">
        <f t="shared" si="208"/>
        <v>14.603316326533889</v>
      </c>
      <c r="CO131" s="16">
        <f>ABS(Table1[[#This Row],[PROMEDIO-HUMANO]]-CJ131)</f>
        <v>5</v>
      </c>
      <c r="CP131" s="16">
        <f>ABS(Table1[[#This Row],[PROMEDIO-HUMANO]]-CM131)</f>
        <v>3.8214285714290002</v>
      </c>
    </row>
    <row r="132" spans="1:94">
      <c r="A132">
        <v>1</v>
      </c>
      <c r="B132" s="15" t="s">
        <v>215</v>
      </c>
      <c r="C132" s="16">
        <v>6</v>
      </c>
      <c r="D132" s="16">
        <f t="shared" si="168"/>
        <v>36</v>
      </c>
      <c r="E132" s="28">
        <v>4</v>
      </c>
      <c r="F132" s="16">
        <f t="shared" si="169"/>
        <v>16</v>
      </c>
      <c r="G132" s="16">
        <v>3</v>
      </c>
      <c r="H132" s="16">
        <f t="shared" si="170"/>
        <v>9</v>
      </c>
      <c r="I132" s="16">
        <v>5</v>
      </c>
      <c r="J132" s="16">
        <f t="shared" si="171"/>
        <v>25</v>
      </c>
      <c r="K132" s="26">
        <f t="shared" si="172"/>
        <v>4.5</v>
      </c>
      <c r="L132" s="26">
        <v>2</v>
      </c>
      <c r="M132" s="26">
        <f t="shared" si="173"/>
        <v>6.25</v>
      </c>
      <c r="N132" s="26">
        <f t="shared" si="174"/>
        <v>2.5</v>
      </c>
      <c r="O132" s="61">
        <v>7</v>
      </c>
      <c r="P132" s="44">
        <f t="shared" si="175"/>
        <v>6.25</v>
      </c>
      <c r="Q132" s="61">
        <v>10</v>
      </c>
      <c r="R132" s="61">
        <f t="shared" si="176"/>
        <v>30.25</v>
      </c>
      <c r="S132" s="61">
        <v>7</v>
      </c>
      <c r="T132" s="61">
        <f t="shared" si="177"/>
        <v>6.25</v>
      </c>
      <c r="U132" s="61">
        <v>3</v>
      </c>
      <c r="V132" s="61">
        <f t="shared" si="178"/>
        <v>2.25</v>
      </c>
      <c r="W132" s="61">
        <v>10</v>
      </c>
      <c r="X132" s="61">
        <f t="shared" si="179"/>
        <v>30.25</v>
      </c>
      <c r="Y132" s="61">
        <v>6</v>
      </c>
      <c r="Z132" s="61">
        <f t="shared" si="180"/>
        <v>2.25</v>
      </c>
      <c r="AA132" s="61">
        <v>9</v>
      </c>
      <c r="AB132" s="61">
        <f t="shared" si="181"/>
        <v>20.25</v>
      </c>
      <c r="AC132" s="61">
        <v>1</v>
      </c>
      <c r="AD132" s="61">
        <f t="shared" si="182"/>
        <v>12.25</v>
      </c>
      <c r="AE132" s="61">
        <v>0</v>
      </c>
      <c r="AF132" s="61">
        <f t="shared" si="183"/>
        <v>20.25</v>
      </c>
      <c r="AG132" s="61">
        <v>2</v>
      </c>
      <c r="AH132" s="61">
        <f t="shared" si="184"/>
        <v>6.25</v>
      </c>
      <c r="AI132" s="61">
        <v>10</v>
      </c>
      <c r="AJ132" s="61">
        <f t="shared" si="185"/>
        <v>30.25</v>
      </c>
      <c r="AK132" s="61">
        <v>9</v>
      </c>
      <c r="AL132" s="61">
        <f t="shared" si="186"/>
        <v>20.25</v>
      </c>
      <c r="AM132" s="61">
        <v>0</v>
      </c>
      <c r="AN132" s="61">
        <f t="shared" si="187"/>
        <v>20.25</v>
      </c>
      <c r="AO132" s="61">
        <v>0</v>
      </c>
      <c r="AP132" s="61">
        <f t="shared" si="188"/>
        <v>20.25</v>
      </c>
      <c r="AQ132" s="61">
        <v>5</v>
      </c>
      <c r="AR132" s="61">
        <f t="shared" si="189"/>
        <v>0.25</v>
      </c>
      <c r="AS132" s="61">
        <v>7</v>
      </c>
      <c r="AT132" s="61">
        <f t="shared" si="190"/>
        <v>6.25</v>
      </c>
      <c r="AU132" s="61">
        <v>0</v>
      </c>
      <c r="AV132" s="61">
        <f t="shared" si="191"/>
        <v>20.25</v>
      </c>
      <c r="AW132" s="61">
        <v>7</v>
      </c>
      <c r="AX132" s="61">
        <f t="shared" si="192"/>
        <v>6.25</v>
      </c>
      <c r="AY132" s="61">
        <v>8</v>
      </c>
      <c r="AZ132" s="61">
        <f t="shared" si="193"/>
        <v>12.25</v>
      </c>
      <c r="BA132" s="61">
        <v>9</v>
      </c>
      <c r="BB132" s="61">
        <f t="shared" si="194"/>
        <v>20.25</v>
      </c>
      <c r="BC132" s="61">
        <v>4</v>
      </c>
      <c r="BD132" s="61">
        <f t="shared" si="195"/>
        <v>0.25</v>
      </c>
      <c r="BE132" s="61">
        <v>7</v>
      </c>
      <c r="BF132" s="61">
        <f t="shared" si="196"/>
        <v>6.25</v>
      </c>
      <c r="BG132" s="61">
        <v>4</v>
      </c>
      <c r="BH132" s="61">
        <f t="shared" si="197"/>
        <v>0.25</v>
      </c>
      <c r="BI132" s="61">
        <v>4</v>
      </c>
      <c r="BJ132" s="61">
        <f t="shared" si="198"/>
        <v>0.25</v>
      </c>
      <c r="BK132" s="61">
        <v>1</v>
      </c>
      <c r="BL132" s="61">
        <f t="shared" si="199"/>
        <v>12.25</v>
      </c>
      <c r="BM132" s="61">
        <v>2</v>
      </c>
      <c r="BN132" s="61">
        <f t="shared" si="200"/>
        <v>6.25</v>
      </c>
      <c r="BO132" s="61">
        <v>8</v>
      </c>
      <c r="BP132" s="61">
        <f t="shared" si="201"/>
        <v>12.25</v>
      </c>
      <c r="BQ132" s="61">
        <v>0</v>
      </c>
      <c r="BR132" s="61">
        <f t="shared" si="202"/>
        <v>20.25</v>
      </c>
      <c r="BS132" s="61">
        <v>8</v>
      </c>
      <c r="BT132" s="61">
        <f t="shared" si="203"/>
        <v>12.25</v>
      </c>
      <c r="BU132" s="61">
        <v>6</v>
      </c>
      <c r="BV132" s="61">
        <f t="shared" si="204"/>
        <v>2.25</v>
      </c>
      <c r="BW132" s="30">
        <v>10</v>
      </c>
      <c r="BX132" s="20">
        <f t="shared" si="205"/>
        <v>30.25</v>
      </c>
      <c r="BY132" s="26">
        <f t="shared" si="209"/>
        <v>5.375</v>
      </c>
      <c r="BZ132" s="26"/>
      <c r="CA132" s="26">
        <f t="shared" si="210"/>
        <v>0.765625</v>
      </c>
      <c r="CB132" s="16">
        <v>0</v>
      </c>
      <c r="CC132" s="16">
        <v>10</v>
      </c>
      <c r="CD132" s="20">
        <f t="shared" si="206"/>
        <v>100</v>
      </c>
      <c r="CE132" s="40">
        <v>3</v>
      </c>
      <c r="CF132" s="46">
        <f t="shared" si="207"/>
        <v>2.25</v>
      </c>
      <c r="CG132" s="60">
        <f>Table1[[#This Row],[PROMEDIO-HUMANO]]/10</f>
        <v>0.45</v>
      </c>
      <c r="CH132" s="40">
        <v>7</v>
      </c>
      <c r="CI132" s="16">
        <v>2.12</v>
      </c>
      <c r="CJ132" s="16">
        <f t="shared" si="211"/>
        <v>6.88</v>
      </c>
      <c r="CK132">
        <f>POWER((Table1[[#This Row],[PROMEDIO-HUMANO]]-CJ132),2)</f>
        <v>5.6643999999999997</v>
      </c>
      <c r="CL132">
        <v>0.38440000000000013</v>
      </c>
      <c r="CM132">
        <v>0.77702702702699999</v>
      </c>
      <c r="CN132" s="68">
        <f t="shared" si="208"/>
        <v>13.860527757487418</v>
      </c>
      <c r="CO132" s="16">
        <f>ABS(Table1[[#This Row],[PROMEDIO-HUMANO]]-CJ132)</f>
        <v>2.38</v>
      </c>
      <c r="CP132" s="16">
        <f>ABS(Table1[[#This Row],[PROMEDIO-HUMANO]]-CM132)</f>
        <v>3.7229729729729999</v>
      </c>
    </row>
    <row r="133" spans="1:94">
      <c r="A133">
        <v>1</v>
      </c>
      <c r="B133" s="15" t="s">
        <v>217</v>
      </c>
      <c r="C133" s="16">
        <v>0</v>
      </c>
      <c r="D133" s="16">
        <f t="shared" si="168"/>
        <v>0</v>
      </c>
      <c r="E133" s="28">
        <v>6</v>
      </c>
      <c r="F133" s="16">
        <f t="shared" si="169"/>
        <v>36</v>
      </c>
      <c r="G133" s="16">
        <v>3</v>
      </c>
      <c r="H133" s="16">
        <f t="shared" si="170"/>
        <v>9</v>
      </c>
      <c r="I133" s="16">
        <v>5</v>
      </c>
      <c r="J133" s="16">
        <f t="shared" si="171"/>
        <v>25</v>
      </c>
      <c r="K133" s="26">
        <f t="shared" si="172"/>
        <v>3.5</v>
      </c>
      <c r="L133" s="26">
        <v>2.1428571428600001</v>
      </c>
      <c r="M133" s="26">
        <f t="shared" si="173"/>
        <v>1.8418367346861222</v>
      </c>
      <c r="N133" s="26">
        <f t="shared" si="174"/>
        <v>1.3571428571399999</v>
      </c>
      <c r="O133" s="61">
        <v>7</v>
      </c>
      <c r="P133" s="44">
        <f t="shared" si="175"/>
        <v>12.25</v>
      </c>
      <c r="Q133" s="61">
        <v>8</v>
      </c>
      <c r="R133" s="61">
        <f t="shared" si="176"/>
        <v>20.25</v>
      </c>
      <c r="S133" s="61">
        <v>9</v>
      </c>
      <c r="T133" s="61">
        <f t="shared" si="177"/>
        <v>30.25</v>
      </c>
      <c r="U133" s="61">
        <v>2</v>
      </c>
      <c r="V133" s="61">
        <f t="shared" si="178"/>
        <v>2.25</v>
      </c>
      <c r="W133" s="61">
        <v>3</v>
      </c>
      <c r="X133" s="61">
        <f t="shared" si="179"/>
        <v>0.25</v>
      </c>
      <c r="Y133" s="61">
        <v>1</v>
      </c>
      <c r="Z133" s="61">
        <f t="shared" si="180"/>
        <v>6.25</v>
      </c>
      <c r="AA133" s="61">
        <v>8</v>
      </c>
      <c r="AB133" s="61">
        <f t="shared" si="181"/>
        <v>20.25</v>
      </c>
      <c r="AC133" s="61">
        <v>7</v>
      </c>
      <c r="AD133" s="61">
        <f t="shared" si="182"/>
        <v>12.25</v>
      </c>
      <c r="AE133" s="61">
        <v>3</v>
      </c>
      <c r="AF133" s="61">
        <f t="shared" si="183"/>
        <v>0.25</v>
      </c>
      <c r="AG133" s="61">
        <v>6</v>
      </c>
      <c r="AH133" s="61">
        <f t="shared" si="184"/>
        <v>6.25</v>
      </c>
      <c r="AI133" s="61">
        <v>1</v>
      </c>
      <c r="AJ133" s="61">
        <f t="shared" si="185"/>
        <v>6.25</v>
      </c>
      <c r="AK133" s="61">
        <v>4</v>
      </c>
      <c r="AL133" s="61">
        <f t="shared" si="186"/>
        <v>0.25</v>
      </c>
      <c r="AM133" s="61">
        <v>0</v>
      </c>
      <c r="AN133" s="61">
        <f t="shared" si="187"/>
        <v>12.25</v>
      </c>
      <c r="AO133" s="61">
        <v>9</v>
      </c>
      <c r="AP133" s="61">
        <f t="shared" si="188"/>
        <v>30.25</v>
      </c>
      <c r="AQ133" s="61">
        <v>9</v>
      </c>
      <c r="AR133" s="61">
        <f t="shared" si="189"/>
        <v>30.25</v>
      </c>
      <c r="AS133" s="61">
        <v>1</v>
      </c>
      <c r="AT133" s="61">
        <f t="shared" si="190"/>
        <v>6.25</v>
      </c>
      <c r="AU133" s="61">
        <v>0</v>
      </c>
      <c r="AV133" s="61">
        <f t="shared" si="191"/>
        <v>12.25</v>
      </c>
      <c r="AW133" s="61">
        <v>1</v>
      </c>
      <c r="AX133" s="61">
        <f t="shared" si="192"/>
        <v>6.25</v>
      </c>
      <c r="AY133" s="61">
        <v>2</v>
      </c>
      <c r="AZ133" s="61">
        <f t="shared" si="193"/>
        <v>2.25</v>
      </c>
      <c r="BA133" s="61">
        <v>5</v>
      </c>
      <c r="BB133" s="61">
        <f t="shared" si="194"/>
        <v>2.25</v>
      </c>
      <c r="BC133" s="61">
        <v>3</v>
      </c>
      <c r="BD133" s="61">
        <f t="shared" si="195"/>
        <v>0.25</v>
      </c>
      <c r="BE133" s="61">
        <v>0</v>
      </c>
      <c r="BF133" s="61">
        <f t="shared" si="196"/>
        <v>12.25</v>
      </c>
      <c r="BG133" s="61">
        <v>6</v>
      </c>
      <c r="BH133" s="61">
        <f t="shared" si="197"/>
        <v>6.25</v>
      </c>
      <c r="BI133" s="61">
        <v>3</v>
      </c>
      <c r="BJ133" s="61">
        <f t="shared" si="198"/>
        <v>0.25</v>
      </c>
      <c r="BK133" s="61">
        <v>1</v>
      </c>
      <c r="BL133" s="61">
        <f t="shared" si="199"/>
        <v>6.25</v>
      </c>
      <c r="BM133" s="61">
        <v>8</v>
      </c>
      <c r="BN133" s="61">
        <f t="shared" si="200"/>
        <v>20.25</v>
      </c>
      <c r="BO133" s="61">
        <v>3</v>
      </c>
      <c r="BP133" s="61">
        <f t="shared" si="201"/>
        <v>0.25</v>
      </c>
      <c r="BQ133" s="61">
        <v>4</v>
      </c>
      <c r="BR133" s="61">
        <f t="shared" si="202"/>
        <v>0.25</v>
      </c>
      <c r="BS133" s="61">
        <v>8</v>
      </c>
      <c r="BT133" s="61">
        <f t="shared" si="203"/>
        <v>20.25</v>
      </c>
      <c r="BU133" s="61">
        <v>3</v>
      </c>
      <c r="BV133" s="61">
        <f t="shared" si="204"/>
        <v>0.25</v>
      </c>
      <c r="BW133" s="30">
        <v>4</v>
      </c>
      <c r="BX133" s="20">
        <f t="shared" si="205"/>
        <v>0.25</v>
      </c>
      <c r="BY133" s="26">
        <f t="shared" si="209"/>
        <v>4.28125</v>
      </c>
      <c r="BZ133" s="26"/>
      <c r="CA133" s="26">
        <f t="shared" si="210"/>
        <v>0.6103515625</v>
      </c>
      <c r="CB133" s="16">
        <v>0</v>
      </c>
      <c r="CC133" s="16">
        <v>10</v>
      </c>
      <c r="CD133" s="20">
        <f t="shared" si="206"/>
        <v>100</v>
      </c>
      <c r="CE133" s="40">
        <v>0</v>
      </c>
      <c r="CF133" s="46">
        <f t="shared" si="207"/>
        <v>12.25</v>
      </c>
      <c r="CG133" s="60">
        <f>Table1[[#This Row],[PROMEDIO-HUMANO]]/10</f>
        <v>0.35</v>
      </c>
      <c r="CH133" s="40">
        <v>10</v>
      </c>
      <c r="CI133" s="16">
        <v>0</v>
      </c>
      <c r="CJ133" s="16">
        <f t="shared" si="211"/>
        <v>9</v>
      </c>
      <c r="CK133">
        <f>POWER((Table1[[#This Row],[PROMEDIO-HUMANO]]-CJ133),2)</f>
        <v>30.25</v>
      </c>
      <c r="CL133">
        <v>42.25</v>
      </c>
      <c r="CM133">
        <v>0.202702702703</v>
      </c>
      <c r="CN133" s="68">
        <f t="shared" si="208"/>
        <v>10.8721694667621</v>
      </c>
      <c r="CO133" s="16">
        <f>ABS(Table1[[#This Row],[PROMEDIO-HUMANO]]-CJ133)</f>
        <v>5.5</v>
      </c>
      <c r="CP133" s="16">
        <f>ABS(Table1[[#This Row],[PROMEDIO-HUMANO]]-CM133)</f>
        <v>3.2972972972969998</v>
      </c>
    </row>
    <row r="134" spans="1:94">
      <c r="A134">
        <v>1</v>
      </c>
      <c r="B134" s="17" t="s">
        <v>220</v>
      </c>
      <c r="C134" s="16">
        <v>4</v>
      </c>
      <c r="D134" s="16">
        <f t="shared" si="168"/>
        <v>16</v>
      </c>
      <c r="E134" s="28">
        <v>3</v>
      </c>
      <c r="F134" s="16">
        <f t="shared" si="169"/>
        <v>9</v>
      </c>
      <c r="G134" s="16">
        <v>2</v>
      </c>
      <c r="H134" s="16">
        <f t="shared" si="170"/>
        <v>4</v>
      </c>
      <c r="I134" s="16">
        <v>5</v>
      </c>
      <c r="J134" s="16">
        <f t="shared" si="171"/>
        <v>25</v>
      </c>
      <c r="K134" s="26">
        <f t="shared" si="172"/>
        <v>3.5</v>
      </c>
      <c r="L134" s="26">
        <v>2.1428571428600001</v>
      </c>
      <c r="M134" s="26">
        <f t="shared" si="173"/>
        <v>1.8418367346861222</v>
      </c>
      <c r="N134" s="26">
        <f t="shared" si="174"/>
        <v>1.3571428571399999</v>
      </c>
      <c r="O134" s="61">
        <v>10</v>
      </c>
      <c r="P134" s="44">
        <f t="shared" si="175"/>
        <v>42.25</v>
      </c>
      <c r="Q134" s="61">
        <v>4</v>
      </c>
      <c r="R134" s="61">
        <f t="shared" si="176"/>
        <v>0.25</v>
      </c>
      <c r="S134" s="61">
        <v>0</v>
      </c>
      <c r="T134" s="61">
        <f t="shared" si="177"/>
        <v>12.25</v>
      </c>
      <c r="U134" s="61">
        <v>6</v>
      </c>
      <c r="V134" s="61">
        <f t="shared" si="178"/>
        <v>6.25</v>
      </c>
      <c r="W134" s="61">
        <v>8</v>
      </c>
      <c r="X134" s="61">
        <f t="shared" si="179"/>
        <v>20.25</v>
      </c>
      <c r="Y134" s="61">
        <v>4</v>
      </c>
      <c r="Z134" s="61">
        <f t="shared" si="180"/>
        <v>0.25</v>
      </c>
      <c r="AA134" s="61">
        <v>5</v>
      </c>
      <c r="AB134" s="61">
        <f t="shared" si="181"/>
        <v>2.25</v>
      </c>
      <c r="AC134" s="61">
        <v>4</v>
      </c>
      <c r="AD134" s="61">
        <f t="shared" si="182"/>
        <v>0.25</v>
      </c>
      <c r="AE134" s="61">
        <v>9</v>
      </c>
      <c r="AF134" s="61">
        <f t="shared" si="183"/>
        <v>30.25</v>
      </c>
      <c r="AG134" s="61">
        <v>2</v>
      </c>
      <c r="AH134" s="61">
        <f t="shared" si="184"/>
        <v>2.25</v>
      </c>
      <c r="AI134" s="61">
        <v>4</v>
      </c>
      <c r="AJ134" s="61">
        <f t="shared" si="185"/>
        <v>0.25</v>
      </c>
      <c r="AK134" s="61">
        <v>3</v>
      </c>
      <c r="AL134" s="61">
        <f t="shared" si="186"/>
        <v>0.25</v>
      </c>
      <c r="AM134" s="61">
        <v>1</v>
      </c>
      <c r="AN134" s="61">
        <f t="shared" si="187"/>
        <v>6.25</v>
      </c>
      <c r="AO134" s="61">
        <v>3</v>
      </c>
      <c r="AP134" s="61">
        <f t="shared" si="188"/>
        <v>0.25</v>
      </c>
      <c r="AQ134" s="61">
        <v>4</v>
      </c>
      <c r="AR134" s="61">
        <f t="shared" si="189"/>
        <v>0.25</v>
      </c>
      <c r="AS134" s="61">
        <v>5</v>
      </c>
      <c r="AT134" s="61">
        <f t="shared" si="190"/>
        <v>2.25</v>
      </c>
      <c r="AU134" s="61">
        <v>6</v>
      </c>
      <c r="AV134" s="61">
        <f t="shared" si="191"/>
        <v>6.25</v>
      </c>
      <c r="AW134" s="61">
        <v>9</v>
      </c>
      <c r="AX134" s="61">
        <f t="shared" si="192"/>
        <v>30.25</v>
      </c>
      <c r="AY134" s="61">
        <v>8</v>
      </c>
      <c r="AZ134" s="61">
        <f t="shared" si="193"/>
        <v>20.25</v>
      </c>
      <c r="BA134" s="61">
        <v>5</v>
      </c>
      <c r="BB134" s="61">
        <f t="shared" si="194"/>
        <v>2.25</v>
      </c>
      <c r="BC134" s="61">
        <v>9</v>
      </c>
      <c r="BD134" s="61">
        <f t="shared" si="195"/>
        <v>30.25</v>
      </c>
      <c r="BE134" s="61">
        <v>8</v>
      </c>
      <c r="BF134" s="61">
        <f t="shared" si="196"/>
        <v>20.25</v>
      </c>
      <c r="BG134" s="61">
        <v>5</v>
      </c>
      <c r="BH134" s="61">
        <f t="shared" si="197"/>
        <v>2.25</v>
      </c>
      <c r="BI134" s="61">
        <v>3</v>
      </c>
      <c r="BJ134" s="61">
        <f t="shared" si="198"/>
        <v>0.25</v>
      </c>
      <c r="BK134" s="61">
        <v>6</v>
      </c>
      <c r="BL134" s="61">
        <f t="shared" si="199"/>
        <v>6.25</v>
      </c>
      <c r="BM134" s="61">
        <v>6</v>
      </c>
      <c r="BN134" s="61">
        <f t="shared" si="200"/>
        <v>6.25</v>
      </c>
      <c r="BO134" s="61">
        <v>10</v>
      </c>
      <c r="BP134" s="61">
        <f t="shared" si="201"/>
        <v>42.25</v>
      </c>
      <c r="BQ134" s="61">
        <v>8</v>
      </c>
      <c r="BR134" s="61">
        <f t="shared" si="202"/>
        <v>20.25</v>
      </c>
      <c r="BS134" s="61">
        <v>2</v>
      </c>
      <c r="BT134" s="61">
        <f t="shared" si="203"/>
        <v>2.25</v>
      </c>
      <c r="BU134" s="61">
        <v>0</v>
      </c>
      <c r="BV134" s="61">
        <f t="shared" si="204"/>
        <v>12.25</v>
      </c>
      <c r="BW134" s="30">
        <v>9</v>
      </c>
      <c r="BX134" s="20">
        <f t="shared" si="205"/>
        <v>30.25</v>
      </c>
      <c r="BY134" s="26">
        <f t="shared" si="209"/>
        <v>5.25</v>
      </c>
      <c r="BZ134" s="26"/>
      <c r="CA134" s="26">
        <f t="shared" si="210"/>
        <v>3.0625</v>
      </c>
      <c r="CB134" s="16">
        <v>0</v>
      </c>
      <c r="CC134" s="16">
        <v>10</v>
      </c>
      <c r="CD134" s="20">
        <f t="shared" si="206"/>
        <v>100</v>
      </c>
      <c r="CE134" s="40">
        <v>2.7272727272699999</v>
      </c>
      <c r="CF134" s="46">
        <f t="shared" si="207"/>
        <v>0.59710743802074395</v>
      </c>
      <c r="CG134" s="60">
        <f>Table1[[#This Row],[PROMEDIO-HUMANO]]/10</f>
        <v>0.35</v>
      </c>
      <c r="CH134" s="40">
        <v>7.2727272727300001</v>
      </c>
      <c r="CI134" s="16">
        <v>2.12</v>
      </c>
      <c r="CJ134" s="16">
        <f t="shared" si="211"/>
        <v>6.88</v>
      </c>
      <c r="CK134">
        <f>POWER((Table1[[#This Row],[PROMEDIO-HUMANO]]-CJ134),2)</f>
        <v>11.424399999999999</v>
      </c>
      <c r="CL134">
        <v>15.054399999999999</v>
      </c>
      <c r="CM134">
        <v>0.79545454545500005</v>
      </c>
      <c r="CN134" s="68">
        <f t="shared" si="208"/>
        <v>7.3145661157000195</v>
      </c>
      <c r="CO134" s="16">
        <f>ABS(Table1[[#This Row],[PROMEDIO-HUMANO]]-CJ134)</f>
        <v>3.38</v>
      </c>
      <c r="CP134" s="16">
        <f>ABS(Table1[[#This Row],[PROMEDIO-HUMANO]]-CM134)</f>
        <v>2.7045454545449998</v>
      </c>
    </row>
    <row r="135" spans="1:94">
      <c r="A135">
        <v>1</v>
      </c>
      <c r="B135" s="15" t="s">
        <v>221</v>
      </c>
      <c r="C135" s="16">
        <v>5</v>
      </c>
      <c r="D135" s="16">
        <f t="shared" si="168"/>
        <v>25</v>
      </c>
      <c r="E135" s="28">
        <v>4</v>
      </c>
      <c r="F135" s="16">
        <f t="shared" si="169"/>
        <v>16</v>
      </c>
      <c r="G135" s="16">
        <v>1</v>
      </c>
      <c r="H135" s="16">
        <f t="shared" si="170"/>
        <v>1</v>
      </c>
      <c r="I135" s="16">
        <v>5</v>
      </c>
      <c r="J135" s="16">
        <f t="shared" si="171"/>
        <v>25</v>
      </c>
      <c r="K135" s="26">
        <f t="shared" si="172"/>
        <v>3.75</v>
      </c>
      <c r="L135" s="26">
        <v>1.3043478260900001</v>
      </c>
      <c r="M135" s="26">
        <f t="shared" si="173"/>
        <v>5.981214555750709</v>
      </c>
      <c r="N135" s="26">
        <f t="shared" si="174"/>
        <v>2.4456521739100001</v>
      </c>
      <c r="O135" s="61">
        <v>8</v>
      </c>
      <c r="P135" s="44">
        <f t="shared" si="175"/>
        <v>18.0625</v>
      </c>
      <c r="Q135" s="61">
        <v>8</v>
      </c>
      <c r="R135" s="61">
        <f t="shared" si="176"/>
        <v>18.0625</v>
      </c>
      <c r="S135" s="61">
        <v>2</v>
      </c>
      <c r="T135" s="61">
        <f t="shared" si="177"/>
        <v>3.0625</v>
      </c>
      <c r="U135" s="61">
        <v>7</v>
      </c>
      <c r="V135" s="61">
        <f t="shared" si="178"/>
        <v>10.5625</v>
      </c>
      <c r="W135" s="61">
        <v>3</v>
      </c>
      <c r="X135" s="61">
        <f t="shared" si="179"/>
        <v>0.5625</v>
      </c>
      <c r="Y135" s="61">
        <v>1</v>
      </c>
      <c r="Z135" s="61">
        <f t="shared" si="180"/>
        <v>7.5625</v>
      </c>
      <c r="AA135" s="61">
        <v>7</v>
      </c>
      <c r="AB135" s="61">
        <f t="shared" si="181"/>
        <v>10.5625</v>
      </c>
      <c r="AC135" s="61">
        <v>5</v>
      </c>
      <c r="AD135" s="61">
        <f t="shared" si="182"/>
        <v>1.5625</v>
      </c>
      <c r="AE135" s="61">
        <v>3</v>
      </c>
      <c r="AF135" s="61">
        <f t="shared" si="183"/>
        <v>0.5625</v>
      </c>
      <c r="AG135" s="61">
        <v>4</v>
      </c>
      <c r="AH135" s="61">
        <f t="shared" si="184"/>
        <v>6.25E-2</v>
      </c>
      <c r="AI135" s="61">
        <v>5</v>
      </c>
      <c r="AJ135" s="61">
        <f t="shared" si="185"/>
        <v>1.5625</v>
      </c>
      <c r="AK135" s="61">
        <v>2</v>
      </c>
      <c r="AL135" s="61">
        <f t="shared" si="186"/>
        <v>3.0625</v>
      </c>
      <c r="AM135" s="61">
        <v>6</v>
      </c>
      <c r="AN135" s="61">
        <f t="shared" si="187"/>
        <v>5.0625</v>
      </c>
      <c r="AO135" s="61">
        <v>8</v>
      </c>
      <c r="AP135" s="61">
        <f t="shared" si="188"/>
        <v>18.0625</v>
      </c>
      <c r="AQ135" s="61">
        <v>2</v>
      </c>
      <c r="AR135" s="61">
        <f t="shared" si="189"/>
        <v>3.0625</v>
      </c>
      <c r="AS135" s="61">
        <v>2</v>
      </c>
      <c r="AT135" s="61">
        <f t="shared" si="190"/>
        <v>3.0625</v>
      </c>
      <c r="AU135" s="61">
        <v>3</v>
      </c>
      <c r="AV135" s="61">
        <f t="shared" si="191"/>
        <v>0.5625</v>
      </c>
      <c r="AW135" s="61">
        <v>0</v>
      </c>
      <c r="AX135" s="61">
        <f t="shared" si="192"/>
        <v>14.0625</v>
      </c>
      <c r="AY135" s="61">
        <v>6</v>
      </c>
      <c r="AZ135" s="61">
        <f t="shared" si="193"/>
        <v>5.0625</v>
      </c>
      <c r="BA135" s="61">
        <v>7</v>
      </c>
      <c r="BB135" s="61">
        <f t="shared" si="194"/>
        <v>10.5625</v>
      </c>
      <c r="BC135" s="61">
        <v>3</v>
      </c>
      <c r="BD135" s="61">
        <f t="shared" si="195"/>
        <v>0.5625</v>
      </c>
      <c r="BE135" s="61">
        <v>5</v>
      </c>
      <c r="BF135" s="61">
        <f t="shared" si="196"/>
        <v>1.5625</v>
      </c>
      <c r="BG135" s="61">
        <v>3</v>
      </c>
      <c r="BH135" s="61">
        <f t="shared" si="197"/>
        <v>0.5625</v>
      </c>
      <c r="BI135" s="61">
        <v>3</v>
      </c>
      <c r="BJ135" s="61">
        <f t="shared" si="198"/>
        <v>0.5625</v>
      </c>
      <c r="BK135" s="61">
        <v>0</v>
      </c>
      <c r="BL135" s="61">
        <f t="shared" si="199"/>
        <v>14.0625</v>
      </c>
      <c r="BM135" s="61">
        <v>8</v>
      </c>
      <c r="BN135" s="61">
        <f t="shared" si="200"/>
        <v>18.0625</v>
      </c>
      <c r="BO135" s="61">
        <v>0</v>
      </c>
      <c r="BP135" s="61">
        <f t="shared" si="201"/>
        <v>14.0625</v>
      </c>
      <c r="BQ135" s="61">
        <v>0</v>
      </c>
      <c r="BR135" s="61">
        <f t="shared" si="202"/>
        <v>14.0625</v>
      </c>
      <c r="BS135" s="61">
        <v>2</v>
      </c>
      <c r="BT135" s="61">
        <f t="shared" si="203"/>
        <v>3.0625</v>
      </c>
      <c r="BU135" s="61">
        <v>7</v>
      </c>
      <c r="BV135" s="61">
        <f t="shared" si="204"/>
        <v>10.5625</v>
      </c>
      <c r="BW135" s="30">
        <v>4</v>
      </c>
      <c r="BX135" s="20">
        <f t="shared" si="205"/>
        <v>6.25E-2</v>
      </c>
      <c r="BY135" s="26">
        <f t="shared" si="209"/>
        <v>3.9375</v>
      </c>
      <c r="BZ135" s="26"/>
      <c r="CA135" s="26">
        <f t="shared" si="210"/>
        <v>3.515625E-2</v>
      </c>
      <c r="CB135" s="16">
        <v>0</v>
      </c>
      <c r="CC135" s="16">
        <v>10</v>
      </c>
      <c r="CD135" s="20">
        <f t="shared" si="206"/>
        <v>100</v>
      </c>
      <c r="CE135" s="40">
        <v>5</v>
      </c>
      <c r="CF135" s="46">
        <f t="shared" si="207"/>
        <v>1.5625</v>
      </c>
      <c r="CG135" s="60">
        <f>Table1[[#This Row],[PROMEDIO-HUMANO]]/10</f>
        <v>0.375</v>
      </c>
      <c r="CH135" s="40">
        <v>5</v>
      </c>
      <c r="CI135" s="16">
        <v>2.12</v>
      </c>
      <c r="CJ135" s="16">
        <f t="shared" si="211"/>
        <v>6.88</v>
      </c>
      <c r="CK135">
        <f>POWER((Table1[[#This Row],[PROMEDIO-HUMANO]]-CJ135),2)</f>
        <v>9.7968999999999991</v>
      </c>
      <c r="CL135">
        <v>6.9168999999999992</v>
      </c>
      <c r="CM135">
        <v>2.2916666666699999</v>
      </c>
      <c r="CN135" s="68">
        <f t="shared" si="208"/>
        <v>2.1267361111013892</v>
      </c>
      <c r="CO135" s="16">
        <f>ABS(Table1[[#This Row],[PROMEDIO-HUMANO]]-CJ135)</f>
        <v>3.13</v>
      </c>
      <c r="CP135" s="16">
        <f>ABS(Table1[[#This Row],[PROMEDIO-HUMANO]]-CM135)</f>
        <v>1.4583333333300001</v>
      </c>
    </row>
    <row r="136" spans="1:94" ht="25.5">
      <c r="A136">
        <v>1</v>
      </c>
      <c r="B136" s="17" t="s">
        <v>222</v>
      </c>
      <c r="C136" s="16">
        <v>4</v>
      </c>
      <c r="D136" s="16">
        <f t="shared" si="168"/>
        <v>16</v>
      </c>
      <c r="E136" s="28">
        <v>4</v>
      </c>
      <c r="F136" s="16">
        <f t="shared" si="169"/>
        <v>16</v>
      </c>
      <c r="G136" s="16">
        <v>2</v>
      </c>
      <c r="H136" s="16">
        <f t="shared" si="170"/>
        <v>4</v>
      </c>
      <c r="I136" s="16">
        <v>6</v>
      </c>
      <c r="J136" s="16">
        <f t="shared" si="171"/>
        <v>36</v>
      </c>
      <c r="K136" s="26">
        <f t="shared" si="172"/>
        <v>4</v>
      </c>
      <c r="L136" s="26">
        <v>1.6666666666700001</v>
      </c>
      <c r="M136" s="26">
        <f t="shared" si="173"/>
        <v>5.4444444444288873</v>
      </c>
      <c r="N136" s="26">
        <f t="shared" si="174"/>
        <v>2.3333333333299997</v>
      </c>
      <c r="O136" s="61">
        <v>0</v>
      </c>
      <c r="P136" s="44">
        <f t="shared" si="175"/>
        <v>16</v>
      </c>
      <c r="Q136" s="61">
        <v>6</v>
      </c>
      <c r="R136" s="61">
        <f t="shared" si="176"/>
        <v>4</v>
      </c>
      <c r="S136" s="61">
        <v>7</v>
      </c>
      <c r="T136" s="61">
        <f t="shared" si="177"/>
        <v>9</v>
      </c>
      <c r="U136" s="61">
        <v>10</v>
      </c>
      <c r="V136" s="61">
        <f t="shared" si="178"/>
        <v>36</v>
      </c>
      <c r="W136" s="61">
        <v>5</v>
      </c>
      <c r="X136" s="61">
        <f t="shared" si="179"/>
        <v>1</v>
      </c>
      <c r="Y136" s="61">
        <v>7</v>
      </c>
      <c r="Z136" s="61">
        <f t="shared" si="180"/>
        <v>9</v>
      </c>
      <c r="AA136" s="61">
        <v>2</v>
      </c>
      <c r="AB136" s="61">
        <f t="shared" si="181"/>
        <v>4</v>
      </c>
      <c r="AC136" s="61">
        <v>0</v>
      </c>
      <c r="AD136" s="61">
        <f t="shared" si="182"/>
        <v>16</v>
      </c>
      <c r="AE136" s="61">
        <v>10</v>
      </c>
      <c r="AF136" s="61">
        <f t="shared" si="183"/>
        <v>36</v>
      </c>
      <c r="AG136" s="61">
        <v>7</v>
      </c>
      <c r="AH136" s="61">
        <f t="shared" si="184"/>
        <v>9</v>
      </c>
      <c r="AI136" s="61">
        <v>0</v>
      </c>
      <c r="AJ136" s="61">
        <f t="shared" si="185"/>
        <v>16</v>
      </c>
      <c r="AK136" s="61">
        <v>9</v>
      </c>
      <c r="AL136" s="61">
        <f t="shared" si="186"/>
        <v>25</v>
      </c>
      <c r="AM136" s="61">
        <v>6</v>
      </c>
      <c r="AN136" s="61">
        <f t="shared" si="187"/>
        <v>4</v>
      </c>
      <c r="AO136" s="61">
        <v>5</v>
      </c>
      <c r="AP136" s="61">
        <f t="shared" si="188"/>
        <v>1</v>
      </c>
      <c r="AQ136" s="61">
        <v>8</v>
      </c>
      <c r="AR136" s="61">
        <f t="shared" si="189"/>
        <v>16</v>
      </c>
      <c r="AS136" s="61">
        <v>2</v>
      </c>
      <c r="AT136" s="61">
        <f t="shared" si="190"/>
        <v>4</v>
      </c>
      <c r="AU136" s="61">
        <v>9</v>
      </c>
      <c r="AV136" s="61">
        <f t="shared" si="191"/>
        <v>25</v>
      </c>
      <c r="AW136" s="61">
        <v>10</v>
      </c>
      <c r="AX136" s="61">
        <f t="shared" si="192"/>
        <v>36</v>
      </c>
      <c r="AY136" s="61">
        <v>10</v>
      </c>
      <c r="AZ136" s="61">
        <f t="shared" si="193"/>
        <v>36</v>
      </c>
      <c r="BA136" s="61">
        <v>9</v>
      </c>
      <c r="BB136" s="61">
        <f t="shared" si="194"/>
        <v>25</v>
      </c>
      <c r="BC136" s="61">
        <v>10</v>
      </c>
      <c r="BD136" s="61">
        <f t="shared" si="195"/>
        <v>36</v>
      </c>
      <c r="BE136" s="61">
        <v>0</v>
      </c>
      <c r="BF136" s="61">
        <f t="shared" si="196"/>
        <v>16</v>
      </c>
      <c r="BG136" s="61">
        <v>7</v>
      </c>
      <c r="BH136" s="61">
        <f t="shared" si="197"/>
        <v>9</v>
      </c>
      <c r="BI136" s="61">
        <v>8</v>
      </c>
      <c r="BJ136" s="61">
        <f t="shared" si="198"/>
        <v>16</v>
      </c>
      <c r="BK136" s="61">
        <v>4</v>
      </c>
      <c r="BL136" s="61">
        <f t="shared" si="199"/>
        <v>0</v>
      </c>
      <c r="BM136" s="61">
        <v>10</v>
      </c>
      <c r="BN136" s="61">
        <f t="shared" si="200"/>
        <v>36</v>
      </c>
      <c r="BO136" s="61">
        <v>7</v>
      </c>
      <c r="BP136" s="61">
        <f t="shared" si="201"/>
        <v>9</v>
      </c>
      <c r="BQ136" s="61">
        <v>6</v>
      </c>
      <c r="BR136" s="61">
        <f t="shared" si="202"/>
        <v>4</v>
      </c>
      <c r="BS136" s="61">
        <v>1</v>
      </c>
      <c r="BT136" s="61">
        <f t="shared" si="203"/>
        <v>9</v>
      </c>
      <c r="BU136" s="61">
        <v>6</v>
      </c>
      <c r="BV136" s="61">
        <f t="shared" si="204"/>
        <v>4</v>
      </c>
      <c r="BW136" s="30">
        <v>5</v>
      </c>
      <c r="BX136" s="20">
        <f t="shared" si="205"/>
        <v>1</v>
      </c>
      <c r="BY136" s="26">
        <f t="shared" si="209"/>
        <v>5.84375</v>
      </c>
      <c r="BZ136" s="26"/>
      <c r="CA136" s="26">
        <f t="shared" si="210"/>
        <v>3.3994140625</v>
      </c>
      <c r="CB136" s="16">
        <v>0</v>
      </c>
      <c r="CC136" s="16">
        <v>10</v>
      </c>
      <c r="CD136" s="20">
        <f t="shared" si="206"/>
        <v>100</v>
      </c>
      <c r="CE136" s="40">
        <v>5.4545454545499998</v>
      </c>
      <c r="CF136" s="46">
        <f t="shared" si="207"/>
        <v>2.1157024793520658</v>
      </c>
      <c r="CG136" s="60">
        <f>Table1[[#This Row],[PROMEDIO-HUMANO]]/10</f>
        <v>0.4</v>
      </c>
      <c r="CH136" s="40">
        <v>4.5454545454500002</v>
      </c>
      <c r="CI136" s="16">
        <v>4.6100000000000003</v>
      </c>
      <c r="CJ136" s="16">
        <f t="shared" si="211"/>
        <v>4.3899999999999997</v>
      </c>
      <c r="CK136">
        <f>POWER((Table1[[#This Row],[PROMEDIO-HUMANO]]-CJ136),2)</f>
        <v>0.15209999999999976</v>
      </c>
      <c r="CL136">
        <v>0.12960000000000024</v>
      </c>
      <c r="CM136">
        <v>0.91666666666700003</v>
      </c>
      <c r="CN136" s="68">
        <f t="shared" si="208"/>
        <v>9.5069444444423894</v>
      </c>
      <c r="CO136" s="16">
        <f>ABS(Table1[[#This Row],[PROMEDIO-HUMANO]]-CJ136)</f>
        <v>0.38999999999999968</v>
      </c>
      <c r="CP136" s="16">
        <f>ABS(Table1[[#This Row],[PROMEDIO-HUMANO]]-CM136)</f>
        <v>3.083333333333</v>
      </c>
    </row>
    <row r="137" spans="1:94">
      <c r="A137">
        <v>1</v>
      </c>
      <c r="B137" s="15" t="s">
        <v>223</v>
      </c>
      <c r="C137" s="16">
        <v>4</v>
      </c>
      <c r="D137" s="16">
        <f t="shared" si="168"/>
        <v>16</v>
      </c>
      <c r="E137" s="28">
        <v>4</v>
      </c>
      <c r="F137" s="16">
        <f t="shared" si="169"/>
        <v>16</v>
      </c>
      <c r="G137" s="16">
        <v>5</v>
      </c>
      <c r="H137" s="16">
        <f t="shared" si="170"/>
        <v>25</v>
      </c>
      <c r="I137" s="16">
        <v>5</v>
      </c>
      <c r="J137" s="16">
        <f t="shared" si="171"/>
        <v>25</v>
      </c>
      <c r="K137" s="26">
        <f t="shared" si="172"/>
        <v>4.5</v>
      </c>
      <c r="L137" s="26">
        <v>1.36363636364</v>
      </c>
      <c r="M137" s="26">
        <f t="shared" si="173"/>
        <v>9.8367768594813221</v>
      </c>
      <c r="N137" s="26">
        <f t="shared" si="174"/>
        <v>3.13636363636</v>
      </c>
      <c r="O137" s="61">
        <v>0</v>
      </c>
      <c r="P137" s="44">
        <f t="shared" si="175"/>
        <v>20.25</v>
      </c>
      <c r="Q137" s="61">
        <v>10</v>
      </c>
      <c r="R137" s="61">
        <f t="shared" si="176"/>
        <v>30.25</v>
      </c>
      <c r="S137" s="61">
        <v>1</v>
      </c>
      <c r="T137" s="61">
        <f t="shared" si="177"/>
        <v>12.25</v>
      </c>
      <c r="U137" s="61">
        <v>4</v>
      </c>
      <c r="V137" s="61">
        <f t="shared" si="178"/>
        <v>0.25</v>
      </c>
      <c r="W137" s="61">
        <v>0</v>
      </c>
      <c r="X137" s="61">
        <f t="shared" si="179"/>
        <v>20.25</v>
      </c>
      <c r="Y137" s="61">
        <v>3</v>
      </c>
      <c r="Z137" s="61">
        <f t="shared" si="180"/>
        <v>2.25</v>
      </c>
      <c r="AA137" s="61">
        <v>0</v>
      </c>
      <c r="AB137" s="61">
        <f t="shared" si="181"/>
        <v>20.25</v>
      </c>
      <c r="AC137" s="61">
        <v>0</v>
      </c>
      <c r="AD137" s="61">
        <f t="shared" si="182"/>
        <v>20.25</v>
      </c>
      <c r="AE137" s="61">
        <v>9</v>
      </c>
      <c r="AF137" s="61">
        <f t="shared" si="183"/>
        <v>20.25</v>
      </c>
      <c r="AG137" s="61">
        <v>2</v>
      </c>
      <c r="AH137" s="61">
        <f t="shared" si="184"/>
        <v>6.25</v>
      </c>
      <c r="AI137" s="61">
        <v>5</v>
      </c>
      <c r="AJ137" s="61">
        <f t="shared" si="185"/>
        <v>0.25</v>
      </c>
      <c r="AK137" s="61">
        <v>9</v>
      </c>
      <c r="AL137" s="61">
        <f t="shared" si="186"/>
        <v>20.25</v>
      </c>
      <c r="AM137" s="61">
        <v>4</v>
      </c>
      <c r="AN137" s="61">
        <f t="shared" si="187"/>
        <v>0.25</v>
      </c>
      <c r="AO137" s="61">
        <v>1</v>
      </c>
      <c r="AP137" s="61">
        <f t="shared" si="188"/>
        <v>12.25</v>
      </c>
      <c r="AQ137" s="61">
        <v>5</v>
      </c>
      <c r="AR137" s="61">
        <f t="shared" si="189"/>
        <v>0.25</v>
      </c>
      <c r="AS137" s="61">
        <v>10</v>
      </c>
      <c r="AT137" s="61">
        <f t="shared" si="190"/>
        <v>30.25</v>
      </c>
      <c r="AU137" s="61">
        <v>3</v>
      </c>
      <c r="AV137" s="61">
        <f t="shared" si="191"/>
        <v>2.25</v>
      </c>
      <c r="AW137" s="61">
        <v>5</v>
      </c>
      <c r="AX137" s="61">
        <f t="shared" si="192"/>
        <v>0.25</v>
      </c>
      <c r="AY137" s="61">
        <v>5</v>
      </c>
      <c r="AZ137" s="61">
        <f t="shared" si="193"/>
        <v>0.25</v>
      </c>
      <c r="BA137" s="61">
        <v>4</v>
      </c>
      <c r="BB137" s="61">
        <f t="shared" si="194"/>
        <v>0.25</v>
      </c>
      <c r="BC137" s="61">
        <v>6</v>
      </c>
      <c r="BD137" s="61">
        <f t="shared" si="195"/>
        <v>2.25</v>
      </c>
      <c r="BE137" s="61">
        <v>1</v>
      </c>
      <c r="BF137" s="61">
        <f t="shared" si="196"/>
        <v>12.25</v>
      </c>
      <c r="BG137" s="61">
        <v>0</v>
      </c>
      <c r="BH137" s="61">
        <f t="shared" si="197"/>
        <v>20.25</v>
      </c>
      <c r="BI137" s="61">
        <v>9</v>
      </c>
      <c r="BJ137" s="61">
        <f t="shared" si="198"/>
        <v>20.25</v>
      </c>
      <c r="BK137" s="61">
        <v>8</v>
      </c>
      <c r="BL137" s="61">
        <f t="shared" si="199"/>
        <v>12.25</v>
      </c>
      <c r="BM137" s="61">
        <v>10</v>
      </c>
      <c r="BN137" s="61">
        <f t="shared" si="200"/>
        <v>30.25</v>
      </c>
      <c r="BO137" s="61">
        <v>5</v>
      </c>
      <c r="BP137" s="61">
        <f t="shared" si="201"/>
        <v>0.25</v>
      </c>
      <c r="BQ137" s="61">
        <v>2</v>
      </c>
      <c r="BR137" s="61">
        <f t="shared" si="202"/>
        <v>6.25</v>
      </c>
      <c r="BS137" s="61">
        <v>4</v>
      </c>
      <c r="BT137" s="61">
        <f t="shared" si="203"/>
        <v>0.25</v>
      </c>
      <c r="BU137" s="61">
        <v>0</v>
      </c>
      <c r="BV137" s="61">
        <f t="shared" si="204"/>
        <v>20.25</v>
      </c>
      <c r="BW137" s="30">
        <v>9</v>
      </c>
      <c r="BX137" s="20">
        <f t="shared" si="205"/>
        <v>20.25</v>
      </c>
      <c r="BY137" s="26">
        <f t="shared" si="209"/>
        <v>4.3125</v>
      </c>
      <c r="BZ137" s="26"/>
      <c r="CA137" s="26">
        <f t="shared" si="210"/>
        <v>3.515625E-2</v>
      </c>
      <c r="CB137" s="16">
        <v>0</v>
      </c>
      <c r="CC137" s="16">
        <v>10</v>
      </c>
      <c r="CD137" s="20">
        <f t="shared" si="206"/>
        <v>100</v>
      </c>
      <c r="CE137" s="40">
        <v>0</v>
      </c>
      <c r="CF137" s="46">
        <f t="shared" si="207"/>
        <v>20.25</v>
      </c>
      <c r="CG137" s="60">
        <f>Table1[[#This Row],[PROMEDIO-HUMANO]]/10</f>
        <v>0.45</v>
      </c>
      <c r="CH137" s="40">
        <v>10</v>
      </c>
      <c r="CI137" s="16">
        <v>0</v>
      </c>
      <c r="CJ137" s="16">
        <f t="shared" si="211"/>
        <v>9</v>
      </c>
      <c r="CK137">
        <f>POWER((Table1[[#This Row],[PROMEDIO-HUMANO]]-CJ137),2)</f>
        <v>20.25</v>
      </c>
      <c r="CL137">
        <v>30.25</v>
      </c>
      <c r="CM137">
        <v>0.483870967742</v>
      </c>
      <c r="CN137" s="68">
        <f t="shared" si="208"/>
        <v>16.12929240374558</v>
      </c>
      <c r="CO137" s="16">
        <f>ABS(Table1[[#This Row],[PROMEDIO-HUMANO]]-CJ137)</f>
        <v>4.5</v>
      </c>
      <c r="CP137" s="16">
        <f>ABS(Table1[[#This Row],[PROMEDIO-HUMANO]]-CM137)</f>
        <v>4.0161290322580001</v>
      </c>
    </row>
    <row r="138" spans="1:94" ht="25.5">
      <c r="A138">
        <v>1</v>
      </c>
      <c r="B138" s="17" t="s">
        <v>224</v>
      </c>
      <c r="C138" s="16">
        <v>6</v>
      </c>
      <c r="D138" s="16">
        <f t="shared" si="168"/>
        <v>36</v>
      </c>
      <c r="E138" s="28">
        <v>6</v>
      </c>
      <c r="F138" s="16">
        <f t="shared" si="169"/>
        <v>36</v>
      </c>
      <c r="G138" s="16">
        <v>2</v>
      </c>
      <c r="H138" s="16">
        <f t="shared" si="170"/>
        <v>4</v>
      </c>
      <c r="I138" s="16">
        <v>7</v>
      </c>
      <c r="J138" s="16">
        <f t="shared" si="171"/>
        <v>49</v>
      </c>
      <c r="K138" s="26">
        <f t="shared" si="172"/>
        <v>5.25</v>
      </c>
      <c r="L138" s="26">
        <v>2.1428571428600001</v>
      </c>
      <c r="M138" s="26">
        <f t="shared" si="173"/>
        <v>9.6543367346761215</v>
      </c>
      <c r="N138" s="26">
        <f t="shared" si="174"/>
        <v>3.1071428571399999</v>
      </c>
      <c r="O138" s="61">
        <v>9</v>
      </c>
      <c r="P138" s="44">
        <f t="shared" si="175"/>
        <v>14.0625</v>
      </c>
      <c r="Q138" s="61">
        <v>1</v>
      </c>
      <c r="R138" s="61">
        <f t="shared" si="176"/>
        <v>18.0625</v>
      </c>
      <c r="S138" s="61">
        <v>1</v>
      </c>
      <c r="T138" s="61">
        <f t="shared" si="177"/>
        <v>18.0625</v>
      </c>
      <c r="U138" s="61">
        <v>5</v>
      </c>
      <c r="V138" s="61">
        <f t="shared" si="178"/>
        <v>6.25E-2</v>
      </c>
      <c r="W138" s="61">
        <v>6</v>
      </c>
      <c r="X138" s="61">
        <f t="shared" si="179"/>
        <v>0.5625</v>
      </c>
      <c r="Y138" s="61">
        <v>3</v>
      </c>
      <c r="Z138" s="61">
        <f t="shared" si="180"/>
        <v>5.0625</v>
      </c>
      <c r="AA138" s="61">
        <v>7</v>
      </c>
      <c r="AB138" s="61">
        <f t="shared" si="181"/>
        <v>3.0625</v>
      </c>
      <c r="AC138" s="61">
        <v>9</v>
      </c>
      <c r="AD138" s="61">
        <f t="shared" si="182"/>
        <v>14.0625</v>
      </c>
      <c r="AE138" s="61">
        <v>5</v>
      </c>
      <c r="AF138" s="61">
        <f t="shared" si="183"/>
        <v>6.25E-2</v>
      </c>
      <c r="AG138" s="61">
        <v>4</v>
      </c>
      <c r="AH138" s="61">
        <f t="shared" si="184"/>
        <v>1.5625</v>
      </c>
      <c r="AI138" s="61">
        <v>7</v>
      </c>
      <c r="AJ138" s="61">
        <f t="shared" si="185"/>
        <v>3.0625</v>
      </c>
      <c r="AK138" s="61">
        <v>6</v>
      </c>
      <c r="AL138" s="61">
        <f t="shared" si="186"/>
        <v>0.5625</v>
      </c>
      <c r="AM138" s="61">
        <v>2</v>
      </c>
      <c r="AN138" s="61">
        <f t="shared" si="187"/>
        <v>10.5625</v>
      </c>
      <c r="AO138" s="61">
        <v>6</v>
      </c>
      <c r="AP138" s="61">
        <f t="shared" si="188"/>
        <v>0.5625</v>
      </c>
      <c r="AQ138" s="61">
        <v>5</v>
      </c>
      <c r="AR138" s="61">
        <f t="shared" si="189"/>
        <v>6.25E-2</v>
      </c>
      <c r="AS138" s="61">
        <v>2</v>
      </c>
      <c r="AT138" s="61">
        <f t="shared" si="190"/>
        <v>10.5625</v>
      </c>
      <c r="AU138" s="61">
        <v>0</v>
      </c>
      <c r="AV138" s="61">
        <f t="shared" si="191"/>
        <v>27.5625</v>
      </c>
      <c r="AW138" s="61">
        <v>2</v>
      </c>
      <c r="AX138" s="61">
        <f t="shared" si="192"/>
        <v>10.5625</v>
      </c>
      <c r="AY138" s="61">
        <v>7</v>
      </c>
      <c r="AZ138" s="61">
        <f t="shared" si="193"/>
        <v>3.0625</v>
      </c>
      <c r="BA138" s="61">
        <v>4</v>
      </c>
      <c r="BB138" s="61">
        <f t="shared" si="194"/>
        <v>1.5625</v>
      </c>
      <c r="BC138" s="61">
        <v>1</v>
      </c>
      <c r="BD138" s="61">
        <f t="shared" si="195"/>
        <v>18.0625</v>
      </c>
      <c r="BE138" s="61">
        <v>1</v>
      </c>
      <c r="BF138" s="61">
        <f t="shared" si="196"/>
        <v>18.0625</v>
      </c>
      <c r="BG138" s="61">
        <v>7</v>
      </c>
      <c r="BH138" s="61">
        <f t="shared" si="197"/>
        <v>3.0625</v>
      </c>
      <c r="BI138" s="61">
        <v>4</v>
      </c>
      <c r="BJ138" s="61">
        <f t="shared" si="198"/>
        <v>1.5625</v>
      </c>
      <c r="BK138" s="61">
        <v>10</v>
      </c>
      <c r="BL138" s="61">
        <f t="shared" si="199"/>
        <v>22.5625</v>
      </c>
      <c r="BM138" s="61">
        <v>6</v>
      </c>
      <c r="BN138" s="61">
        <f t="shared" si="200"/>
        <v>0.5625</v>
      </c>
      <c r="BO138" s="61">
        <v>1</v>
      </c>
      <c r="BP138" s="61">
        <f t="shared" si="201"/>
        <v>18.0625</v>
      </c>
      <c r="BQ138" s="61">
        <v>3</v>
      </c>
      <c r="BR138" s="61">
        <f t="shared" si="202"/>
        <v>5.0625</v>
      </c>
      <c r="BS138" s="61">
        <v>7</v>
      </c>
      <c r="BT138" s="61">
        <f t="shared" si="203"/>
        <v>3.0625</v>
      </c>
      <c r="BU138" s="61">
        <v>10</v>
      </c>
      <c r="BV138" s="61">
        <f t="shared" si="204"/>
        <v>22.5625</v>
      </c>
      <c r="BW138" s="30">
        <v>0</v>
      </c>
      <c r="BX138" s="20">
        <f t="shared" si="205"/>
        <v>27.5625</v>
      </c>
      <c r="BY138" s="26">
        <f t="shared" si="209"/>
        <v>4.625</v>
      </c>
      <c r="BZ138" s="26"/>
      <c r="CA138" s="26">
        <f t="shared" si="210"/>
        <v>0.390625</v>
      </c>
      <c r="CB138" s="16">
        <v>0</v>
      </c>
      <c r="CC138" s="16">
        <v>10</v>
      </c>
      <c r="CD138" s="20">
        <f t="shared" si="206"/>
        <v>100</v>
      </c>
      <c r="CE138" s="40">
        <v>2.4</v>
      </c>
      <c r="CF138" s="46">
        <f t="shared" si="207"/>
        <v>8.1225000000000005</v>
      </c>
      <c r="CG138" s="60">
        <f>Table1[[#This Row],[PROMEDIO-HUMANO]]/10</f>
        <v>0.52500000000000002</v>
      </c>
      <c r="CH138" s="40">
        <v>7.6</v>
      </c>
      <c r="CI138" s="16">
        <v>6.0250000000000004</v>
      </c>
      <c r="CJ138" s="16">
        <f t="shared" si="211"/>
        <v>2.9749999999999996</v>
      </c>
      <c r="CK138">
        <f>POWER((Table1[[#This Row],[PROMEDIO-HUMANO]]-CJ138),2)</f>
        <v>5.1756250000000019</v>
      </c>
      <c r="CL138">
        <v>5.1756250000000019</v>
      </c>
      <c r="CM138">
        <v>0.63380281690100004</v>
      </c>
      <c r="CN138" s="68">
        <f t="shared" si="208"/>
        <v>21.309276433251139</v>
      </c>
      <c r="CO138" s="16">
        <f>ABS(Table1[[#This Row],[PROMEDIO-HUMANO]]-CJ138)</f>
        <v>2.2750000000000004</v>
      </c>
      <c r="CP138" s="16">
        <f>ABS(Table1[[#This Row],[PROMEDIO-HUMANO]]-CM138)</f>
        <v>4.6161971830989996</v>
      </c>
    </row>
    <row r="139" spans="1:94" ht="25.5">
      <c r="A139">
        <v>1</v>
      </c>
      <c r="B139" s="15" t="s">
        <v>225</v>
      </c>
      <c r="C139" s="16">
        <v>6</v>
      </c>
      <c r="D139" s="16">
        <f t="shared" si="168"/>
        <v>36</v>
      </c>
      <c r="E139" s="28">
        <v>6</v>
      </c>
      <c r="F139" s="16">
        <f t="shared" si="169"/>
        <v>36</v>
      </c>
      <c r="G139" s="16">
        <v>1</v>
      </c>
      <c r="H139" s="16">
        <f t="shared" si="170"/>
        <v>1</v>
      </c>
      <c r="I139" s="16">
        <v>7</v>
      </c>
      <c r="J139" s="16">
        <f t="shared" si="171"/>
        <v>49</v>
      </c>
      <c r="K139" s="26">
        <f t="shared" si="172"/>
        <v>5</v>
      </c>
      <c r="L139" s="26">
        <v>3.75</v>
      </c>
      <c r="M139" s="26">
        <f t="shared" si="173"/>
        <v>1.5625</v>
      </c>
      <c r="N139" s="26">
        <f t="shared" si="174"/>
        <v>1.25</v>
      </c>
      <c r="O139" s="61">
        <v>2</v>
      </c>
      <c r="P139" s="44">
        <f t="shared" si="175"/>
        <v>9</v>
      </c>
      <c r="Q139" s="61">
        <v>0</v>
      </c>
      <c r="R139" s="61">
        <f t="shared" si="176"/>
        <v>25</v>
      </c>
      <c r="S139" s="61">
        <v>5</v>
      </c>
      <c r="T139" s="61">
        <f t="shared" si="177"/>
        <v>0</v>
      </c>
      <c r="U139" s="61">
        <v>2</v>
      </c>
      <c r="V139" s="61">
        <f t="shared" si="178"/>
        <v>9</v>
      </c>
      <c r="W139" s="61">
        <v>8</v>
      </c>
      <c r="X139" s="61">
        <f t="shared" si="179"/>
        <v>9</v>
      </c>
      <c r="Y139" s="61">
        <v>5</v>
      </c>
      <c r="Z139" s="61">
        <f t="shared" si="180"/>
        <v>0</v>
      </c>
      <c r="AA139" s="61">
        <v>6</v>
      </c>
      <c r="AB139" s="61">
        <f t="shared" si="181"/>
        <v>1</v>
      </c>
      <c r="AC139" s="61">
        <v>10</v>
      </c>
      <c r="AD139" s="61">
        <f t="shared" si="182"/>
        <v>25</v>
      </c>
      <c r="AE139" s="61">
        <v>9</v>
      </c>
      <c r="AF139" s="61">
        <f t="shared" si="183"/>
        <v>16</v>
      </c>
      <c r="AG139" s="61">
        <v>3</v>
      </c>
      <c r="AH139" s="61">
        <f t="shared" si="184"/>
        <v>4</v>
      </c>
      <c r="AI139" s="61">
        <v>9</v>
      </c>
      <c r="AJ139" s="61">
        <f t="shared" si="185"/>
        <v>16</v>
      </c>
      <c r="AK139" s="61">
        <v>0</v>
      </c>
      <c r="AL139" s="61">
        <f t="shared" si="186"/>
        <v>25</v>
      </c>
      <c r="AM139" s="61">
        <v>4</v>
      </c>
      <c r="AN139" s="61">
        <f t="shared" si="187"/>
        <v>1</v>
      </c>
      <c r="AO139" s="61">
        <v>2</v>
      </c>
      <c r="AP139" s="61">
        <f t="shared" si="188"/>
        <v>9</v>
      </c>
      <c r="AQ139" s="61">
        <v>5</v>
      </c>
      <c r="AR139" s="61">
        <f t="shared" si="189"/>
        <v>0</v>
      </c>
      <c r="AS139" s="61">
        <v>4</v>
      </c>
      <c r="AT139" s="61">
        <f t="shared" si="190"/>
        <v>1</v>
      </c>
      <c r="AU139" s="61">
        <v>2</v>
      </c>
      <c r="AV139" s="61">
        <f t="shared" si="191"/>
        <v>9</v>
      </c>
      <c r="AW139" s="61">
        <v>9</v>
      </c>
      <c r="AX139" s="61">
        <f t="shared" si="192"/>
        <v>16</v>
      </c>
      <c r="AY139" s="61">
        <v>10</v>
      </c>
      <c r="AZ139" s="61">
        <f t="shared" si="193"/>
        <v>25</v>
      </c>
      <c r="BA139" s="61">
        <v>6</v>
      </c>
      <c r="BB139" s="61">
        <f t="shared" si="194"/>
        <v>1</v>
      </c>
      <c r="BC139" s="61">
        <v>5</v>
      </c>
      <c r="BD139" s="61">
        <f t="shared" si="195"/>
        <v>0</v>
      </c>
      <c r="BE139" s="61">
        <v>6</v>
      </c>
      <c r="BF139" s="61">
        <f t="shared" si="196"/>
        <v>1</v>
      </c>
      <c r="BG139" s="61">
        <v>2</v>
      </c>
      <c r="BH139" s="61">
        <f t="shared" si="197"/>
        <v>9</v>
      </c>
      <c r="BI139" s="61">
        <v>7</v>
      </c>
      <c r="BJ139" s="61">
        <f t="shared" si="198"/>
        <v>4</v>
      </c>
      <c r="BK139" s="61">
        <v>0</v>
      </c>
      <c r="BL139" s="61">
        <f t="shared" si="199"/>
        <v>25</v>
      </c>
      <c r="BM139" s="61">
        <v>10</v>
      </c>
      <c r="BN139" s="61">
        <f t="shared" si="200"/>
        <v>25</v>
      </c>
      <c r="BO139" s="61">
        <v>10</v>
      </c>
      <c r="BP139" s="61">
        <f t="shared" si="201"/>
        <v>25</v>
      </c>
      <c r="BQ139" s="61">
        <v>5</v>
      </c>
      <c r="BR139" s="61">
        <f t="shared" si="202"/>
        <v>0</v>
      </c>
      <c r="BS139" s="61">
        <v>0</v>
      </c>
      <c r="BT139" s="61">
        <f t="shared" si="203"/>
        <v>25</v>
      </c>
      <c r="BU139" s="61">
        <v>9</v>
      </c>
      <c r="BV139" s="61">
        <f t="shared" si="204"/>
        <v>16</v>
      </c>
      <c r="BW139" s="30">
        <v>6</v>
      </c>
      <c r="BX139" s="20">
        <f t="shared" si="205"/>
        <v>1</v>
      </c>
      <c r="BY139" s="26">
        <f t="shared" si="209"/>
        <v>5.03125</v>
      </c>
      <c r="BZ139" s="26"/>
      <c r="CA139" s="26">
        <f t="shared" si="210"/>
        <v>9.765625E-4</v>
      </c>
      <c r="CB139" s="16">
        <v>0</v>
      </c>
      <c r="CC139" s="16">
        <v>10</v>
      </c>
      <c r="CD139" s="20">
        <f t="shared" si="206"/>
        <v>100</v>
      </c>
      <c r="CE139" s="40">
        <v>1.875</v>
      </c>
      <c r="CF139" s="46">
        <f t="shared" si="207"/>
        <v>9.765625</v>
      </c>
      <c r="CG139" s="60">
        <f>Table1[[#This Row],[PROMEDIO-HUMANO]]/10</f>
        <v>0.5</v>
      </c>
      <c r="CH139" s="40">
        <v>8.125</v>
      </c>
      <c r="CI139" s="16">
        <v>2.12</v>
      </c>
      <c r="CJ139" s="16">
        <f t="shared" si="211"/>
        <v>6.88</v>
      </c>
      <c r="CK139">
        <f>POWER((Table1[[#This Row],[PROMEDIO-HUMANO]]-CJ139),2)</f>
        <v>3.5343999999999998</v>
      </c>
      <c r="CL139">
        <v>5.6643999999999997</v>
      </c>
      <c r="CM139">
        <v>0.48611111111100003</v>
      </c>
      <c r="CN139" s="68">
        <f t="shared" si="208"/>
        <v>20.375192901235575</v>
      </c>
      <c r="CO139" s="16">
        <f>ABS(Table1[[#This Row],[PROMEDIO-HUMANO]]-CJ139)</f>
        <v>1.88</v>
      </c>
      <c r="CP139" s="16">
        <f>ABS(Table1[[#This Row],[PROMEDIO-HUMANO]]-CM139)</f>
        <v>4.5138888888890003</v>
      </c>
    </row>
    <row r="140" spans="1:94" ht="25.5">
      <c r="A140">
        <v>1</v>
      </c>
      <c r="B140" s="17" t="s">
        <v>226</v>
      </c>
      <c r="C140" s="16">
        <v>8</v>
      </c>
      <c r="D140" s="16">
        <f t="shared" si="168"/>
        <v>64</v>
      </c>
      <c r="E140" s="28">
        <v>4</v>
      </c>
      <c r="F140" s="16">
        <f t="shared" si="169"/>
        <v>16</v>
      </c>
      <c r="G140" s="16">
        <v>1</v>
      </c>
      <c r="H140" s="16">
        <f t="shared" si="170"/>
        <v>1</v>
      </c>
      <c r="I140" s="16">
        <v>7</v>
      </c>
      <c r="J140" s="16">
        <f t="shared" si="171"/>
        <v>49</v>
      </c>
      <c r="K140" s="26">
        <f t="shared" si="172"/>
        <v>5</v>
      </c>
      <c r="L140" s="26">
        <v>3.75</v>
      </c>
      <c r="M140" s="26">
        <f t="shared" si="173"/>
        <v>1.5625</v>
      </c>
      <c r="N140" s="26">
        <f t="shared" si="174"/>
        <v>1.25</v>
      </c>
      <c r="O140" s="61">
        <v>5</v>
      </c>
      <c r="P140" s="44">
        <f t="shared" si="175"/>
        <v>0</v>
      </c>
      <c r="Q140" s="61">
        <v>1</v>
      </c>
      <c r="R140" s="61">
        <f t="shared" si="176"/>
        <v>16</v>
      </c>
      <c r="S140" s="61">
        <v>4</v>
      </c>
      <c r="T140" s="61">
        <f t="shared" si="177"/>
        <v>1</v>
      </c>
      <c r="U140" s="61">
        <v>4</v>
      </c>
      <c r="V140" s="61">
        <f t="shared" si="178"/>
        <v>1</v>
      </c>
      <c r="W140" s="61">
        <v>6</v>
      </c>
      <c r="X140" s="61">
        <f t="shared" si="179"/>
        <v>1</v>
      </c>
      <c r="Y140" s="61">
        <v>6</v>
      </c>
      <c r="Z140" s="61">
        <f t="shared" si="180"/>
        <v>1</v>
      </c>
      <c r="AA140" s="61">
        <v>2</v>
      </c>
      <c r="AB140" s="61">
        <f t="shared" si="181"/>
        <v>9</v>
      </c>
      <c r="AC140" s="61">
        <v>3</v>
      </c>
      <c r="AD140" s="61">
        <f t="shared" si="182"/>
        <v>4</v>
      </c>
      <c r="AE140" s="61">
        <v>8</v>
      </c>
      <c r="AF140" s="61">
        <f t="shared" si="183"/>
        <v>9</v>
      </c>
      <c r="AG140" s="61">
        <v>1</v>
      </c>
      <c r="AH140" s="61">
        <f t="shared" si="184"/>
        <v>16</v>
      </c>
      <c r="AI140" s="61">
        <v>0</v>
      </c>
      <c r="AJ140" s="61">
        <f t="shared" si="185"/>
        <v>25</v>
      </c>
      <c r="AK140" s="61">
        <v>3</v>
      </c>
      <c r="AL140" s="61">
        <f t="shared" si="186"/>
        <v>4</v>
      </c>
      <c r="AM140" s="61">
        <v>6</v>
      </c>
      <c r="AN140" s="61">
        <f t="shared" si="187"/>
        <v>1</v>
      </c>
      <c r="AO140" s="61">
        <v>2</v>
      </c>
      <c r="AP140" s="61">
        <f t="shared" si="188"/>
        <v>9</v>
      </c>
      <c r="AQ140" s="61">
        <v>6</v>
      </c>
      <c r="AR140" s="61">
        <f t="shared" si="189"/>
        <v>1</v>
      </c>
      <c r="AS140" s="61">
        <v>10</v>
      </c>
      <c r="AT140" s="61">
        <f t="shared" si="190"/>
        <v>25</v>
      </c>
      <c r="AU140" s="61">
        <v>4</v>
      </c>
      <c r="AV140" s="61">
        <f t="shared" si="191"/>
        <v>1</v>
      </c>
      <c r="AW140" s="61">
        <v>2</v>
      </c>
      <c r="AX140" s="61">
        <f t="shared" si="192"/>
        <v>9</v>
      </c>
      <c r="AY140" s="61">
        <v>4</v>
      </c>
      <c r="AZ140" s="61">
        <f t="shared" si="193"/>
        <v>1</v>
      </c>
      <c r="BA140" s="61">
        <v>3</v>
      </c>
      <c r="BB140" s="61">
        <f t="shared" si="194"/>
        <v>4</v>
      </c>
      <c r="BC140" s="61">
        <v>8</v>
      </c>
      <c r="BD140" s="61">
        <f t="shared" si="195"/>
        <v>9</v>
      </c>
      <c r="BE140" s="61">
        <v>5</v>
      </c>
      <c r="BF140" s="61">
        <f t="shared" si="196"/>
        <v>0</v>
      </c>
      <c r="BG140" s="61">
        <v>8</v>
      </c>
      <c r="BH140" s="61">
        <f t="shared" si="197"/>
        <v>9</v>
      </c>
      <c r="BI140" s="61">
        <v>7</v>
      </c>
      <c r="BJ140" s="61">
        <f t="shared" si="198"/>
        <v>4</v>
      </c>
      <c r="BK140" s="61">
        <v>7</v>
      </c>
      <c r="BL140" s="61">
        <f t="shared" si="199"/>
        <v>4</v>
      </c>
      <c r="BM140" s="61">
        <v>10</v>
      </c>
      <c r="BN140" s="61">
        <f t="shared" si="200"/>
        <v>25</v>
      </c>
      <c r="BO140" s="61">
        <v>6</v>
      </c>
      <c r="BP140" s="61">
        <f t="shared" si="201"/>
        <v>1</v>
      </c>
      <c r="BQ140" s="61">
        <v>1</v>
      </c>
      <c r="BR140" s="61">
        <f t="shared" si="202"/>
        <v>16</v>
      </c>
      <c r="BS140" s="61">
        <v>1</v>
      </c>
      <c r="BT140" s="61">
        <f t="shared" si="203"/>
        <v>16</v>
      </c>
      <c r="BU140" s="61">
        <v>9</v>
      </c>
      <c r="BV140" s="61">
        <f t="shared" si="204"/>
        <v>16</v>
      </c>
      <c r="BW140" s="30">
        <v>1</v>
      </c>
      <c r="BX140" s="20">
        <f t="shared" si="205"/>
        <v>16</v>
      </c>
      <c r="BY140" s="26">
        <f t="shared" si="209"/>
        <v>4.5</v>
      </c>
      <c r="BZ140" s="26"/>
      <c r="CA140" s="26">
        <f t="shared" si="210"/>
        <v>0.25</v>
      </c>
      <c r="CB140" s="16">
        <v>0</v>
      </c>
      <c r="CC140" s="16">
        <v>10</v>
      </c>
      <c r="CD140" s="20">
        <f t="shared" si="206"/>
        <v>100</v>
      </c>
      <c r="CE140" s="40">
        <v>1.7647058823499999</v>
      </c>
      <c r="CF140" s="46">
        <f t="shared" si="207"/>
        <v>10.467128027700692</v>
      </c>
      <c r="CG140" s="60">
        <f>Table1[[#This Row],[PROMEDIO-HUMANO]]/10</f>
        <v>0.5</v>
      </c>
      <c r="CH140" s="40">
        <v>8.2352941176499996</v>
      </c>
      <c r="CI140" s="16">
        <v>3.64</v>
      </c>
      <c r="CJ140" s="16">
        <f t="shared" si="211"/>
        <v>5.3599999999999994</v>
      </c>
      <c r="CK140">
        <f>POWER((Table1[[#This Row],[PROMEDIO-HUMANO]]-CJ140),2)</f>
        <v>0.1295999999999996</v>
      </c>
      <c r="CL140">
        <v>1.8495999999999984</v>
      </c>
      <c r="CM140">
        <v>0.22151898734200001</v>
      </c>
      <c r="CN140" s="68">
        <f t="shared" si="208"/>
        <v>22.833880788333026</v>
      </c>
      <c r="CO140" s="16">
        <f>ABS(Table1[[#This Row],[PROMEDIO-HUMANO]]-CJ140)</f>
        <v>0.35999999999999943</v>
      </c>
      <c r="CP140" s="16">
        <f>ABS(Table1[[#This Row],[PROMEDIO-HUMANO]]-CM140)</f>
        <v>4.7784810126580002</v>
      </c>
    </row>
    <row r="141" spans="1:94">
      <c r="A141">
        <v>1</v>
      </c>
      <c r="B141" s="15" t="s">
        <v>227</v>
      </c>
      <c r="C141" s="16">
        <v>0</v>
      </c>
      <c r="D141" s="16">
        <f t="shared" si="168"/>
        <v>0</v>
      </c>
      <c r="E141" s="28">
        <v>4</v>
      </c>
      <c r="F141" s="16">
        <f t="shared" si="169"/>
        <v>16</v>
      </c>
      <c r="G141" s="16">
        <v>2</v>
      </c>
      <c r="H141" s="16">
        <f t="shared" si="170"/>
        <v>4</v>
      </c>
      <c r="I141" s="16">
        <v>7</v>
      </c>
      <c r="J141" s="16">
        <f t="shared" si="171"/>
        <v>49</v>
      </c>
      <c r="K141" s="26">
        <f t="shared" si="172"/>
        <v>3.25</v>
      </c>
      <c r="L141" s="26">
        <v>2.2222222222200001</v>
      </c>
      <c r="M141" s="26">
        <f t="shared" si="173"/>
        <v>1.0563271604983948</v>
      </c>
      <c r="N141" s="26">
        <f t="shared" si="174"/>
        <v>1.0277777777799999</v>
      </c>
      <c r="O141" s="61">
        <v>3</v>
      </c>
      <c r="P141" s="44">
        <f t="shared" si="175"/>
        <v>6.25E-2</v>
      </c>
      <c r="Q141" s="61">
        <v>5</v>
      </c>
      <c r="R141" s="61">
        <f t="shared" si="176"/>
        <v>3.0625</v>
      </c>
      <c r="S141" s="61">
        <v>4</v>
      </c>
      <c r="T141" s="61">
        <f t="shared" si="177"/>
        <v>0.5625</v>
      </c>
      <c r="U141" s="61">
        <v>0</v>
      </c>
      <c r="V141" s="61">
        <f t="shared" si="178"/>
        <v>10.5625</v>
      </c>
      <c r="W141" s="61">
        <v>10</v>
      </c>
      <c r="X141" s="61">
        <f t="shared" si="179"/>
        <v>45.5625</v>
      </c>
      <c r="Y141" s="61">
        <v>2</v>
      </c>
      <c r="Z141" s="61">
        <f t="shared" si="180"/>
        <v>1.5625</v>
      </c>
      <c r="AA141" s="61">
        <v>2</v>
      </c>
      <c r="AB141" s="61">
        <f t="shared" si="181"/>
        <v>1.5625</v>
      </c>
      <c r="AC141" s="61">
        <v>5</v>
      </c>
      <c r="AD141" s="61">
        <f t="shared" si="182"/>
        <v>3.0625</v>
      </c>
      <c r="AE141" s="61">
        <v>8</v>
      </c>
      <c r="AF141" s="61">
        <f t="shared" si="183"/>
        <v>22.5625</v>
      </c>
      <c r="AG141" s="61">
        <v>9</v>
      </c>
      <c r="AH141" s="61">
        <f t="shared" si="184"/>
        <v>33.0625</v>
      </c>
      <c r="AI141" s="61">
        <v>10</v>
      </c>
      <c r="AJ141" s="61">
        <f t="shared" si="185"/>
        <v>45.5625</v>
      </c>
      <c r="AK141" s="61">
        <v>9</v>
      </c>
      <c r="AL141" s="61">
        <f t="shared" si="186"/>
        <v>33.0625</v>
      </c>
      <c r="AM141" s="61">
        <v>2</v>
      </c>
      <c r="AN141" s="61">
        <f t="shared" si="187"/>
        <v>1.5625</v>
      </c>
      <c r="AO141" s="61">
        <v>4</v>
      </c>
      <c r="AP141" s="61">
        <f t="shared" si="188"/>
        <v>0.5625</v>
      </c>
      <c r="AQ141" s="61">
        <v>6</v>
      </c>
      <c r="AR141" s="61">
        <f t="shared" si="189"/>
        <v>7.5625</v>
      </c>
      <c r="AS141" s="61">
        <v>0</v>
      </c>
      <c r="AT141" s="61">
        <f t="shared" si="190"/>
        <v>10.5625</v>
      </c>
      <c r="AU141" s="61">
        <v>9</v>
      </c>
      <c r="AV141" s="61">
        <f t="shared" si="191"/>
        <v>33.0625</v>
      </c>
      <c r="AW141" s="61">
        <v>3</v>
      </c>
      <c r="AX141" s="61">
        <f t="shared" si="192"/>
        <v>6.25E-2</v>
      </c>
      <c r="AY141" s="61">
        <v>1</v>
      </c>
      <c r="AZ141" s="61">
        <f t="shared" si="193"/>
        <v>5.0625</v>
      </c>
      <c r="BA141" s="61">
        <v>4</v>
      </c>
      <c r="BB141" s="61">
        <f t="shared" si="194"/>
        <v>0.5625</v>
      </c>
      <c r="BC141" s="61">
        <v>3</v>
      </c>
      <c r="BD141" s="61">
        <f t="shared" si="195"/>
        <v>6.25E-2</v>
      </c>
      <c r="BE141" s="61">
        <v>8</v>
      </c>
      <c r="BF141" s="61">
        <f t="shared" si="196"/>
        <v>22.5625</v>
      </c>
      <c r="BG141" s="61">
        <v>0</v>
      </c>
      <c r="BH141" s="61">
        <f t="shared" si="197"/>
        <v>10.5625</v>
      </c>
      <c r="BI141" s="61">
        <v>6</v>
      </c>
      <c r="BJ141" s="61">
        <f t="shared" si="198"/>
        <v>7.5625</v>
      </c>
      <c r="BK141" s="61">
        <v>9</v>
      </c>
      <c r="BL141" s="61">
        <f t="shared" si="199"/>
        <v>33.0625</v>
      </c>
      <c r="BM141" s="61">
        <v>5</v>
      </c>
      <c r="BN141" s="61">
        <f t="shared" si="200"/>
        <v>3.0625</v>
      </c>
      <c r="BO141" s="61">
        <v>5</v>
      </c>
      <c r="BP141" s="61">
        <f t="shared" si="201"/>
        <v>3.0625</v>
      </c>
      <c r="BQ141" s="61">
        <v>9</v>
      </c>
      <c r="BR141" s="61">
        <f t="shared" si="202"/>
        <v>33.0625</v>
      </c>
      <c r="BS141" s="61">
        <v>0</v>
      </c>
      <c r="BT141" s="61">
        <f t="shared" si="203"/>
        <v>10.5625</v>
      </c>
      <c r="BU141" s="61">
        <v>5</v>
      </c>
      <c r="BV141" s="61">
        <f t="shared" si="204"/>
        <v>3.0625</v>
      </c>
      <c r="BW141" s="30">
        <v>7</v>
      </c>
      <c r="BX141" s="20">
        <f t="shared" si="205"/>
        <v>14.0625</v>
      </c>
      <c r="BY141" s="26">
        <f t="shared" si="209"/>
        <v>4.78125</v>
      </c>
      <c r="BZ141" s="26"/>
      <c r="CA141" s="26">
        <f t="shared" si="210"/>
        <v>2.3447265625</v>
      </c>
      <c r="CB141" s="16">
        <v>0</v>
      </c>
      <c r="CC141" s="16">
        <v>10</v>
      </c>
      <c r="CD141" s="20">
        <f t="shared" si="206"/>
        <v>100</v>
      </c>
      <c r="CE141" s="40">
        <v>0</v>
      </c>
      <c r="CF141" s="46">
        <f t="shared" si="207"/>
        <v>10.5625</v>
      </c>
      <c r="CG141" s="60">
        <f>Table1[[#This Row],[PROMEDIO-HUMANO]]/10</f>
        <v>0.32500000000000001</v>
      </c>
      <c r="CH141" s="40">
        <v>10</v>
      </c>
      <c r="CI141" s="16">
        <v>0</v>
      </c>
      <c r="CJ141" s="16">
        <f t="shared" si="211"/>
        <v>9</v>
      </c>
      <c r="CK141">
        <f>POWER((Table1[[#This Row],[PROMEDIO-HUMANO]]-CJ141),2)</f>
        <v>33.0625</v>
      </c>
      <c r="CL141">
        <v>30.25</v>
      </c>
      <c r="CM141">
        <v>0</v>
      </c>
      <c r="CN141" s="68">
        <f t="shared" si="208"/>
        <v>10.5625</v>
      </c>
      <c r="CO141" s="16">
        <f>ABS(Table1[[#This Row],[PROMEDIO-HUMANO]]-CJ141)</f>
        <v>5.75</v>
      </c>
      <c r="CP141" s="16">
        <f>ABS(Table1[[#This Row],[PROMEDIO-HUMANO]]-CM141)</f>
        <v>3.25</v>
      </c>
    </row>
    <row r="142" spans="1:94" ht="25.5">
      <c r="A142">
        <v>1</v>
      </c>
      <c r="B142" s="15" t="s">
        <v>229</v>
      </c>
      <c r="C142" s="16">
        <v>0</v>
      </c>
      <c r="D142" s="16">
        <f t="shared" si="168"/>
        <v>0</v>
      </c>
      <c r="E142" s="28">
        <v>4</v>
      </c>
      <c r="F142" s="16">
        <f t="shared" si="169"/>
        <v>16</v>
      </c>
      <c r="G142" s="16">
        <v>5</v>
      </c>
      <c r="H142" s="16">
        <f t="shared" si="170"/>
        <v>25</v>
      </c>
      <c r="I142" s="16">
        <v>5</v>
      </c>
      <c r="J142" s="16">
        <f t="shared" si="171"/>
        <v>25</v>
      </c>
      <c r="K142" s="26">
        <f t="shared" si="172"/>
        <v>3.5</v>
      </c>
      <c r="L142" s="26">
        <v>1.25</v>
      </c>
      <c r="M142" s="26">
        <f t="shared" si="173"/>
        <v>5.0625</v>
      </c>
      <c r="N142" s="26">
        <f t="shared" si="174"/>
        <v>2.25</v>
      </c>
      <c r="O142" s="61">
        <v>8</v>
      </c>
      <c r="P142" s="44">
        <f t="shared" si="175"/>
        <v>20.25</v>
      </c>
      <c r="Q142" s="61">
        <v>3</v>
      </c>
      <c r="R142" s="61">
        <f t="shared" si="176"/>
        <v>0.25</v>
      </c>
      <c r="S142" s="61">
        <v>10</v>
      </c>
      <c r="T142" s="61">
        <f t="shared" si="177"/>
        <v>42.25</v>
      </c>
      <c r="U142" s="61">
        <v>8</v>
      </c>
      <c r="V142" s="61">
        <f t="shared" si="178"/>
        <v>20.25</v>
      </c>
      <c r="W142" s="61">
        <v>10</v>
      </c>
      <c r="X142" s="61">
        <f t="shared" si="179"/>
        <v>42.25</v>
      </c>
      <c r="Y142" s="61">
        <v>7</v>
      </c>
      <c r="Z142" s="61">
        <f t="shared" si="180"/>
        <v>12.25</v>
      </c>
      <c r="AA142" s="61">
        <v>0</v>
      </c>
      <c r="AB142" s="61">
        <f t="shared" si="181"/>
        <v>12.25</v>
      </c>
      <c r="AC142" s="61">
        <v>0</v>
      </c>
      <c r="AD142" s="61">
        <f t="shared" si="182"/>
        <v>12.25</v>
      </c>
      <c r="AE142" s="61">
        <v>7</v>
      </c>
      <c r="AF142" s="61">
        <f t="shared" si="183"/>
        <v>12.25</v>
      </c>
      <c r="AG142" s="61">
        <v>2</v>
      </c>
      <c r="AH142" s="61">
        <f t="shared" si="184"/>
        <v>2.25</v>
      </c>
      <c r="AI142" s="61">
        <v>4</v>
      </c>
      <c r="AJ142" s="61">
        <f t="shared" si="185"/>
        <v>0.25</v>
      </c>
      <c r="AK142" s="61">
        <v>6</v>
      </c>
      <c r="AL142" s="61">
        <f t="shared" si="186"/>
        <v>6.25</v>
      </c>
      <c r="AM142" s="61">
        <v>8</v>
      </c>
      <c r="AN142" s="61">
        <f t="shared" si="187"/>
        <v>20.25</v>
      </c>
      <c r="AO142" s="61">
        <v>2</v>
      </c>
      <c r="AP142" s="61">
        <f t="shared" si="188"/>
        <v>2.25</v>
      </c>
      <c r="AQ142" s="61">
        <v>3</v>
      </c>
      <c r="AR142" s="61">
        <f t="shared" si="189"/>
        <v>0.25</v>
      </c>
      <c r="AS142" s="61">
        <v>4</v>
      </c>
      <c r="AT142" s="61">
        <f t="shared" si="190"/>
        <v>0.25</v>
      </c>
      <c r="AU142" s="61">
        <v>7</v>
      </c>
      <c r="AV142" s="61">
        <f t="shared" si="191"/>
        <v>12.25</v>
      </c>
      <c r="AW142" s="61">
        <v>8</v>
      </c>
      <c r="AX142" s="61">
        <f t="shared" si="192"/>
        <v>20.25</v>
      </c>
      <c r="AY142" s="61">
        <v>5</v>
      </c>
      <c r="AZ142" s="61">
        <f t="shared" si="193"/>
        <v>2.25</v>
      </c>
      <c r="BA142" s="61">
        <v>4</v>
      </c>
      <c r="BB142" s="61">
        <f t="shared" si="194"/>
        <v>0.25</v>
      </c>
      <c r="BC142" s="61">
        <v>8</v>
      </c>
      <c r="BD142" s="61">
        <f t="shared" si="195"/>
        <v>20.25</v>
      </c>
      <c r="BE142" s="61">
        <v>2</v>
      </c>
      <c r="BF142" s="61">
        <f t="shared" si="196"/>
        <v>2.25</v>
      </c>
      <c r="BG142" s="61">
        <v>10</v>
      </c>
      <c r="BH142" s="61">
        <f t="shared" si="197"/>
        <v>42.25</v>
      </c>
      <c r="BI142" s="61">
        <v>5</v>
      </c>
      <c r="BJ142" s="61">
        <f t="shared" si="198"/>
        <v>2.25</v>
      </c>
      <c r="BK142" s="61">
        <v>3</v>
      </c>
      <c r="BL142" s="61">
        <f t="shared" si="199"/>
        <v>0.25</v>
      </c>
      <c r="BM142" s="61">
        <v>3</v>
      </c>
      <c r="BN142" s="61">
        <f t="shared" si="200"/>
        <v>0.25</v>
      </c>
      <c r="BO142" s="61">
        <v>9</v>
      </c>
      <c r="BP142" s="61">
        <f t="shared" si="201"/>
        <v>30.25</v>
      </c>
      <c r="BQ142" s="61">
        <v>6</v>
      </c>
      <c r="BR142" s="61">
        <f t="shared" si="202"/>
        <v>6.25</v>
      </c>
      <c r="BS142" s="61">
        <v>6</v>
      </c>
      <c r="BT142" s="61">
        <f t="shared" si="203"/>
        <v>6.25</v>
      </c>
      <c r="BU142" s="61">
        <v>1</v>
      </c>
      <c r="BV142" s="61">
        <f t="shared" si="204"/>
        <v>6.25</v>
      </c>
      <c r="BW142" s="30">
        <v>4</v>
      </c>
      <c r="BX142" s="20">
        <f t="shared" si="205"/>
        <v>0.25</v>
      </c>
      <c r="BY142" s="26">
        <f t="shared" si="209"/>
        <v>5.28125</v>
      </c>
      <c r="BZ142" s="26"/>
      <c r="CA142" s="26">
        <f t="shared" si="210"/>
        <v>3.1728515625</v>
      </c>
      <c r="CB142" s="16">
        <v>0</v>
      </c>
      <c r="CC142" s="16">
        <v>10</v>
      </c>
      <c r="CD142" s="20">
        <f t="shared" si="206"/>
        <v>100</v>
      </c>
      <c r="CE142" s="40">
        <v>0</v>
      </c>
      <c r="CF142" s="46">
        <f t="shared" si="207"/>
        <v>12.25</v>
      </c>
      <c r="CG142" s="60">
        <f>Table1[[#This Row],[PROMEDIO-HUMANO]]/10</f>
        <v>0.35</v>
      </c>
      <c r="CH142" s="40">
        <v>10</v>
      </c>
      <c r="CI142" s="16">
        <v>0</v>
      </c>
      <c r="CJ142" s="16">
        <f t="shared" si="211"/>
        <v>9</v>
      </c>
      <c r="CK142">
        <f>POWER((Table1[[#This Row],[PROMEDIO-HUMANO]]-CJ142),2)</f>
        <v>30.25</v>
      </c>
      <c r="CL142">
        <v>36</v>
      </c>
      <c r="CM142">
        <v>0.44326241134799999</v>
      </c>
      <c r="CN142" s="68">
        <f t="shared" si="208"/>
        <v>9.3436446858780435</v>
      </c>
      <c r="CO142" s="16">
        <f>ABS(Table1[[#This Row],[PROMEDIO-HUMANO]]-CJ142)</f>
        <v>5.5</v>
      </c>
      <c r="CP142" s="16">
        <f>ABS(Table1[[#This Row],[PROMEDIO-HUMANO]]-CM142)</f>
        <v>3.0567375886520001</v>
      </c>
    </row>
    <row r="143" spans="1:94" ht="25.5">
      <c r="A143">
        <v>1</v>
      </c>
      <c r="B143" s="17" t="s">
        <v>230</v>
      </c>
      <c r="C143" s="16">
        <v>3</v>
      </c>
      <c r="D143" s="16">
        <f t="shared" si="168"/>
        <v>9</v>
      </c>
      <c r="E143" s="28">
        <v>6</v>
      </c>
      <c r="F143" s="16">
        <f t="shared" si="169"/>
        <v>36</v>
      </c>
      <c r="G143" s="16">
        <v>1</v>
      </c>
      <c r="H143" s="16">
        <f t="shared" si="170"/>
        <v>1</v>
      </c>
      <c r="I143" s="16">
        <v>5</v>
      </c>
      <c r="J143" s="16">
        <f t="shared" si="171"/>
        <v>25</v>
      </c>
      <c r="K143" s="26">
        <f t="shared" si="172"/>
        <v>3.75</v>
      </c>
      <c r="L143" s="26">
        <v>0</v>
      </c>
      <c r="M143" s="26">
        <f t="shared" si="173"/>
        <v>14.0625</v>
      </c>
      <c r="N143" s="26">
        <f t="shared" si="174"/>
        <v>3.75</v>
      </c>
      <c r="O143" s="61">
        <v>6</v>
      </c>
      <c r="P143" s="44">
        <f t="shared" si="175"/>
        <v>5.0625</v>
      </c>
      <c r="Q143" s="61">
        <v>9</v>
      </c>
      <c r="R143" s="61">
        <f t="shared" si="176"/>
        <v>27.5625</v>
      </c>
      <c r="S143" s="61">
        <v>4</v>
      </c>
      <c r="T143" s="61">
        <f t="shared" si="177"/>
        <v>6.25E-2</v>
      </c>
      <c r="U143" s="61">
        <v>8</v>
      </c>
      <c r="V143" s="61">
        <f t="shared" si="178"/>
        <v>18.0625</v>
      </c>
      <c r="W143" s="61">
        <v>6</v>
      </c>
      <c r="X143" s="61">
        <f t="shared" si="179"/>
        <v>5.0625</v>
      </c>
      <c r="Y143" s="61">
        <v>9</v>
      </c>
      <c r="Z143" s="61">
        <f t="shared" si="180"/>
        <v>27.5625</v>
      </c>
      <c r="AA143" s="61">
        <v>7</v>
      </c>
      <c r="AB143" s="61">
        <f t="shared" si="181"/>
        <v>10.5625</v>
      </c>
      <c r="AC143" s="61">
        <v>2</v>
      </c>
      <c r="AD143" s="61">
        <f t="shared" si="182"/>
        <v>3.0625</v>
      </c>
      <c r="AE143" s="61">
        <v>5</v>
      </c>
      <c r="AF143" s="61">
        <f t="shared" si="183"/>
        <v>1.5625</v>
      </c>
      <c r="AG143" s="61">
        <v>1</v>
      </c>
      <c r="AH143" s="61">
        <f t="shared" si="184"/>
        <v>7.5625</v>
      </c>
      <c r="AI143" s="61">
        <v>8</v>
      </c>
      <c r="AJ143" s="61">
        <f t="shared" si="185"/>
        <v>18.0625</v>
      </c>
      <c r="AK143" s="61">
        <v>2</v>
      </c>
      <c r="AL143" s="61">
        <f t="shared" si="186"/>
        <v>3.0625</v>
      </c>
      <c r="AM143" s="61">
        <v>1</v>
      </c>
      <c r="AN143" s="61">
        <f t="shared" si="187"/>
        <v>7.5625</v>
      </c>
      <c r="AO143" s="61">
        <v>9</v>
      </c>
      <c r="AP143" s="61">
        <f t="shared" si="188"/>
        <v>27.5625</v>
      </c>
      <c r="AQ143" s="61">
        <v>8</v>
      </c>
      <c r="AR143" s="61">
        <f t="shared" si="189"/>
        <v>18.0625</v>
      </c>
      <c r="AS143" s="61">
        <v>7</v>
      </c>
      <c r="AT143" s="61">
        <f t="shared" si="190"/>
        <v>10.5625</v>
      </c>
      <c r="AU143" s="61">
        <v>4</v>
      </c>
      <c r="AV143" s="61">
        <f t="shared" si="191"/>
        <v>6.25E-2</v>
      </c>
      <c r="AW143" s="61">
        <v>3</v>
      </c>
      <c r="AX143" s="61">
        <f t="shared" si="192"/>
        <v>0.5625</v>
      </c>
      <c r="AY143" s="61">
        <v>0</v>
      </c>
      <c r="AZ143" s="61">
        <f t="shared" si="193"/>
        <v>14.0625</v>
      </c>
      <c r="BA143" s="61">
        <v>9</v>
      </c>
      <c r="BB143" s="61">
        <f t="shared" si="194"/>
        <v>27.5625</v>
      </c>
      <c r="BC143" s="61">
        <v>0</v>
      </c>
      <c r="BD143" s="61">
        <f t="shared" si="195"/>
        <v>14.0625</v>
      </c>
      <c r="BE143" s="61">
        <v>2</v>
      </c>
      <c r="BF143" s="61">
        <f t="shared" si="196"/>
        <v>3.0625</v>
      </c>
      <c r="BG143" s="61">
        <v>10</v>
      </c>
      <c r="BH143" s="61">
        <f t="shared" si="197"/>
        <v>39.0625</v>
      </c>
      <c r="BI143" s="61">
        <v>2</v>
      </c>
      <c r="BJ143" s="61">
        <f t="shared" si="198"/>
        <v>3.0625</v>
      </c>
      <c r="BK143" s="61">
        <v>0</v>
      </c>
      <c r="BL143" s="61">
        <f t="shared" si="199"/>
        <v>14.0625</v>
      </c>
      <c r="BM143" s="61">
        <v>6</v>
      </c>
      <c r="BN143" s="61">
        <f t="shared" si="200"/>
        <v>5.0625</v>
      </c>
      <c r="BO143" s="61">
        <v>2</v>
      </c>
      <c r="BP143" s="61">
        <f t="shared" si="201"/>
        <v>3.0625</v>
      </c>
      <c r="BQ143" s="61">
        <v>0</v>
      </c>
      <c r="BR143" s="61">
        <f t="shared" si="202"/>
        <v>14.0625</v>
      </c>
      <c r="BS143" s="61">
        <v>3</v>
      </c>
      <c r="BT143" s="61">
        <f t="shared" si="203"/>
        <v>0.5625</v>
      </c>
      <c r="BU143" s="61">
        <v>6</v>
      </c>
      <c r="BV143" s="61">
        <f t="shared" si="204"/>
        <v>5.0625</v>
      </c>
      <c r="BW143" s="30">
        <v>0</v>
      </c>
      <c r="BX143" s="20">
        <f t="shared" si="205"/>
        <v>14.0625</v>
      </c>
      <c r="BY143" s="26">
        <f t="shared" si="209"/>
        <v>4.4375</v>
      </c>
      <c r="BZ143" s="26"/>
      <c r="CA143" s="26">
        <f t="shared" si="210"/>
        <v>0.47265625</v>
      </c>
      <c r="CB143" s="16">
        <v>0</v>
      </c>
      <c r="CC143" s="16">
        <v>10</v>
      </c>
      <c r="CD143" s="20">
        <f t="shared" si="206"/>
        <v>100</v>
      </c>
      <c r="CE143" s="40">
        <v>0</v>
      </c>
      <c r="CF143" s="46">
        <f t="shared" si="207"/>
        <v>14.0625</v>
      </c>
      <c r="CG143" s="60">
        <f>Table1[[#This Row],[PROMEDIO-HUMANO]]/10</f>
        <v>0.375</v>
      </c>
      <c r="CH143" s="40">
        <v>10</v>
      </c>
      <c r="CI143" s="16">
        <v>0</v>
      </c>
      <c r="CJ143" s="16">
        <f t="shared" si="211"/>
        <v>9</v>
      </c>
      <c r="CK143">
        <f>POWER((Table1[[#This Row],[PROMEDIO-HUMANO]]-CJ143),2)</f>
        <v>27.5625</v>
      </c>
      <c r="CL143">
        <v>27.5625</v>
      </c>
      <c r="CM143">
        <v>0.43209876543199999</v>
      </c>
      <c r="CN143" s="68">
        <f t="shared" si="208"/>
        <v>11.008468602347859</v>
      </c>
      <c r="CO143" s="16">
        <f>ABS(Table1[[#This Row],[PROMEDIO-HUMANO]]-CJ143)</f>
        <v>5.25</v>
      </c>
      <c r="CP143" s="16">
        <f>ABS(Table1[[#This Row],[PROMEDIO-HUMANO]]-CM143)</f>
        <v>3.3179012345680001</v>
      </c>
    </row>
    <row r="144" spans="1:94">
      <c r="A144">
        <v>1</v>
      </c>
      <c r="B144" s="15" t="s">
        <v>231</v>
      </c>
      <c r="C144" s="16">
        <v>5</v>
      </c>
      <c r="D144" s="16">
        <f t="shared" si="168"/>
        <v>25</v>
      </c>
      <c r="E144" s="28">
        <v>6</v>
      </c>
      <c r="F144" s="16">
        <f t="shared" si="169"/>
        <v>36</v>
      </c>
      <c r="G144" s="16">
        <v>5</v>
      </c>
      <c r="H144" s="16">
        <f t="shared" si="170"/>
        <v>25</v>
      </c>
      <c r="I144" s="16">
        <v>3</v>
      </c>
      <c r="J144" s="16">
        <f t="shared" si="171"/>
        <v>9</v>
      </c>
      <c r="K144" s="26">
        <f t="shared" si="172"/>
        <v>4.75</v>
      </c>
      <c r="L144" s="26">
        <v>0</v>
      </c>
      <c r="M144" s="26">
        <f t="shared" si="173"/>
        <v>22.5625</v>
      </c>
      <c r="N144" s="26">
        <f t="shared" si="174"/>
        <v>4.75</v>
      </c>
      <c r="O144" s="61">
        <v>4</v>
      </c>
      <c r="P144" s="44">
        <f t="shared" si="175"/>
        <v>0.5625</v>
      </c>
      <c r="Q144" s="61">
        <v>7</v>
      </c>
      <c r="R144" s="61">
        <f t="shared" si="176"/>
        <v>5.0625</v>
      </c>
      <c r="S144" s="61">
        <v>0</v>
      </c>
      <c r="T144" s="61">
        <f t="shared" si="177"/>
        <v>22.5625</v>
      </c>
      <c r="U144" s="61">
        <v>0</v>
      </c>
      <c r="V144" s="61">
        <f t="shared" si="178"/>
        <v>22.5625</v>
      </c>
      <c r="W144" s="61">
        <v>6</v>
      </c>
      <c r="X144" s="61">
        <f t="shared" si="179"/>
        <v>1.5625</v>
      </c>
      <c r="Y144" s="61">
        <v>8</v>
      </c>
      <c r="Z144" s="61">
        <f t="shared" si="180"/>
        <v>10.5625</v>
      </c>
      <c r="AA144" s="61">
        <v>3</v>
      </c>
      <c r="AB144" s="61">
        <f t="shared" si="181"/>
        <v>3.0625</v>
      </c>
      <c r="AC144" s="61">
        <v>9</v>
      </c>
      <c r="AD144" s="61">
        <f t="shared" si="182"/>
        <v>18.0625</v>
      </c>
      <c r="AE144" s="61">
        <v>7</v>
      </c>
      <c r="AF144" s="61">
        <f t="shared" si="183"/>
        <v>5.0625</v>
      </c>
      <c r="AG144" s="61">
        <v>5</v>
      </c>
      <c r="AH144" s="61">
        <f t="shared" si="184"/>
        <v>6.25E-2</v>
      </c>
      <c r="AI144" s="61">
        <v>5</v>
      </c>
      <c r="AJ144" s="61">
        <f t="shared" si="185"/>
        <v>6.25E-2</v>
      </c>
      <c r="AK144" s="61">
        <v>4</v>
      </c>
      <c r="AL144" s="61">
        <f t="shared" si="186"/>
        <v>0.5625</v>
      </c>
      <c r="AM144" s="61">
        <v>7</v>
      </c>
      <c r="AN144" s="61">
        <f t="shared" si="187"/>
        <v>5.0625</v>
      </c>
      <c r="AO144" s="61">
        <v>6</v>
      </c>
      <c r="AP144" s="61">
        <f t="shared" si="188"/>
        <v>1.5625</v>
      </c>
      <c r="AQ144" s="61">
        <v>6</v>
      </c>
      <c r="AR144" s="61">
        <f t="shared" si="189"/>
        <v>1.5625</v>
      </c>
      <c r="AS144" s="61">
        <v>7</v>
      </c>
      <c r="AT144" s="61">
        <f t="shared" si="190"/>
        <v>5.0625</v>
      </c>
      <c r="AU144" s="61">
        <v>3</v>
      </c>
      <c r="AV144" s="61">
        <f t="shared" si="191"/>
        <v>3.0625</v>
      </c>
      <c r="AW144" s="61">
        <v>9</v>
      </c>
      <c r="AX144" s="61">
        <f t="shared" si="192"/>
        <v>18.0625</v>
      </c>
      <c r="AY144" s="61">
        <v>3</v>
      </c>
      <c r="AZ144" s="61">
        <f t="shared" si="193"/>
        <v>3.0625</v>
      </c>
      <c r="BA144" s="61">
        <v>6</v>
      </c>
      <c r="BB144" s="61">
        <f t="shared" si="194"/>
        <v>1.5625</v>
      </c>
      <c r="BC144" s="61">
        <v>3</v>
      </c>
      <c r="BD144" s="61">
        <f t="shared" si="195"/>
        <v>3.0625</v>
      </c>
      <c r="BE144" s="61">
        <v>5</v>
      </c>
      <c r="BF144" s="61">
        <f t="shared" si="196"/>
        <v>6.25E-2</v>
      </c>
      <c r="BG144" s="61">
        <v>6</v>
      </c>
      <c r="BH144" s="61">
        <f t="shared" si="197"/>
        <v>1.5625</v>
      </c>
      <c r="BI144" s="61">
        <v>4</v>
      </c>
      <c r="BJ144" s="61">
        <f t="shared" si="198"/>
        <v>0.5625</v>
      </c>
      <c r="BK144" s="61">
        <v>1</v>
      </c>
      <c r="BL144" s="61">
        <f t="shared" si="199"/>
        <v>14.0625</v>
      </c>
      <c r="BM144" s="61">
        <v>0</v>
      </c>
      <c r="BN144" s="61">
        <f t="shared" si="200"/>
        <v>22.5625</v>
      </c>
      <c r="BO144" s="61">
        <v>1</v>
      </c>
      <c r="BP144" s="61">
        <f t="shared" si="201"/>
        <v>14.0625</v>
      </c>
      <c r="BQ144" s="61">
        <v>3</v>
      </c>
      <c r="BR144" s="61">
        <f t="shared" si="202"/>
        <v>3.0625</v>
      </c>
      <c r="BS144" s="61">
        <v>9</v>
      </c>
      <c r="BT144" s="61">
        <f t="shared" si="203"/>
        <v>18.0625</v>
      </c>
      <c r="BU144" s="61">
        <v>4</v>
      </c>
      <c r="BV144" s="61">
        <f t="shared" si="204"/>
        <v>0.5625</v>
      </c>
      <c r="BW144" s="30">
        <v>2</v>
      </c>
      <c r="BX144" s="20">
        <f t="shared" si="205"/>
        <v>7.5625</v>
      </c>
      <c r="BY144" s="26">
        <f t="shared" si="209"/>
        <v>4.75</v>
      </c>
      <c r="BZ144" s="26"/>
      <c r="CA144" s="26">
        <f t="shared" si="210"/>
        <v>0</v>
      </c>
      <c r="CB144" s="16">
        <v>0</v>
      </c>
      <c r="CC144" s="16">
        <v>10</v>
      </c>
      <c r="CD144" s="20">
        <f t="shared" si="206"/>
        <v>100</v>
      </c>
      <c r="CE144" s="40">
        <v>2.30769230769</v>
      </c>
      <c r="CF144" s="46">
        <f t="shared" si="207"/>
        <v>5.9648668639165976</v>
      </c>
      <c r="CG144" s="60">
        <f>Table1[[#This Row],[PROMEDIO-HUMANO]]/10</f>
        <v>0.47499999999999998</v>
      </c>
      <c r="CH144" s="40">
        <v>7.69230769231</v>
      </c>
      <c r="CI144" s="16">
        <v>2.12</v>
      </c>
      <c r="CJ144" s="16">
        <f t="shared" si="211"/>
        <v>6.88</v>
      </c>
      <c r="CK144">
        <f>POWER((Table1[[#This Row],[PROMEDIO-HUMANO]]-CJ144),2)</f>
        <v>4.5368999999999993</v>
      </c>
      <c r="CL144">
        <v>26.3169</v>
      </c>
      <c r="CM144">
        <v>0.51229508196700002</v>
      </c>
      <c r="CN144" s="68">
        <f t="shared" si="208"/>
        <v>17.958142972321074</v>
      </c>
      <c r="CO144" s="16">
        <f>ABS(Table1[[#This Row],[PROMEDIO-HUMANO]]-CJ144)</f>
        <v>2.13</v>
      </c>
      <c r="CP144" s="16">
        <f>ABS(Table1[[#This Row],[PROMEDIO-HUMANO]]-CM144)</f>
        <v>4.2377049180329998</v>
      </c>
    </row>
    <row r="145" spans="1:94" ht="25.5">
      <c r="A145">
        <v>1</v>
      </c>
      <c r="B145" s="15" t="s">
        <v>233</v>
      </c>
      <c r="C145" s="16">
        <v>5</v>
      </c>
      <c r="D145" s="16">
        <f t="shared" si="168"/>
        <v>25</v>
      </c>
      <c r="E145" s="28">
        <v>10</v>
      </c>
      <c r="F145" s="16">
        <f t="shared" si="169"/>
        <v>100</v>
      </c>
      <c r="G145" s="16">
        <v>5</v>
      </c>
      <c r="H145" s="16">
        <f t="shared" si="170"/>
        <v>25</v>
      </c>
      <c r="I145" s="16">
        <v>5</v>
      </c>
      <c r="J145" s="16">
        <f t="shared" si="171"/>
        <v>25</v>
      </c>
      <c r="K145" s="26">
        <f t="shared" si="172"/>
        <v>6.25</v>
      </c>
      <c r="L145" s="26">
        <v>3</v>
      </c>
      <c r="M145" s="26">
        <f t="shared" si="173"/>
        <v>10.5625</v>
      </c>
      <c r="N145" s="26">
        <f t="shared" si="174"/>
        <v>3.25</v>
      </c>
      <c r="O145" s="61">
        <v>3</v>
      </c>
      <c r="P145" s="44">
        <f t="shared" si="175"/>
        <v>10.5625</v>
      </c>
      <c r="Q145" s="61">
        <v>1</v>
      </c>
      <c r="R145" s="61">
        <f t="shared" si="176"/>
        <v>27.5625</v>
      </c>
      <c r="S145" s="61">
        <v>0</v>
      </c>
      <c r="T145" s="61">
        <f t="shared" si="177"/>
        <v>39.0625</v>
      </c>
      <c r="U145" s="61">
        <v>2</v>
      </c>
      <c r="V145" s="61">
        <f t="shared" si="178"/>
        <v>18.0625</v>
      </c>
      <c r="W145" s="61">
        <v>10</v>
      </c>
      <c r="X145" s="61">
        <f t="shared" si="179"/>
        <v>14.0625</v>
      </c>
      <c r="Y145" s="61">
        <v>10</v>
      </c>
      <c r="Z145" s="61">
        <f t="shared" si="180"/>
        <v>14.0625</v>
      </c>
      <c r="AA145" s="61">
        <v>6</v>
      </c>
      <c r="AB145" s="61">
        <f t="shared" si="181"/>
        <v>6.25E-2</v>
      </c>
      <c r="AC145" s="61">
        <v>0</v>
      </c>
      <c r="AD145" s="61">
        <f t="shared" si="182"/>
        <v>39.0625</v>
      </c>
      <c r="AE145" s="61">
        <v>6</v>
      </c>
      <c r="AF145" s="61">
        <f t="shared" si="183"/>
        <v>6.25E-2</v>
      </c>
      <c r="AG145" s="61">
        <v>10</v>
      </c>
      <c r="AH145" s="61">
        <f t="shared" si="184"/>
        <v>14.0625</v>
      </c>
      <c r="AI145" s="61">
        <v>6</v>
      </c>
      <c r="AJ145" s="61">
        <f t="shared" si="185"/>
        <v>6.25E-2</v>
      </c>
      <c r="AK145" s="61">
        <v>4</v>
      </c>
      <c r="AL145" s="61">
        <f t="shared" si="186"/>
        <v>5.0625</v>
      </c>
      <c r="AM145" s="61">
        <v>9</v>
      </c>
      <c r="AN145" s="61">
        <f t="shared" si="187"/>
        <v>7.5625</v>
      </c>
      <c r="AO145" s="61">
        <v>9</v>
      </c>
      <c r="AP145" s="61">
        <f t="shared" si="188"/>
        <v>7.5625</v>
      </c>
      <c r="AQ145" s="61">
        <v>4</v>
      </c>
      <c r="AR145" s="61">
        <f t="shared" si="189"/>
        <v>5.0625</v>
      </c>
      <c r="AS145" s="61">
        <v>9</v>
      </c>
      <c r="AT145" s="61">
        <f t="shared" si="190"/>
        <v>7.5625</v>
      </c>
      <c r="AU145" s="61">
        <v>5</v>
      </c>
      <c r="AV145" s="61">
        <f t="shared" si="191"/>
        <v>1.5625</v>
      </c>
      <c r="AW145" s="61">
        <v>9</v>
      </c>
      <c r="AX145" s="61">
        <f t="shared" si="192"/>
        <v>7.5625</v>
      </c>
      <c r="AY145" s="61">
        <v>0</v>
      </c>
      <c r="AZ145" s="61">
        <f t="shared" si="193"/>
        <v>39.0625</v>
      </c>
      <c r="BA145" s="61">
        <v>9</v>
      </c>
      <c r="BB145" s="61">
        <f t="shared" si="194"/>
        <v>7.5625</v>
      </c>
      <c r="BC145" s="61">
        <v>2</v>
      </c>
      <c r="BD145" s="61">
        <f t="shared" si="195"/>
        <v>18.0625</v>
      </c>
      <c r="BE145" s="61">
        <v>1</v>
      </c>
      <c r="BF145" s="61">
        <f t="shared" si="196"/>
        <v>27.5625</v>
      </c>
      <c r="BG145" s="61">
        <v>7</v>
      </c>
      <c r="BH145" s="61">
        <f t="shared" si="197"/>
        <v>0.5625</v>
      </c>
      <c r="BI145" s="61">
        <v>1</v>
      </c>
      <c r="BJ145" s="61">
        <f t="shared" si="198"/>
        <v>27.5625</v>
      </c>
      <c r="BK145" s="61">
        <v>6</v>
      </c>
      <c r="BL145" s="61">
        <f t="shared" si="199"/>
        <v>6.25E-2</v>
      </c>
      <c r="BM145" s="61">
        <v>4</v>
      </c>
      <c r="BN145" s="61">
        <f t="shared" si="200"/>
        <v>5.0625</v>
      </c>
      <c r="BO145" s="61">
        <v>0</v>
      </c>
      <c r="BP145" s="61">
        <f t="shared" si="201"/>
        <v>39.0625</v>
      </c>
      <c r="BQ145" s="61">
        <v>1</v>
      </c>
      <c r="BR145" s="61">
        <f t="shared" si="202"/>
        <v>27.5625</v>
      </c>
      <c r="BS145" s="61">
        <v>1</v>
      </c>
      <c r="BT145" s="61">
        <f t="shared" si="203"/>
        <v>27.5625</v>
      </c>
      <c r="BU145" s="61">
        <v>2</v>
      </c>
      <c r="BV145" s="61">
        <f t="shared" si="204"/>
        <v>18.0625</v>
      </c>
      <c r="BW145" s="30">
        <v>7</v>
      </c>
      <c r="BX145" s="20">
        <f t="shared" si="205"/>
        <v>0.5625</v>
      </c>
      <c r="BY145" s="26">
        <f t="shared" si="209"/>
        <v>4.53125</v>
      </c>
      <c r="BZ145" s="26"/>
      <c r="CA145" s="26">
        <f t="shared" si="210"/>
        <v>2.9541015625</v>
      </c>
      <c r="CB145" s="16">
        <v>0</v>
      </c>
      <c r="CC145" s="16">
        <v>10</v>
      </c>
      <c r="CD145" s="20">
        <f t="shared" si="206"/>
        <v>100</v>
      </c>
      <c r="CE145" s="40">
        <v>1.5789473684199999</v>
      </c>
      <c r="CF145" s="46">
        <f t="shared" si="207"/>
        <v>21.818732686990447</v>
      </c>
      <c r="CG145" s="60">
        <f>Table1[[#This Row],[PROMEDIO-HUMANO]]/10</f>
        <v>0.625</v>
      </c>
      <c r="CH145" s="40">
        <v>8.4210526315800003</v>
      </c>
      <c r="CI145" s="16">
        <v>2.12</v>
      </c>
      <c r="CJ145" s="16">
        <f t="shared" si="211"/>
        <v>6.88</v>
      </c>
      <c r="CK145">
        <f>POWER((Table1[[#This Row],[PROMEDIO-HUMANO]]-CJ145),2)</f>
        <v>0.39689999999999986</v>
      </c>
      <c r="CL145">
        <v>13.1769</v>
      </c>
      <c r="CM145">
        <v>1.11607142857</v>
      </c>
      <c r="CN145" s="68">
        <f t="shared" si="208"/>
        <v>26.357222576545283</v>
      </c>
      <c r="CO145" s="16">
        <f>ABS(Table1[[#This Row],[PROMEDIO-HUMANO]]-CJ145)</f>
        <v>0.62999999999999989</v>
      </c>
      <c r="CP145" s="16">
        <f>ABS(Table1[[#This Row],[PROMEDIO-HUMANO]]-CM145)</f>
        <v>5.1339285714300003</v>
      </c>
    </row>
    <row r="146" spans="1:94" ht="25.5">
      <c r="A146">
        <v>1</v>
      </c>
      <c r="B146" s="17" t="s">
        <v>234</v>
      </c>
      <c r="C146" s="16">
        <v>6</v>
      </c>
      <c r="D146" s="16">
        <f t="shared" si="168"/>
        <v>36</v>
      </c>
      <c r="E146" s="28">
        <v>10</v>
      </c>
      <c r="F146" s="16">
        <f t="shared" si="169"/>
        <v>100</v>
      </c>
      <c r="G146" s="16">
        <v>5</v>
      </c>
      <c r="H146" s="16">
        <f t="shared" si="170"/>
        <v>25</v>
      </c>
      <c r="I146" s="16">
        <v>5</v>
      </c>
      <c r="J146" s="16">
        <f t="shared" si="171"/>
        <v>25</v>
      </c>
      <c r="K146" s="26">
        <f t="shared" si="172"/>
        <v>6.5</v>
      </c>
      <c r="L146" s="26">
        <v>1.7647058823499999</v>
      </c>
      <c r="M146" s="26">
        <f t="shared" si="173"/>
        <v>22.423010380650688</v>
      </c>
      <c r="N146" s="26">
        <f t="shared" si="174"/>
        <v>4.7352941176499996</v>
      </c>
      <c r="O146" s="61">
        <v>2</v>
      </c>
      <c r="P146" s="44">
        <f t="shared" si="175"/>
        <v>20.25</v>
      </c>
      <c r="Q146" s="61">
        <v>3</v>
      </c>
      <c r="R146" s="61">
        <f t="shared" si="176"/>
        <v>12.25</v>
      </c>
      <c r="S146" s="61">
        <v>4</v>
      </c>
      <c r="T146" s="61">
        <f t="shared" si="177"/>
        <v>6.25</v>
      </c>
      <c r="U146" s="61">
        <v>5</v>
      </c>
      <c r="V146" s="61">
        <f t="shared" si="178"/>
        <v>2.25</v>
      </c>
      <c r="W146" s="61">
        <v>1</v>
      </c>
      <c r="X146" s="61">
        <f t="shared" si="179"/>
        <v>30.25</v>
      </c>
      <c r="Y146" s="61">
        <v>0</v>
      </c>
      <c r="Z146" s="61">
        <f t="shared" si="180"/>
        <v>42.25</v>
      </c>
      <c r="AA146" s="61">
        <v>9</v>
      </c>
      <c r="AB146" s="61">
        <f t="shared" si="181"/>
        <v>6.25</v>
      </c>
      <c r="AC146" s="61">
        <v>3</v>
      </c>
      <c r="AD146" s="61">
        <f t="shared" si="182"/>
        <v>12.25</v>
      </c>
      <c r="AE146" s="61">
        <v>2</v>
      </c>
      <c r="AF146" s="61">
        <f t="shared" si="183"/>
        <v>20.25</v>
      </c>
      <c r="AG146" s="61">
        <v>8</v>
      </c>
      <c r="AH146" s="61">
        <f t="shared" si="184"/>
        <v>2.25</v>
      </c>
      <c r="AI146" s="61">
        <v>8</v>
      </c>
      <c r="AJ146" s="61">
        <f t="shared" si="185"/>
        <v>2.25</v>
      </c>
      <c r="AK146" s="61">
        <v>0</v>
      </c>
      <c r="AL146" s="61">
        <f t="shared" si="186"/>
        <v>42.25</v>
      </c>
      <c r="AM146" s="61">
        <v>7</v>
      </c>
      <c r="AN146" s="61">
        <f t="shared" si="187"/>
        <v>0.25</v>
      </c>
      <c r="AO146" s="61">
        <v>3</v>
      </c>
      <c r="AP146" s="61">
        <f t="shared" si="188"/>
        <v>12.25</v>
      </c>
      <c r="AQ146" s="61">
        <v>10</v>
      </c>
      <c r="AR146" s="61">
        <f t="shared" si="189"/>
        <v>12.25</v>
      </c>
      <c r="AS146" s="61">
        <v>4</v>
      </c>
      <c r="AT146" s="61">
        <f t="shared" si="190"/>
        <v>6.25</v>
      </c>
      <c r="AU146" s="61">
        <v>8</v>
      </c>
      <c r="AV146" s="61">
        <f t="shared" si="191"/>
        <v>2.25</v>
      </c>
      <c r="AW146" s="61">
        <v>7</v>
      </c>
      <c r="AX146" s="61">
        <f t="shared" si="192"/>
        <v>0.25</v>
      </c>
      <c r="AY146" s="61">
        <v>8</v>
      </c>
      <c r="AZ146" s="61">
        <f t="shared" si="193"/>
        <v>2.25</v>
      </c>
      <c r="BA146" s="61">
        <v>3</v>
      </c>
      <c r="BB146" s="61">
        <f t="shared" si="194"/>
        <v>12.25</v>
      </c>
      <c r="BC146" s="61">
        <v>6</v>
      </c>
      <c r="BD146" s="61">
        <f t="shared" si="195"/>
        <v>0.25</v>
      </c>
      <c r="BE146" s="61">
        <v>3</v>
      </c>
      <c r="BF146" s="61">
        <f t="shared" si="196"/>
        <v>12.25</v>
      </c>
      <c r="BG146" s="61">
        <v>8</v>
      </c>
      <c r="BH146" s="61">
        <f t="shared" si="197"/>
        <v>2.25</v>
      </c>
      <c r="BI146" s="61">
        <v>0</v>
      </c>
      <c r="BJ146" s="61">
        <f t="shared" si="198"/>
        <v>42.25</v>
      </c>
      <c r="BK146" s="61">
        <v>7</v>
      </c>
      <c r="BL146" s="61">
        <f t="shared" si="199"/>
        <v>0.25</v>
      </c>
      <c r="BM146" s="61">
        <v>1</v>
      </c>
      <c r="BN146" s="61">
        <f t="shared" si="200"/>
        <v>30.25</v>
      </c>
      <c r="BO146" s="61">
        <v>3</v>
      </c>
      <c r="BP146" s="61">
        <f t="shared" si="201"/>
        <v>12.25</v>
      </c>
      <c r="BQ146" s="61">
        <v>9</v>
      </c>
      <c r="BR146" s="61">
        <f t="shared" si="202"/>
        <v>6.25</v>
      </c>
      <c r="BS146" s="61">
        <v>4</v>
      </c>
      <c r="BT146" s="61">
        <f t="shared" si="203"/>
        <v>6.25</v>
      </c>
      <c r="BU146" s="61">
        <v>3</v>
      </c>
      <c r="BV146" s="61">
        <f t="shared" si="204"/>
        <v>12.25</v>
      </c>
      <c r="BW146" s="30">
        <v>1</v>
      </c>
      <c r="BX146" s="20">
        <f t="shared" si="205"/>
        <v>30.25</v>
      </c>
      <c r="BY146" s="26">
        <f t="shared" si="209"/>
        <v>4.5</v>
      </c>
      <c r="BZ146" s="26"/>
      <c r="CA146" s="26">
        <f t="shared" si="210"/>
        <v>4</v>
      </c>
      <c r="CB146" s="16">
        <v>0</v>
      </c>
      <c r="CC146" s="16">
        <v>10</v>
      </c>
      <c r="CD146" s="20">
        <f t="shared" si="206"/>
        <v>100</v>
      </c>
      <c r="CE146" s="40">
        <v>1.6666666666700001</v>
      </c>
      <c r="CF146" s="46">
        <f t="shared" si="207"/>
        <v>23.361111111078888</v>
      </c>
      <c r="CG146" s="60">
        <f>Table1[[#This Row],[PROMEDIO-HUMANO]]/10</f>
        <v>0.65</v>
      </c>
      <c r="CH146" s="40">
        <v>8.3333333333299997</v>
      </c>
      <c r="CI146" s="16">
        <v>7.33</v>
      </c>
      <c r="CJ146" s="16">
        <f t="shared" si="211"/>
        <v>1.67</v>
      </c>
      <c r="CK146">
        <f>POWER((Table1[[#This Row],[PROMEDIO-HUMANO]]-CJ146),2)</f>
        <v>23.328900000000001</v>
      </c>
      <c r="CL146">
        <v>2.4964000000000004</v>
      </c>
      <c r="CM146">
        <v>0.56818181818199998</v>
      </c>
      <c r="CN146" s="68">
        <f t="shared" si="208"/>
        <v>35.186466942146609</v>
      </c>
      <c r="CO146" s="16">
        <f>ABS(Table1[[#This Row],[PROMEDIO-HUMANO]]-CJ146)</f>
        <v>4.83</v>
      </c>
      <c r="CP146" s="16">
        <f>ABS(Table1[[#This Row],[PROMEDIO-HUMANO]]-CM146)</f>
        <v>5.9318181818180005</v>
      </c>
    </row>
    <row r="147" spans="1:94" ht="25.5">
      <c r="A147">
        <v>1</v>
      </c>
      <c r="B147" s="17" t="s">
        <v>236</v>
      </c>
      <c r="C147" s="16">
        <v>5</v>
      </c>
      <c r="D147" s="16">
        <f t="shared" si="168"/>
        <v>25</v>
      </c>
      <c r="E147" s="28">
        <v>5</v>
      </c>
      <c r="F147" s="16">
        <f t="shared" si="169"/>
        <v>25</v>
      </c>
      <c r="G147" s="16">
        <v>3</v>
      </c>
      <c r="H147" s="16">
        <f t="shared" si="170"/>
        <v>9</v>
      </c>
      <c r="I147" s="16">
        <v>7</v>
      </c>
      <c r="J147" s="16">
        <f t="shared" si="171"/>
        <v>49</v>
      </c>
      <c r="K147" s="26">
        <f t="shared" si="172"/>
        <v>5</v>
      </c>
      <c r="L147" s="26">
        <v>1.36363636364</v>
      </c>
      <c r="M147" s="26">
        <f t="shared" si="173"/>
        <v>13.223140495841323</v>
      </c>
      <c r="N147" s="26">
        <f t="shared" si="174"/>
        <v>3.63636363636</v>
      </c>
      <c r="O147" s="61">
        <v>8</v>
      </c>
      <c r="P147" s="44">
        <f t="shared" si="175"/>
        <v>9</v>
      </c>
      <c r="Q147" s="61">
        <v>8</v>
      </c>
      <c r="R147" s="61">
        <f t="shared" si="176"/>
        <v>9</v>
      </c>
      <c r="S147" s="61">
        <v>1</v>
      </c>
      <c r="T147" s="61">
        <f t="shared" si="177"/>
        <v>16</v>
      </c>
      <c r="U147" s="61">
        <v>7</v>
      </c>
      <c r="V147" s="61">
        <f t="shared" si="178"/>
        <v>4</v>
      </c>
      <c r="W147" s="61">
        <v>10</v>
      </c>
      <c r="X147" s="61">
        <f t="shared" si="179"/>
        <v>25</v>
      </c>
      <c r="Y147" s="61">
        <v>6</v>
      </c>
      <c r="Z147" s="61">
        <f t="shared" si="180"/>
        <v>1</v>
      </c>
      <c r="AA147" s="61">
        <v>7</v>
      </c>
      <c r="AB147" s="61">
        <f t="shared" si="181"/>
        <v>4</v>
      </c>
      <c r="AC147" s="61">
        <v>4</v>
      </c>
      <c r="AD147" s="61">
        <f t="shared" si="182"/>
        <v>1</v>
      </c>
      <c r="AE147" s="61">
        <v>3</v>
      </c>
      <c r="AF147" s="61">
        <f t="shared" si="183"/>
        <v>4</v>
      </c>
      <c r="AG147" s="61">
        <v>10</v>
      </c>
      <c r="AH147" s="61">
        <f t="shared" si="184"/>
        <v>25</v>
      </c>
      <c r="AI147" s="61">
        <v>10</v>
      </c>
      <c r="AJ147" s="61">
        <f t="shared" si="185"/>
        <v>25</v>
      </c>
      <c r="AK147" s="61">
        <v>4</v>
      </c>
      <c r="AL147" s="61">
        <f t="shared" si="186"/>
        <v>1</v>
      </c>
      <c r="AM147" s="61">
        <v>1</v>
      </c>
      <c r="AN147" s="61">
        <f t="shared" si="187"/>
        <v>16</v>
      </c>
      <c r="AO147" s="61">
        <v>6</v>
      </c>
      <c r="AP147" s="61">
        <f t="shared" si="188"/>
        <v>1</v>
      </c>
      <c r="AQ147" s="61">
        <v>6</v>
      </c>
      <c r="AR147" s="61">
        <f t="shared" si="189"/>
        <v>1</v>
      </c>
      <c r="AS147" s="61">
        <v>7</v>
      </c>
      <c r="AT147" s="61">
        <f t="shared" si="190"/>
        <v>4</v>
      </c>
      <c r="AU147" s="61">
        <v>2</v>
      </c>
      <c r="AV147" s="61">
        <f t="shared" si="191"/>
        <v>9</v>
      </c>
      <c r="AW147" s="61">
        <v>9</v>
      </c>
      <c r="AX147" s="61">
        <f t="shared" si="192"/>
        <v>16</v>
      </c>
      <c r="AY147" s="61">
        <v>7</v>
      </c>
      <c r="AZ147" s="61">
        <f t="shared" si="193"/>
        <v>4</v>
      </c>
      <c r="BA147" s="61">
        <v>10</v>
      </c>
      <c r="BB147" s="61">
        <f t="shared" si="194"/>
        <v>25</v>
      </c>
      <c r="BC147" s="61">
        <v>8</v>
      </c>
      <c r="BD147" s="61">
        <f t="shared" si="195"/>
        <v>9</v>
      </c>
      <c r="BE147" s="61">
        <v>9</v>
      </c>
      <c r="BF147" s="61">
        <f t="shared" si="196"/>
        <v>16</v>
      </c>
      <c r="BG147" s="61">
        <v>9</v>
      </c>
      <c r="BH147" s="61">
        <f t="shared" si="197"/>
        <v>16</v>
      </c>
      <c r="BI147" s="61">
        <v>4</v>
      </c>
      <c r="BJ147" s="61">
        <f t="shared" si="198"/>
        <v>1</v>
      </c>
      <c r="BK147" s="61">
        <v>2</v>
      </c>
      <c r="BL147" s="61">
        <f t="shared" si="199"/>
        <v>9</v>
      </c>
      <c r="BM147" s="61">
        <v>3</v>
      </c>
      <c r="BN147" s="61">
        <f t="shared" si="200"/>
        <v>4</v>
      </c>
      <c r="BO147" s="61">
        <v>5</v>
      </c>
      <c r="BP147" s="61">
        <f t="shared" si="201"/>
        <v>0</v>
      </c>
      <c r="BQ147" s="61">
        <v>0</v>
      </c>
      <c r="BR147" s="61">
        <f t="shared" si="202"/>
        <v>25</v>
      </c>
      <c r="BS147" s="61">
        <v>0</v>
      </c>
      <c r="BT147" s="61">
        <f t="shared" si="203"/>
        <v>25</v>
      </c>
      <c r="BU147" s="61">
        <v>8</v>
      </c>
      <c r="BV147" s="61">
        <f t="shared" si="204"/>
        <v>9</v>
      </c>
      <c r="BW147" s="30">
        <v>4</v>
      </c>
      <c r="BX147" s="20">
        <f t="shared" si="205"/>
        <v>1</v>
      </c>
      <c r="BY147" s="26">
        <f t="shared" si="209"/>
        <v>5.5625</v>
      </c>
      <c r="BZ147" s="26"/>
      <c r="CA147" s="26">
        <f t="shared" si="210"/>
        <v>0.31640625</v>
      </c>
      <c r="CB147" s="16">
        <v>0</v>
      </c>
      <c r="CC147" s="16">
        <v>10</v>
      </c>
      <c r="CD147" s="20">
        <f t="shared" si="206"/>
        <v>100</v>
      </c>
      <c r="CE147" s="40">
        <v>1.3043478260900001</v>
      </c>
      <c r="CF147" s="46">
        <f t="shared" si="207"/>
        <v>13.65784499052571</v>
      </c>
      <c r="CG147" s="60">
        <f>Table1[[#This Row],[PROMEDIO-HUMANO]]/10</f>
        <v>0.5</v>
      </c>
      <c r="CH147" s="40">
        <v>8.6956521739100001</v>
      </c>
      <c r="CI147" s="16">
        <v>7.15</v>
      </c>
      <c r="CJ147" s="16">
        <f t="shared" si="211"/>
        <v>1.8499999999999996</v>
      </c>
      <c r="CK147">
        <f>POWER((Table1[[#This Row],[PROMEDIO-HUMANO]]-CJ147),2)</f>
        <v>9.922500000000003</v>
      </c>
      <c r="CL147">
        <v>0.42250000000000049</v>
      </c>
      <c r="CM147">
        <v>0.42808219178099999</v>
      </c>
      <c r="CN147" s="68">
        <f t="shared" si="208"/>
        <v>20.902432445110026</v>
      </c>
      <c r="CO147" s="16">
        <f>ABS(Table1[[#This Row],[PROMEDIO-HUMANO]]-CJ147)</f>
        <v>3.1500000000000004</v>
      </c>
      <c r="CP147" s="16">
        <f>ABS(Table1[[#This Row],[PROMEDIO-HUMANO]]-CM147)</f>
        <v>4.5719178082190002</v>
      </c>
    </row>
    <row r="148" spans="1:94">
      <c r="A148">
        <v>1</v>
      </c>
      <c r="B148" s="15" t="s">
        <v>237</v>
      </c>
      <c r="C148" s="16">
        <v>0</v>
      </c>
      <c r="D148" s="16">
        <f t="shared" si="168"/>
        <v>0</v>
      </c>
      <c r="E148" s="28">
        <v>7</v>
      </c>
      <c r="F148" s="16">
        <f t="shared" si="169"/>
        <v>49</v>
      </c>
      <c r="G148" s="16">
        <v>1</v>
      </c>
      <c r="H148" s="16">
        <f t="shared" si="170"/>
        <v>1</v>
      </c>
      <c r="I148" s="16">
        <v>7</v>
      </c>
      <c r="J148" s="16">
        <f t="shared" si="171"/>
        <v>49</v>
      </c>
      <c r="K148" s="26">
        <f t="shared" si="172"/>
        <v>3.75</v>
      </c>
      <c r="L148" s="26">
        <v>3</v>
      </c>
      <c r="M148" s="26">
        <f t="shared" si="173"/>
        <v>0.5625</v>
      </c>
      <c r="N148" s="26">
        <f t="shared" si="174"/>
        <v>0.75</v>
      </c>
      <c r="O148" s="61">
        <v>8</v>
      </c>
      <c r="P148" s="44">
        <f t="shared" si="175"/>
        <v>18.0625</v>
      </c>
      <c r="Q148" s="61">
        <v>4</v>
      </c>
      <c r="R148" s="61">
        <f t="shared" si="176"/>
        <v>6.25E-2</v>
      </c>
      <c r="S148" s="61">
        <v>2</v>
      </c>
      <c r="T148" s="61">
        <f t="shared" si="177"/>
        <v>3.0625</v>
      </c>
      <c r="U148" s="61">
        <v>3</v>
      </c>
      <c r="V148" s="61">
        <f t="shared" si="178"/>
        <v>0.5625</v>
      </c>
      <c r="W148" s="61">
        <v>10</v>
      </c>
      <c r="X148" s="61">
        <f t="shared" si="179"/>
        <v>39.0625</v>
      </c>
      <c r="Y148" s="61">
        <v>0</v>
      </c>
      <c r="Z148" s="61">
        <f t="shared" si="180"/>
        <v>14.0625</v>
      </c>
      <c r="AA148" s="61">
        <v>1</v>
      </c>
      <c r="AB148" s="61">
        <f t="shared" si="181"/>
        <v>7.5625</v>
      </c>
      <c r="AC148" s="61">
        <v>9</v>
      </c>
      <c r="AD148" s="61">
        <f t="shared" si="182"/>
        <v>27.5625</v>
      </c>
      <c r="AE148" s="61">
        <v>10</v>
      </c>
      <c r="AF148" s="61">
        <f t="shared" si="183"/>
        <v>39.0625</v>
      </c>
      <c r="AG148" s="61">
        <v>1</v>
      </c>
      <c r="AH148" s="61">
        <f t="shared" si="184"/>
        <v>7.5625</v>
      </c>
      <c r="AI148" s="61">
        <v>7</v>
      </c>
      <c r="AJ148" s="61">
        <f t="shared" si="185"/>
        <v>10.5625</v>
      </c>
      <c r="AK148" s="61">
        <v>9</v>
      </c>
      <c r="AL148" s="61">
        <f t="shared" si="186"/>
        <v>27.5625</v>
      </c>
      <c r="AM148" s="61">
        <v>3</v>
      </c>
      <c r="AN148" s="61">
        <f t="shared" si="187"/>
        <v>0.5625</v>
      </c>
      <c r="AO148" s="61">
        <v>9</v>
      </c>
      <c r="AP148" s="61">
        <f t="shared" si="188"/>
        <v>27.5625</v>
      </c>
      <c r="AQ148" s="61">
        <v>4</v>
      </c>
      <c r="AR148" s="61">
        <f t="shared" si="189"/>
        <v>6.25E-2</v>
      </c>
      <c r="AS148" s="61">
        <v>9</v>
      </c>
      <c r="AT148" s="61">
        <f t="shared" si="190"/>
        <v>27.5625</v>
      </c>
      <c r="AU148" s="61">
        <v>0</v>
      </c>
      <c r="AV148" s="61">
        <f t="shared" si="191"/>
        <v>14.0625</v>
      </c>
      <c r="AW148" s="61">
        <v>8</v>
      </c>
      <c r="AX148" s="61">
        <f t="shared" si="192"/>
        <v>18.0625</v>
      </c>
      <c r="AY148" s="61">
        <v>1</v>
      </c>
      <c r="AZ148" s="61">
        <f t="shared" si="193"/>
        <v>7.5625</v>
      </c>
      <c r="BA148" s="61">
        <v>2</v>
      </c>
      <c r="BB148" s="61">
        <f t="shared" si="194"/>
        <v>3.0625</v>
      </c>
      <c r="BC148" s="61">
        <v>7</v>
      </c>
      <c r="BD148" s="61">
        <f t="shared" si="195"/>
        <v>10.5625</v>
      </c>
      <c r="BE148" s="61">
        <v>5</v>
      </c>
      <c r="BF148" s="61">
        <f t="shared" si="196"/>
        <v>1.5625</v>
      </c>
      <c r="BG148" s="61">
        <v>6</v>
      </c>
      <c r="BH148" s="61">
        <f t="shared" si="197"/>
        <v>5.0625</v>
      </c>
      <c r="BI148" s="61">
        <v>8</v>
      </c>
      <c r="BJ148" s="61">
        <f t="shared" si="198"/>
        <v>18.0625</v>
      </c>
      <c r="BK148" s="61">
        <v>7</v>
      </c>
      <c r="BL148" s="61">
        <f t="shared" si="199"/>
        <v>10.5625</v>
      </c>
      <c r="BM148" s="61">
        <v>6</v>
      </c>
      <c r="BN148" s="61">
        <f t="shared" si="200"/>
        <v>5.0625</v>
      </c>
      <c r="BO148" s="61">
        <v>9</v>
      </c>
      <c r="BP148" s="61">
        <f t="shared" si="201"/>
        <v>27.5625</v>
      </c>
      <c r="BQ148" s="61">
        <v>4</v>
      </c>
      <c r="BR148" s="61">
        <f t="shared" si="202"/>
        <v>6.25E-2</v>
      </c>
      <c r="BS148" s="61">
        <v>1</v>
      </c>
      <c r="BT148" s="61">
        <f t="shared" si="203"/>
        <v>7.5625</v>
      </c>
      <c r="BU148" s="61">
        <v>2</v>
      </c>
      <c r="BV148" s="61">
        <f t="shared" si="204"/>
        <v>3.0625</v>
      </c>
      <c r="BW148" s="30">
        <v>3</v>
      </c>
      <c r="BX148" s="20">
        <f t="shared" si="205"/>
        <v>0.5625</v>
      </c>
      <c r="BY148" s="26">
        <f t="shared" si="209"/>
        <v>4.96875</v>
      </c>
      <c r="BZ148" s="26"/>
      <c r="CA148" s="26">
        <f t="shared" si="210"/>
        <v>1.4853515625</v>
      </c>
      <c r="CB148" s="16">
        <v>0</v>
      </c>
      <c r="CC148" s="16">
        <v>10</v>
      </c>
      <c r="CD148" s="20">
        <f t="shared" si="206"/>
        <v>100</v>
      </c>
      <c r="CE148" s="40">
        <v>2.1428571428600001</v>
      </c>
      <c r="CF148" s="46">
        <f t="shared" si="207"/>
        <v>2.5829081632561222</v>
      </c>
      <c r="CG148" s="60">
        <f>Table1[[#This Row],[PROMEDIO-HUMANO]]/10</f>
        <v>0.375</v>
      </c>
      <c r="CH148" s="40">
        <v>7.8571428571400004</v>
      </c>
      <c r="CI148" s="16">
        <v>8.7200000000000006</v>
      </c>
      <c r="CJ148" s="16">
        <f t="shared" si="211"/>
        <v>0.27999999999999936</v>
      </c>
      <c r="CK148">
        <f>POWER((Table1[[#This Row],[PROMEDIO-HUMANO]]-CJ148),2)</f>
        <v>12.040900000000004</v>
      </c>
      <c r="CL148">
        <v>17.808400000000006</v>
      </c>
      <c r="CM148">
        <v>0.45081967213099999</v>
      </c>
      <c r="CN148" s="68">
        <f t="shared" si="208"/>
        <v>10.884590835797804</v>
      </c>
      <c r="CO148" s="16">
        <f>ABS(Table1[[#This Row],[PROMEDIO-HUMANO]]-CJ148)</f>
        <v>3.4700000000000006</v>
      </c>
      <c r="CP148" s="16">
        <f>ABS(Table1[[#This Row],[PROMEDIO-HUMANO]]-CM148)</f>
        <v>3.2991803278690002</v>
      </c>
    </row>
    <row r="149" spans="1:94" ht="25.5">
      <c r="A149">
        <v>1</v>
      </c>
      <c r="B149" s="17" t="s">
        <v>240</v>
      </c>
      <c r="C149" s="16">
        <v>0</v>
      </c>
      <c r="D149" s="16">
        <f t="shared" si="168"/>
        <v>0</v>
      </c>
      <c r="E149" s="28">
        <v>6</v>
      </c>
      <c r="F149" s="16">
        <f t="shared" si="169"/>
        <v>36</v>
      </c>
      <c r="G149" s="16">
        <v>1</v>
      </c>
      <c r="H149" s="16">
        <f t="shared" si="170"/>
        <v>1</v>
      </c>
      <c r="I149" s="16">
        <v>5</v>
      </c>
      <c r="J149" s="16">
        <f t="shared" si="171"/>
        <v>25</v>
      </c>
      <c r="K149" s="26">
        <f t="shared" si="172"/>
        <v>3</v>
      </c>
      <c r="L149" s="26">
        <v>1.25</v>
      </c>
      <c r="M149" s="26">
        <f t="shared" si="173"/>
        <v>3.0625</v>
      </c>
      <c r="N149" s="26">
        <f t="shared" si="174"/>
        <v>1.75</v>
      </c>
      <c r="O149" s="61">
        <v>10</v>
      </c>
      <c r="P149" s="44">
        <f t="shared" si="175"/>
        <v>49</v>
      </c>
      <c r="Q149" s="61">
        <v>1</v>
      </c>
      <c r="R149" s="61">
        <f t="shared" si="176"/>
        <v>4</v>
      </c>
      <c r="S149" s="61">
        <v>1</v>
      </c>
      <c r="T149" s="61">
        <f t="shared" si="177"/>
        <v>4</v>
      </c>
      <c r="U149" s="61">
        <v>1</v>
      </c>
      <c r="V149" s="61">
        <f t="shared" si="178"/>
        <v>4</v>
      </c>
      <c r="W149" s="61">
        <v>9</v>
      </c>
      <c r="X149" s="61">
        <f t="shared" si="179"/>
        <v>36</v>
      </c>
      <c r="Y149" s="61">
        <v>4</v>
      </c>
      <c r="Z149" s="61">
        <f t="shared" si="180"/>
        <v>1</v>
      </c>
      <c r="AA149" s="61">
        <v>10</v>
      </c>
      <c r="AB149" s="61">
        <f t="shared" si="181"/>
        <v>49</v>
      </c>
      <c r="AC149" s="61">
        <v>5</v>
      </c>
      <c r="AD149" s="61">
        <f t="shared" si="182"/>
        <v>4</v>
      </c>
      <c r="AE149" s="61">
        <v>0</v>
      </c>
      <c r="AF149" s="61">
        <f t="shared" si="183"/>
        <v>9</v>
      </c>
      <c r="AG149" s="61">
        <v>8</v>
      </c>
      <c r="AH149" s="61">
        <f t="shared" si="184"/>
        <v>25</v>
      </c>
      <c r="AI149" s="61">
        <v>8</v>
      </c>
      <c r="AJ149" s="61">
        <f t="shared" si="185"/>
        <v>25</v>
      </c>
      <c r="AK149" s="61">
        <v>2</v>
      </c>
      <c r="AL149" s="61">
        <f t="shared" si="186"/>
        <v>1</v>
      </c>
      <c r="AM149" s="61">
        <v>2</v>
      </c>
      <c r="AN149" s="61">
        <f t="shared" si="187"/>
        <v>1</v>
      </c>
      <c r="AO149" s="61">
        <v>10</v>
      </c>
      <c r="AP149" s="61">
        <f t="shared" si="188"/>
        <v>49</v>
      </c>
      <c r="AQ149" s="61">
        <v>3</v>
      </c>
      <c r="AR149" s="61">
        <f t="shared" si="189"/>
        <v>0</v>
      </c>
      <c r="AS149" s="61">
        <v>4</v>
      </c>
      <c r="AT149" s="61">
        <f t="shared" si="190"/>
        <v>1</v>
      </c>
      <c r="AU149" s="61">
        <v>2</v>
      </c>
      <c r="AV149" s="61">
        <f t="shared" si="191"/>
        <v>1</v>
      </c>
      <c r="AW149" s="61">
        <v>2</v>
      </c>
      <c r="AX149" s="61">
        <f t="shared" si="192"/>
        <v>1</v>
      </c>
      <c r="AY149" s="61">
        <v>4</v>
      </c>
      <c r="AZ149" s="61">
        <f t="shared" si="193"/>
        <v>1</v>
      </c>
      <c r="BA149" s="61">
        <v>8</v>
      </c>
      <c r="BB149" s="61">
        <f t="shared" si="194"/>
        <v>25</v>
      </c>
      <c r="BC149" s="61">
        <v>3</v>
      </c>
      <c r="BD149" s="61">
        <f t="shared" si="195"/>
        <v>0</v>
      </c>
      <c r="BE149" s="61">
        <v>1</v>
      </c>
      <c r="BF149" s="61">
        <f t="shared" si="196"/>
        <v>4</v>
      </c>
      <c r="BG149" s="61">
        <v>5</v>
      </c>
      <c r="BH149" s="61">
        <f t="shared" si="197"/>
        <v>4</v>
      </c>
      <c r="BI149" s="61">
        <v>5</v>
      </c>
      <c r="BJ149" s="61">
        <f t="shared" si="198"/>
        <v>4</v>
      </c>
      <c r="BK149" s="61">
        <v>10</v>
      </c>
      <c r="BL149" s="61">
        <f t="shared" si="199"/>
        <v>49</v>
      </c>
      <c r="BM149" s="61">
        <v>4</v>
      </c>
      <c r="BN149" s="61">
        <f t="shared" si="200"/>
        <v>1</v>
      </c>
      <c r="BO149" s="61">
        <v>4</v>
      </c>
      <c r="BP149" s="61">
        <f t="shared" si="201"/>
        <v>1</v>
      </c>
      <c r="BQ149" s="61">
        <v>1</v>
      </c>
      <c r="BR149" s="61">
        <f t="shared" si="202"/>
        <v>4</v>
      </c>
      <c r="BS149" s="61">
        <v>4</v>
      </c>
      <c r="BT149" s="61">
        <f t="shared" si="203"/>
        <v>1</v>
      </c>
      <c r="BU149" s="61">
        <v>9</v>
      </c>
      <c r="BV149" s="61">
        <f t="shared" si="204"/>
        <v>36</v>
      </c>
      <c r="BW149" s="30">
        <v>5</v>
      </c>
      <c r="BX149" s="20">
        <f t="shared" si="205"/>
        <v>4</v>
      </c>
      <c r="BY149" s="26">
        <f t="shared" si="209"/>
        <v>4.65625</v>
      </c>
      <c r="BZ149" s="26"/>
      <c r="CA149" s="26">
        <f t="shared" si="210"/>
        <v>2.7431640625</v>
      </c>
      <c r="CB149" s="16">
        <v>0</v>
      </c>
      <c r="CC149" s="16">
        <v>10</v>
      </c>
      <c r="CD149" s="20">
        <f t="shared" si="206"/>
        <v>100</v>
      </c>
      <c r="CE149" s="40">
        <v>1.2</v>
      </c>
      <c r="CF149" s="46">
        <f t="shared" si="207"/>
        <v>3.24</v>
      </c>
      <c r="CG149" s="60">
        <f>Table1[[#This Row],[PROMEDIO-HUMANO]]/10</f>
        <v>0.3</v>
      </c>
      <c r="CH149" s="40">
        <v>8.8000000000000007</v>
      </c>
      <c r="CI149" s="16">
        <v>2.12</v>
      </c>
      <c r="CJ149" s="16">
        <f t="shared" si="211"/>
        <v>6.88</v>
      </c>
      <c r="CK149">
        <f>POWER((Table1[[#This Row],[PROMEDIO-HUMANO]]-CJ149),2)</f>
        <v>15.054399999999999</v>
      </c>
      <c r="CL149">
        <v>3.5343999999999998</v>
      </c>
      <c r="CM149">
        <v>1.5368852459</v>
      </c>
      <c r="CN149" s="68">
        <f t="shared" si="208"/>
        <v>2.1407047836651034</v>
      </c>
      <c r="CO149" s="16">
        <f>ABS(Table1[[#This Row],[PROMEDIO-HUMANO]]-CJ149)</f>
        <v>3.88</v>
      </c>
      <c r="CP149" s="16">
        <f>ABS(Table1[[#This Row],[PROMEDIO-HUMANO]]-CM149)</f>
        <v>1.4631147541</v>
      </c>
    </row>
    <row r="150" spans="1:94">
      <c r="A150">
        <v>1</v>
      </c>
      <c r="B150" s="15" t="s">
        <v>241</v>
      </c>
      <c r="C150" s="16">
        <v>0</v>
      </c>
      <c r="D150" s="16">
        <f t="shared" si="168"/>
        <v>0</v>
      </c>
      <c r="E150" s="28">
        <v>5</v>
      </c>
      <c r="F150" s="16">
        <f t="shared" si="169"/>
        <v>25</v>
      </c>
      <c r="G150" s="16">
        <v>3</v>
      </c>
      <c r="H150" s="16">
        <f t="shared" si="170"/>
        <v>9</v>
      </c>
      <c r="I150" s="16">
        <v>7</v>
      </c>
      <c r="J150" s="16">
        <f t="shared" si="171"/>
        <v>49</v>
      </c>
      <c r="K150" s="26">
        <f t="shared" si="172"/>
        <v>3.75</v>
      </c>
      <c r="L150" s="26">
        <v>5</v>
      </c>
      <c r="M150" s="26">
        <f t="shared" si="173"/>
        <v>1.5625</v>
      </c>
      <c r="N150" s="26">
        <f t="shared" si="174"/>
        <v>1.25</v>
      </c>
      <c r="O150" s="61">
        <v>10</v>
      </c>
      <c r="P150" s="44">
        <f t="shared" si="175"/>
        <v>39.0625</v>
      </c>
      <c r="Q150" s="61">
        <v>10</v>
      </c>
      <c r="R150" s="61">
        <f t="shared" si="176"/>
        <v>39.0625</v>
      </c>
      <c r="S150" s="61">
        <v>2</v>
      </c>
      <c r="T150" s="61">
        <f t="shared" si="177"/>
        <v>3.0625</v>
      </c>
      <c r="U150" s="61">
        <v>7</v>
      </c>
      <c r="V150" s="61">
        <f t="shared" si="178"/>
        <v>10.5625</v>
      </c>
      <c r="W150" s="61">
        <v>7</v>
      </c>
      <c r="X150" s="61">
        <f t="shared" si="179"/>
        <v>10.5625</v>
      </c>
      <c r="Y150" s="61">
        <v>5</v>
      </c>
      <c r="Z150" s="61">
        <f t="shared" si="180"/>
        <v>1.5625</v>
      </c>
      <c r="AA150" s="61">
        <v>2</v>
      </c>
      <c r="AB150" s="61">
        <f t="shared" si="181"/>
        <v>3.0625</v>
      </c>
      <c r="AC150" s="61">
        <v>10</v>
      </c>
      <c r="AD150" s="61">
        <f t="shared" si="182"/>
        <v>39.0625</v>
      </c>
      <c r="AE150" s="61">
        <v>9</v>
      </c>
      <c r="AF150" s="61">
        <f t="shared" si="183"/>
        <v>27.5625</v>
      </c>
      <c r="AG150" s="61">
        <v>10</v>
      </c>
      <c r="AH150" s="61">
        <f t="shared" si="184"/>
        <v>39.0625</v>
      </c>
      <c r="AI150" s="61">
        <v>6</v>
      </c>
      <c r="AJ150" s="61">
        <f t="shared" si="185"/>
        <v>5.0625</v>
      </c>
      <c r="AK150" s="61">
        <v>7</v>
      </c>
      <c r="AL150" s="61">
        <f t="shared" si="186"/>
        <v>10.5625</v>
      </c>
      <c r="AM150" s="61">
        <v>7</v>
      </c>
      <c r="AN150" s="61">
        <f t="shared" si="187"/>
        <v>10.5625</v>
      </c>
      <c r="AO150" s="61">
        <v>6</v>
      </c>
      <c r="AP150" s="61">
        <f t="shared" si="188"/>
        <v>5.0625</v>
      </c>
      <c r="AQ150" s="61">
        <v>7</v>
      </c>
      <c r="AR150" s="61">
        <f t="shared" si="189"/>
        <v>10.5625</v>
      </c>
      <c r="AS150" s="61">
        <v>4</v>
      </c>
      <c r="AT150" s="61">
        <f t="shared" si="190"/>
        <v>6.25E-2</v>
      </c>
      <c r="AU150" s="61">
        <v>6</v>
      </c>
      <c r="AV150" s="61">
        <f t="shared" si="191"/>
        <v>5.0625</v>
      </c>
      <c r="AW150" s="61">
        <v>7</v>
      </c>
      <c r="AX150" s="61">
        <f t="shared" si="192"/>
        <v>10.5625</v>
      </c>
      <c r="AY150" s="61">
        <v>7</v>
      </c>
      <c r="AZ150" s="61">
        <f t="shared" si="193"/>
        <v>10.5625</v>
      </c>
      <c r="BA150" s="61">
        <v>2</v>
      </c>
      <c r="BB150" s="61">
        <f t="shared" si="194"/>
        <v>3.0625</v>
      </c>
      <c r="BC150" s="61">
        <v>5</v>
      </c>
      <c r="BD150" s="61">
        <f t="shared" si="195"/>
        <v>1.5625</v>
      </c>
      <c r="BE150" s="61">
        <v>5</v>
      </c>
      <c r="BF150" s="61">
        <f t="shared" si="196"/>
        <v>1.5625</v>
      </c>
      <c r="BG150" s="61">
        <v>8</v>
      </c>
      <c r="BH150" s="61">
        <f t="shared" si="197"/>
        <v>18.0625</v>
      </c>
      <c r="BI150" s="61">
        <v>3</v>
      </c>
      <c r="BJ150" s="61">
        <f t="shared" si="198"/>
        <v>0.5625</v>
      </c>
      <c r="BK150" s="61">
        <v>7</v>
      </c>
      <c r="BL150" s="61">
        <f t="shared" si="199"/>
        <v>10.5625</v>
      </c>
      <c r="BM150" s="61">
        <v>4</v>
      </c>
      <c r="BN150" s="61">
        <f t="shared" si="200"/>
        <v>6.25E-2</v>
      </c>
      <c r="BO150" s="61">
        <v>8</v>
      </c>
      <c r="BP150" s="61">
        <f t="shared" si="201"/>
        <v>18.0625</v>
      </c>
      <c r="BQ150" s="61">
        <v>9</v>
      </c>
      <c r="BR150" s="61">
        <f t="shared" si="202"/>
        <v>27.5625</v>
      </c>
      <c r="BS150" s="61">
        <v>9</v>
      </c>
      <c r="BT150" s="61">
        <f t="shared" si="203"/>
        <v>27.5625</v>
      </c>
      <c r="BU150" s="61">
        <v>8</v>
      </c>
      <c r="BV150" s="61">
        <f t="shared" si="204"/>
        <v>18.0625</v>
      </c>
      <c r="BW150" s="30">
        <v>1</v>
      </c>
      <c r="BX150" s="20">
        <f t="shared" si="205"/>
        <v>7.5625</v>
      </c>
      <c r="BY150" s="26">
        <f t="shared" si="209"/>
        <v>6.46875</v>
      </c>
      <c r="BZ150" s="26"/>
      <c r="CA150" s="26">
        <f t="shared" si="210"/>
        <v>7.3916015625</v>
      </c>
      <c r="CB150" s="16">
        <v>0</v>
      </c>
      <c r="CC150" s="16">
        <v>10</v>
      </c>
      <c r="CD150" s="20">
        <f t="shared" si="206"/>
        <v>100</v>
      </c>
      <c r="CE150" s="40">
        <v>2.5</v>
      </c>
      <c r="CF150" s="46">
        <f t="shared" si="207"/>
        <v>1.5625</v>
      </c>
      <c r="CG150" s="60">
        <f>Table1[[#This Row],[PROMEDIO-HUMANO]]/10</f>
        <v>0.375</v>
      </c>
      <c r="CH150" s="40">
        <v>7.5</v>
      </c>
      <c r="CI150" s="16">
        <v>7.33</v>
      </c>
      <c r="CJ150" s="16">
        <f t="shared" si="211"/>
        <v>1.67</v>
      </c>
      <c r="CK150">
        <f>POWER((Table1[[#This Row],[PROMEDIO-HUMANO]]-CJ150),2)</f>
        <v>4.3264000000000005</v>
      </c>
      <c r="CL150">
        <v>6.4000000000000116E-3</v>
      </c>
      <c r="CM150">
        <v>0.38793103448299998</v>
      </c>
      <c r="CN150" s="68">
        <f t="shared" si="208"/>
        <v>11.30350772889255</v>
      </c>
      <c r="CO150" s="16">
        <f>ABS(Table1[[#This Row],[PROMEDIO-HUMANO]]-CJ150)</f>
        <v>2.08</v>
      </c>
      <c r="CP150" s="16">
        <f>ABS(Table1[[#This Row],[PROMEDIO-HUMANO]]-CM150)</f>
        <v>3.362068965517</v>
      </c>
    </row>
    <row r="151" spans="1:94">
      <c r="A151">
        <v>1</v>
      </c>
      <c r="B151" s="18" t="s">
        <v>242</v>
      </c>
      <c r="C151" s="16">
        <v>4</v>
      </c>
      <c r="D151" s="16">
        <f t="shared" si="168"/>
        <v>16</v>
      </c>
      <c r="E151" s="28">
        <v>6</v>
      </c>
      <c r="F151" s="16">
        <f t="shared" si="169"/>
        <v>36</v>
      </c>
      <c r="G151" s="16">
        <v>2</v>
      </c>
      <c r="H151" s="16">
        <f t="shared" si="170"/>
        <v>4</v>
      </c>
      <c r="I151" s="16">
        <v>7</v>
      </c>
      <c r="J151" s="16">
        <f t="shared" si="171"/>
        <v>49</v>
      </c>
      <c r="K151" s="26">
        <f t="shared" si="172"/>
        <v>4.75</v>
      </c>
      <c r="L151" s="26">
        <v>4.2857142857100001</v>
      </c>
      <c r="M151" s="26">
        <f t="shared" si="173"/>
        <v>0.21556122449377541</v>
      </c>
      <c r="N151" s="26">
        <f t="shared" si="174"/>
        <v>0.46428571428999987</v>
      </c>
      <c r="O151" s="61">
        <v>2</v>
      </c>
      <c r="P151" s="44">
        <f t="shared" si="175"/>
        <v>7.5625</v>
      </c>
      <c r="Q151" s="61">
        <v>9</v>
      </c>
      <c r="R151" s="61">
        <f t="shared" si="176"/>
        <v>18.0625</v>
      </c>
      <c r="S151" s="61">
        <v>0</v>
      </c>
      <c r="T151" s="61">
        <f t="shared" si="177"/>
        <v>22.5625</v>
      </c>
      <c r="U151" s="61">
        <v>5</v>
      </c>
      <c r="V151" s="61">
        <f t="shared" si="178"/>
        <v>6.25E-2</v>
      </c>
      <c r="W151" s="61">
        <v>3</v>
      </c>
      <c r="X151" s="61">
        <f t="shared" si="179"/>
        <v>3.0625</v>
      </c>
      <c r="Y151" s="61">
        <v>8</v>
      </c>
      <c r="Z151" s="61">
        <f t="shared" si="180"/>
        <v>10.5625</v>
      </c>
      <c r="AA151" s="61">
        <v>2</v>
      </c>
      <c r="AB151" s="61">
        <f t="shared" si="181"/>
        <v>7.5625</v>
      </c>
      <c r="AC151" s="61">
        <v>4</v>
      </c>
      <c r="AD151" s="61">
        <f t="shared" si="182"/>
        <v>0.5625</v>
      </c>
      <c r="AE151" s="61">
        <v>1</v>
      </c>
      <c r="AF151" s="61">
        <f t="shared" si="183"/>
        <v>14.0625</v>
      </c>
      <c r="AG151" s="61">
        <v>0</v>
      </c>
      <c r="AH151" s="61">
        <f t="shared" si="184"/>
        <v>22.5625</v>
      </c>
      <c r="AI151" s="61">
        <v>2</v>
      </c>
      <c r="AJ151" s="61">
        <f t="shared" si="185"/>
        <v>7.5625</v>
      </c>
      <c r="AK151" s="61">
        <v>7</v>
      </c>
      <c r="AL151" s="61">
        <f t="shared" si="186"/>
        <v>5.0625</v>
      </c>
      <c r="AM151" s="61">
        <v>10</v>
      </c>
      <c r="AN151" s="61">
        <f t="shared" si="187"/>
        <v>27.5625</v>
      </c>
      <c r="AO151" s="61">
        <v>9</v>
      </c>
      <c r="AP151" s="61">
        <f t="shared" si="188"/>
        <v>18.0625</v>
      </c>
      <c r="AQ151" s="61">
        <v>8</v>
      </c>
      <c r="AR151" s="61">
        <f t="shared" si="189"/>
        <v>10.5625</v>
      </c>
      <c r="AS151" s="61">
        <v>9</v>
      </c>
      <c r="AT151" s="61">
        <f t="shared" si="190"/>
        <v>18.0625</v>
      </c>
      <c r="AU151" s="61">
        <v>0</v>
      </c>
      <c r="AV151" s="61">
        <f t="shared" si="191"/>
        <v>22.5625</v>
      </c>
      <c r="AW151" s="61">
        <v>3</v>
      </c>
      <c r="AX151" s="61">
        <f t="shared" si="192"/>
        <v>3.0625</v>
      </c>
      <c r="AY151" s="61">
        <v>3</v>
      </c>
      <c r="AZ151" s="61">
        <f t="shared" si="193"/>
        <v>3.0625</v>
      </c>
      <c r="BA151" s="61">
        <v>2</v>
      </c>
      <c r="BB151" s="61">
        <f t="shared" si="194"/>
        <v>7.5625</v>
      </c>
      <c r="BC151" s="61">
        <v>6</v>
      </c>
      <c r="BD151" s="61">
        <f t="shared" si="195"/>
        <v>1.5625</v>
      </c>
      <c r="BE151" s="61">
        <v>6</v>
      </c>
      <c r="BF151" s="61">
        <f t="shared" si="196"/>
        <v>1.5625</v>
      </c>
      <c r="BG151" s="61">
        <v>6</v>
      </c>
      <c r="BH151" s="61">
        <f t="shared" si="197"/>
        <v>1.5625</v>
      </c>
      <c r="BI151" s="61">
        <v>6</v>
      </c>
      <c r="BJ151" s="61">
        <f t="shared" si="198"/>
        <v>1.5625</v>
      </c>
      <c r="BK151" s="61">
        <v>4</v>
      </c>
      <c r="BL151" s="61">
        <f t="shared" si="199"/>
        <v>0.5625</v>
      </c>
      <c r="BM151" s="61">
        <v>0</v>
      </c>
      <c r="BN151" s="61">
        <f t="shared" si="200"/>
        <v>22.5625</v>
      </c>
      <c r="BO151" s="61">
        <v>6</v>
      </c>
      <c r="BP151" s="61">
        <f t="shared" si="201"/>
        <v>1.5625</v>
      </c>
      <c r="BQ151" s="61">
        <v>9</v>
      </c>
      <c r="BR151" s="61">
        <f t="shared" si="202"/>
        <v>18.0625</v>
      </c>
      <c r="BS151" s="61">
        <v>5</v>
      </c>
      <c r="BT151" s="61">
        <f t="shared" si="203"/>
        <v>6.25E-2</v>
      </c>
      <c r="BU151" s="61">
        <v>4</v>
      </c>
      <c r="BV151" s="61">
        <f t="shared" si="204"/>
        <v>0.5625</v>
      </c>
      <c r="BW151" s="30">
        <v>0</v>
      </c>
      <c r="BX151" s="20">
        <f t="shared" si="205"/>
        <v>22.5625</v>
      </c>
      <c r="BY151" s="26">
        <f t="shared" si="209"/>
        <v>4.5</v>
      </c>
      <c r="BZ151" s="26"/>
      <c r="CA151" s="26">
        <f t="shared" si="210"/>
        <v>6.25E-2</v>
      </c>
      <c r="CB151" s="16">
        <v>0</v>
      </c>
      <c r="CC151" s="16">
        <v>10</v>
      </c>
      <c r="CD151" s="20">
        <f t="shared" si="206"/>
        <v>100</v>
      </c>
      <c r="CE151" s="40">
        <v>4.61538461538</v>
      </c>
      <c r="CF151" s="46">
        <f t="shared" si="207"/>
        <v>1.8121301776390531E-2</v>
      </c>
      <c r="CG151" s="60">
        <f>Table1[[#This Row],[PROMEDIO-HUMANO]]/10</f>
        <v>0.47499999999999998</v>
      </c>
      <c r="CH151" s="40">
        <v>5.38461538462</v>
      </c>
      <c r="CI151" s="16">
        <v>2.85</v>
      </c>
      <c r="CJ151" s="16">
        <f t="shared" si="211"/>
        <v>6.15</v>
      </c>
      <c r="CK151">
        <f>POWER((Table1[[#This Row],[PROMEDIO-HUMANO]]-CJ151),2)</f>
        <v>1.9600000000000011</v>
      </c>
      <c r="CL151">
        <v>4.6225000000000014</v>
      </c>
      <c r="CM151">
        <v>0.84558823529399996</v>
      </c>
      <c r="CN151" s="68">
        <f t="shared" si="208"/>
        <v>15.244431228374621</v>
      </c>
      <c r="CO151" s="16">
        <f>ABS(Table1[[#This Row],[PROMEDIO-HUMANO]]-CJ151)</f>
        <v>1.4000000000000004</v>
      </c>
      <c r="CP151" s="16">
        <f>ABS(Table1[[#This Row],[PROMEDIO-HUMANO]]-CM151)</f>
        <v>3.9044117647059999</v>
      </c>
    </row>
    <row r="152" spans="1:94" ht="25.5">
      <c r="A152">
        <v>1</v>
      </c>
      <c r="B152" s="17" t="s">
        <v>244</v>
      </c>
      <c r="C152" s="16">
        <v>0</v>
      </c>
      <c r="D152" s="16">
        <f t="shared" si="168"/>
        <v>0</v>
      </c>
      <c r="E152" s="28">
        <v>1</v>
      </c>
      <c r="F152" s="16">
        <f t="shared" si="169"/>
        <v>1</v>
      </c>
      <c r="G152" s="16">
        <v>5</v>
      </c>
      <c r="H152" s="16">
        <f t="shared" si="170"/>
        <v>25</v>
      </c>
      <c r="I152" s="16">
        <v>7</v>
      </c>
      <c r="J152" s="16">
        <f t="shared" si="171"/>
        <v>49</v>
      </c>
      <c r="K152" s="26">
        <f t="shared" si="172"/>
        <v>3.25</v>
      </c>
      <c r="L152" s="26">
        <v>5</v>
      </c>
      <c r="M152" s="26">
        <f t="shared" si="173"/>
        <v>3.0625</v>
      </c>
      <c r="N152" s="26">
        <f t="shared" si="174"/>
        <v>1.75</v>
      </c>
      <c r="O152" s="61">
        <v>1</v>
      </c>
      <c r="P152" s="44">
        <f t="shared" si="175"/>
        <v>5.0625</v>
      </c>
      <c r="Q152" s="61">
        <v>6</v>
      </c>
      <c r="R152" s="61">
        <f t="shared" si="176"/>
        <v>7.5625</v>
      </c>
      <c r="S152" s="61">
        <v>6</v>
      </c>
      <c r="T152" s="61">
        <f t="shared" si="177"/>
        <v>7.5625</v>
      </c>
      <c r="U152" s="61">
        <v>6</v>
      </c>
      <c r="V152" s="61">
        <f t="shared" si="178"/>
        <v>7.5625</v>
      </c>
      <c r="W152" s="61">
        <v>9</v>
      </c>
      <c r="X152" s="61">
        <f t="shared" si="179"/>
        <v>33.0625</v>
      </c>
      <c r="Y152" s="61">
        <v>4</v>
      </c>
      <c r="Z152" s="61">
        <f t="shared" si="180"/>
        <v>0.5625</v>
      </c>
      <c r="AA152" s="61">
        <v>8</v>
      </c>
      <c r="AB152" s="61">
        <f t="shared" si="181"/>
        <v>22.5625</v>
      </c>
      <c r="AC152" s="61">
        <v>5</v>
      </c>
      <c r="AD152" s="61">
        <f t="shared" si="182"/>
        <v>3.0625</v>
      </c>
      <c r="AE152" s="61">
        <v>8</v>
      </c>
      <c r="AF152" s="61">
        <f t="shared" si="183"/>
        <v>22.5625</v>
      </c>
      <c r="AG152" s="61">
        <v>3</v>
      </c>
      <c r="AH152" s="61">
        <f t="shared" si="184"/>
        <v>6.25E-2</v>
      </c>
      <c r="AI152" s="61">
        <v>1</v>
      </c>
      <c r="AJ152" s="61">
        <f t="shared" si="185"/>
        <v>5.0625</v>
      </c>
      <c r="AK152" s="61">
        <v>7</v>
      </c>
      <c r="AL152" s="61">
        <f t="shared" si="186"/>
        <v>14.0625</v>
      </c>
      <c r="AM152" s="61">
        <v>1</v>
      </c>
      <c r="AN152" s="61">
        <f t="shared" si="187"/>
        <v>5.0625</v>
      </c>
      <c r="AO152" s="61">
        <v>10</v>
      </c>
      <c r="AP152" s="61">
        <f t="shared" si="188"/>
        <v>45.5625</v>
      </c>
      <c r="AQ152" s="61">
        <v>0</v>
      </c>
      <c r="AR152" s="61">
        <f t="shared" si="189"/>
        <v>10.5625</v>
      </c>
      <c r="AS152" s="61">
        <v>2</v>
      </c>
      <c r="AT152" s="61">
        <f t="shared" si="190"/>
        <v>1.5625</v>
      </c>
      <c r="AU152" s="61">
        <v>4</v>
      </c>
      <c r="AV152" s="61">
        <f t="shared" si="191"/>
        <v>0.5625</v>
      </c>
      <c r="AW152" s="61">
        <v>6</v>
      </c>
      <c r="AX152" s="61">
        <f t="shared" si="192"/>
        <v>7.5625</v>
      </c>
      <c r="AY152" s="61">
        <v>4</v>
      </c>
      <c r="AZ152" s="61">
        <f t="shared" si="193"/>
        <v>0.5625</v>
      </c>
      <c r="BA152" s="61">
        <v>3</v>
      </c>
      <c r="BB152" s="61">
        <f t="shared" si="194"/>
        <v>6.25E-2</v>
      </c>
      <c r="BC152" s="61">
        <v>1</v>
      </c>
      <c r="BD152" s="61">
        <f t="shared" si="195"/>
        <v>5.0625</v>
      </c>
      <c r="BE152" s="61">
        <v>0</v>
      </c>
      <c r="BF152" s="61">
        <f t="shared" si="196"/>
        <v>10.5625</v>
      </c>
      <c r="BG152" s="61">
        <v>2</v>
      </c>
      <c r="BH152" s="61">
        <f t="shared" si="197"/>
        <v>1.5625</v>
      </c>
      <c r="BI152" s="61">
        <v>9</v>
      </c>
      <c r="BJ152" s="61">
        <f t="shared" si="198"/>
        <v>33.0625</v>
      </c>
      <c r="BK152" s="61">
        <v>3</v>
      </c>
      <c r="BL152" s="61">
        <f t="shared" si="199"/>
        <v>6.25E-2</v>
      </c>
      <c r="BM152" s="61">
        <v>7</v>
      </c>
      <c r="BN152" s="61">
        <f t="shared" si="200"/>
        <v>14.0625</v>
      </c>
      <c r="BO152" s="61">
        <v>7</v>
      </c>
      <c r="BP152" s="61">
        <f t="shared" si="201"/>
        <v>14.0625</v>
      </c>
      <c r="BQ152" s="61">
        <v>5</v>
      </c>
      <c r="BR152" s="61">
        <f t="shared" si="202"/>
        <v>3.0625</v>
      </c>
      <c r="BS152" s="61">
        <v>9</v>
      </c>
      <c r="BT152" s="61">
        <f t="shared" si="203"/>
        <v>33.0625</v>
      </c>
      <c r="BU152" s="61">
        <v>6</v>
      </c>
      <c r="BV152" s="61">
        <f t="shared" si="204"/>
        <v>7.5625</v>
      </c>
      <c r="BW152" s="30">
        <v>3</v>
      </c>
      <c r="BX152" s="20">
        <f t="shared" si="205"/>
        <v>6.25E-2</v>
      </c>
      <c r="BY152" s="26">
        <f t="shared" si="209"/>
        <v>4.84375</v>
      </c>
      <c r="BZ152" s="26"/>
      <c r="CA152" s="26">
        <f t="shared" si="210"/>
        <v>2.5400390625</v>
      </c>
      <c r="CB152" s="16">
        <v>0</v>
      </c>
      <c r="CC152" s="16">
        <v>10</v>
      </c>
      <c r="CD152" s="20">
        <f t="shared" si="206"/>
        <v>100</v>
      </c>
      <c r="CE152" s="40">
        <v>2</v>
      </c>
      <c r="CF152" s="46">
        <f t="shared" si="207"/>
        <v>1.5625</v>
      </c>
      <c r="CG152" s="60">
        <f>Table1[[#This Row],[PROMEDIO-HUMANO]]/10</f>
        <v>0.32500000000000001</v>
      </c>
      <c r="CH152" s="40">
        <v>8</v>
      </c>
      <c r="CI152" s="16">
        <v>7.81</v>
      </c>
      <c r="CJ152" s="16">
        <f t="shared" si="211"/>
        <v>1.1900000000000004</v>
      </c>
      <c r="CK152">
        <f>POWER((Table1[[#This Row],[PROMEDIO-HUMANO]]-CJ152),2)</f>
        <v>4.243599999999998</v>
      </c>
      <c r="CL152">
        <v>3.2760999999999987</v>
      </c>
      <c r="CM152">
        <v>0.384615384615</v>
      </c>
      <c r="CN152" s="68">
        <f t="shared" si="208"/>
        <v>8.2104289940850439</v>
      </c>
      <c r="CO152" s="16">
        <f>ABS(Table1[[#This Row],[PROMEDIO-HUMANO]]-CJ152)</f>
        <v>2.0599999999999996</v>
      </c>
      <c r="CP152" s="16">
        <f>ABS(Table1[[#This Row],[PROMEDIO-HUMANO]]-CM152)</f>
        <v>2.865384615385</v>
      </c>
    </row>
    <row r="153" spans="1:94">
      <c r="A153">
        <v>1</v>
      </c>
      <c r="B153" s="15" t="s">
        <v>245</v>
      </c>
      <c r="C153" s="16">
        <v>0</v>
      </c>
      <c r="D153" s="16">
        <f t="shared" si="168"/>
        <v>0</v>
      </c>
      <c r="E153" s="28">
        <v>7</v>
      </c>
      <c r="F153" s="16">
        <f t="shared" si="169"/>
        <v>49</v>
      </c>
      <c r="G153" s="16">
        <v>5</v>
      </c>
      <c r="H153" s="16">
        <f t="shared" si="170"/>
        <v>25</v>
      </c>
      <c r="I153" s="16">
        <v>4</v>
      </c>
      <c r="J153" s="16">
        <f t="shared" si="171"/>
        <v>16</v>
      </c>
      <c r="K153" s="26">
        <f t="shared" si="172"/>
        <v>4</v>
      </c>
      <c r="L153" s="26">
        <v>0</v>
      </c>
      <c r="M153" s="26">
        <f t="shared" si="173"/>
        <v>16</v>
      </c>
      <c r="N153" s="26">
        <f t="shared" si="174"/>
        <v>4</v>
      </c>
      <c r="O153" s="61">
        <v>0</v>
      </c>
      <c r="P153" s="44">
        <f t="shared" si="175"/>
        <v>16</v>
      </c>
      <c r="Q153" s="61">
        <v>3</v>
      </c>
      <c r="R153" s="61">
        <f t="shared" si="176"/>
        <v>1</v>
      </c>
      <c r="S153" s="61">
        <v>2</v>
      </c>
      <c r="T153" s="61">
        <f t="shared" si="177"/>
        <v>4</v>
      </c>
      <c r="U153" s="61">
        <v>8</v>
      </c>
      <c r="V153" s="61">
        <f t="shared" si="178"/>
        <v>16</v>
      </c>
      <c r="W153" s="61">
        <v>7</v>
      </c>
      <c r="X153" s="61">
        <f t="shared" si="179"/>
        <v>9</v>
      </c>
      <c r="Y153" s="61">
        <v>9</v>
      </c>
      <c r="Z153" s="61">
        <f t="shared" si="180"/>
        <v>25</v>
      </c>
      <c r="AA153" s="61">
        <v>4</v>
      </c>
      <c r="AB153" s="61">
        <f t="shared" si="181"/>
        <v>0</v>
      </c>
      <c r="AC153" s="61">
        <v>8</v>
      </c>
      <c r="AD153" s="61">
        <f t="shared" si="182"/>
        <v>16</v>
      </c>
      <c r="AE153" s="61">
        <v>6</v>
      </c>
      <c r="AF153" s="61">
        <f t="shared" si="183"/>
        <v>4</v>
      </c>
      <c r="AG153" s="61">
        <v>10</v>
      </c>
      <c r="AH153" s="61">
        <f t="shared" si="184"/>
        <v>36</v>
      </c>
      <c r="AI153" s="61">
        <v>0</v>
      </c>
      <c r="AJ153" s="61">
        <f t="shared" si="185"/>
        <v>16</v>
      </c>
      <c r="AK153" s="61">
        <v>6</v>
      </c>
      <c r="AL153" s="61">
        <f t="shared" si="186"/>
        <v>4</v>
      </c>
      <c r="AM153" s="61">
        <v>10</v>
      </c>
      <c r="AN153" s="61">
        <f t="shared" si="187"/>
        <v>36</v>
      </c>
      <c r="AO153" s="61">
        <v>9</v>
      </c>
      <c r="AP153" s="61">
        <f t="shared" si="188"/>
        <v>25</v>
      </c>
      <c r="AQ153" s="61">
        <v>0</v>
      </c>
      <c r="AR153" s="61">
        <f t="shared" si="189"/>
        <v>16</v>
      </c>
      <c r="AS153" s="61">
        <v>9</v>
      </c>
      <c r="AT153" s="61">
        <f t="shared" si="190"/>
        <v>25</v>
      </c>
      <c r="AU153" s="61">
        <v>8</v>
      </c>
      <c r="AV153" s="61">
        <f t="shared" si="191"/>
        <v>16</v>
      </c>
      <c r="AW153" s="61">
        <v>3</v>
      </c>
      <c r="AX153" s="61">
        <f t="shared" si="192"/>
        <v>1</v>
      </c>
      <c r="AY153" s="61">
        <v>5</v>
      </c>
      <c r="AZ153" s="61">
        <f t="shared" si="193"/>
        <v>1</v>
      </c>
      <c r="BA153" s="61">
        <v>3</v>
      </c>
      <c r="BB153" s="61">
        <f t="shared" si="194"/>
        <v>1</v>
      </c>
      <c r="BC153" s="61">
        <v>2</v>
      </c>
      <c r="BD153" s="61">
        <f t="shared" si="195"/>
        <v>4</v>
      </c>
      <c r="BE153" s="61">
        <v>7</v>
      </c>
      <c r="BF153" s="61">
        <f t="shared" si="196"/>
        <v>9</v>
      </c>
      <c r="BG153" s="61">
        <v>3</v>
      </c>
      <c r="BH153" s="61">
        <f t="shared" si="197"/>
        <v>1</v>
      </c>
      <c r="BI153" s="61">
        <v>1</v>
      </c>
      <c r="BJ153" s="61">
        <f t="shared" si="198"/>
        <v>9</v>
      </c>
      <c r="BK153" s="61">
        <v>5</v>
      </c>
      <c r="BL153" s="61">
        <f t="shared" si="199"/>
        <v>1</v>
      </c>
      <c r="BM153" s="61">
        <v>6</v>
      </c>
      <c r="BN153" s="61">
        <f t="shared" si="200"/>
        <v>4</v>
      </c>
      <c r="BO153" s="61">
        <v>2</v>
      </c>
      <c r="BP153" s="61">
        <f t="shared" si="201"/>
        <v>4</v>
      </c>
      <c r="BQ153" s="61">
        <v>8</v>
      </c>
      <c r="BR153" s="61">
        <f t="shared" si="202"/>
        <v>16</v>
      </c>
      <c r="BS153" s="61">
        <v>2</v>
      </c>
      <c r="BT153" s="61">
        <f t="shared" si="203"/>
        <v>4</v>
      </c>
      <c r="BU153" s="61">
        <v>4</v>
      </c>
      <c r="BV153" s="61">
        <f t="shared" si="204"/>
        <v>0</v>
      </c>
      <c r="BW153" s="30">
        <v>0</v>
      </c>
      <c r="BX153" s="20">
        <f t="shared" si="205"/>
        <v>16</v>
      </c>
      <c r="BY153" s="26">
        <f t="shared" si="209"/>
        <v>4.75</v>
      </c>
      <c r="BZ153" s="26"/>
      <c r="CA153" s="26">
        <f t="shared" si="210"/>
        <v>0.5625</v>
      </c>
      <c r="CB153" s="16">
        <v>0</v>
      </c>
      <c r="CC153" s="16">
        <v>10</v>
      </c>
      <c r="CD153" s="20">
        <f t="shared" si="206"/>
        <v>100</v>
      </c>
      <c r="CE153" s="40">
        <v>0</v>
      </c>
      <c r="CF153" s="46">
        <f t="shared" si="207"/>
        <v>16</v>
      </c>
      <c r="CG153" s="60">
        <f>Table1[[#This Row],[PROMEDIO-HUMANO]]/10</f>
        <v>0.4</v>
      </c>
      <c r="CH153" s="40">
        <v>10</v>
      </c>
      <c r="CI153" s="16">
        <v>0</v>
      </c>
      <c r="CJ153" s="16">
        <f t="shared" si="211"/>
        <v>9</v>
      </c>
      <c r="CK153">
        <f>POWER((Table1[[#This Row],[PROMEDIO-HUMANO]]-CJ153),2)</f>
        <v>25</v>
      </c>
      <c r="CL153">
        <v>30.25</v>
      </c>
      <c r="CM153">
        <v>0.25</v>
      </c>
      <c r="CN153" s="68">
        <f t="shared" si="208"/>
        <v>14.0625</v>
      </c>
      <c r="CO153" s="16">
        <f>ABS(Table1[[#This Row],[PROMEDIO-HUMANO]]-CJ153)</f>
        <v>5</v>
      </c>
      <c r="CP153" s="16">
        <f>ABS(Table1[[#This Row],[PROMEDIO-HUMANO]]-CM153)</f>
        <v>3.75</v>
      </c>
    </row>
    <row r="154" spans="1:94" ht="25.5">
      <c r="A154">
        <v>1</v>
      </c>
      <c r="B154" s="17" t="s">
        <v>246</v>
      </c>
      <c r="C154" s="16">
        <v>5</v>
      </c>
      <c r="D154" s="16">
        <f t="shared" si="168"/>
        <v>25</v>
      </c>
      <c r="E154" s="28">
        <v>8</v>
      </c>
      <c r="F154" s="16">
        <f t="shared" si="169"/>
        <v>64</v>
      </c>
      <c r="G154" s="16">
        <v>5</v>
      </c>
      <c r="H154" s="16">
        <f t="shared" si="170"/>
        <v>25</v>
      </c>
      <c r="I154" s="16">
        <v>7</v>
      </c>
      <c r="J154" s="16">
        <f t="shared" si="171"/>
        <v>49</v>
      </c>
      <c r="K154" s="26">
        <f t="shared" si="172"/>
        <v>6.25</v>
      </c>
      <c r="L154" s="26">
        <v>6</v>
      </c>
      <c r="M154" s="26">
        <f t="shared" si="173"/>
        <v>6.25E-2</v>
      </c>
      <c r="N154" s="26">
        <f t="shared" si="174"/>
        <v>0.25</v>
      </c>
      <c r="O154" s="61">
        <v>6</v>
      </c>
      <c r="P154" s="44">
        <f t="shared" si="175"/>
        <v>6.25E-2</v>
      </c>
      <c r="Q154" s="61">
        <v>7</v>
      </c>
      <c r="R154" s="61">
        <f t="shared" si="176"/>
        <v>0.5625</v>
      </c>
      <c r="S154" s="61">
        <v>10</v>
      </c>
      <c r="T154" s="61">
        <f t="shared" si="177"/>
        <v>14.0625</v>
      </c>
      <c r="U154" s="61">
        <v>1</v>
      </c>
      <c r="V154" s="61">
        <f t="shared" si="178"/>
        <v>27.5625</v>
      </c>
      <c r="W154" s="61">
        <v>7</v>
      </c>
      <c r="X154" s="61">
        <f t="shared" si="179"/>
        <v>0.5625</v>
      </c>
      <c r="Y154" s="61">
        <v>9</v>
      </c>
      <c r="Z154" s="61">
        <f t="shared" si="180"/>
        <v>7.5625</v>
      </c>
      <c r="AA154" s="61">
        <v>5</v>
      </c>
      <c r="AB154" s="61">
        <f t="shared" si="181"/>
        <v>1.5625</v>
      </c>
      <c r="AC154" s="61">
        <v>10</v>
      </c>
      <c r="AD154" s="61">
        <f t="shared" si="182"/>
        <v>14.0625</v>
      </c>
      <c r="AE154" s="61">
        <v>7</v>
      </c>
      <c r="AF154" s="61">
        <f t="shared" si="183"/>
        <v>0.5625</v>
      </c>
      <c r="AG154" s="61">
        <v>8</v>
      </c>
      <c r="AH154" s="61">
        <f t="shared" si="184"/>
        <v>3.0625</v>
      </c>
      <c r="AI154" s="61">
        <v>2</v>
      </c>
      <c r="AJ154" s="61">
        <f t="shared" si="185"/>
        <v>18.0625</v>
      </c>
      <c r="AK154" s="61">
        <v>0</v>
      </c>
      <c r="AL154" s="61">
        <f t="shared" si="186"/>
        <v>39.0625</v>
      </c>
      <c r="AM154" s="61">
        <v>2</v>
      </c>
      <c r="AN154" s="61">
        <f t="shared" si="187"/>
        <v>18.0625</v>
      </c>
      <c r="AO154" s="61">
        <v>6</v>
      </c>
      <c r="AP154" s="61">
        <f t="shared" si="188"/>
        <v>6.25E-2</v>
      </c>
      <c r="AQ154" s="61">
        <v>8</v>
      </c>
      <c r="AR154" s="61">
        <f t="shared" si="189"/>
        <v>3.0625</v>
      </c>
      <c r="AS154" s="61">
        <v>7</v>
      </c>
      <c r="AT154" s="61">
        <f t="shared" si="190"/>
        <v>0.5625</v>
      </c>
      <c r="AU154" s="61">
        <v>10</v>
      </c>
      <c r="AV154" s="61">
        <f t="shared" si="191"/>
        <v>14.0625</v>
      </c>
      <c r="AW154" s="61">
        <v>9</v>
      </c>
      <c r="AX154" s="61">
        <f t="shared" si="192"/>
        <v>7.5625</v>
      </c>
      <c r="AY154" s="61">
        <v>6</v>
      </c>
      <c r="AZ154" s="61">
        <f t="shared" si="193"/>
        <v>6.25E-2</v>
      </c>
      <c r="BA154" s="61">
        <v>7</v>
      </c>
      <c r="BB154" s="61">
        <f t="shared" si="194"/>
        <v>0.5625</v>
      </c>
      <c r="BC154" s="61">
        <v>1</v>
      </c>
      <c r="BD154" s="61">
        <f t="shared" si="195"/>
        <v>27.5625</v>
      </c>
      <c r="BE154" s="61">
        <v>7</v>
      </c>
      <c r="BF154" s="61">
        <f t="shared" si="196"/>
        <v>0.5625</v>
      </c>
      <c r="BG154" s="61">
        <v>10</v>
      </c>
      <c r="BH154" s="61">
        <f t="shared" si="197"/>
        <v>14.0625</v>
      </c>
      <c r="BI154" s="61">
        <v>2</v>
      </c>
      <c r="BJ154" s="61">
        <f t="shared" si="198"/>
        <v>18.0625</v>
      </c>
      <c r="BK154" s="61">
        <v>4</v>
      </c>
      <c r="BL154" s="61">
        <f t="shared" si="199"/>
        <v>5.0625</v>
      </c>
      <c r="BM154" s="61">
        <v>3</v>
      </c>
      <c r="BN154" s="61">
        <f t="shared" si="200"/>
        <v>10.5625</v>
      </c>
      <c r="BO154" s="61">
        <v>2</v>
      </c>
      <c r="BP154" s="61">
        <f t="shared" si="201"/>
        <v>18.0625</v>
      </c>
      <c r="BQ154" s="61">
        <v>2</v>
      </c>
      <c r="BR154" s="61">
        <f t="shared" si="202"/>
        <v>18.0625</v>
      </c>
      <c r="BS154" s="61">
        <v>7</v>
      </c>
      <c r="BT154" s="61">
        <f t="shared" si="203"/>
        <v>0.5625</v>
      </c>
      <c r="BU154" s="61">
        <v>0</v>
      </c>
      <c r="BV154" s="61">
        <f t="shared" si="204"/>
        <v>39.0625</v>
      </c>
      <c r="BW154" s="30">
        <v>8</v>
      </c>
      <c r="BX154" s="20">
        <f t="shared" si="205"/>
        <v>3.0625</v>
      </c>
      <c r="BY154" s="26">
        <f t="shared" si="209"/>
        <v>5.625</v>
      </c>
      <c r="BZ154" s="26"/>
      <c r="CA154" s="26">
        <f t="shared" si="210"/>
        <v>0.390625</v>
      </c>
      <c r="CB154" s="16">
        <v>0</v>
      </c>
      <c r="CC154" s="16">
        <v>10</v>
      </c>
      <c r="CD154" s="20">
        <f t="shared" si="206"/>
        <v>100</v>
      </c>
      <c r="CE154" s="40">
        <v>4.2857142857100001</v>
      </c>
      <c r="CF154" s="46">
        <f t="shared" si="207"/>
        <v>3.8584183673637749</v>
      </c>
      <c r="CG154" s="60">
        <f>Table1[[#This Row],[PROMEDIO-HUMANO]]/10</f>
        <v>0.625</v>
      </c>
      <c r="CH154" s="40">
        <v>5.7142857142899999</v>
      </c>
      <c r="CI154" s="16">
        <v>4.7249999999999996</v>
      </c>
      <c r="CJ154" s="16">
        <f t="shared" si="211"/>
        <v>4.2750000000000004</v>
      </c>
      <c r="CK154">
        <f>POWER((Table1[[#This Row],[PROMEDIO-HUMANO]]-CJ154),2)</f>
        <v>3.9006249999999985</v>
      </c>
      <c r="CL154">
        <v>0.52562499999999945</v>
      </c>
      <c r="CM154">
        <v>0.64814814814800004</v>
      </c>
      <c r="CN154" s="68">
        <f t="shared" si="208"/>
        <v>31.380744170097685</v>
      </c>
      <c r="CO154" s="16">
        <f>ABS(Table1[[#This Row],[PROMEDIO-HUMANO]]-CJ154)</f>
        <v>1.9749999999999996</v>
      </c>
      <c r="CP154" s="16">
        <f>ABS(Table1[[#This Row],[PROMEDIO-HUMANO]]-CM154)</f>
        <v>5.6018518518520004</v>
      </c>
    </row>
    <row r="155" spans="1:94" ht="25.5">
      <c r="A155">
        <v>1</v>
      </c>
      <c r="B155" s="15" t="s">
        <v>247</v>
      </c>
      <c r="C155" s="16">
        <v>5</v>
      </c>
      <c r="D155" s="16">
        <f t="shared" si="168"/>
        <v>25</v>
      </c>
      <c r="E155" s="28">
        <v>4</v>
      </c>
      <c r="F155" s="16">
        <f t="shared" si="169"/>
        <v>16</v>
      </c>
      <c r="G155" s="16">
        <v>3</v>
      </c>
      <c r="H155" s="16">
        <f t="shared" si="170"/>
        <v>9</v>
      </c>
      <c r="I155" s="16">
        <v>5</v>
      </c>
      <c r="J155" s="16">
        <f t="shared" si="171"/>
        <v>25</v>
      </c>
      <c r="K155" s="26">
        <f t="shared" si="172"/>
        <v>4.25</v>
      </c>
      <c r="L155" s="26">
        <v>1.875</v>
      </c>
      <c r="M155" s="26">
        <f t="shared" si="173"/>
        <v>5.640625</v>
      </c>
      <c r="N155" s="26">
        <f t="shared" si="174"/>
        <v>2.375</v>
      </c>
      <c r="O155" s="61">
        <v>1</v>
      </c>
      <c r="P155" s="44">
        <f t="shared" si="175"/>
        <v>10.5625</v>
      </c>
      <c r="Q155" s="61">
        <v>3</v>
      </c>
      <c r="R155" s="61">
        <f t="shared" si="176"/>
        <v>1.5625</v>
      </c>
      <c r="S155" s="61">
        <v>3</v>
      </c>
      <c r="T155" s="61">
        <f t="shared" si="177"/>
        <v>1.5625</v>
      </c>
      <c r="U155" s="61">
        <v>7</v>
      </c>
      <c r="V155" s="61">
        <f t="shared" si="178"/>
        <v>7.5625</v>
      </c>
      <c r="W155" s="61">
        <v>5</v>
      </c>
      <c r="X155" s="61">
        <f t="shared" si="179"/>
        <v>0.5625</v>
      </c>
      <c r="Y155" s="61">
        <v>6</v>
      </c>
      <c r="Z155" s="61">
        <f t="shared" si="180"/>
        <v>3.0625</v>
      </c>
      <c r="AA155" s="61">
        <v>0</v>
      </c>
      <c r="AB155" s="61">
        <f t="shared" si="181"/>
        <v>18.0625</v>
      </c>
      <c r="AC155" s="61">
        <v>0</v>
      </c>
      <c r="AD155" s="61">
        <f t="shared" si="182"/>
        <v>18.0625</v>
      </c>
      <c r="AE155" s="61">
        <v>1</v>
      </c>
      <c r="AF155" s="61">
        <f t="shared" si="183"/>
        <v>10.5625</v>
      </c>
      <c r="AG155" s="61">
        <v>4</v>
      </c>
      <c r="AH155" s="61">
        <f t="shared" si="184"/>
        <v>6.25E-2</v>
      </c>
      <c r="AI155" s="61">
        <v>8</v>
      </c>
      <c r="AJ155" s="61">
        <f t="shared" si="185"/>
        <v>14.0625</v>
      </c>
      <c r="AK155" s="61">
        <v>2</v>
      </c>
      <c r="AL155" s="61">
        <f t="shared" si="186"/>
        <v>5.0625</v>
      </c>
      <c r="AM155" s="61">
        <v>2</v>
      </c>
      <c r="AN155" s="61">
        <f t="shared" si="187"/>
        <v>5.0625</v>
      </c>
      <c r="AO155" s="61">
        <v>0</v>
      </c>
      <c r="AP155" s="61">
        <f t="shared" si="188"/>
        <v>18.0625</v>
      </c>
      <c r="AQ155" s="61">
        <v>8</v>
      </c>
      <c r="AR155" s="61">
        <f t="shared" si="189"/>
        <v>14.0625</v>
      </c>
      <c r="AS155" s="61">
        <v>7</v>
      </c>
      <c r="AT155" s="61">
        <f t="shared" si="190"/>
        <v>7.5625</v>
      </c>
      <c r="AU155" s="61">
        <v>2</v>
      </c>
      <c r="AV155" s="61">
        <f t="shared" si="191"/>
        <v>5.0625</v>
      </c>
      <c r="AW155" s="61">
        <v>10</v>
      </c>
      <c r="AX155" s="61">
        <f t="shared" si="192"/>
        <v>33.0625</v>
      </c>
      <c r="AY155" s="61">
        <v>0</v>
      </c>
      <c r="AZ155" s="61">
        <f t="shared" si="193"/>
        <v>18.0625</v>
      </c>
      <c r="BA155" s="61">
        <v>9</v>
      </c>
      <c r="BB155" s="61">
        <f t="shared" si="194"/>
        <v>22.5625</v>
      </c>
      <c r="BC155" s="61">
        <v>7</v>
      </c>
      <c r="BD155" s="61">
        <f t="shared" si="195"/>
        <v>7.5625</v>
      </c>
      <c r="BE155" s="61">
        <v>7</v>
      </c>
      <c r="BF155" s="61">
        <f t="shared" si="196"/>
        <v>7.5625</v>
      </c>
      <c r="BG155" s="61">
        <v>3</v>
      </c>
      <c r="BH155" s="61">
        <f t="shared" si="197"/>
        <v>1.5625</v>
      </c>
      <c r="BI155" s="61">
        <v>5</v>
      </c>
      <c r="BJ155" s="61">
        <f t="shared" si="198"/>
        <v>0.5625</v>
      </c>
      <c r="BK155" s="61">
        <v>5</v>
      </c>
      <c r="BL155" s="61">
        <f t="shared" si="199"/>
        <v>0.5625</v>
      </c>
      <c r="BM155" s="61">
        <v>7</v>
      </c>
      <c r="BN155" s="61">
        <f t="shared" si="200"/>
        <v>7.5625</v>
      </c>
      <c r="BO155" s="61">
        <v>8</v>
      </c>
      <c r="BP155" s="61">
        <f t="shared" si="201"/>
        <v>14.0625</v>
      </c>
      <c r="BQ155" s="61">
        <v>2</v>
      </c>
      <c r="BR155" s="61">
        <f t="shared" si="202"/>
        <v>5.0625</v>
      </c>
      <c r="BS155" s="61">
        <v>4</v>
      </c>
      <c r="BT155" s="61">
        <f t="shared" si="203"/>
        <v>6.25E-2</v>
      </c>
      <c r="BU155" s="61">
        <v>8</v>
      </c>
      <c r="BV155" s="61">
        <f t="shared" si="204"/>
        <v>14.0625</v>
      </c>
      <c r="BW155" s="30">
        <v>9</v>
      </c>
      <c r="BX155" s="20">
        <f t="shared" si="205"/>
        <v>22.5625</v>
      </c>
      <c r="BY155" s="26">
        <f t="shared" si="209"/>
        <v>4.59375</v>
      </c>
      <c r="BZ155" s="26"/>
      <c r="CA155" s="26">
        <f t="shared" si="210"/>
        <v>0.1181640625</v>
      </c>
      <c r="CB155" s="16">
        <v>0</v>
      </c>
      <c r="CC155" s="16">
        <v>10</v>
      </c>
      <c r="CD155" s="20">
        <f t="shared" si="206"/>
        <v>100</v>
      </c>
      <c r="CE155" s="40">
        <v>3.3333333333300001</v>
      </c>
      <c r="CF155" s="46">
        <f t="shared" si="207"/>
        <v>0.84027777778388857</v>
      </c>
      <c r="CG155" s="60">
        <f>Table1[[#This Row],[PROMEDIO-HUMANO]]/10</f>
        <v>0.42499999999999999</v>
      </c>
      <c r="CH155" s="40">
        <v>6.6666666666700003</v>
      </c>
      <c r="CI155" s="16">
        <v>4.8550000000000004</v>
      </c>
      <c r="CJ155" s="16">
        <f t="shared" si="211"/>
        <v>4.1449999999999996</v>
      </c>
      <c r="CK155">
        <f>POWER((Table1[[#This Row],[PROMEDIO-HUMANO]]-CJ155),2)</f>
        <v>1.102500000000009E-2</v>
      </c>
      <c r="CL155">
        <v>0.15602499999999966</v>
      </c>
      <c r="CM155">
        <v>0.85526315789499996</v>
      </c>
      <c r="CN155" s="68">
        <f t="shared" si="208"/>
        <v>11.524238227145027</v>
      </c>
      <c r="CO155" s="16">
        <f>ABS(Table1[[#This Row],[PROMEDIO-HUMANO]]-CJ155)</f>
        <v>0.10500000000000043</v>
      </c>
      <c r="CP155" s="16">
        <f>ABS(Table1[[#This Row],[PROMEDIO-HUMANO]]-CM155)</f>
        <v>3.3947368421049999</v>
      </c>
    </row>
    <row r="156" spans="1:94" ht="25.5">
      <c r="A156">
        <v>1</v>
      </c>
      <c r="B156" s="17" t="s">
        <v>248</v>
      </c>
      <c r="C156" s="16">
        <v>0</v>
      </c>
      <c r="D156" s="16">
        <f t="shared" si="168"/>
        <v>0</v>
      </c>
      <c r="E156" s="28">
        <v>6</v>
      </c>
      <c r="F156" s="16">
        <f t="shared" si="169"/>
        <v>36</v>
      </c>
      <c r="G156" s="16">
        <v>5</v>
      </c>
      <c r="H156" s="16">
        <f t="shared" si="170"/>
        <v>25</v>
      </c>
      <c r="I156" s="16">
        <v>7</v>
      </c>
      <c r="J156" s="16">
        <f t="shared" si="171"/>
        <v>49</v>
      </c>
      <c r="K156" s="26">
        <f t="shared" si="172"/>
        <v>4.5</v>
      </c>
      <c r="L156" s="26">
        <v>1.36363636364</v>
      </c>
      <c r="M156" s="26">
        <f t="shared" si="173"/>
        <v>9.8367768594813221</v>
      </c>
      <c r="N156" s="26">
        <f t="shared" si="174"/>
        <v>3.13636363636</v>
      </c>
      <c r="O156" s="61">
        <v>6</v>
      </c>
      <c r="P156" s="44">
        <f t="shared" si="175"/>
        <v>2.25</v>
      </c>
      <c r="Q156" s="61">
        <v>1</v>
      </c>
      <c r="R156" s="61">
        <f t="shared" si="176"/>
        <v>12.25</v>
      </c>
      <c r="S156" s="61">
        <v>4</v>
      </c>
      <c r="T156" s="61">
        <f t="shared" si="177"/>
        <v>0.25</v>
      </c>
      <c r="U156" s="61">
        <v>8</v>
      </c>
      <c r="V156" s="61">
        <f t="shared" si="178"/>
        <v>12.25</v>
      </c>
      <c r="W156" s="61">
        <v>4</v>
      </c>
      <c r="X156" s="61">
        <f t="shared" si="179"/>
        <v>0.25</v>
      </c>
      <c r="Y156" s="61">
        <v>7</v>
      </c>
      <c r="Z156" s="61">
        <f t="shared" si="180"/>
        <v>6.25</v>
      </c>
      <c r="AA156" s="61">
        <v>5</v>
      </c>
      <c r="AB156" s="61">
        <f t="shared" si="181"/>
        <v>0.25</v>
      </c>
      <c r="AC156" s="61">
        <v>8</v>
      </c>
      <c r="AD156" s="61">
        <f t="shared" si="182"/>
        <v>12.25</v>
      </c>
      <c r="AE156" s="61">
        <v>4</v>
      </c>
      <c r="AF156" s="61">
        <f t="shared" si="183"/>
        <v>0.25</v>
      </c>
      <c r="AG156" s="61">
        <v>9</v>
      </c>
      <c r="AH156" s="61">
        <f t="shared" si="184"/>
        <v>20.25</v>
      </c>
      <c r="AI156" s="61">
        <v>1</v>
      </c>
      <c r="AJ156" s="61">
        <f t="shared" si="185"/>
        <v>12.25</v>
      </c>
      <c r="AK156" s="61">
        <v>3</v>
      </c>
      <c r="AL156" s="61">
        <f t="shared" si="186"/>
        <v>2.25</v>
      </c>
      <c r="AM156" s="61">
        <v>7</v>
      </c>
      <c r="AN156" s="61">
        <f t="shared" si="187"/>
        <v>6.25</v>
      </c>
      <c r="AO156" s="61">
        <v>1</v>
      </c>
      <c r="AP156" s="61">
        <f t="shared" si="188"/>
        <v>12.25</v>
      </c>
      <c r="AQ156" s="61">
        <v>7</v>
      </c>
      <c r="AR156" s="61">
        <f t="shared" si="189"/>
        <v>6.25</v>
      </c>
      <c r="AS156" s="61">
        <v>9</v>
      </c>
      <c r="AT156" s="61">
        <f t="shared" si="190"/>
        <v>20.25</v>
      </c>
      <c r="AU156" s="61">
        <v>4</v>
      </c>
      <c r="AV156" s="61">
        <f t="shared" si="191"/>
        <v>0.25</v>
      </c>
      <c r="AW156" s="61">
        <v>10</v>
      </c>
      <c r="AX156" s="61">
        <f t="shared" si="192"/>
        <v>30.25</v>
      </c>
      <c r="AY156" s="61">
        <v>6</v>
      </c>
      <c r="AZ156" s="61">
        <f t="shared" si="193"/>
        <v>2.25</v>
      </c>
      <c r="BA156" s="61">
        <v>1</v>
      </c>
      <c r="BB156" s="61">
        <f t="shared" si="194"/>
        <v>12.25</v>
      </c>
      <c r="BC156" s="61">
        <v>6</v>
      </c>
      <c r="BD156" s="61">
        <f t="shared" si="195"/>
        <v>2.25</v>
      </c>
      <c r="BE156" s="61">
        <v>3</v>
      </c>
      <c r="BF156" s="61">
        <f t="shared" si="196"/>
        <v>2.25</v>
      </c>
      <c r="BG156" s="61">
        <v>8</v>
      </c>
      <c r="BH156" s="61">
        <f t="shared" si="197"/>
        <v>12.25</v>
      </c>
      <c r="BI156" s="61">
        <v>4</v>
      </c>
      <c r="BJ156" s="61">
        <f t="shared" si="198"/>
        <v>0.25</v>
      </c>
      <c r="BK156" s="61">
        <v>8</v>
      </c>
      <c r="BL156" s="61">
        <f t="shared" si="199"/>
        <v>12.25</v>
      </c>
      <c r="BM156" s="61">
        <v>4</v>
      </c>
      <c r="BN156" s="61">
        <f t="shared" si="200"/>
        <v>0.25</v>
      </c>
      <c r="BO156" s="61">
        <v>5</v>
      </c>
      <c r="BP156" s="61">
        <f t="shared" si="201"/>
        <v>0.25</v>
      </c>
      <c r="BQ156" s="61">
        <v>1</v>
      </c>
      <c r="BR156" s="61">
        <f t="shared" si="202"/>
        <v>12.25</v>
      </c>
      <c r="BS156" s="61">
        <v>2</v>
      </c>
      <c r="BT156" s="61">
        <f t="shared" si="203"/>
        <v>6.25</v>
      </c>
      <c r="BU156" s="61">
        <v>5</v>
      </c>
      <c r="BV156" s="61">
        <f t="shared" si="204"/>
        <v>0.25</v>
      </c>
      <c r="BW156" s="30">
        <v>5</v>
      </c>
      <c r="BX156" s="20">
        <f t="shared" si="205"/>
        <v>0.25</v>
      </c>
      <c r="BY156" s="26">
        <f t="shared" si="209"/>
        <v>4.9375</v>
      </c>
      <c r="BZ156" s="26"/>
      <c r="CA156" s="26">
        <f t="shared" si="210"/>
        <v>0.19140625</v>
      </c>
      <c r="CB156" s="16">
        <v>0</v>
      </c>
      <c r="CC156" s="16">
        <v>10</v>
      </c>
      <c r="CD156" s="20">
        <f t="shared" si="206"/>
        <v>100</v>
      </c>
      <c r="CE156" s="40">
        <v>0</v>
      </c>
      <c r="CF156" s="46">
        <f t="shared" si="207"/>
        <v>20.25</v>
      </c>
      <c r="CG156" s="60">
        <f>Table1[[#This Row],[PROMEDIO-HUMANO]]/10</f>
        <v>0.45</v>
      </c>
      <c r="CH156" s="40">
        <v>10</v>
      </c>
      <c r="CI156" s="16">
        <v>0</v>
      </c>
      <c r="CJ156" s="16">
        <f t="shared" si="211"/>
        <v>9</v>
      </c>
      <c r="CK156">
        <f>POWER((Table1[[#This Row],[PROMEDIO-HUMANO]]-CJ156),2)</f>
        <v>20.25</v>
      </c>
      <c r="CL156">
        <v>42.25</v>
      </c>
      <c r="CM156">
        <v>4.6296296296299999E-2</v>
      </c>
      <c r="CN156" s="68">
        <f t="shared" si="208"/>
        <v>19.835476680384051</v>
      </c>
      <c r="CO156" s="16">
        <f>ABS(Table1[[#This Row],[PROMEDIO-HUMANO]]-CJ156)</f>
        <v>4.5</v>
      </c>
      <c r="CP156" s="16">
        <f>ABS(Table1[[#This Row],[PROMEDIO-HUMANO]]-CM156)</f>
        <v>4.4537037037036997</v>
      </c>
    </row>
    <row r="157" spans="1:94" ht="25.5">
      <c r="A157">
        <v>1</v>
      </c>
      <c r="B157" s="15" t="s">
        <v>249</v>
      </c>
      <c r="C157" s="16">
        <v>4</v>
      </c>
      <c r="D157" s="16">
        <f t="shared" si="168"/>
        <v>16</v>
      </c>
      <c r="E157" s="28">
        <v>6</v>
      </c>
      <c r="F157" s="16">
        <f t="shared" si="169"/>
        <v>36</v>
      </c>
      <c r="G157" s="16">
        <v>8</v>
      </c>
      <c r="H157" s="16">
        <f t="shared" si="170"/>
        <v>64</v>
      </c>
      <c r="I157" s="16">
        <v>8</v>
      </c>
      <c r="J157" s="16">
        <f t="shared" si="171"/>
        <v>64</v>
      </c>
      <c r="K157" s="26">
        <f t="shared" si="172"/>
        <v>6.5</v>
      </c>
      <c r="L157" s="26">
        <v>1.15384615385</v>
      </c>
      <c r="M157" s="26">
        <f t="shared" si="173"/>
        <v>28.581360946704439</v>
      </c>
      <c r="N157" s="26">
        <f t="shared" si="174"/>
        <v>5.34615384615</v>
      </c>
      <c r="O157" s="61">
        <v>2</v>
      </c>
      <c r="P157" s="44">
        <f t="shared" si="175"/>
        <v>20.25</v>
      </c>
      <c r="Q157" s="61">
        <v>10</v>
      </c>
      <c r="R157" s="61">
        <f t="shared" si="176"/>
        <v>12.25</v>
      </c>
      <c r="S157" s="61">
        <v>10</v>
      </c>
      <c r="T157" s="61">
        <f t="shared" si="177"/>
        <v>12.25</v>
      </c>
      <c r="U157" s="61">
        <v>2</v>
      </c>
      <c r="V157" s="61">
        <f t="shared" si="178"/>
        <v>20.25</v>
      </c>
      <c r="W157" s="61">
        <v>6</v>
      </c>
      <c r="X157" s="61">
        <f t="shared" si="179"/>
        <v>0.25</v>
      </c>
      <c r="Y157" s="61">
        <v>9</v>
      </c>
      <c r="Z157" s="61">
        <f t="shared" si="180"/>
        <v>6.25</v>
      </c>
      <c r="AA157" s="61">
        <v>10</v>
      </c>
      <c r="AB157" s="61">
        <f t="shared" si="181"/>
        <v>12.25</v>
      </c>
      <c r="AC157" s="61">
        <v>9</v>
      </c>
      <c r="AD157" s="61">
        <f t="shared" si="182"/>
        <v>6.25</v>
      </c>
      <c r="AE157" s="61">
        <v>2</v>
      </c>
      <c r="AF157" s="61">
        <f t="shared" si="183"/>
        <v>20.25</v>
      </c>
      <c r="AG157" s="61">
        <v>3</v>
      </c>
      <c r="AH157" s="61">
        <f t="shared" si="184"/>
        <v>12.25</v>
      </c>
      <c r="AI157" s="61">
        <v>2</v>
      </c>
      <c r="AJ157" s="61">
        <f t="shared" si="185"/>
        <v>20.25</v>
      </c>
      <c r="AK157" s="61">
        <v>0</v>
      </c>
      <c r="AL157" s="61">
        <f t="shared" si="186"/>
        <v>42.25</v>
      </c>
      <c r="AM157" s="61">
        <v>7</v>
      </c>
      <c r="AN157" s="61">
        <f t="shared" si="187"/>
        <v>0.25</v>
      </c>
      <c r="AO157" s="61">
        <v>2</v>
      </c>
      <c r="AP157" s="61">
        <f t="shared" si="188"/>
        <v>20.25</v>
      </c>
      <c r="AQ157" s="61">
        <v>7</v>
      </c>
      <c r="AR157" s="61">
        <f t="shared" si="189"/>
        <v>0.25</v>
      </c>
      <c r="AS157" s="61">
        <v>7</v>
      </c>
      <c r="AT157" s="61">
        <f t="shared" si="190"/>
        <v>0.25</v>
      </c>
      <c r="AU157" s="61">
        <v>9</v>
      </c>
      <c r="AV157" s="61">
        <f t="shared" si="191"/>
        <v>6.25</v>
      </c>
      <c r="AW157" s="61">
        <v>6</v>
      </c>
      <c r="AX157" s="61">
        <f t="shared" si="192"/>
        <v>0.25</v>
      </c>
      <c r="AY157" s="61">
        <v>9</v>
      </c>
      <c r="AZ157" s="61">
        <f t="shared" si="193"/>
        <v>6.25</v>
      </c>
      <c r="BA157" s="61">
        <v>5</v>
      </c>
      <c r="BB157" s="61">
        <f t="shared" si="194"/>
        <v>2.25</v>
      </c>
      <c r="BC157" s="61">
        <v>5</v>
      </c>
      <c r="BD157" s="61">
        <f t="shared" si="195"/>
        <v>2.25</v>
      </c>
      <c r="BE157" s="61">
        <v>5</v>
      </c>
      <c r="BF157" s="61">
        <f t="shared" si="196"/>
        <v>2.25</v>
      </c>
      <c r="BG157" s="61">
        <v>5</v>
      </c>
      <c r="BH157" s="61">
        <f t="shared" si="197"/>
        <v>2.25</v>
      </c>
      <c r="BI157" s="61">
        <v>2</v>
      </c>
      <c r="BJ157" s="61">
        <f t="shared" si="198"/>
        <v>20.25</v>
      </c>
      <c r="BK157" s="61">
        <v>9</v>
      </c>
      <c r="BL157" s="61">
        <f t="shared" si="199"/>
        <v>6.25</v>
      </c>
      <c r="BM157" s="61">
        <v>9</v>
      </c>
      <c r="BN157" s="61">
        <f t="shared" si="200"/>
        <v>6.25</v>
      </c>
      <c r="BO157" s="61">
        <v>1</v>
      </c>
      <c r="BP157" s="61">
        <f t="shared" si="201"/>
        <v>30.25</v>
      </c>
      <c r="BQ157" s="61">
        <v>7</v>
      </c>
      <c r="BR157" s="61">
        <f t="shared" si="202"/>
        <v>0.25</v>
      </c>
      <c r="BS157" s="61">
        <v>8</v>
      </c>
      <c r="BT157" s="61">
        <f t="shared" si="203"/>
        <v>2.25</v>
      </c>
      <c r="BU157" s="61">
        <v>5</v>
      </c>
      <c r="BV157" s="61">
        <f t="shared" si="204"/>
        <v>2.25</v>
      </c>
      <c r="BW157" s="30">
        <v>7</v>
      </c>
      <c r="BX157" s="20">
        <f t="shared" si="205"/>
        <v>0.25</v>
      </c>
      <c r="BY157" s="26">
        <f t="shared" si="209"/>
        <v>5.875</v>
      </c>
      <c r="BZ157" s="26"/>
      <c r="CA157" s="26">
        <f t="shared" si="210"/>
        <v>0.390625</v>
      </c>
      <c r="CB157" s="16">
        <v>0</v>
      </c>
      <c r="CC157" s="16">
        <v>10</v>
      </c>
      <c r="CD157" s="20">
        <f t="shared" si="206"/>
        <v>100</v>
      </c>
      <c r="CE157" s="40">
        <v>0</v>
      </c>
      <c r="CF157" s="46">
        <f t="shared" si="207"/>
        <v>42.25</v>
      </c>
      <c r="CG157" s="60">
        <f>Table1[[#This Row],[PROMEDIO-HUMANO]]/10</f>
        <v>0.65</v>
      </c>
      <c r="CH157" s="40">
        <v>10</v>
      </c>
      <c r="CI157" s="16">
        <v>0</v>
      </c>
      <c r="CJ157" s="16">
        <f t="shared" si="211"/>
        <v>9</v>
      </c>
      <c r="CK157">
        <f>POWER((Table1[[#This Row],[PROMEDIO-HUMANO]]-CJ157),2)</f>
        <v>6.25</v>
      </c>
      <c r="CL157">
        <v>0.25</v>
      </c>
      <c r="CM157">
        <v>0.14044943820200001</v>
      </c>
      <c r="CN157" s="68">
        <f t="shared" si="208"/>
        <v>40.443883348065256</v>
      </c>
      <c r="CO157" s="16">
        <f>ABS(Table1[[#This Row],[PROMEDIO-HUMANO]]-CJ157)</f>
        <v>2.5</v>
      </c>
      <c r="CP157" s="16">
        <f>ABS(Table1[[#This Row],[PROMEDIO-HUMANO]]-CM157)</f>
        <v>6.3595505617979997</v>
      </c>
    </row>
    <row r="158" spans="1:94" ht="25.5">
      <c r="A158">
        <v>1</v>
      </c>
      <c r="B158" s="17" t="s">
        <v>250</v>
      </c>
      <c r="C158" s="16">
        <v>5</v>
      </c>
      <c r="D158" s="16">
        <f t="shared" si="168"/>
        <v>25</v>
      </c>
      <c r="E158" s="28">
        <v>8</v>
      </c>
      <c r="F158" s="16">
        <f t="shared" si="169"/>
        <v>64</v>
      </c>
      <c r="G158" s="16">
        <v>5</v>
      </c>
      <c r="H158" s="16">
        <f t="shared" si="170"/>
        <v>25</v>
      </c>
      <c r="I158" s="16">
        <v>8</v>
      </c>
      <c r="J158" s="16">
        <f t="shared" si="171"/>
        <v>64</v>
      </c>
      <c r="K158" s="26">
        <f t="shared" si="172"/>
        <v>6.5</v>
      </c>
      <c r="L158" s="26">
        <v>6</v>
      </c>
      <c r="M158" s="26">
        <f t="shared" si="173"/>
        <v>0.25</v>
      </c>
      <c r="N158" s="26">
        <f t="shared" si="174"/>
        <v>0.5</v>
      </c>
      <c r="O158" s="61">
        <v>6</v>
      </c>
      <c r="P158" s="44">
        <f t="shared" si="175"/>
        <v>0.25</v>
      </c>
      <c r="Q158" s="61">
        <v>2</v>
      </c>
      <c r="R158" s="61">
        <f t="shared" si="176"/>
        <v>20.25</v>
      </c>
      <c r="S158" s="61">
        <v>8</v>
      </c>
      <c r="T158" s="61">
        <f t="shared" si="177"/>
        <v>2.25</v>
      </c>
      <c r="U158" s="61">
        <v>8</v>
      </c>
      <c r="V158" s="61">
        <f t="shared" si="178"/>
        <v>2.25</v>
      </c>
      <c r="W158" s="61">
        <v>6</v>
      </c>
      <c r="X158" s="61">
        <f t="shared" si="179"/>
        <v>0.25</v>
      </c>
      <c r="Y158" s="61">
        <v>1</v>
      </c>
      <c r="Z158" s="61">
        <f t="shared" si="180"/>
        <v>30.25</v>
      </c>
      <c r="AA158" s="61">
        <v>9</v>
      </c>
      <c r="AB158" s="61">
        <f t="shared" si="181"/>
        <v>6.25</v>
      </c>
      <c r="AC158" s="61">
        <v>9</v>
      </c>
      <c r="AD158" s="61">
        <f t="shared" si="182"/>
        <v>6.25</v>
      </c>
      <c r="AE158" s="61">
        <v>7</v>
      </c>
      <c r="AF158" s="61">
        <f t="shared" si="183"/>
        <v>0.25</v>
      </c>
      <c r="AG158" s="61">
        <v>4</v>
      </c>
      <c r="AH158" s="61">
        <f t="shared" si="184"/>
        <v>6.25</v>
      </c>
      <c r="AI158" s="61">
        <v>10</v>
      </c>
      <c r="AJ158" s="61">
        <f t="shared" si="185"/>
        <v>12.25</v>
      </c>
      <c r="AK158" s="61">
        <v>3</v>
      </c>
      <c r="AL158" s="61">
        <f t="shared" si="186"/>
        <v>12.25</v>
      </c>
      <c r="AM158" s="61">
        <v>2</v>
      </c>
      <c r="AN158" s="61">
        <f t="shared" si="187"/>
        <v>20.25</v>
      </c>
      <c r="AO158" s="61">
        <v>4</v>
      </c>
      <c r="AP158" s="61">
        <f t="shared" si="188"/>
        <v>6.25</v>
      </c>
      <c r="AQ158" s="61">
        <v>10</v>
      </c>
      <c r="AR158" s="61">
        <f t="shared" si="189"/>
        <v>12.25</v>
      </c>
      <c r="AS158" s="61">
        <v>2</v>
      </c>
      <c r="AT158" s="61">
        <f t="shared" si="190"/>
        <v>20.25</v>
      </c>
      <c r="AU158" s="61">
        <v>4</v>
      </c>
      <c r="AV158" s="61">
        <f t="shared" si="191"/>
        <v>6.25</v>
      </c>
      <c r="AW158" s="61">
        <v>0</v>
      </c>
      <c r="AX158" s="61">
        <f t="shared" si="192"/>
        <v>42.25</v>
      </c>
      <c r="AY158" s="61">
        <v>8</v>
      </c>
      <c r="AZ158" s="61">
        <f t="shared" si="193"/>
        <v>2.25</v>
      </c>
      <c r="BA158" s="61">
        <v>10</v>
      </c>
      <c r="BB158" s="61">
        <f t="shared" si="194"/>
        <v>12.25</v>
      </c>
      <c r="BC158" s="61">
        <v>4</v>
      </c>
      <c r="BD158" s="61">
        <f t="shared" si="195"/>
        <v>6.25</v>
      </c>
      <c r="BE158" s="61">
        <v>4</v>
      </c>
      <c r="BF158" s="61">
        <f t="shared" si="196"/>
        <v>6.25</v>
      </c>
      <c r="BG158" s="61">
        <v>5</v>
      </c>
      <c r="BH158" s="61">
        <f t="shared" si="197"/>
        <v>2.25</v>
      </c>
      <c r="BI158" s="61">
        <v>2</v>
      </c>
      <c r="BJ158" s="61">
        <f t="shared" si="198"/>
        <v>20.25</v>
      </c>
      <c r="BK158" s="61">
        <v>9</v>
      </c>
      <c r="BL158" s="61">
        <f t="shared" si="199"/>
        <v>6.25</v>
      </c>
      <c r="BM158" s="61">
        <v>5</v>
      </c>
      <c r="BN158" s="61">
        <f t="shared" si="200"/>
        <v>2.25</v>
      </c>
      <c r="BO158" s="61">
        <v>8</v>
      </c>
      <c r="BP158" s="61">
        <f t="shared" si="201"/>
        <v>2.25</v>
      </c>
      <c r="BQ158" s="61">
        <v>3</v>
      </c>
      <c r="BR158" s="61">
        <f t="shared" si="202"/>
        <v>12.25</v>
      </c>
      <c r="BS158" s="61">
        <v>5</v>
      </c>
      <c r="BT158" s="61">
        <f t="shared" si="203"/>
        <v>2.25</v>
      </c>
      <c r="BU158" s="61">
        <v>8</v>
      </c>
      <c r="BV158" s="61">
        <f t="shared" si="204"/>
        <v>2.25</v>
      </c>
      <c r="BW158" s="30">
        <v>9</v>
      </c>
      <c r="BX158" s="20">
        <f t="shared" si="205"/>
        <v>6.25</v>
      </c>
      <c r="BY158" s="26">
        <f t="shared" si="209"/>
        <v>5.625</v>
      </c>
      <c r="BZ158" s="26"/>
      <c r="CA158" s="26">
        <f t="shared" si="210"/>
        <v>0.765625</v>
      </c>
      <c r="CB158" s="16">
        <v>0</v>
      </c>
      <c r="CC158" s="16">
        <v>10</v>
      </c>
      <c r="CD158" s="20">
        <f t="shared" si="206"/>
        <v>100</v>
      </c>
      <c r="CE158" s="40">
        <v>1.5</v>
      </c>
      <c r="CF158" s="46">
        <f t="shared" si="207"/>
        <v>25</v>
      </c>
      <c r="CG158" s="60">
        <f>Table1[[#This Row],[PROMEDIO-HUMANO]]/10</f>
        <v>0.65</v>
      </c>
      <c r="CH158" s="40">
        <v>8.5</v>
      </c>
      <c r="CI158" s="16">
        <v>2.12</v>
      </c>
      <c r="CJ158" s="16">
        <f t="shared" si="211"/>
        <v>6.88</v>
      </c>
      <c r="CK158">
        <f>POWER((Table1[[#This Row],[PROMEDIO-HUMANO]]-CJ158),2)</f>
        <v>0.14439999999999992</v>
      </c>
      <c r="CL158">
        <v>9.7968999999999991</v>
      </c>
      <c r="CM158">
        <v>0.61594202898600003</v>
      </c>
      <c r="CN158" s="68">
        <f t="shared" si="208"/>
        <v>34.622138206253396</v>
      </c>
      <c r="CO158" s="16">
        <f>ABS(Table1[[#This Row],[PROMEDIO-HUMANO]]-CJ158)</f>
        <v>0.37999999999999989</v>
      </c>
      <c r="CP158" s="16">
        <f>ABS(Table1[[#This Row],[PROMEDIO-HUMANO]]-CM158)</f>
        <v>5.8840579710140002</v>
      </c>
    </row>
    <row r="159" spans="1:94">
      <c r="A159">
        <v>1</v>
      </c>
      <c r="B159" s="15" t="s">
        <v>251</v>
      </c>
      <c r="C159" s="16">
        <v>2</v>
      </c>
      <c r="D159" s="16">
        <f t="shared" si="168"/>
        <v>4</v>
      </c>
      <c r="E159" s="28">
        <v>8</v>
      </c>
      <c r="F159" s="16">
        <f t="shared" si="169"/>
        <v>64</v>
      </c>
      <c r="G159" s="16">
        <v>5</v>
      </c>
      <c r="H159" s="16">
        <f t="shared" si="170"/>
        <v>25</v>
      </c>
      <c r="I159" s="16">
        <v>8</v>
      </c>
      <c r="J159" s="16">
        <f t="shared" si="171"/>
        <v>64</v>
      </c>
      <c r="K159" s="26">
        <f t="shared" si="172"/>
        <v>5.75</v>
      </c>
      <c r="L159" s="26">
        <v>10</v>
      </c>
      <c r="M159" s="26">
        <f t="shared" si="173"/>
        <v>18.0625</v>
      </c>
      <c r="N159" s="26">
        <f t="shared" si="174"/>
        <v>4.25</v>
      </c>
      <c r="O159" s="61">
        <v>1</v>
      </c>
      <c r="P159" s="44">
        <f t="shared" si="175"/>
        <v>22.5625</v>
      </c>
      <c r="Q159" s="61">
        <v>0</v>
      </c>
      <c r="R159" s="61">
        <f t="shared" si="176"/>
        <v>33.0625</v>
      </c>
      <c r="S159" s="61">
        <v>4</v>
      </c>
      <c r="T159" s="61">
        <f t="shared" si="177"/>
        <v>3.0625</v>
      </c>
      <c r="U159" s="61">
        <v>5</v>
      </c>
      <c r="V159" s="61">
        <f t="shared" si="178"/>
        <v>0.5625</v>
      </c>
      <c r="W159" s="61">
        <v>7</v>
      </c>
      <c r="X159" s="61">
        <f t="shared" si="179"/>
        <v>1.5625</v>
      </c>
      <c r="Y159" s="61">
        <v>8</v>
      </c>
      <c r="Z159" s="61">
        <f t="shared" si="180"/>
        <v>5.0625</v>
      </c>
      <c r="AA159" s="61">
        <v>7</v>
      </c>
      <c r="AB159" s="61">
        <f t="shared" si="181"/>
        <v>1.5625</v>
      </c>
      <c r="AC159" s="61">
        <v>6</v>
      </c>
      <c r="AD159" s="61">
        <f t="shared" si="182"/>
        <v>6.25E-2</v>
      </c>
      <c r="AE159" s="61">
        <v>3</v>
      </c>
      <c r="AF159" s="61">
        <f t="shared" si="183"/>
        <v>7.5625</v>
      </c>
      <c r="AG159" s="61">
        <v>4</v>
      </c>
      <c r="AH159" s="61">
        <f t="shared" si="184"/>
        <v>3.0625</v>
      </c>
      <c r="AI159" s="61">
        <v>9</v>
      </c>
      <c r="AJ159" s="61">
        <f t="shared" si="185"/>
        <v>10.5625</v>
      </c>
      <c r="AK159" s="61">
        <v>4</v>
      </c>
      <c r="AL159" s="61">
        <f t="shared" si="186"/>
        <v>3.0625</v>
      </c>
      <c r="AM159" s="61">
        <v>10</v>
      </c>
      <c r="AN159" s="61">
        <f t="shared" si="187"/>
        <v>18.0625</v>
      </c>
      <c r="AO159" s="61">
        <v>8</v>
      </c>
      <c r="AP159" s="61">
        <f t="shared" si="188"/>
        <v>5.0625</v>
      </c>
      <c r="AQ159" s="61">
        <v>1</v>
      </c>
      <c r="AR159" s="61">
        <f t="shared" si="189"/>
        <v>22.5625</v>
      </c>
      <c r="AS159" s="61">
        <v>6</v>
      </c>
      <c r="AT159" s="61">
        <f t="shared" si="190"/>
        <v>6.25E-2</v>
      </c>
      <c r="AU159" s="61">
        <v>1</v>
      </c>
      <c r="AV159" s="61">
        <f t="shared" si="191"/>
        <v>22.5625</v>
      </c>
      <c r="AW159" s="61">
        <v>3</v>
      </c>
      <c r="AX159" s="61">
        <f t="shared" si="192"/>
        <v>7.5625</v>
      </c>
      <c r="AY159" s="61">
        <v>3</v>
      </c>
      <c r="AZ159" s="61">
        <f t="shared" si="193"/>
        <v>7.5625</v>
      </c>
      <c r="BA159" s="61">
        <v>0</v>
      </c>
      <c r="BB159" s="61">
        <f t="shared" si="194"/>
        <v>33.0625</v>
      </c>
      <c r="BC159" s="61">
        <v>2</v>
      </c>
      <c r="BD159" s="61">
        <f t="shared" si="195"/>
        <v>14.0625</v>
      </c>
      <c r="BE159" s="61">
        <v>8</v>
      </c>
      <c r="BF159" s="61">
        <f t="shared" si="196"/>
        <v>5.0625</v>
      </c>
      <c r="BG159" s="61">
        <v>4</v>
      </c>
      <c r="BH159" s="61">
        <f t="shared" si="197"/>
        <v>3.0625</v>
      </c>
      <c r="BI159" s="61">
        <v>8</v>
      </c>
      <c r="BJ159" s="61">
        <f t="shared" si="198"/>
        <v>5.0625</v>
      </c>
      <c r="BK159" s="61">
        <v>6</v>
      </c>
      <c r="BL159" s="61">
        <f t="shared" si="199"/>
        <v>6.25E-2</v>
      </c>
      <c r="BM159" s="61">
        <v>9</v>
      </c>
      <c r="BN159" s="61">
        <f t="shared" si="200"/>
        <v>10.5625</v>
      </c>
      <c r="BO159" s="61">
        <v>3</v>
      </c>
      <c r="BP159" s="61">
        <f t="shared" si="201"/>
        <v>7.5625</v>
      </c>
      <c r="BQ159" s="61">
        <v>0</v>
      </c>
      <c r="BR159" s="61">
        <f t="shared" si="202"/>
        <v>33.0625</v>
      </c>
      <c r="BS159" s="61">
        <v>10</v>
      </c>
      <c r="BT159" s="61">
        <f t="shared" si="203"/>
        <v>18.0625</v>
      </c>
      <c r="BU159" s="61">
        <v>8</v>
      </c>
      <c r="BV159" s="61">
        <f t="shared" si="204"/>
        <v>5.0625</v>
      </c>
      <c r="BW159" s="30">
        <v>4</v>
      </c>
      <c r="BX159" s="20">
        <f t="shared" si="205"/>
        <v>3.0625</v>
      </c>
      <c r="BY159" s="26">
        <f t="shared" si="209"/>
        <v>5.0625</v>
      </c>
      <c r="BZ159" s="26"/>
      <c r="CA159" s="26">
        <f t="shared" si="210"/>
        <v>0.47265625</v>
      </c>
      <c r="CB159" s="16">
        <v>0</v>
      </c>
      <c r="CC159" s="16">
        <v>10</v>
      </c>
      <c r="CD159" s="20">
        <f t="shared" si="206"/>
        <v>100</v>
      </c>
      <c r="CE159" s="40">
        <v>7.5</v>
      </c>
      <c r="CF159" s="46">
        <f t="shared" si="207"/>
        <v>3.0625</v>
      </c>
      <c r="CG159" s="60">
        <f>Table1[[#This Row],[PROMEDIO-HUMANO]]/10</f>
        <v>0.57499999999999996</v>
      </c>
      <c r="CH159" s="40">
        <v>2.5</v>
      </c>
      <c r="CI159" s="16">
        <v>7.7350000000000003</v>
      </c>
      <c r="CJ159" s="16">
        <f t="shared" si="211"/>
        <v>1.2649999999999997</v>
      </c>
      <c r="CK159">
        <f>POWER((Table1[[#This Row],[PROMEDIO-HUMANO]]-CJ159),2)</f>
        <v>20.115225000000002</v>
      </c>
      <c r="CL159">
        <v>20.115225000000002</v>
      </c>
      <c r="CM159">
        <v>7.1428571428599999E-2</v>
      </c>
      <c r="CN159" s="68">
        <f t="shared" si="208"/>
        <v>32.246173469387436</v>
      </c>
      <c r="CO159" s="16">
        <f>ABS(Table1[[#This Row],[PROMEDIO-HUMANO]]-CJ159)</f>
        <v>4.4850000000000003</v>
      </c>
      <c r="CP159" s="16">
        <f>ABS(Table1[[#This Row],[PROMEDIO-HUMANO]]-CM159)</f>
        <v>5.6785714285714004</v>
      </c>
    </row>
    <row r="160" spans="1:94">
      <c r="A160">
        <v>1</v>
      </c>
      <c r="B160" s="15" t="s">
        <v>253</v>
      </c>
      <c r="C160" s="16">
        <v>1</v>
      </c>
      <c r="D160" s="16">
        <f t="shared" si="168"/>
        <v>1</v>
      </c>
      <c r="E160" s="28">
        <v>10</v>
      </c>
      <c r="F160" s="16">
        <f t="shared" si="169"/>
        <v>100</v>
      </c>
      <c r="G160" s="16">
        <v>5</v>
      </c>
      <c r="H160" s="16">
        <f t="shared" si="170"/>
        <v>25</v>
      </c>
      <c r="I160" s="16">
        <v>5</v>
      </c>
      <c r="J160" s="16">
        <f t="shared" si="171"/>
        <v>25</v>
      </c>
      <c r="K160" s="26">
        <f t="shared" si="172"/>
        <v>5.25</v>
      </c>
      <c r="L160" s="26">
        <v>6</v>
      </c>
      <c r="M160" s="26">
        <f t="shared" si="173"/>
        <v>0.5625</v>
      </c>
      <c r="N160" s="26">
        <f t="shared" si="174"/>
        <v>0.75</v>
      </c>
      <c r="O160" s="61">
        <v>2</v>
      </c>
      <c r="P160" s="44">
        <f t="shared" si="175"/>
        <v>10.5625</v>
      </c>
      <c r="Q160" s="61">
        <v>7</v>
      </c>
      <c r="R160" s="61">
        <f t="shared" si="176"/>
        <v>3.0625</v>
      </c>
      <c r="S160" s="61">
        <v>8</v>
      </c>
      <c r="T160" s="61">
        <f t="shared" si="177"/>
        <v>7.5625</v>
      </c>
      <c r="U160" s="61">
        <v>3</v>
      </c>
      <c r="V160" s="61">
        <f t="shared" si="178"/>
        <v>5.0625</v>
      </c>
      <c r="W160" s="61">
        <v>7</v>
      </c>
      <c r="X160" s="61">
        <f t="shared" si="179"/>
        <v>3.0625</v>
      </c>
      <c r="Y160" s="61">
        <v>1</v>
      </c>
      <c r="Z160" s="61">
        <f t="shared" si="180"/>
        <v>18.0625</v>
      </c>
      <c r="AA160" s="61">
        <v>0</v>
      </c>
      <c r="AB160" s="61">
        <f t="shared" si="181"/>
        <v>27.5625</v>
      </c>
      <c r="AC160" s="61">
        <v>5</v>
      </c>
      <c r="AD160" s="61">
        <f t="shared" si="182"/>
        <v>6.25E-2</v>
      </c>
      <c r="AE160" s="61">
        <v>0</v>
      </c>
      <c r="AF160" s="61">
        <f t="shared" si="183"/>
        <v>27.5625</v>
      </c>
      <c r="AG160" s="61">
        <v>7</v>
      </c>
      <c r="AH160" s="61">
        <f t="shared" si="184"/>
        <v>3.0625</v>
      </c>
      <c r="AI160" s="61">
        <v>10</v>
      </c>
      <c r="AJ160" s="61">
        <f t="shared" si="185"/>
        <v>22.5625</v>
      </c>
      <c r="AK160" s="61">
        <v>5</v>
      </c>
      <c r="AL160" s="61">
        <f t="shared" si="186"/>
        <v>6.25E-2</v>
      </c>
      <c r="AM160" s="61">
        <v>3</v>
      </c>
      <c r="AN160" s="61">
        <f t="shared" si="187"/>
        <v>5.0625</v>
      </c>
      <c r="AO160" s="61">
        <v>0</v>
      </c>
      <c r="AP160" s="61">
        <f t="shared" si="188"/>
        <v>27.5625</v>
      </c>
      <c r="AQ160" s="61">
        <v>2</v>
      </c>
      <c r="AR160" s="61">
        <f t="shared" si="189"/>
        <v>10.5625</v>
      </c>
      <c r="AS160" s="61">
        <v>1</v>
      </c>
      <c r="AT160" s="61">
        <f t="shared" si="190"/>
        <v>18.0625</v>
      </c>
      <c r="AU160" s="61">
        <v>4</v>
      </c>
      <c r="AV160" s="61">
        <f t="shared" si="191"/>
        <v>1.5625</v>
      </c>
      <c r="AW160" s="61">
        <v>2</v>
      </c>
      <c r="AX160" s="61">
        <f t="shared" si="192"/>
        <v>10.5625</v>
      </c>
      <c r="AY160" s="61">
        <v>1</v>
      </c>
      <c r="AZ160" s="61">
        <f t="shared" si="193"/>
        <v>18.0625</v>
      </c>
      <c r="BA160" s="61">
        <v>0</v>
      </c>
      <c r="BB160" s="61">
        <f t="shared" si="194"/>
        <v>27.5625</v>
      </c>
      <c r="BC160" s="61">
        <v>9</v>
      </c>
      <c r="BD160" s="61">
        <f t="shared" si="195"/>
        <v>14.0625</v>
      </c>
      <c r="BE160" s="61">
        <v>7</v>
      </c>
      <c r="BF160" s="61">
        <f t="shared" si="196"/>
        <v>3.0625</v>
      </c>
      <c r="BG160" s="61">
        <v>3</v>
      </c>
      <c r="BH160" s="61">
        <f t="shared" si="197"/>
        <v>5.0625</v>
      </c>
      <c r="BI160" s="61">
        <v>5</v>
      </c>
      <c r="BJ160" s="61">
        <f t="shared" si="198"/>
        <v>6.25E-2</v>
      </c>
      <c r="BK160" s="61">
        <v>2</v>
      </c>
      <c r="BL160" s="61">
        <f t="shared" si="199"/>
        <v>10.5625</v>
      </c>
      <c r="BM160" s="61">
        <v>3</v>
      </c>
      <c r="BN160" s="61">
        <f t="shared" si="200"/>
        <v>5.0625</v>
      </c>
      <c r="BO160" s="61">
        <v>4</v>
      </c>
      <c r="BP160" s="61">
        <f t="shared" si="201"/>
        <v>1.5625</v>
      </c>
      <c r="BQ160" s="61">
        <v>9</v>
      </c>
      <c r="BR160" s="61">
        <f t="shared" si="202"/>
        <v>14.0625</v>
      </c>
      <c r="BS160" s="61">
        <v>5</v>
      </c>
      <c r="BT160" s="61">
        <f t="shared" si="203"/>
        <v>6.25E-2</v>
      </c>
      <c r="BU160" s="61">
        <v>5</v>
      </c>
      <c r="BV160" s="61">
        <f t="shared" si="204"/>
        <v>6.25E-2</v>
      </c>
      <c r="BW160" s="30">
        <v>2</v>
      </c>
      <c r="BX160" s="20">
        <f t="shared" si="205"/>
        <v>10.5625</v>
      </c>
      <c r="BY160" s="26">
        <f t="shared" si="209"/>
        <v>3.96875</v>
      </c>
      <c r="BZ160" s="26"/>
      <c r="CA160" s="26">
        <f t="shared" si="210"/>
        <v>1.6416015625</v>
      </c>
      <c r="CB160" s="16">
        <v>0</v>
      </c>
      <c r="CC160" s="16">
        <v>10</v>
      </c>
      <c r="CD160" s="20">
        <f t="shared" si="206"/>
        <v>100</v>
      </c>
      <c r="CE160" s="40">
        <v>6</v>
      </c>
      <c r="CF160" s="46">
        <f t="shared" si="207"/>
        <v>0.5625</v>
      </c>
      <c r="CG160" s="60">
        <f>Table1[[#This Row],[PROMEDIO-HUMANO]]/10</f>
        <v>0.52500000000000002</v>
      </c>
      <c r="CH160" s="40">
        <v>4</v>
      </c>
      <c r="CI160" s="16">
        <v>8.7200000000000006</v>
      </c>
      <c r="CJ160" s="16">
        <f t="shared" si="211"/>
        <v>0.27999999999999936</v>
      </c>
      <c r="CK160">
        <f>POWER((Table1[[#This Row],[PROMEDIO-HUMANO]]-CJ160),2)</f>
        <v>24.700900000000008</v>
      </c>
      <c r="CL160">
        <v>7.3984000000000032</v>
      </c>
      <c r="CM160">
        <v>0.16304347826099999</v>
      </c>
      <c r="CN160" s="68">
        <f t="shared" si="208"/>
        <v>25.877126654062948</v>
      </c>
      <c r="CO160" s="16">
        <f>ABS(Table1[[#This Row],[PROMEDIO-HUMANO]]-CJ160)</f>
        <v>4.9700000000000006</v>
      </c>
      <c r="CP160" s="16">
        <f>ABS(Table1[[#This Row],[PROMEDIO-HUMANO]]-CM160)</f>
        <v>5.0869565217390003</v>
      </c>
    </row>
    <row r="161" spans="1:94" ht="25.5">
      <c r="A161">
        <v>1</v>
      </c>
      <c r="B161" s="17" t="s">
        <v>256</v>
      </c>
      <c r="C161" s="16">
        <v>1</v>
      </c>
      <c r="D161" s="16">
        <f t="shared" si="168"/>
        <v>1</v>
      </c>
      <c r="E161" s="28">
        <v>5</v>
      </c>
      <c r="F161" s="16">
        <f t="shared" si="169"/>
        <v>25</v>
      </c>
      <c r="G161" s="16">
        <v>5</v>
      </c>
      <c r="H161" s="16">
        <f t="shared" si="170"/>
        <v>25</v>
      </c>
      <c r="I161" s="16">
        <v>10</v>
      </c>
      <c r="J161" s="16">
        <f t="shared" si="171"/>
        <v>100</v>
      </c>
      <c r="K161" s="26">
        <f t="shared" si="172"/>
        <v>5.25</v>
      </c>
      <c r="L161" s="26">
        <v>3.6</v>
      </c>
      <c r="M161" s="26">
        <f t="shared" si="173"/>
        <v>2.7224999999999997</v>
      </c>
      <c r="N161" s="26">
        <f t="shared" si="174"/>
        <v>1.65</v>
      </c>
      <c r="O161" s="61">
        <v>3</v>
      </c>
      <c r="P161" s="44">
        <f t="shared" si="175"/>
        <v>5.0625</v>
      </c>
      <c r="Q161" s="61">
        <v>5</v>
      </c>
      <c r="R161" s="61">
        <f t="shared" si="176"/>
        <v>6.25E-2</v>
      </c>
      <c r="S161" s="61">
        <v>8</v>
      </c>
      <c r="T161" s="61">
        <f t="shared" si="177"/>
        <v>7.5625</v>
      </c>
      <c r="U161" s="61">
        <v>3</v>
      </c>
      <c r="V161" s="61">
        <f t="shared" si="178"/>
        <v>5.0625</v>
      </c>
      <c r="W161" s="61">
        <v>8</v>
      </c>
      <c r="X161" s="61">
        <f t="shared" si="179"/>
        <v>7.5625</v>
      </c>
      <c r="Y161" s="61">
        <v>6</v>
      </c>
      <c r="Z161" s="61">
        <f t="shared" si="180"/>
        <v>0.5625</v>
      </c>
      <c r="AA161" s="61">
        <v>9</v>
      </c>
      <c r="AB161" s="61">
        <f t="shared" si="181"/>
        <v>14.0625</v>
      </c>
      <c r="AC161" s="61">
        <v>9</v>
      </c>
      <c r="AD161" s="61">
        <f t="shared" si="182"/>
        <v>14.0625</v>
      </c>
      <c r="AE161" s="61">
        <v>1</v>
      </c>
      <c r="AF161" s="61">
        <f t="shared" si="183"/>
        <v>18.0625</v>
      </c>
      <c r="AG161" s="61">
        <v>4</v>
      </c>
      <c r="AH161" s="61">
        <f t="shared" si="184"/>
        <v>1.5625</v>
      </c>
      <c r="AI161" s="61">
        <v>6</v>
      </c>
      <c r="AJ161" s="61">
        <f t="shared" si="185"/>
        <v>0.5625</v>
      </c>
      <c r="AK161" s="61">
        <v>2</v>
      </c>
      <c r="AL161" s="61">
        <f t="shared" si="186"/>
        <v>10.5625</v>
      </c>
      <c r="AM161" s="61">
        <v>7</v>
      </c>
      <c r="AN161" s="61">
        <f t="shared" si="187"/>
        <v>3.0625</v>
      </c>
      <c r="AO161" s="61">
        <v>2</v>
      </c>
      <c r="AP161" s="61">
        <f t="shared" si="188"/>
        <v>10.5625</v>
      </c>
      <c r="AQ161" s="61">
        <v>5</v>
      </c>
      <c r="AR161" s="61">
        <f t="shared" si="189"/>
        <v>6.25E-2</v>
      </c>
      <c r="AS161" s="61">
        <v>3</v>
      </c>
      <c r="AT161" s="61">
        <f t="shared" si="190"/>
        <v>5.0625</v>
      </c>
      <c r="AU161" s="61">
        <v>8</v>
      </c>
      <c r="AV161" s="61">
        <f t="shared" si="191"/>
        <v>7.5625</v>
      </c>
      <c r="AW161" s="61">
        <v>1</v>
      </c>
      <c r="AX161" s="61">
        <f t="shared" si="192"/>
        <v>18.0625</v>
      </c>
      <c r="AY161" s="61">
        <v>8</v>
      </c>
      <c r="AZ161" s="61">
        <f t="shared" si="193"/>
        <v>7.5625</v>
      </c>
      <c r="BA161" s="61">
        <v>9</v>
      </c>
      <c r="BB161" s="61">
        <f t="shared" si="194"/>
        <v>14.0625</v>
      </c>
      <c r="BC161" s="61">
        <v>5</v>
      </c>
      <c r="BD161" s="61">
        <f t="shared" si="195"/>
        <v>6.25E-2</v>
      </c>
      <c r="BE161" s="61">
        <v>2</v>
      </c>
      <c r="BF161" s="61">
        <f t="shared" si="196"/>
        <v>10.5625</v>
      </c>
      <c r="BG161" s="61">
        <v>6</v>
      </c>
      <c r="BH161" s="61">
        <f t="shared" si="197"/>
        <v>0.5625</v>
      </c>
      <c r="BI161" s="61">
        <v>9</v>
      </c>
      <c r="BJ161" s="61">
        <f t="shared" si="198"/>
        <v>14.0625</v>
      </c>
      <c r="BK161" s="61">
        <v>2</v>
      </c>
      <c r="BL161" s="61">
        <f t="shared" si="199"/>
        <v>10.5625</v>
      </c>
      <c r="BM161" s="61">
        <v>3</v>
      </c>
      <c r="BN161" s="61">
        <f t="shared" si="200"/>
        <v>5.0625</v>
      </c>
      <c r="BO161" s="61">
        <v>10</v>
      </c>
      <c r="BP161" s="61">
        <f t="shared" si="201"/>
        <v>22.5625</v>
      </c>
      <c r="BQ161" s="61">
        <v>1</v>
      </c>
      <c r="BR161" s="61">
        <f t="shared" si="202"/>
        <v>18.0625</v>
      </c>
      <c r="BS161" s="61">
        <v>10</v>
      </c>
      <c r="BT161" s="61">
        <f t="shared" si="203"/>
        <v>22.5625</v>
      </c>
      <c r="BU161" s="61">
        <v>2</v>
      </c>
      <c r="BV161" s="61">
        <f t="shared" si="204"/>
        <v>10.5625</v>
      </c>
      <c r="BW161" s="30">
        <v>0</v>
      </c>
      <c r="BX161" s="20">
        <f t="shared" si="205"/>
        <v>27.5625</v>
      </c>
      <c r="BY161" s="26">
        <f t="shared" si="209"/>
        <v>5.21875</v>
      </c>
      <c r="BZ161" s="26"/>
      <c r="CA161" s="26">
        <f t="shared" si="210"/>
        <v>9.765625E-4</v>
      </c>
      <c r="CB161" s="16">
        <v>0</v>
      </c>
      <c r="CC161" s="16">
        <v>10</v>
      </c>
      <c r="CD161" s="20">
        <f t="shared" si="206"/>
        <v>100</v>
      </c>
      <c r="CE161" s="40">
        <v>1.875</v>
      </c>
      <c r="CF161" s="46">
        <f t="shared" si="207"/>
        <v>11.390625</v>
      </c>
      <c r="CG161" s="60">
        <f>Table1[[#This Row],[PROMEDIO-HUMANO]]/10</f>
        <v>0.52500000000000002</v>
      </c>
      <c r="CH161" s="40">
        <v>8.125</v>
      </c>
      <c r="CI161" s="16">
        <v>2.44</v>
      </c>
      <c r="CJ161" s="16">
        <f t="shared" si="211"/>
        <v>6.5600000000000005</v>
      </c>
      <c r="CK161">
        <f>POWER((Table1[[#This Row],[PROMEDIO-HUMANO]]-CJ161),2)</f>
        <v>1.7161000000000013</v>
      </c>
      <c r="CL161">
        <v>10.956100000000003</v>
      </c>
      <c r="CM161">
        <v>0.73170731707299996</v>
      </c>
      <c r="CN161" s="68">
        <f t="shared" si="208"/>
        <v>20.414968768591667</v>
      </c>
      <c r="CO161" s="16">
        <f>ABS(Table1[[#This Row],[PROMEDIO-HUMANO]]-CJ161)</f>
        <v>1.3100000000000005</v>
      </c>
      <c r="CP161" s="16">
        <f>ABS(Table1[[#This Row],[PROMEDIO-HUMANO]]-CM161)</f>
        <v>4.518292682927</v>
      </c>
    </row>
    <row r="162" spans="1:94" ht="25.5">
      <c r="A162">
        <v>1</v>
      </c>
      <c r="B162" s="17" t="s">
        <v>260</v>
      </c>
      <c r="C162" s="16">
        <v>4</v>
      </c>
      <c r="D162" s="16">
        <f t="shared" si="168"/>
        <v>16</v>
      </c>
      <c r="E162" s="28">
        <v>10</v>
      </c>
      <c r="F162" s="16">
        <f t="shared" ref="F162:F175" si="212">E162*E162</f>
        <v>100</v>
      </c>
      <c r="G162" s="16">
        <v>5</v>
      </c>
      <c r="H162" s="16">
        <f t="shared" ref="H162:H175" si="213">G162*G162</f>
        <v>25</v>
      </c>
      <c r="I162" s="16">
        <v>5</v>
      </c>
      <c r="J162" s="16">
        <f t="shared" ref="J162:J175" si="214">I162*I162</f>
        <v>25</v>
      </c>
      <c r="K162" s="26">
        <f t="shared" ref="K162:K175" si="215">(C162+E162+G162+I162)/4</f>
        <v>6</v>
      </c>
      <c r="L162" s="26">
        <v>6</v>
      </c>
      <c r="M162" s="26">
        <f t="shared" ref="M162:M175" si="216">POWER((K162-L162),2)</f>
        <v>0</v>
      </c>
      <c r="N162" s="26">
        <f t="shared" ref="N162:N175" si="217">ABS(K162-L162)</f>
        <v>0</v>
      </c>
      <c r="O162" s="61">
        <v>9</v>
      </c>
      <c r="P162" s="44">
        <f t="shared" ref="P162:P175" si="218">POWER((K162-O162),2)</f>
        <v>9</v>
      </c>
      <c r="Q162" s="61">
        <v>4</v>
      </c>
      <c r="R162" s="61">
        <f t="shared" ref="R162:R175" si="219">POWER((K162-Q162),2)</f>
        <v>4</v>
      </c>
      <c r="S162" s="61">
        <v>2</v>
      </c>
      <c r="T162" s="61">
        <f t="shared" ref="T162:T175" si="220">POWER((K162-S162),2)</f>
        <v>16</v>
      </c>
      <c r="U162" s="61">
        <v>9</v>
      </c>
      <c r="V162" s="61">
        <f t="shared" ref="V162:V175" si="221">POWER((K162-U162),2)</f>
        <v>9</v>
      </c>
      <c r="W162" s="61">
        <v>9</v>
      </c>
      <c r="X162" s="61">
        <f t="shared" ref="X162:X175" si="222">POWER((K162-W162),2)</f>
        <v>9</v>
      </c>
      <c r="Y162" s="61">
        <v>6</v>
      </c>
      <c r="Z162" s="61">
        <f t="shared" ref="Z162:Z175" si="223">POWER((K162-Y162),2)</f>
        <v>0</v>
      </c>
      <c r="AA162" s="61">
        <v>1</v>
      </c>
      <c r="AB162" s="61">
        <f t="shared" ref="AB162:AB175" si="224">POWER((K162-AA162),2)</f>
        <v>25</v>
      </c>
      <c r="AC162" s="61">
        <v>5</v>
      </c>
      <c r="AD162" s="61">
        <f t="shared" ref="AD162:AD175" si="225">POWER((K162-AC162),2)</f>
        <v>1</v>
      </c>
      <c r="AE162" s="61">
        <v>2</v>
      </c>
      <c r="AF162" s="61">
        <f t="shared" ref="AF162:AF175" si="226">POWER((K162-AE162),2)</f>
        <v>16</v>
      </c>
      <c r="AG162" s="61">
        <v>1</v>
      </c>
      <c r="AH162" s="61">
        <f t="shared" ref="AH162:AH175" si="227">POWER((K162-AG162),2)</f>
        <v>25</v>
      </c>
      <c r="AI162" s="61">
        <v>6</v>
      </c>
      <c r="AJ162" s="61">
        <f t="shared" ref="AJ162:AJ175" si="228">POWER((K162-AI162),2)</f>
        <v>0</v>
      </c>
      <c r="AK162" s="61">
        <v>4</v>
      </c>
      <c r="AL162" s="61">
        <f t="shared" ref="AL162:AL175" si="229">POWER((K162-AK162),2)</f>
        <v>4</v>
      </c>
      <c r="AM162" s="61">
        <v>7</v>
      </c>
      <c r="AN162" s="61">
        <f t="shared" ref="AN162:AN175" si="230">POWER((K162-AM162),2)</f>
        <v>1</v>
      </c>
      <c r="AO162" s="61">
        <v>10</v>
      </c>
      <c r="AP162" s="61">
        <f t="shared" ref="AP162:AP175" si="231">POWER((K162-AO162),2)</f>
        <v>16</v>
      </c>
      <c r="AQ162" s="61">
        <v>2</v>
      </c>
      <c r="AR162" s="61">
        <f t="shared" ref="AR162:AR175" si="232">POWER((K162-AQ162),2)</f>
        <v>16</v>
      </c>
      <c r="AS162" s="61">
        <v>4</v>
      </c>
      <c r="AT162" s="61">
        <f t="shared" ref="AT162:AT175" si="233">POWER((K162-AS162),2)</f>
        <v>4</v>
      </c>
      <c r="AU162" s="61">
        <v>1</v>
      </c>
      <c r="AV162" s="61">
        <f t="shared" ref="AV162:AV175" si="234">POWER((K162-AU162),2)</f>
        <v>25</v>
      </c>
      <c r="AW162" s="61">
        <v>1</v>
      </c>
      <c r="AX162" s="61">
        <f t="shared" ref="AX162:AX175" si="235">POWER((K162-AW162),2)</f>
        <v>25</v>
      </c>
      <c r="AY162" s="61">
        <v>6</v>
      </c>
      <c r="AZ162" s="61">
        <f t="shared" ref="AZ162:AZ175" si="236">POWER((K162-AY162),2)</f>
        <v>0</v>
      </c>
      <c r="BA162" s="61">
        <v>3</v>
      </c>
      <c r="BB162" s="61">
        <f t="shared" ref="BB162:BB175" si="237">POWER((K162-BA162),2)</f>
        <v>9</v>
      </c>
      <c r="BC162" s="61">
        <v>3</v>
      </c>
      <c r="BD162" s="61">
        <f t="shared" ref="BD162:BD175" si="238">POWER((K162-BC162),2)</f>
        <v>9</v>
      </c>
      <c r="BE162" s="61">
        <v>4</v>
      </c>
      <c r="BF162" s="61">
        <f t="shared" ref="BF162:BF175" si="239">POWER((K162-BE162),2)</f>
        <v>4</v>
      </c>
      <c r="BG162" s="61">
        <v>10</v>
      </c>
      <c r="BH162" s="61">
        <f t="shared" ref="BH162:BH175" si="240">POWER((K162-BG162),2)</f>
        <v>16</v>
      </c>
      <c r="BI162" s="61">
        <v>6</v>
      </c>
      <c r="BJ162" s="61">
        <f t="shared" ref="BJ162:BJ175" si="241">POWER((K162-BI162),2)</f>
        <v>0</v>
      </c>
      <c r="BK162" s="61">
        <v>9</v>
      </c>
      <c r="BL162" s="61">
        <f t="shared" ref="BL162:BL175" si="242">POWER((K162-BK162),2)</f>
        <v>9</v>
      </c>
      <c r="BM162" s="61">
        <v>8</v>
      </c>
      <c r="BN162" s="61">
        <f t="shared" ref="BN162:BN175" si="243">POWER((K162-BM162),2)</f>
        <v>4</v>
      </c>
      <c r="BO162" s="61">
        <v>1</v>
      </c>
      <c r="BP162" s="61">
        <f t="shared" ref="BP162:BP175" si="244">POWER((K162-BO162),2)</f>
        <v>25</v>
      </c>
      <c r="BQ162" s="61">
        <v>7</v>
      </c>
      <c r="BR162" s="61">
        <f t="shared" ref="BR162:BR175" si="245">POWER((K162-BQ162),2)</f>
        <v>1</v>
      </c>
      <c r="BS162" s="61">
        <v>4</v>
      </c>
      <c r="BT162" s="61">
        <f t="shared" ref="BT162:BT175" si="246">POWER((K162-BS162),2)</f>
        <v>4</v>
      </c>
      <c r="BU162" s="61">
        <v>10</v>
      </c>
      <c r="BV162" s="61">
        <f t="shared" ref="BV162:BV175" si="247">POWER((K162-BU162),2)</f>
        <v>16</v>
      </c>
      <c r="BW162" s="30">
        <v>8</v>
      </c>
      <c r="BX162" s="20">
        <f t="shared" ref="BX162:BX175" si="248">POWER((K162-BW162),2)</f>
        <v>4</v>
      </c>
      <c r="BY162" s="26">
        <f t="shared" si="209"/>
        <v>5.1875</v>
      </c>
      <c r="BZ162" s="26"/>
      <c r="CA162" s="26">
        <f t="shared" si="210"/>
        <v>0.66015625</v>
      </c>
      <c r="CB162" s="16">
        <v>0</v>
      </c>
      <c r="CC162" s="16">
        <v>10</v>
      </c>
      <c r="CD162" s="20">
        <f t="shared" ref="CD162:CD175" si="249">POWER((CB162-CC162),2)</f>
        <v>100</v>
      </c>
      <c r="CE162" s="40">
        <v>0</v>
      </c>
      <c r="CF162" s="46">
        <f t="shared" ref="CF162:CF175" si="250">POWER((K162-CE162),2)</f>
        <v>36</v>
      </c>
      <c r="CG162" s="60">
        <f>Table1[[#This Row],[PROMEDIO-HUMANO]]/10</f>
        <v>0.6</v>
      </c>
      <c r="CH162" s="40">
        <v>10</v>
      </c>
      <c r="CI162" s="16">
        <v>0</v>
      </c>
      <c r="CJ162" s="16">
        <f t="shared" si="211"/>
        <v>9</v>
      </c>
      <c r="CK162">
        <f>POWER((Table1[[#This Row],[PROMEDIO-HUMANO]]-CJ162),2)</f>
        <v>9</v>
      </c>
      <c r="CL162">
        <v>27.5625</v>
      </c>
      <c r="CM162">
        <v>0.40540540540499997</v>
      </c>
      <c r="CN162" s="68">
        <f t="shared" ref="CN162:CN193" si="251">POWER((K162-CM162),2)</f>
        <v>31.29948867787159</v>
      </c>
      <c r="CO162" s="16">
        <f>ABS(Table1[[#This Row],[PROMEDIO-HUMANO]]-CJ162)</f>
        <v>3</v>
      </c>
      <c r="CP162" s="16">
        <f>ABS(Table1[[#This Row],[PROMEDIO-HUMANO]]-CM162)</f>
        <v>5.5945945945949997</v>
      </c>
    </row>
    <row r="163" spans="1:94">
      <c r="A163">
        <v>1</v>
      </c>
      <c r="B163" s="15" t="s">
        <v>261</v>
      </c>
      <c r="C163" s="16">
        <v>4</v>
      </c>
      <c r="D163" s="16">
        <f t="shared" si="168"/>
        <v>16</v>
      </c>
      <c r="E163" s="28">
        <v>10</v>
      </c>
      <c r="F163" s="16">
        <f t="shared" si="212"/>
        <v>100</v>
      </c>
      <c r="G163" s="16">
        <v>5</v>
      </c>
      <c r="H163" s="16">
        <f t="shared" si="213"/>
        <v>25</v>
      </c>
      <c r="I163" s="16">
        <v>7</v>
      </c>
      <c r="J163" s="16">
        <f t="shared" si="214"/>
        <v>49</v>
      </c>
      <c r="K163" s="26">
        <f t="shared" si="215"/>
        <v>6.5</v>
      </c>
      <c r="L163" s="26">
        <v>5</v>
      </c>
      <c r="M163" s="26">
        <f t="shared" si="216"/>
        <v>2.25</v>
      </c>
      <c r="N163" s="26">
        <f t="shared" si="217"/>
        <v>1.5</v>
      </c>
      <c r="O163" s="61">
        <v>0</v>
      </c>
      <c r="P163" s="44">
        <f t="shared" si="218"/>
        <v>42.25</v>
      </c>
      <c r="Q163" s="61">
        <v>8</v>
      </c>
      <c r="R163" s="61">
        <f t="shared" si="219"/>
        <v>2.25</v>
      </c>
      <c r="S163" s="61">
        <v>1</v>
      </c>
      <c r="T163" s="61">
        <f t="shared" si="220"/>
        <v>30.25</v>
      </c>
      <c r="U163" s="61">
        <v>10</v>
      </c>
      <c r="V163" s="61">
        <f t="shared" si="221"/>
        <v>12.25</v>
      </c>
      <c r="W163" s="61">
        <v>8</v>
      </c>
      <c r="X163" s="61">
        <f t="shared" si="222"/>
        <v>2.25</v>
      </c>
      <c r="Y163" s="61">
        <v>7</v>
      </c>
      <c r="Z163" s="61">
        <f t="shared" si="223"/>
        <v>0.25</v>
      </c>
      <c r="AA163" s="61">
        <v>7</v>
      </c>
      <c r="AB163" s="61">
        <f t="shared" si="224"/>
        <v>0.25</v>
      </c>
      <c r="AC163" s="61">
        <v>6</v>
      </c>
      <c r="AD163" s="61">
        <f t="shared" si="225"/>
        <v>0.25</v>
      </c>
      <c r="AE163" s="61">
        <v>10</v>
      </c>
      <c r="AF163" s="61">
        <f t="shared" si="226"/>
        <v>12.25</v>
      </c>
      <c r="AG163" s="61">
        <v>0</v>
      </c>
      <c r="AH163" s="61">
        <f t="shared" si="227"/>
        <v>42.25</v>
      </c>
      <c r="AI163" s="61">
        <v>2</v>
      </c>
      <c r="AJ163" s="61">
        <f t="shared" si="228"/>
        <v>20.25</v>
      </c>
      <c r="AK163" s="61">
        <v>0</v>
      </c>
      <c r="AL163" s="61">
        <f t="shared" si="229"/>
        <v>42.25</v>
      </c>
      <c r="AM163" s="61">
        <v>7</v>
      </c>
      <c r="AN163" s="61">
        <f t="shared" si="230"/>
        <v>0.25</v>
      </c>
      <c r="AO163" s="61">
        <v>6</v>
      </c>
      <c r="AP163" s="61">
        <f t="shared" si="231"/>
        <v>0.25</v>
      </c>
      <c r="AQ163" s="61">
        <v>4</v>
      </c>
      <c r="AR163" s="61">
        <f t="shared" si="232"/>
        <v>6.25</v>
      </c>
      <c r="AS163" s="61">
        <v>1</v>
      </c>
      <c r="AT163" s="61">
        <f t="shared" si="233"/>
        <v>30.25</v>
      </c>
      <c r="AU163" s="61">
        <v>0</v>
      </c>
      <c r="AV163" s="61">
        <f t="shared" si="234"/>
        <v>42.25</v>
      </c>
      <c r="AW163" s="61">
        <v>6</v>
      </c>
      <c r="AX163" s="61">
        <f t="shared" si="235"/>
        <v>0.25</v>
      </c>
      <c r="AY163" s="61">
        <v>4</v>
      </c>
      <c r="AZ163" s="61">
        <f t="shared" si="236"/>
        <v>6.25</v>
      </c>
      <c r="BA163" s="61">
        <v>8</v>
      </c>
      <c r="BB163" s="61">
        <f t="shared" si="237"/>
        <v>2.25</v>
      </c>
      <c r="BC163" s="61">
        <v>1</v>
      </c>
      <c r="BD163" s="61">
        <f t="shared" si="238"/>
        <v>30.25</v>
      </c>
      <c r="BE163" s="61">
        <v>10</v>
      </c>
      <c r="BF163" s="61">
        <f t="shared" si="239"/>
        <v>12.25</v>
      </c>
      <c r="BG163" s="61">
        <v>9</v>
      </c>
      <c r="BH163" s="61">
        <f t="shared" si="240"/>
        <v>6.25</v>
      </c>
      <c r="BI163" s="61">
        <v>4</v>
      </c>
      <c r="BJ163" s="61">
        <f t="shared" si="241"/>
        <v>6.25</v>
      </c>
      <c r="BK163" s="61">
        <v>4</v>
      </c>
      <c r="BL163" s="61">
        <f t="shared" si="242"/>
        <v>6.25</v>
      </c>
      <c r="BM163" s="61">
        <v>8</v>
      </c>
      <c r="BN163" s="61">
        <f t="shared" si="243"/>
        <v>2.25</v>
      </c>
      <c r="BO163" s="61">
        <v>1</v>
      </c>
      <c r="BP163" s="61">
        <f t="shared" si="244"/>
        <v>30.25</v>
      </c>
      <c r="BQ163" s="61">
        <v>7</v>
      </c>
      <c r="BR163" s="61">
        <f t="shared" si="245"/>
        <v>0.25</v>
      </c>
      <c r="BS163" s="61">
        <v>4</v>
      </c>
      <c r="BT163" s="61">
        <f t="shared" si="246"/>
        <v>6.25</v>
      </c>
      <c r="BU163" s="61">
        <v>0</v>
      </c>
      <c r="BV163" s="61">
        <f t="shared" si="247"/>
        <v>42.25</v>
      </c>
      <c r="BW163" s="30">
        <v>7</v>
      </c>
      <c r="BX163" s="20">
        <f t="shared" si="248"/>
        <v>0.25</v>
      </c>
      <c r="BY163" s="26">
        <f t="shared" si="209"/>
        <v>4.8125</v>
      </c>
      <c r="BZ163" s="26"/>
      <c r="CA163" s="26">
        <f t="shared" si="210"/>
        <v>2.84765625</v>
      </c>
      <c r="CB163" s="16">
        <v>0</v>
      </c>
      <c r="CC163" s="16">
        <v>10</v>
      </c>
      <c r="CD163" s="20">
        <f t="shared" si="249"/>
        <v>100</v>
      </c>
      <c r="CE163" s="40">
        <v>0</v>
      </c>
      <c r="CF163" s="46">
        <f t="shared" si="250"/>
        <v>42.25</v>
      </c>
      <c r="CG163" s="60">
        <f>Table1[[#This Row],[PROMEDIO-HUMANO]]/10</f>
        <v>0.65</v>
      </c>
      <c r="CH163" s="40">
        <v>10</v>
      </c>
      <c r="CI163" s="16">
        <v>0</v>
      </c>
      <c r="CJ163" s="16">
        <f t="shared" si="211"/>
        <v>9</v>
      </c>
      <c r="CK163">
        <f>POWER((Table1[[#This Row],[PROMEDIO-HUMANO]]-CJ163),2)</f>
        <v>6.25</v>
      </c>
      <c r="CL163">
        <v>22.5625</v>
      </c>
      <c r="CM163">
        <v>0.178571428571</v>
      </c>
      <c r="CN163" s="68">
        <f t="shared" si="251"/>
        <v>39.960459183678893</v>
      </c>
      <c r="CO163" s="16">
        <f>ABS(Table1[[#This Row],[PROMEDIO-HUMANO]]-CJ163)</f>
        <v>2.5</v>
      </c>
      <c r="CP163" s="16">
        <f>ABS(Table1[[#This Row],[PROMEDIO-HUMANO]]-CM163)</f>
        <v>6.3214285714290002</v>
      </c>
    </row>
    <row r="164" spans="1:94">
      <c r="A164">
        <v>1</v>
      </c>
      <c r="B164" s="17" t="s">
        <v>262</v>
      </c>
      <c r="C164" s="16">
        <v>5</v>
      </c>
      <c r="D164" s="16">
        <f t="shared" si="168"/>
        <v>25</v>
      </c>
      <c r="E164" s="28">
        <v>10</v>
      </c>
      <c r="F164" s="16">
        <f t="shared" si="212"/>
        <v>100</v>
      </c>
      <c r="G164" s="16">
        <v>5</v>
      </c>
      <c r="H164" s="16">
        <f t="shared" si="213"/>
        <v>25</v>
      </c>
      <c r="I164" s="16">
        <v>7</v>
      </c>
      <c r="J164" s="16">
        <f t="shared" si="214"/>
        <v>49</v>
      </c>
      <c r="K164" s="26">
        <f t="shared" si="215"/>
        <v>6.75</v>
      </c>
      <c r="L164" s="26">
        <v>3.75</v>
      </c>
      <c r="M164" s="26">
        <f t="shared" si="216"/>
        <v>9</v>
      </c>
      <c r="N164" s="26">
        <f t="shared" si="217"/>
        <v>3</v>
      </c>
      <c r="O164" s="61">
        <v>1</v>
      </c>
      <c r="P164" s="44">
        <f t="shared" si="218"/>
        <v>33.0625</v>
      </c>
      <c r="Q164" s="61">
        <v>5</v>
      </c>
      <c r="R164" s="61">
        <f t="shared" si="219"/>
        <v>3.0625</v>
      </c>
      <c r="S164" s="61">
        <v>2</v>
      </c>
      <c r="T164" s="61">
        <f t="shared" si="220"/>
        <v>22.5625</v>
      </c>
      <c r="U164" s="61">
        <v>10</v>
      </c>
      <c r="V164" s="61">
        <f t="shared" si="221"/>
        <v>10.5625</v>
      </c>
      <c r="W164" s="61">
        <v>8</v>
      </c>
      <c r="X164" s="61">
        <f t="shared" si="222"/>
        <v>1.5625</v>
      </c>
      <c r="Y164" s="61">
        <v>6</v>
      </c>
      <c r="Z164" s="61">
        <f t="shared" si="223"/>
        <v>0.5625</v>
      </c>
      <c r="AA164" s="61">
        <v>2</v>
      </c>
      <c r="AB164" s="61">
        <f t="shared" si="224"/>
        <v>22.5625</v>
      </c>
      <c r="AC164" s="61">
        <v>1</v>
      </c>
      <c r="AD164" s="61">
        <f t="shared" si="225"/>
        <v>33.0625</v>
      </c>
      <c r="AE164" s="61">
        <v>8</v>
      </c>
      <c r="AF164" s="61">
        <f t="shared" si="226"/>
        <v>1.5625</v>
      </c>
      <c r="AG164" s="61">
        <v>2</v>
      </c>
      <c r="AH164" s="61">
        <f t="shared" si="227"/>
        <v>22.5625</v>
      </c>
      <c r="AI164" s="61">
        <v>9</v>
      </c>
      <c r="AJ164" s="61">
        <f t="shared" si="228"/>
        <v>5.0625</v>
      </c>
      <c r="AK164" s="61">
        <v>3</v>
      </c>
      <c r="AL164" s="61">
        <f t="shared" si="229"/>
        <v>14.0625</v>
      </c>
      <c r="AM164" s="61">
        <v>7</v>
      </c>
      <c r="AN164" s="61">
        <f t="shared" si="230"/>
        <v>6.25E-2</v>
      </c>
      <c r="AO164" s="61">
        <v>4</v>
      </c>
      <c r="AP164" s="61">
        <f t="shared" si="231"/>
        <v>7.5625</v>
      </c>
      <c r="AQ164" s="61">
        <v>7</v>
      </c>
      <c r="AR164" s="61">
        <f t="shared" si="232"/>
        <v>6.25E-2</v>
      </c>
      <c r="AS164" s="61">
        <v>7</v>
      </c>
      <c r="AT164" s="61">
        <f t="shared" si="233"/>
        <v>6.25E-2</v>
      </c>
      <c r="AU164" s="61">
        <v>5</v>
      </c>
      <c r="AV164" s="61">
        <f t="shared" si="234"/>
        <v>3.0625</v>
      </c>
      <c r="AW164" s="61">
        <v>5</v>
      </c>
      <c r="AX164" s="61">
        <f t="shared" si="235"/>
        <v>3.0625</v>
      </c>
      <c r="AY164" s="61">
        <v>6</v>
      </c>
      <c r="AZ164" s="61">
        <f t="shared" si="236"/>
        <v>0.5625</v>
      </c>
      <c r="BA164" s="61">
        <v>6</v>
      </c>
      <c r="BB164" s="61">
        <f t="shared" si="237"/>
        <v>0.5625</v>
      </c>
      <c r="BC164" s="61">
        <v>9</v>
      </c>
      <c r="BD164" s="61">
        <f t="shared" si="238"/>
        <v>5.0625</v>
      </c>
      <c r="BE164" s="61">
        <v>5</v>
      </c>
      <c r="BF164" s="61">
        <f t="shared" si="239"/>
        <v>3.0625</v>
      </c>
      <c r="BG164" s="61">
        <v>8</v>
      </c>
      <c r="BH164" s="61">
        <f t="shared" si="240"/>
        <v>1.5625</v>
      </c>
      <c r="BI164" s="61">
        <v>0</v>
      </c>
      <c r="BJ164" s="61">
        <f t="shared" si="241"/>
        <v>45.5625</v>
      </c>
      <c r="BK164" s="61">
        <v>0</v>
      </c>
      <c r="BL164" s="61">
        <f t="shared" si="242"/>
        <v>45.5625</v>
      </c>
      <c r="BM164" s="61">
        <v>10</v>
      </c>
      <c r="BN164" s="61">
        <f t="shared" si="243"/>
        <v>10.5625</v>
      </c>
      <c r="BO164" s="61">
        <v>1</v>
      </c>
      <c r="BP164" s="61">
        <f t="shared" si="244"/>
        <v>33.0625</v>
      </c>
      <c r="BQ164" s="61">
        <v>10</v>
      </c>
      <c r="BR164" s="61">
        <f t="shared" si="245"/>
        <v>10.5625</v>
      </c>
      <c r="BS164" s="61">
        <v>8</v>
      </c>
      <c r="BT164" s="61">
        <f t="shared" si="246"/>
        <v>1.5625</v>
      </c>
      <c r="BU164" s="61">
        <v>10</v>
      </c>
      <c r="BV164" s="61">
        <f t="shared" si="247"/>
        <v>10.5625</v>
      </c>
      <c r="BW164" s="30">
        <v>1</v>
      </c>
      <c r="BX164" s="20">
        <f t="shared" si="248"/>
        <v>33.0625</v>
      </c>
      <c r="BY164" s="26">
        <f t="shared" si="209"/>
        <v>5.4375</v>
      </c>
      <c r="BZ164" s="26"/>
      <c r="CA164" s="26">
        <f t="shared" si="210"/>
        <v>1.72265625</v>
      </c>
      <c r="CB164" s="16">
        <v>0</v>
      </c>
      <c r="CC164" s="16">
        <v>10</v>
      </c>
      <c r="CD164" s="20">
        <f t="shared" si="249"/>
        <v>100</v>
      </c>
      <c r="CE164" s="40">
        <v>0</v>
      </c>
      <c r="CF164" s="46">
        <f t="shared" si="250"/>
        <v>45.5625</v>
      </c>
      <c r="CG164" s="60">
        <f>Table1[[#This Row],[PROMEDIO-HUMANO]]/10</f>
        <v>0.67500000000000004</v>
      </c>
      <c r="CH164" s="40">
        <v>10</v>
      </c>
      <c r="CI164" s="16">
        <v>0</v>
      </c>
      <c r="CJ164" s="16">
        <f t="shared" si="211"/>
        <v>9</v>
      </c>
      <c r="CK164">
        <f>POWER((Table1[[#This Row],[PROMEDIO-HUMANO]]-CJ164),2)</f>
        <v>5.0625</v>
      </c>
      <c r="CL164">
        <v>18.0625</v>
      </c>
      <c r="CM164">
        <v>0.166666666667</v>
      </c>
      <c r="CN164" s="68">
        <f t="shared" si="251"/>
        <v>43.340277777773387</v>
      </c>
      <c r="CO164" s="16">
        <f>ABS(Table1[[#This Row],[PROMEDIO-HUMANO]]-CJ164)</f>
        <v>2.25</v>
      </c>
      <c r="CP164" s="16">
        <f>ABS(Table1[[#This Row],[PROMEDIO-HUMANO]]-CM164)</f>
        <v>6.583333333333</v>
      </c>
    </row>
    <row r="165" spans="1:94" ht="25.5">
      <c r="A165">
        <v>1</v>
      </c>
      <c r="B165" s="15" t="s">
        <v>263</v>
      </c>
      <c r="C165" s="16">
        <v>4</v>
      </c>
      <c r="D165" s="16">
        <f t="shared" si="168"/>
        <v>16</v>
      </c>
      <c r="E165" s="28">
        <v>10</v>
      </c>
      <c r="F165" s="16">
        <f t="shared" si="212"/>
        <v>100</v>
      </c>
      <c r="G165" s="16">
        <v>5</v>
      </c>
      <c r="H165" s="16">
        <f t="shared" si="213"/>
        <v>25</v>
      </c>
      <c r="I165" s="16">
        <v>9</v>
      </c>
      <c r="J165" s="16">
        <f t="shared" si="214"/>
        <v>81</v>
      </c>
      <c r="K165" s="26">
        <f t="shared" si="215"/>
        <v>7</v>
      </c>
      <c r="L165" s="26">
        <v>5</v>
      </c>
      <c r="M165" s="26">
        <f t="shared" si="216"/>
        <v>4</v>
      </c>
      <c r="N165" s="26">
        <f t="shared" si="217"/>
        <v>2</v>
      </c>
      <c r="O165" s="61">
        <v>6</v>
      </c>
      <c r="P165" s="44">
        <f t="shared" si="218"/>
        <v>1</v>
      </c>
      <c r="Q165" s="61">
        <v>6</v>
      </c>
      <c r="R165" s="61">
        <f t="shared" si="219"/>
        <v>1</v>
      </c>
      <c r="S165" s="61">
        <v>10</v>
      </c>
      <c r="T165" s="61">
        <f t="shared" si="220"/>
        <v>9</v>
      </c>
      <c r="U165" s="61">
        <v>7</v>
      </c>
      <c r="V165" s="61">
        <f t="shared" si="221"/>
        <v>0</v>
      </c>
      <c r="W165" s="61">
        <v>3</v>
      </c>
      <c r="X165" s="61">
        <f t="shared" si="222"/>
        <v>16</v>
      </c>
      <c r="Y165" s="61">
        <v>8</v>
      </c>
      <c r="Z165" s="61">
        <f t="shared" si="223"/>
        <v>1</v>
      </c>
      <c r="AA165" s="61">
        <v>7</v>
      </c>
      <c r="AB165" s="61">
        <f t="shared" si="224"/>
        <v>0</v>
      </c>
      <c r="AC165" s="61">
        <v>4</v>
      </c>
      <c r="AD165" s="61">
        <f t="shared" si="225"/>
        <v>9</v>
      </c>
      <c r="AE165" s="61">
        <v>2</v>
      </c>
      <c r="AF165" s="61">
        <f t="shared" si="226"/>
        <v>25</v>
      </c>
      <c r="AG165" s="61">
        <v>8</v>
      </c>
      <c r="AH165" s="61">
        <f t="shared" si="227"/>
        <v>1</v>
      </c>
      <c r="AI165" s="61">
        <v>3</v>
      </c>
      <c r="AJ165" s="61">
        <f t="shared" si="228"/>
        <v>16</v>
      </c>
      <c r="AK165" s="61">
        <v>6</v>
      </c>
      <c r="AL165" s="61">
        <f t="shared" si="229"/>
        <v>1</v>
      </c>
      <c r="AM165" s="61">
        <v>9</v>
      </c>
      <c r="AN165" s="61">
        <f t="shared" si="230"/>
        <v>4</v>
      </c>
      <c r="AO165" s="61">
        <v>10</v>
      </c>
      <c r="AP165" s="61">
        <f t="shared" si="231"/>
        <v>9</v>
      </c>
      <c r="AQ165" s="61">
        <v>5</v>
      </c>
      <c r="AR165" s="61">
        <f t="shared" si="232"/>
        <v>4</v>
      </c>
      <c r="AS165" s="61">
        <v>0</v>
      </c>
      <c r="AT165" s="61">
        <f t="shared" si="233"/>
        <v>49</v>
      </c>
      <c r="AU165" s="61">
        <v>5</v>
      </c>
      <c r="AV165" s="61">
        <f t="shared" si="234"/>
        <v>4</v>
      </c>
      <c r="AW165" s="61">
        <v>1</v>
      </c>
      <c r="AX165" s="61">
        <f t="shared" si="235"/>
        <v>36</v>
      </c>
      <c r="AY165" s="61">
        <v>7</v>
      </c>
      <c r="AZ165" s="61">
        <f t="shared" si="236"/>
        <v>0</v>
      </c>
      <c r="BA165" s="61">
        <v>0</v>
      </c>
      <c r="BB165" s="61">
        <f t="shared" si="237"/>
        <v>49</v>
      </c>
      <c r="BC165" s="61">
        <v>3</v>
      </c>
      <c r="BD165" s="61">
        <f t="shared" si="238"/>
        <v>16</v>
      </c>
      <c r="BE165" s="61">
        <v>10</v>
      </c>
      <c r="BF165" s="61">
        <f t="shared" si="239"/>
        <v>9</v>
      </c>
      <c r="BG165" s="61">
        <v>10</v>
      </c>
      <c r="BH165" s="61">
        <f t="shared" si="240"/>
        <v>9</v>
      </c>
      <c r="BI165" s="61">
        <v>10</v>
      </c>
      <c r="BJ165" s="61">
        <f t="shared" si="241"/>
        <v>9</v>
      </c>
      <c r="BK165" s="61">
        <v>2</v>
      </c>
      <c r="BL165" s="61">
        <f t="shared" si="242"/>
        <v>25</v>
      </c>
      <c r="BM165" s="61">
        <v>8</v>
      </c>
      <c r="BN165" s="61">
        <f t="shared" si="243"/>
        <v>1</v>
      </c>
      <c r="BO165" s="61">
        <v>8</v>
      </c>
      <c r="BP165" s="61">
        <f t="shared" si="244"/>
        <v>1</v>
      </c>
      <c r="BQ165" s="61">
        <v>7</v>
      </c>
      <c r="BR165" s="61">
        <f t="shared" si="245"/>
        <v>0</v>
      </c>
      <c r="BS165" s="61">
        <v>2</v>
      </c>
      <c r="BT165" s="61">
        <f t="shared" si="246"/>
        <v>25</v>
      </c>
      <c r="BU165" s="61">
        <v>10</v>
      </c>
      <c r="BV165" s="61">
        <f t="shared" si="247"/>
        <v>9</v>
      </c>
      <c r="BW165" s="30">
        <v>2</v>
      </c>
      <c r="BX165" s="20">
        <f t="shared" si="248"/>
        <v>25</v>
      </c>
      <c r="BY165" s="26">
        <f t="shared" si="209"/>
        <v>5.65625</v>
      </c>
      <c r="BZ165" s="26"/>
      <c r="CA165" s="26">
        <f t="shared" si="210"/>
        <v>1.8056640625</v>
      </c>
      <c r="CB165" s="16">
        <v>0</v>
      </c>
      <c r="CC165" s="16">
        <v>10</v>
      </c>
      <c r="CD165" s="20">
        <f t="shared" si="249"/>
        <v>100</v>
      </c>
      <c r="CE165" s="40">
        <v>1</v>
      </c>
      <c r="CF165" s="46">
        <f t="shared" si="250"/>
        <v>36</v>
      </c>
      <c r="CG165" s="60">
        <f>Table1[[#This Row],[PROMEDIO-HUMANO]]/10</f>
        <v>0.7</v>
      </c>
      <c r="CH165" s="40">
        <v>9</v>
      </c>
      <c r="CI165" s="16">
        <v>5.55</v>
      </c>
      <c r="CJ165" s="16">
        <f t="shared" si="211"/>
        <v>3.45</v>
      </c>
      <c r="CK165">
        <f>POWER((Table1[[#This Row],[PROMEDIO-HUMANO]]-CJ165),2)</f>
        <v>12.602499999999999</v>
      </c>
      <c r="CL165">
        <v>1.1024999999999996</v>
      </c>
      <c r="CM165">
        <v>0.29874213836500002</v>
      </c>
      <c r="CN165" s="68">
        <f t="shared" si="251"/>
        <v>44.906856928124888</v>
      </c>
      <c r="CO165" s="16">
        <f>ABS(Table1[[#This Row],[PROMEDIO-HUMANO]]-CJ165)</f>
        <v>3.55</v>
      </c>
      <c r="CP165" s="16">
        <f>ABS(Table1[[#This Row],[PROMEDIO-HUMANO]]-CM165)</f>
        <v>6.7012578616349998</v>
      </c>
    </row>
    <row r="166" spans="1:94">
      <c r="A166">
        <v>1</v>
      </c>
      <c r="B166" s="15" t="s">
        <v>265</v>
      </c>
      <c r="C166" s="16">
        <v>4</v>
      </c>
      <c r="D166" s="16">
        <f t="shared" si="168"/>
        <v>16</v>
      </c>
      <c r="E166" s="28">
        <v>10</v>
      </c>
      <c r="F166" s="16">
        <f t="shared" si="212"/>
        <v>100</v>
      </c>
      <c r="G166" s="16">
        <v>5</v>
      </c>
      <c r="H166" s="16">
        <f t="shared" si="213"/>
        <v>25</v>
      </c>
      <c r="I166" s="16">
        <v>10</v>
      </c>
      <c r="J166" s="16">
        <f t="shared" si="214"/>
        <v>100</v>
      </c>
      <c r="K166" s="26">
        <f t="shared" si="215"/>
        <v>7.25</v>
      </c>
      <c r="L166" s="26">
        <v>5</v>
      </c>
      <c r="M166" s="26">
        <f t="shared" si="216"/>
        <v>5.0625</v>
      </c>
      <c r="N166" s="26">
        <f t="shared" si="217"/>
        <v>2.25</v>
      </c>
      <c r="O166" s="61">
        <v>10</v>
      </c>
      <c r="P166" s="44">
        <f t="shared" si="218"/>
        <v>7.5625</v>
      </c>
      <c r="Q166" s="61">
        <v>7</v>
      </c>
      <c r="R166" s="61">
        <f t="shared" si="219"/>
        <v>6.25E-2</v>
      </c>
      <c r="S166" s="61">
        <v>3</v>
      </c>
      <c r="T166" s="61">
        <f t="shared" si="220"/>
        <v>18.0625</v>
      </c>
      <c r="U166" s="61">
        <v>5</v>
      </c>
      <c r="V166" s="61">
        <f t="shared" si="221"/>
        <v>5.0625</v>
      </c>
      <c r="W166" s="61">
        <v>0</v>
      </c>
      <c r="X166" s="61">
        <f t="shared" si="222"/>
        <v>52.5625</v>
      </c>
      <c r="Y166" s="61">
        <v>4</v>
      </c>
      <c r="Z166" s="61">
        <f t="shared" si="223"/>
        <v>10.5625</v>
      </c>
      <c r="AA166" s="61">
        <v>10</v>
      </c>
      <c r="AB166" s="61">
        <f t="shared" si="224"/>
        <v>7.5625</v>
      </c>
      <c r="AC166" s="61">
        <v>5</v>
      </c>
      <c r="AD166" s="61">
        <f t="shared" si="225"/>
        <v>5.0625</v>
      </c>
      <c r="AE166" s="61">
        <v>7</v>
      </c>
      <c r="AF166" s="61">
        <f t="shared" si="226"/>
        <v>6.25E-2</v>
      </c>
      <c r="AG166" s="61">
        <v>1</v>
      </c>
      <c r="AH166" s="61">
        <f t="shared" si="227"/>
        <v>39.0625</v>
      </c>
      <c r="AI166" s="61">
        <v>8</v>
      </c>
      <c r="AJ166" s="61">
        <f t="shared" si="228"/>
        <v>0.5625</v>
      </c>
      <c r="AK166" s="61">
        <v>9</v>
      </c>
      <c r="AL166" s="61">
        <f t="shared" si="229"/>
        <v>3.0625</v>
      </c>
      <c r="AM166" s="61">
        <v>2</v>
      </c>
      <c r="AN166" s="61">
        <f t="shared" si="230"/>
        <v>27.5625</v>
      </c>
      <c r="AO166" s="61">
        <v>6</v>
      </c>
      <c r="AP166" s="61">
        <f t="shared" si="231"/>
        <v>1.5625</v>
      </c>
      <c r="AQ166" s="61">
        <v>3</v>
      </c>
      <c r="AR166" s="61">
        <f t="shared" si="232"/>
        <v>18.0625</v>
      </c>
      <c r="AS166" s="61">
        <v>2</v>
      </c>
      <c r="AT166" s="61">
        <f t="shared" si="233"/>
        <v>27.5625</v>
      </c>
      <c r="AU166" s="61">
        <v>0</v>
      </c>
      <c r="AV166" s="61">
        <f t="shared" si="234"/>
        <v>52.5625</v>
      </c>
      <c r="AW166" s="61">
        <v>0</v>
      </c>
      <c r="AX166" s="61">
        <f t="shared" si="235"/>
        <v>52.5625</v>
      </c>
      <c r="AY166" s="61">
        <v>2</v>
      </c>
      <c r="AZ166" s="61">
        <f t="shared" si="236"/>
        <v>27.5625</v>
      </c>
      <c r="BA166" s="61">
        <v>7</v>
      </c>
      <c r="BB166" s="61">
        <f t="shared" si="237"/>
        <v>6.25E-2</v>
      </c>
      <c r="BC166" s="61">
        <v>9</v>
      </c>
      <c r="BD166" s="61">
        <f t="shared" si="238"/>
        <v>3.0625</v>
      </c>
      <c r="BE166" s="61">
        <v>5</v>
      </c>
      <c r="BF166" s="61">
        <f t="shared" si="239"/>
        <v>5.0625</v>
      </c>
      <c r="BG166" s="61">
        <v>0</v>
      </c>
      <c r="BH166" s="61">
        <f t="shared" si="240"/>
        <v>52.5625</v>
      </c>
      <c r="BI166" s="61">
        <v>10</v>
      </c>
      <c r="BJ166" s="61">
        <f t="shared" si="241"/>
        <v>7.5625</v>
      </c>
      <c r="BK166" s="61">
        <v>1</v>
      </c>
      <c r="BL166" s="61">
        <f t="shared" si="242"/>
        <v>39.0625</v>
      </c>
      <c r="BM166" s="61">
        <v>1</v>
      </c>
      <c r="BN166" s="61">
        <f t="shared" si="243"/>
        <v>39.0625</v>
      </c>
      <c r="BO166" s="61">
        <v>10</v>
      </c>
      <c r="BP166" s="61">
        <f t="shared" si="244"/>
        <v>7.5625</v>
      </c>
      <c r="BQ166" s="61">
        <v>4</v>
      </c>
      <c r="BR166" s="61">
        <f t="shared" si="245"/>
        <v>10.5625</v>
      </c>
      <c r="BS166" s="61">
        <v>4</v>
      </c>
      <c r="BT166" s="61">
        <f t="shared" si="246"/>
        <v>10.5625</v>
      </c>
      <c r="BU166" s="61">
        <v>2</v>
      </c>
      <c r="BV166" s="61">
        <f t="shared" si="247"/>
        <v>27.5625</v>
      </c>
      <c r="BW166" s="30">
        <v>0</v>
      </c>
      <c r="BX166" s="20">
        <f t="shared" si="248"/>
        <v>52.5625</v>
      </c>
      <c r="BY166" s="26">
        <f t="shared" si="209"/>
        <v>4.40625</v>
      </c>
      <c r="BZ166" s="26"/>
      <c r="CA166" s="26">
        <f t="shared" si="210"/>
        <v>8.0869140625</v>
      </c>
      <c r="CB166" s="16">
        <v>0</v>
      </c>
      <c r="CC166" s="16">
        <v>10</v>
      </c>
      <c r="CD166" s="20">
        <f t="shared" si="249"/>
        <v>100</v>
      </c>
      <c r="CE166" s="40">
        <v>4.2857142857100001</v>
      </c>
      <c r="CF166" s="46">
        <f t="shared" si="250"/>
        <v>8.7869897959437751</v>
      </c>
      <c r="CG166" s="60">
        <f>Table1[[#This Row],[PROMEDIO-HUMANO]]/10</f>
        <v>0.72499999999999998</v>
      </c>
      <c r="CH166" s="40">
        <v>5.7142857142899999</v>
      </c>
      <c r="CI166" s="16">
        <v>2.12</v>
      </c>
      <c r="CJ166" s="16">
        <f t="shared" si="211"/>
        <v>6.88</v>
      </c>
      <c r="CK166">
        <f>POWER((Table1[[#This Row],[PROMEDIO-HUMANO]]-CJ166),2)</f>
        <v>0.13690000000000008</v>
      </c>
      <c r="CL166">
        <v>1.8769000000000002</v>
      </c>
      <c r="CM166">
        <v>1.875</v>
      </c>
      <c r="CN166" s="68">
        <f t="shared" si="251"/>
        <v>28.890625</v>
      </c>
      <c r="CO166" s="16">
        <f>ABS(Table1[[#This Row],[PROMEDIO-HUMANO]]-CJ166)</f>
        <v>0.37000000000000011</v>
      </c>
      <c r="CP166" s="16">
        <f>ABS(Table1[[#This Row],[PROMEDIO-HUMANO]]-CM166)</f>
        <v>5.375</v>
      </c>
    </row>
    <row r="167" spans="1:94" ht="38.25" customHeight="1">
      <c r="A167">
        <v>1</v>
      </c>
      <c r="B167" s="17" t="s">
        <v>266</v>
      </c>
      <c r="C167" s="16">
        <v>4</v>
      </c>
      <c r="D167" s="16">
        <f t="shared" si="168"/>
        <v>16</v>
      </c>
      <c r="E167" s="28">
        <v>10</v>
      </c>
      <c r="F167" s="16">
        <f t="shared" si="212"/>
        <v>100</v>
      </c>
      <c r="G167" s="16">
        <v>9</v>
      </c>
      <c r="H167" s="16">
        <f t="shared" si="213"/>
        <v>81</v>
      </c>
      <c r="I167" s="16">
        <v>10</v>
      </c>
      <c r="J167" s="16">
        <f t="shared" si="214"/>
        <v>100</v>
      </c>
      <c r="K167" s="26">
        <f t="shared" si="215"/>
        <v>8.25</v>
      </c>
      <c r="L167" s="26">
        <v>1.25</v>
      </c>
      <c r="M167" s="26">
        <f t="shared" si="216"/>
        <v>49</v>
      </c>
      <c r="N167" s="26">
        <f t="shared" si="217"/>
        <v>7</v>
      </c>
      <c r="O167" s="61">
        <v>8</v>
      </c>
      <c r="P167" s="44">
        <f t="shared" si="218"/>
        <v>6.25E-2</v>
      </c>
      <c r="Q167" s="61">
        <v>8</v>
      </c>
      <c r="R167" s="61">
        <f t="shared" si="219"/>
        <v>6.25E-2</v>
      </c>
      <c r="S167" s="61">
        <v>7</v>
      </c>
      <c r="T167" s="61">
        <f t="shared" si="220"/>
        <v>1.5625</v>
      </c>
      <c r="U167" s="61">
        <v>5</v>
      </c>
      <c r="V167" s="61">
        <f t="shared" si="221"/>
        <v>10.5625</v>
      </c>
      <c r="W167" s="61">
        <v>5</v>
      </c>
      <c r="X167" s="61">
        <f t="shared" si="222"/>
        <v>10.5625</v>
      </c>
      <c r="Y167" s="61">
        <v>5</v>
      </c>
      <c r="Z167" s="61">
        <f t="shared" si="223"/>
        <v>10.5625</v>
      </c>
      <c r="AA167" s="61">
        <v>0</v>
      </c>
      <c r="AB167" s="61">
        <f t="shared" si="224"/>
        <v>68.0625</v>
      </c>
      <c r="AC167" s="61">
        <v>10</v>
      </c>
      <c r="AD167" s="61">
        <f t="shared" si="225"/>
        <v>3.0625</v>
      </c>
      <c r="AE167" s="61">
        <v>2</v>
      </c>
      <c r="AF167" s="61">
        <f t="shared" si="226"/>
        <v>39.0625</v>
      </c>
      <c r="AG167" s="61">
        <v>1</v>
      </c>
      <c r="AH167" s="61">
        <f t="shared" si="227"/>
        <v>52.5625</v>
      </c>
      <c r="AI167" s="61">
        <v>1</v>
      </c>
      <c r="AJ167" s="61">
        <f t="shared" si="228"/>
        <v>52.5625</v>
      </c>
      <c r="AK167" s="61">
        <v>3</v>
      </c>
      <c r="AL167" s="61">
        <f t="shared" si="229"/>
        <v>27.5625</v>
      </c>
      <c r="AM167" s="61">
        <v>0</v>
      </c>
      <c r="AN167" s="61">
        <f t="shared" si="230"/>
        <v>68.0625</v>
      </c>
      <c r="AO167" s="61">
        <v>7</v>
      </c>
      <c r="AP167" s="61">
        <f t="shared" si="231"/>
        <v>1.5625</v>
      </c>
      <c r="AQ167" s="61">
        <v>6</v>
      </c>
      <c r="AR167" s="61">
        <f t="shared" si="232"/>
        <v>5.0625</v>
      </c>
      <c r="AS167" s="61">
        <v>2</v>
      </c>
      <c r="AT167" s="61">
        <f t="shared" si="233"/>
        <v>39.0625</v>
      </c>
      <c r="AU167" s="61">
        <v>9</v>
      </c>
      <c r="AV167" s="61">
        <f t="shared" si="234"/>
        <v>0.5625</v>
      </c>
      <c r="AW167" s="61">
        <v>6</v>
      </c>
      <c r="AX167" s="61">
        <f t="shared" si="235"/>
        <v>5.0625</v>
      </c>
      <c r="AY167" s="61">
        <v>1</v>
      </c>
      <c r="AZ167" s="61">
        <f t="shared" si="236"/>
        <v>52.5625</v>
      </c>
      <c r="BA167" s="61">
        <v>5</v>
      </c>
      <c r="BB167" s="61">
        <f t="shared" si="237"/>
        <v>10.5625</v>
      </c>
      <c r="BC167" s="61">
        <v>6</v>
      </c>
      <c r="BD167" s="61">
        <f t="shared" si="238"/>
        <v>5.0625</v>
      </c>
      <c r="BE167" s="61">
        <v>1</v>
      </c>
      <c r="BF167" s="61">
        <f t="shared" si="239"/>
        <v>52.5625</v>
      </c>
      <c r="BG167" s="61">
        <v>7</v>
      </c>
      <c r="BH167" s="61">
        <f t="shared" si="240"/>
        <v>1.5625</v>
      </c>
      <c r="BI167" s="61">
        <v>2</v>
      </c>
      <c r="BJ167" s="61">
        <f t="shared" si="241"/>
        <v>39.0625</v>
      </c>
      <c r="BK167" s="61">
        <v>0</v>
      </c>
      <c r="BL167" s="61">
        <f t="shared" si="242"/>
        <v>68.0625</v>
      </c>
      <c r="BM167" s="61">
        <v>6</v>
      </c>
      <c r="BN167" s="61">
        <f t="shared" si="243"/>
        <v>5.0625</v>
      </c>
      <c r="BO167" s="61">
        <v>10</v>
      </c>
      <c r="BP167" s="61">
        <f t="shared" si="244"/>
        <v>3.0625</v>
      </c>
      <c r="BQ167" s="61">
        <v>4</v>
      </c>
      <c r="BR167" s="61">
        <f t="shared" si="245"/>
        <v>18.0625</v>
      </c>
      <c r="BS167" s="61">
        <v>1</v>
      </c>
      <c r="BT167" s="61">
        <f t="shared" si="246"/>
        <v>52.5625</v>
      </c>
      <c r="BU167" s="61">
        <v>5</v>
      </c>
      <c r="BV167" s="61">
        <f t="shared" si="247"/>
        <v>10.5625</v>
      </c>
      <c r="BW167" s="30">
        <v>10</v>
      </c>
      <c r="BX167" s="20">
        <f t="shared" si="248"/>
        <v>3.0625</v>
      </c>
      <c r="BY167" s="26">
        <f t="shared" si="209"/>
        <v>4.5</v>
      </c>
      <c r="BZ167" s="26"/>
      <c r="CA167" s="26">
        <f t="shared" si="210"/>
        <v>14.0625</v>
      </c>
      <c r="CB167" s="16">
        <v>0</v>
      </c>
      <c r="CC167" s="16">
        <v>10</v>
      </c>
      <c r="CD167" s="20">
        <f t="shared" si="249"/>
        <v>100</v>
      </c>
      <c r="CE167" s="40">
        <v>1.2</v>
      </c>
      <c r="CF167" s="46">
        <f t="shared" si="250"/>
        <v>49.702500000000001</v>
      </c>
      <c r="CG167" s="60">
        <f>Table1[[#This Row],[PROMEDIO-HUMANO]]/10</f>
        <v>0.82499999999999996</v>
      </c>
      <c r="CH167" s="40">
        <v>8.8000000000000007</v>
      </c>
      <c r="CI167" s="16">
        <v>2.12</v>
      </c>
      <c r="CJ167" s="16">
        <f t="shared" si="211"/>
        <v>6.88</v>
      </c>
      <c r="CK167">
        <f>POWER((Table1[[#This Row],[PROMEDIO-HUMANO]]-CJ167),2)</f>
        <v>1.8769000000000002</v>
      </c>
      <c r="CL167">
        <v>0.75690000000000024</v>
      </c>
      <c r="CM167">
        <v>0.55194805194800001</v>
      </c>
      <c r="CN167" s="68">
        <f t="shared" si="251"/>
        <v>59.260003794907192</v>
      </c>
      <c r="CO167" s="16">
        <f>ABS(Table1[[#This Row],[PROMEDIO-HUMANO]]-CJ167)</f>
        <v>1.37</v>
      </c>
      <c r="CP167" s="16">
        <f>ABS(Table1[[#This Row],[PROMEDIO-HUMANO]]-CM167)</f>
        <v>7.698051948052</v>
      </c>
    </row>
    <row r="168" spans="1:94" ht="51" customHeight="1">
      <c r="A168">
        <v>1</v>
      </c>
      <c r="B168" s="17" t="s">
        <v>268</v>
      </c>
      <c r="C168" s="16">
        <v>8</v>
      </c>
      <c r="D168" s="16">
        <f t="shared" si="168"/>
        <v>64</v>
      </c>
      <c r="E168" s="28">
        <v>9</v>
      </c>
      <c r="F168" s="16">
        <f t="shared" si="212"/>
        <v>81</v>
      </c>
      <c r="G168" s="16">
        <v>8</v>
      </c>
      <c r="H168" s="16">
        <f t="shared" si="213"/>
        <v>64</v>
      </c>
      <c r="I168" s="16">
        <v>10</v>
      </c>
      <c r="J168" s="16">
        <f t="shared" si="214"/>
        <v>100</v>
      </c>
      <c r="K168" s="26">
        <f t="shared" si="215"/>
        <v>8.75</v>
      </c>
      <c r="L168" s="26">
        <v>3</v>
      </c>
      <c r="M168" s="26">
        <f t="shared" si="216"/>
        <v>33.0625</v>
      </c>
      <c r="N168" s="26">
        <f t="shared" si="217"/>
        <v>5.75</v>
      </c>
      <c r="O168" s="61">
        <v>4</v>
      </c>
      <c r="P168" s="44">
        <f t="shared" si="218"/>
        <v>22.5625</v>
      </c>
      <c r="Q168" s="61">
        <v>4</v>
      </c>
      <c r="R168" s="61">
        <f t="shared" si="219"/>
        <v>22.5625</v>
      </c>
      <c r="S168" s="61">
        <v>2</v>
      </c>
      <c r="T168" s="61">
        <f t="shared" si="220"/>
        <v>45.5625</v>
      </c>
      <c r="U168" s="61">
        <v>3</v>
      </c>
      <c r="V168" s="61">
        <f t="shared" si="221"/>
        <v>33.0625</v>
      </c>
      <c r="W168" s="61">
        <v>3</v>
      </c>
      <c r="X168" s="61">
        <f t="shared" si="222"/>
        <v>33.0625</v>
      </c>
      <c r="Y168" s="61">
        <v>2</v>
      </c>
      <c r="Z168" s="61">
        <f t="shared" si="223"/>
        <v>45.5625</v>
      </c>
      <c r="AA168" s="61">
        <v>9</v>
      </c>
      <c r="AB168" s="61">
        <f t="shared" si="224"/>
        <v>6.25E-2</v>
      </c>
      <c r="AC168" s="61">
        <v>5</v>
      </c>
      <c r="AD168" s="61">
        <f t="shared" si="225"/>
        <v>14.0625</v>
      </c>
      <c r="AE168" s="61">
        <v>4</v>
      </c>
      <c r="AF168" s="61">
        <f t="shared" si="226"/>
        <v>22.5625</v>
      </c>
      <c r="AG168" s="61">
        <v>9</v>
      </c>
      <c r="AH168" s="61">
        <f t="shared" si="227"/>
        <v>6.25E-2</v>
      </c>
      <c r="AI168" s="61">
        <v>6</v>
      </c>
      <c r="AJ168" s="61">
        <f t="shared" si="228"/>
        <v>7.5625</v>
      </c>
      <c r="AK168" s="61">
        <v>7</v>
      </c>
      <c r="AL168" s="61">
        <f t="shared" si="229"/>
        <v>3.0625</v>
      </c>
      <c r="AM168" s="61">
        <v>5</v>
      </c>
      <c r="AN168" s="61">
        <f t="shared" si="230"/>
        <v>14.0625</v>
      </c>
      <c r="AO168" s="61">
        <v>2</v>
      </c>
      <c r="AP168" s="61">
        <f t="shared" si="231"/>
        <v>45.5625</v>
      </c>
      <c r="AQ168" s="61">
        <v>4</v>
      </c>
      <c r="AR168" s="61">
        <f t="shared" si="232"/>
        <v>22.5625</v>
      </c>
      <c r="AS168" s="61">
        <v>1</v>
      </c>
      <c r="AT168" s="61">
        <f t="shared" si="233"/>
        <v>60.0625</v>
      </c>
      <c r="AU168" s="61">
        <v>5</v>
      </c>
      <c r="AV168" s="61">
        <f t="shared" si="234"/>
        <v>14.0625</v>
      </c>
      <c r="AW168" s="61">
        <v>8</v>
      </c>
      <c r="AX168" s="61">
        <f t="shared" si="235"/>
        <v>0.5625</v>
      </c>
      <c r="AY168" s="61">
        <v>8</v>
      </c>
      <c r="AZ168" s="61">
        <f t="shared" si="236"/>
        <v>0.5625</v>
      </c>
      <c r="BA168" s="61">
        <v>7</v>
      </c>
      <c r="BB168" s="61">
        <f t="shared" si="237"/>
        <v>3.0625</v>
      </c>
      <c r="BC168" s="61">
        <v>3</v>
      </c>
      <c r="BD168" s="61">
        <f t="shared" si="238"/>
        <v>33.0625</v>
      </c>
      <c r="BE168" s="61">
        <v>1</v>
      </c>
      <c r="BF168" s="61">
        <f t="shared" si="239"/>
        <v>60.0625</v>
      </c>
      <c r="BG168" s="61">
        <v>7</v>
      </c>
      <c r="BH168" s="61">
        <f t="shared" si="240"/>
        <v>3.0625</v>
      </c>
      <c r="BI168" s="61">
        <v>6</v>
      </c>
      <c r="BJ168" s="61">
        <f t="shared" si="241"/>
        <v>7.5625</v>
      </c>
      <c r="BK168" s="61">
        <v>6</v>
      </c>
      <c r="BL168" s="61">
        <f t="shared" si="242"/>
        <v>7.5625</v>
      </c>
      <c r="BM168" s="61">
        <v>7</v>
      </c>
      <c r="BN168" s="61">
        <f t="shared" si="243"/>
        <v>3.0625</v>
      </c>
      <c r="BO168" s="61">
        <v>9</v>
      </c>
      <c r="BP168" s="61">
        <f t="shared" si="244"/>
        <v>6.25E-2</v>
      </c>
      <c r="BQ168" s="61">
        <v>4</v>
      </c>
      <c r="BR168" s="61">
        <f t="shared" si="245"/>
        <v>22.5625</v>
      </c>
      <c r="BS168" s="61">
        <v>7</v>
      </c>
      <c r="BT168" s="61">
        <f t="shared" si="246"/>
        <v>3.0625</v>
      </c>
      <c r="BU168" s="61">
        <v>7</v>
      </c>
      <c r="BV168" s="61">
        <f t="shared" si="247"/>
        <v>3.0625</v>
      </c>
      <c r="BW168" s="30">
        <v>0</v>
      </c>
      <c r="BX168" s="20">
        <f t="shared" si="248"/>
        <v>76.5625</v>
      </c>
      <c r="BY168" s="26">
        <f t="shared" si="209"/>
        <v>5.0625</v>
      </c>
      <c r="BZ168" s="26"/>
      <c r="CA168" s="26">
        <f t="shared" si="210"/>
        <v>13.59765625</v>
      </c>
      <c r="CB168" s="16">
        <v>0</v>
      </c>
      <c r="CC168" s="16">
        <v>10</v>
      </c>
      <c r="CD168" s="20">
        <f t="shared" si="249"/>
        <v>100</v>
      </c>
      <c r="CE168" s="40">
        <v>2.5</v>
      </c>
      <c r="CF168" s="46">
        <f t="shared" si="250"/>
        <v>39.0625</v>
      </c>
      <c r="CG168" s="60">
        <f>Table1[[#This Row],[PROMEDIO-HUMANO]]/10</f>
        <v>0.875</v>
      </c>
      <c r="CH168" s="40">
        <v>7.5</v>
      </c>
      <c r="CI168" s="16">
        <v>4.7249999999999996</v>
      </c>
      <c r="CJ168" s="16">
        <f t="shared" si="211"/>
        <v>4.2750000000000004</v>
      </c>
      <c r="CK168">
        <f>POWER((Table1[[#This Row],[PROMEDIO-HUMANO]]-CJ168),2)</f>
        <v>20.025624999999998</v>
      </c>
      <c r="CL168">
        <v>20.025624999999998</v>
      </c>
      <c r="CM168">
        <v>0.93406593406600003</v>
      </c>
      <c r="CN168" s="68">
        <f t="shared" si="251"/>
        <v>61.088825323027592</v>
      </c>
      <c r="CO168" s="16">
        <f>ABS(Table1[[#This Row],[PROMEDIO-HUMANO]]-CJ168)</f>
        <v>4.4749999999999996</v>
      </c>
      <c r="CP168" s="16">
        <f>ABS(Table1[[#This Row],[PROMEDIO-HUMANO]]-CM168)</f>
        <v>7.815934065934</v>
      </c>
    </row>
    <row r="169" spans="1:94" ht="25.5">
      <c r="A169">
        <v>1</v>
      </c>
      <c r="B169" s="18" t="s">
        <v>270</v>
      </c>
      <c r="C169" s="16">
        <v>5</v>
      </c>
      <c r="D169" s="16">
        <f t="shared" si="168"/>
        <v>25</v>
      </c>
      <c r="E169" s="28">
        <v>7</v>
      </c>
      <c r="F169" s="16">
        <f t="shared" si="212"/>
        <v>49</v>
      </c>
      <c r="G169" s="16">
        <v>10</v>
      </c>
      <c r="H169" s="16">
        <f t="shared" si="213"/>
        <v>100</v>
      </c>
      <c r="I169" s="16">
        <v>10</v>
      </c>
      <c r="J169" s="16">
        <f t="shared" si="214"/>
        <v>100</v>
      </c>
      <c r="K169" s="26">
        <f t="shared" si="215"/>
        <v>8</v>
      </c>
      <c r="L169" s="26">
        <v>3.3333333333300001</v>
      </c>
      <c r="M169" s="26">
        <f t="shared" si="216"/>
        <v>21.777777777808893</v>
      </c>
      <c r="N169" s="26">
        <f t="shared" si="217"/>
        <v>4.6666666666700003</v>
      </c>
      <c r="O169" s="61">
        <v>4</v>
      </c>
      <c r="P169" s="44">
        <f t="shared" si="218"/>
        <v>16</v>
      </c>
      <c r="Q169" s="61">
        <v>10</v>
      </c>
      <c r="R169" s="61">
        <f t="shared" si="219"/>
        <v>4</v>
      </c>
      <c r="S169" s="61">
        <v>8</v>
      </c>
      <c r="T169" s="61">
        <f t="shared" si="220"/>
        <v>0</v>
      </c>
      <c r="U169" s="61">
        <v>9</v>
      </c>
      <c r="V169" s="61">
        <f t="shared" si="221"/>
        <v>1</v>
      </c>
      <c r="W169" s="61">
        <v>5</v>
      </c>
      <c r="X169" s="61">
        <f t="shared" si="222"/>
        <v>9</v>
      </c>
      <c r="Y169" s="61">
        <v>0</v>
      </c>
      <c r="Z169" s="61">
        <f t="shared" si="223"/>
        <v>64</v>
      </c>
      <c r="AA169" s="61">
        <v>8</v>
      </c>
      <c r="AB169" s="61">
        <f t="shared" si="224"/>
        <v>0</v>
      </c>
      <c r="AC169" s="61">
        <v>3</v>
      </c>
      <c r="AD169" s="61">
        <f t="shared" si="225"/>
        <v>25</v>
      </c>
      <c r="AE169" s="61">
        <v>5</v>
      </c>
      <c r="AF169" s="61">
        <f t="shared" si="226"/>
        <v>9</v>
      </c>
      <c r="AG169" s="61">
        <v>1</v>
      </c>
      <c r="AH169" s="61">
        <f t="shared" si="227"/>
        <v>49</v>
      </c>
      <c r="AI169" s="61">
        <v>1</v>
      </c>
      <c r="AJ169" s="61">
        <f t="shared" si="228"/>
        <v>49</v>
      </c>
      <c r="AK169" s="61">
        <v>2</v>
      </c>
      <c r="AL169" s="61">
        <f t="shared" si="229"/>
        <v>36</v>
      </c>
      <c r="AM169" s="61">
        <v>8</v>
      </c>
      <c r="AN169" s="61">
        <f t="shared" si="230"/>
        <v>0</v>
      </c>
      <c r="AO169" s="61">
        <v>9</v>
      </c>
      <c r="AP169" s="61">
        <f t="shared" si="231"/>
        <v>1</v>
      </c>
      <c r="AQ169" s="61">
        <v>2</v>
      </c>
      <c r="AR169" s="61">
        <f t="shared" si="232"/>
        <v>36</v>
      </c>
      <c r="AS169" s="61">
        <v>0</v>
      </c>
      <c r="AT169" s="61">
        <f t="shared" si="233"/>
        <v>64</v>
      </c>
      <c r="AU169" s="61">
        <v>10</v>
      </c>
      <c r="AV169" s="61">
        <f t="shared" si="234"/>
        <v>4</v>
      </c>
      <c r="AW169" s="61">
        <v>3</v>
      </c>
      <c r="AX169" s="61">
        <f t="shared" si="235"/>
        <v>25</v>
      </c>
      <c r="AY169" s="61">
        <v>2</v>
      </c>
      <c r="AZ169" s="61">
        <f t="shared" si="236"/>
        <v>36</v>
      </c>
      <c r="BA169" s="61">
        <v>2</v>
      </c>
      <c r="BB169" s="61">
        <f t="shared" si="237"/>
        <v>36</v>
      </c>
      <c r="BC169" s="61">
        <v>0</v>
      </c>
      <c r="BD169" s="61">
        <f t="shared" si="238"/>
        <v>64</v>
      </c>
      <c r="BE169" s="61">
        <v>6</v>
      </c>
      <c r="BF169" s="61">
        <f t="shared" si="239"/>
        <v>4</v>
      </c>
      <c r="BG169" s="61">
        <v>9</v>
      </c>
      <c r="BH169" s="61">
        <f t="shared" si="240"/>
        <v>1</v>
      </c>
      <c r="BI169" s="61">
        <v>9</v>
      </c>
      <c r="BJ169" s="61">
        <f t="shared" si="241"/>
        <v>1</v>
      </c>
      <c r="BK169" s="61">
        <v>0</v>
      </c>
      <c r="BL169" s="61">
        <f t="shared" si="242"/>
        <v>64</v>
      </c>
      <c r="BM169" s="61">
        <v>10</v>
      </c>
      <c r="BN169" s="61">
        <f t="shared" si="243"/>
        <v>4</v>
      </c>
      <c r="BO169" s="61">
        <v>9</v>
      </c>
      <c r="BP169" s="61">
        <f t="shared" si="244"/>
        <v>1</v>
      </c>
      <c r="BQ169" s="61">
        <v>8</v>
      </c>
      <c r="BR169" s="61">
        <f t="shared" si="245"/>
        <v>0</v>
      </c>
      <c r="BS169" s="61">
        <v>2</v>
      </c>
      <c r="BT169" s="61">
        <f t="shared" si="246"/>
        <v>36</v>
      </c>
      <c r="BU169" s="61">
        <v>5</v>
      </c>
      <c r="BV169" s="61">
        <f t="shared" si="247"/>
        <v>9</v>
      </c>
      <c r="BW169" s="30">
        <v>3</v>
      </c>
      <c r="BX169" s="20">
        <f t="shared" si="248"/>
        <v>25</v>
      </c>
      <c r="BY169" s="26">
        <f t="shared" si="209"/>
        <v>4.84375</v>
      </c>
      <c r="BZ169" s="26"/>
      <c r="CA169" s="26">
        <f t="shared" si="210"/>
        <v>9.9619140625</v>
      </c>
      <c r="CB169" s="16">
        <v>0</v>
      </c>
      <c r="CC169" s="16">
        <v>10</v>
      </c>
      <c r="CD169" s="20">
        <f t="shared" si="249"/>
        <v>100</v>
      </c>
      <c r="CE169" s="40">
        <v>1.36363636364</v>
      </c>
      <c r="CF169" s="46">
        <f t="shared" si="250"/>
        <v>44.041322314001327</v>
      </c>
      <c r="CG169" s="60">
        <f>Table1[[#This Row],[PROMEDIO-HUMANO]]/10</f>
        <v>0.8</v>
      </c>
      <c r="CH169" s="40">
        <v>8.6363636363600005</v>
      </c>
      <c r="CI169" s="16">
        <v>2.12</v>
      </c>
      <c r="CJ169" s="16">
        <f t="shared" si="211"/>
        <v>6.88</v>
      </c>
      <c r="CK169">
        <f>POWER((Table1[[#This Row],[PROMEDIO-HUMANO]]-CJ169),2)</f>
        <v>1.2544000000000002</v>
      </c>
      <c r="CL169">
        <v>1.8769000000000002</v>
      </c>
      <c r="CM169">
        <v>0.49242424242400001</v>
      </c>
      <c r="CN169" s="68">
        <f t="shared" si="251"/>
        <v>56.363693755742851</v>
      </c>
      <c r="CO169" s="16">
        <f>ABS(Table1[[#This Row],[PROMEDIO-HUMANO]]-CJ169)</f>
        <v>1.1200000000000001</v>
      </c>
      <c r="CP169" s="16">
        <f>ABS(Table1[[#This Row],[PROMEDIO-HUMANO]]-CM169)</f>
        <v>7.5075757575760003</v>
      </c>
    </row>
    <row r="170" spans="1:94">
      <c r="A170">
        <v>1</v>
      </c>
      <c r="B170" s="15" t="s">
        <v>271</v>
      </c>
      <c r="C170" s="16">
        <v>0</v>
      </c>
      <c r="D170" s="16">
        <f t="shared" si="168"/>
        <v>0</v>
      </c>
      <c r="E170" s="28">
        <v>10</v>
      </c>
      <c r="F170" s="16">
        <f t="shared" si="212"/>
        <v>100</v>
      </c>
      <c r="G170" s="16">
        <v>9</v>
      </c>
      <c r="H170" s="16">
        <f t="shared" si="213"/>
        <v>81</v>
      </c>
      <c r="I170" s="16">
        <v>10</v>
      </c>
      <c r="J170" s="16">
        <f t="shared" si="214"/>
        <v>100</v>
      </c>
      <c r="K170" s="26">
        <f t="shared" si="215"/>
        <v>7.25</v>
      </c>
      <c r="L170" s="26">
        <v>3.75</v>
      </c>
      <c r="M170" s="26">
        <f t="shared" si="216"/>
        <v>12.25</v>
      </c>
      <c r="N170" s="26">
        <f t="shared" si="217"/>
        <v>3.5</v>
      </c>
      <c r="O170" s="61">
        <v>8</v>
      </c>
      <c r="P170" s="44">
        <f t="shared" si="218"/>
        <v>0.5625</v>
      </c>
      <c r="Q170" s="61">
        <v>1</v>
      </c>
      <c r="R170" s="61">
        <f t="shared" si="219"/>
        <v>39.0625</v>
      </c>
      <c r="S170" s="61">
        <v>3</v>
      </c>
      <c r="T170" s="61">
        <f t="shared" si="220"/>
        <v>18.0625</v>
      </c>
      <c r="U170" s="61">
        <v>5</v>
      </c>
      <c r="V170" s="61">
        <f t="shared" si="221"/>
        <v>5.0625</v>
      </c>
      <c r="W170" s="61">
        <v>4</v>
      </c>
      <c r="X170" s="61">
        <f t="shared" si="222"/>
        <v>10.5625</v>
      </c>
      <c r="Y170" s="61">
        <v>9</v>
      </c>
      <c r="Z170" s="61">
        <f t="shared" si="223"/>
        <v>3.0625</v>
      </c>
      <c r="AA170" s="61">
        <v>4</v>
      </c>
      <c r="AB170" s="61">
        <f t="shared" si="224"/>
        <v>10.5625</v>
      </c>
      <c r="AC170" s="61">
        <v>3</v>
      </c>
      <c r="AD170" s="61">
        <f t="shared" si="225"/>
        <v>18.0625</v>
      </c>
      <c r="AE170" s="61">
        <v>1</v>
      </c>
      <c r="AF170" s="61">
        <f t="shared" si="226"/>
        <v>39.0625</v>
      </c>
      <c r="AG170" s="61">
        <v>3</v>
      </c>
      <c r="AH170" s="61">
        <f t="shared" si="227"/>
        <v>18.0625</v>
      </c>
      <c r="AI170" s="61">
        <v>10</v>
      </c>
      <c r="AJ170" s="61">
        <f t="shared" si="228"/>
        <v>7.5625</v>
      </c>
      <c r="AK170" s="61">
        <v>0</v>
      </c>
      <c r="AL170" s="61">
        <f t="shared" si="229"/>
        <v>52.5625</v>
      </c>
      <c r="AM170" s="61">
        <v>5</v>
      </c>
      <c r="AN170" s="61">
        <f t="shared" si="230"/>
        <v>5.0625</v>
      </c>
      <c r="AO170" s="61">
        <v>8</v>
      </c>
      <c r="AP170" s="61">
        <f t="shared" si="231"/>
        <v>0.5625</v>
      </c>
      <c r="AQ170" s="61">
        <v>5</v>
      </c>
      <c r="AR170" s="61">
        <f t="shared" si="232"/>
        <v>5.0625</v>
      </c>
      <c r="AS170" s="61">
        <v>8</v>
      </c>
      <c r="AT170" s="61">
        <f t="shared" si="233"/>
        <v>0.5625</v>
      </c>
      <c r="AU170" s="61">
        <v>10</v>
      </c>
      <c r="AV170" s="61">
        <f t="shared" si="234"/>
        <v>7.5625</v>
      </c>
      <c r="AW170" s="61">
        <v>1</v>
      </c>
      <c r="AX170" s="61">
        <f t="shared" si="235"/>
        <v>39.0625</v>
      </c>
      <c r="AY170" s="61">
        <v>5</v>
      </c>
      <c r="AZ170" s="61">
        <f t="shared" si="236"/>
        <v>5.0625</v>
      </c>
      <c r="BA170" s="61">
        <v>6</v>
      </c>
      <c r="BB170" s="61">
        <f t="shared" si="237"/>
        <v>1.5625</v>
      </c>
      <c r="BC170" s="61">
        <v>7</v>
      </c>
      <c r="BD170" s="61">
        <f t="shared" si="238"/>
        <v>6.25E-2</v>
      </c>
      <c r="BE170" s="61">
        <v>4</v>
      </c>
      <c r="BF170" s="61">
        <f t="shared" si="239"/>
        <v>10.5625</v>
      </c>
      <c r="BG170" s="61">
        <v>3</v>
      </c>
      <c r="BH170" s="61">
        <f t="shared" si="240"/>
        <v>18.0625</v>
      </c>
      <c r="BI170" s="61">
        <v>1</v>
      </c>
      <c r="BJ170" s="61">
        <f t="shared" si="241"/>
        <v>39.0625</v>
      </c>
      <c r="BK170" s="61">
        <v>4</v>
      </c>
      <c r="BL170" s="61">
        <f t="shared" si="242"/>
        <v>10.5625</v>
      </c>
      <c r="BM170" s="61">
        <v>2</v>
      </c>
      <c r="BN170" s="61">
        <f t="shared" si="243"/>
        <v>27.5625</v>
      </c>
      <c r="BO170" s="61">
        <v>1</v>
      </c>
      <c r="BP170" s="61">
        <f t="shared" si="244"/>
        <v>39.0625</v>
      </c>
      <c r="BQ170" s="61">
        <v>9</v>
      </c>
      <c r="BR170" s="61">
        <f t="shared" si="245"/>
        <v>3.0625</v>
      </c>
      <c r="BS170" s="61">
        <v>6</v>
      </c>
      <c r="BT170" s="61">
        <f t="shared" si="246"/>
        <v>1.5625</v>
      </c>
      <c r="BU170" s="61">
        <v>3</v>
      </c>
      <c r="BV170" s="61">
        <f t="shared" si="247"/>
        <v>18.0625</v>
      </c>
      <c r="BW170" s="30">
        <v>6</v>
      </c>
      <c r="BX170" s="20">
        <f t="shared" si="248"/>
        <v>1.5625</v>
      </c>
      <c r="BY170" s="26">
        <f t="shared" si="209"/>
        <v>4.71875</v>
      </c>
      <c r="BZ170" s="26"/>
      <c r="CA170" s="26">
        <f t="shared" si="210"/>
        <v>6.4072265625</v>
      </c>
      <c r="CB170" s="16">
        <v>0</v>
      </c>
      <c r="CC170" s="16">
        <v>10</v>
      </c>
      <c r="CD170" s="20">
        <f t="shared" si="249"/>
        <v>100</v>
      </c>
      <c r="CE170" s="40">
        <v>2.1428571428600001</v>
      </c>
      <c r="CF170" s="46">
        <f t="shared" si="250"/>
        <v>26.082908163236116</v>
      </c>
      <c r="CG170" s="60">
        <f>Table1[[#This Row],[PROMEDIO-HUMANO]]/10</f>
        <v>0.72499999999999998</v>
      </c>
      <c r="CH170" s="40">
        <v>7.8571428571400004</v>
      </c>
      <c r="CI170" s="16">
        <v>2.12</v>
      </c>
      <c r="CJ170" s="16">
        <f t="shared" si="211"/>
        <v>6.88</v>
      </c>
      <c r="CK170">
        <f>POWER((Table1[[#This Row],[PROMEDIO-HUMANO]]-CJ170),2)</f>
        <v>0.13690000000000008</v>
      </c>
      <c r="CL170">
        <v>1.9043999999999996</v>
      </c>
      <c r="CM170">
        <v>0.95108695652200004</v>
      </c>
      <c r="CN170" s="68">
        <f t="shared" si="251"/>
        <v>39.676305529297274</v>
      </c>
      <c r="CO170" s="16">
        <f>ABS(Table1[[#This Row],[PROMEDIO-HUMANO]]-CJ170)</f>
        <v>0.37000000000000011</v>
      </c>
      <c r="CP170" s="16">
        <f>ABS(Table1[[#This Row],[PROMEDIO-HUMANO]]-CM170)</f>
        <v>6.2989130434779996</v>
      </c>
    </row>
    <row r="171" spans="1:94" ht="25.5">
      <c r="A171">
        <v>1</v>
      </c>
      <c r="B171" s="15" t="s">
        <v>273</v>
      </c>
      <c r="C171" s="16">
        <v>3</v>
      </c>
      <c r="D171" s="16">
        <f t="shared" si="168"/>
        <v>9</v>
      </c>
      <c r="E171" s="28">
        <v>10</v>
      </c>
      <c r="F171" s="16">
        <f t="shared" si="212"/>
        <v>100</v>
      </c>
      <c r="G171" s="16">
        <v>10</v>
      </c>
      <c r="H171" s="16">
        <f t="shared" si="213"/>
        <v>100</v>
      </c>
      <c r="I171" s="16">
        <v>8</v>
      </c>
      <c r="J171" s="16">
        <f t="shared" si="214"/>
        <v>64</v>
      </c>
      <c r="K171" s="26">
        <f t="shared" si="215"/>
        <v>7.75</v>
      </c>
      <c r="L171" s="26">
        <v>2.2222222222200001</v>
      </c>
      <c r="M171" s="26">
        <f t="shared" si="216"/>
        <v>30.556327160518393</v>
      </c>
      <c r="N171" s="26">
        <f t="shared" si="217"/>
        <v>5.5277777777799999</v>
      </c>
      <c r="O171" s="61">
        <v>1</v>
      </c>
      <c r="P171" s="44">
        <f t="shared" si="218"/>
        <v>45.5625</v>
      </c>
      <c r="Q171" s="61">
        <v>0</v>
      </c>
      <c r="R171" s="61">
        <f t="shared" si="219"/>
        <v>60.0625</v>
      </c>
      <c r="S171" s="61">
        <v>7</v>
      </c>
      <c r="T171" s="61">
        <f t="shared" si="220"/>
        <v>0.5625</v>
      </c>
      <c r="U171" s="61">
        <v>8</v>
      </c>
      <c r="V171" s="61">
        <f t="shared" si="221"/>
        <v>6.25E-2</v>
      </c>
      <c r="W171" s="61">
        <v>6</v>
      </c>
      <c r="X171" s="61">
        <f t="shared" si="222"/>
        <v>3.0625</v>
      </c>
      <c r="Y171" s="61">
        <v>10</v>
      </c>
      <c r="Z171" s="61">
        <f t="shared" si="223"/>
        <v>5.0625</v>
      </c>
      <c r="AA171" s="61">
        <v>0</v>
      </c>
      <c r="AB171" s="61">
        <f t="shared" si="224"/>
        <v>60.0625</v>
      </c>
      <c r="AC171" s="61">
        <v>1</v>
      </c>
      <c r="AD171" s="61">
        <f t="shared" si="225"/>
        <v>45.5625</v>
      </c>
      <c r="AE171" s="61">
        <v>10</v>
      </c>
      <c r="AF171" s="61">
        <f t="shared" si="226"/>
        <v>5.0625</v>
      </c>
      <c r="AG171" s="61">
        <v>10</v>
      </c>
      <c r="AH171" s="61">
        <f t="shared" si="227"/>
        <v>5.0625</v>
      </c>
      <c r="AI171" s="61">
        <v>1</v>
      </c>
      <c r="AJ171" s="61">
        <f t="shared" si="228"/>
        <v>45.5625</v>
      </c>
      <c r="AK171" s="61">
        <v>7</v>
      </c>
      <c r="AL171" s="61">
        <f t="shared" si="229"/>
        <v>0.5625</v>
      </c>
      <c r="AM171" s="61">
        <v>3</v>
      </c>
      <c r="AN171" s="61">
        <f t="shared" si="230"/>
        <v>22.5625</v>
      </c>
      <c r="AO171" s="61">
        <v>7</v>
      </c>
      <c r="AP171" s="61">
        <f t="shared" si="231"/>
        <v>0.5625</v>
      </c>
      <c r="AQ171" s="61">
        <v>4</v>
      </c>
      <c r="AR171" s="61">
        <f t="shared" si="232"/>
        <v>14.0625</v>
      </c>
      <c r="AS171" s="61">
        <v>3</v>
      </c>
      <c r="AT171" s="61">
        <f t="shared" si="233"/>
        <v>22.5625</v>
      </c>
      <c r="AU171" s="61">
        <v>0</v>
      </c>
      <c r="AV171" s="61">
        <f t="shared" si="234"/>
        <v>60.0625</v>
      </c>
      <c r="AW171" s="61">
        <v>2</v>
      </c>
      <c r="AX171" s="61">
        <f t="shared" si="235"/>
        <v>33.0625</v>
      </c>
      <c r="AY171" s="61">
        <v>1</v>
      </c>
      <c r="AZ171" s="61">
        <f t="shared" si="236"/>
        <v>45.5625</v>
      </c>
      <c r="BA171" s="61">
        <v>0</v>
      </c>
      <c r="BB171" s="61">
        <f t="shared" si="237"/>
        <v>60.0625</v>
      </c>
      <c r="BC171" s="61">
        <v>10</v>
      </c>
      <c r="BD171" s="61">
        <f t="shared" si="238"/>
        <v>5.0625</v>
      </c>
      <c r="BE171" s="61">
        <v>1</v>
      </c>
      <c r="BF171" s="61">
        <f t="shared" si="239"/>
        <v>45.5625</v>
      </c>
      <c r="BG171" s="61">
        <v>8</v>
      </c>
      <c r="BH171" s="61">
        <f t="shared" si="240"/>
        <v>6.25E-2</v>
      </c>
      <c r="BI171" s="61">
        <v>1</v>
      </c>
      <c r="BJ171" s="61">
        <f t="shared" si="241"/>
        <v>45.5625</v>
      </c>
      <c r="BK171" s="61">
        <v>8</v>
      </c>
      <c r="BL171" s="61">
        <f t="shared" si="242"/>
        <v>6.25E-2</v>
      </c>
      <c r="BM171" s="61">
        <v>6</v>
      </c>
      <c r="BN171" s="61">
        <f t="shared" si="243"/>
        <v>3.0625</v>
      </c>
      <c r="BO171" s="61">
        <v>3</v>
      </c>
      <c r="BP171" s="61">
        <f t="shared" si="244"/>
        <v>22.5625</v>
      </c>
      <c r="BQ171" s="61">
        <v>2</v>
      </c>
      <c r="BR171" s="61">
        <f t="shared" si="245"/>
        <v>33.0625</v>
      </c>
      <c r="BS171" s="61">
        <v>9</v>
      </c>
      <c r="BT171" s="61">
        <f t="shared" si="246"/>
        <v>1.5625</v>
      </c>
      <c r="BU171" s="61">
        <v>5</v>
      </c>
      <c r="BV171" s="61">
        <f t="shared" si="247"/>
        <v>7.5625</v>
      </c>
      <c r="BW171" s="30">
        <v>4</v>
      </c>
      <c r="BX171" s="20">
        <f t="shared" si="248"/>
        <v>14.0625</v>
      </c>
      <c r="BY171" s="26">
        <f t="shared" si="209"/>
        <v>4.59375</v>
      </c>
      <c r="BZ171" s="26"/>
      <c r="CA171" s="26">
        <f t="shared" si="210"/>
        <v>9.9619140625</v>
      </c>
      <c r="CB171" s="16">
        <v>0</v>
      </c>
      <c r="CC171" s="16">
        <v>10</v>
      </c>
      <c r="CD171" s="20">
        <f t="shared" si="249"/>
        <v>100</v>
      </c>
      <c r="CE171" s="40">
        <v>2.2222222222200001</v>
      </c>
      <c r="CF171" s="46">
        <f t="shared" si="250"/>
        <v>30.556327160518393</v>
      </c>
      <c r="CG171" s="60">
        <f>Table1[[#This Row],[PROMEDIO-HUMANO]]/10</f>
        <v>0.77500000000000002</v>
      </c>
      <c r="CH171" s="40">
        <v>7.7777777777799999</v>
      </c>
      <c r="CI171" s="16">
        <v>3.7149999999999999</v>
      </c>
      <c r="CJ171" s="16">
        <f t="shared" si="211"/>
        <v>5.2850000000000001</v>
      </c>
      <c r="CK171">
        <f>POWER((Table1[[#This Row],[PROMEDIO-HUMANO]]-CJ171),2)</f>
        <v>6.0762249999999991</v>
      </c>
      <c r="CL171">
        <v>0.28622500000000017</v>
      </c>
      <c r="CM171">
        <v>0.34720238095200001</v>
      </c>
      <c r="CN171" s="68">
        <f t="shared" si="251"/>
        <v>54.801412588582735</v>
      </c>
      <c r="CO171" s="16">
        <f>ABS(Table1[[#This Row],[PROMEDIO-HUMANO]]-CJ171)</f>
        <v>2.4649999999999999</v>
      </c>
      <c r="CP171" s="16">
        <f>ABS(Table1[[#This Row],[PROMEDIO-HUMANO]]-CM171)</f>
        <v>7.402797619048</v>
      </c>
    </row>
    <row r="172" spans="1:94">
      <c r="A172">
        <v>1</v>
      </c>
      <c r="B172" s="17" t="s">
        <v>274</v>
      </c>
      <c r="C172" s="16">
        <v>4</v>
      </c>
      <c r="D172" s="16">
        <f t="shared" si="168"/>
        <v>16</v>
      </c>
      <c r="E172" s="28">
        <v>9</v>
      </c>
      <c r="F172" s="16">
        <f t="shared" si="212"/>
        <v>81</v>
      </c>
      <c r="G172" s="16">
        <v>10</v>
      </c>
      <c r="H172" s="16">
        <f t="shared" si="213"/>
        <v>100</v>
      </c>
      <c r="I172" s="16">
        <v>9</v>
      </c>
      <c r="J172" s="16">
        <f t="shared" si="214"/>
        <v>81</v>
      </c>
      <c r="K172" s="26">
        <f t="shared" si="215"/>
        <v>8</v>
      </c>
      <c r="L172" s="26">
        <v>1.42857142857</v>
      </c>
      <c r="M172" s="26">
        <f t="shared" si="216"/>
        <v>43.183673469406536</v>
      </c>
      <c r="N172" s="26">
        <f t="shared" si="217"/>
        <v>6.5714285714300003</v>
      </c>
      <c r="O172" s="61">
        <v>3</v>
      </c>
      <c r="P172" s="44">
        <f t="shared" si="218"/>
        <v>25</v>
      </c>
      <c r="Q172" s="61">
        <v>10</v>
      </c>
      <c r="R172" s="61">
        <f t="shared" si="219"/>
        <v>4</v>
      </c>
      <c r="S172" s="61">
        <v>7</v>
      </c>
      <c r="T172" s="61">
        <f t="shared" si="220"/>
        <v>1</v>
      </c>
      <c r="U172" s="61">
        <v>8</v>
      </c>
      <c r="V172" s="61">
        <f t="shared" si="221"/>
        <v>0</v>
      </c>
      <c r="W172" s="61">
        <v>6</v>
      </c>
      <c r="X172" s="61">
        <f t="shared" si="222"/>
        <v>4</v>
      </c>
      <c r="Y172" s="61">
        <v>6</v>
      </c>
      <c r="Z172" s="61">
        <f t="shared" si="223"/>
        <v>4</v>
      </c>
      <c r="AA172" s="61">
        <v>7</v>
      </c>
      <c r="AB172" s="61">
        <f t="shared" si="224"/>
        <v>1</v>
      </c>
      <c r="AC172" s="61">
        <v>0</v>
      </c>
      <c r="AD172" s="61">
        <f t="shared" si="225"/>
        <v>64</v>
      </c>
      <c r="AE172" s="61">
        <v>0</v>
      </c>
      <c r="AF172" s="61">
        <f t="shared" si="226"/>
        <v>64</v>
      </c>
      <c r="AG172" s="61">
        <v>0</v>
      </c>
      <c r="AH172" s="61">
        <f t="shared" si="227"/>
        <v>64</v>
      </c>
      <c r="AI172" s="61">
        <v>0</v>
      </c>
      <c r="AJ172" s="61">
        <f t="shared" si="228"/>
        <v>64</v>
      </c>
      <c r="AK172" s="61">
        <v>10</v>
      </c>
      <c r="AL172" s="61">
        <f t="shared" si="229"/>
        <v>4</v>
      </c>
      <c r="AM172" s="61">
        <v>8</v>
      </c>
      <c r="AN172" s="61">
        <f t="shared" si="230"/>
        <v>0</v>
      </c>
      <c r="AO172" s="61">
        <v>5</v>
      </c>
      <c r="AP172" s="61">
        <f t="shared" si="231"/>
        <v>9</v>
      </c>
      <c r="AQ172" s="61">
        <v>6</v>
      </c>
      <c r="AR172" s="61">
        <f t="shared" si="232"/>
        <v>4</v>
      </c>
      <c r="AS172" s="61">
        <v>9</v>
      </c>
      <c r="AT172" s="61">
        <f t="shared" si="233"/>
        <v>1</v>
      </c>
      <c r="AU172" s="61">
        <v>8</v>
      </c>
      <c r="AV172" s="61">
        <f t="shared" si="234"/>
        <v>0</v>
      </c>
      <c r="AW172" s="61">
        <v>0</v>
      </c>
      <c r="AX172" s="61">
        <f t="shared" si="235"/>
        <v>64</v>
      </c>
      <c r="AY172" s="61">
        <v>3</v>
      </c>
      <c r="AZ172" s="61">
        <f t="shared" si="236"/>
        <v>25</v>
      </c>
      <c r="BA172" s="61">
        <v>4</v>
      </c>
      <c r="BB172" s="61">
        <f t="shared" si="237"/>
        <v>16</v>
      </c>
      <c r="BC172" s="61">
        <v>5</v>
      </c>
      <c r="BD172" s="61">
        <f t="shared" si="238"/>
        <v>9</v>
      </c>
      <c r="BE172" s="61">
        <v>9</v>
      </c>
      <c r="BF172" s="61">
        <f t="shared" si="239"/>
        <v>1</v>
      </c>
      <c r="BG172" s="61">
        <v>4</v>
      </c>
      <c r="BH172" s="61">
        <f t="shared" si="240"/>
        <v>16</v>
      </c>
      <c r="BI172" s="61">
        <v>10</v>
      </c>
      <c r="BJ172" s="61">
        <f t="shared" si="241"/>
        <v>4</v>
      </c>
      <c r="BK172" s="61">
        <v>5</v>
      </c>
      <c r="BL172" s="61">
        <f t="shared" si="242"/>
        <v>9</v>
      </c>
      <c r="BM172" s="61">
        <v>8</v>
      </c>
      <c r="BN172" s="61">
        <f t="shared" si="243"/>
        <v>0</v>
      </c>
      <c r="BO172" s="61">
        <v>3</v>
      </c>
      <c r="BP172" s="61">
        <f t="shared" si="244"/>
        <v>25</v>
      </c>
      <c r="BQ172" s="61">
        <v>6</v>
      </c>
      <c r="BR172" s="61">
        <f t="shared" si="245"/>
        <v>4</v>
      </c>
      <c r="BS172" s="61">
        <v>4</v>
      </c>
      <c r="BT172" s="61">
        <f t="shared" si="246"/>
        <v>16</v>
      </c>
      <c r="BU172" s="61">
        <v>8</v>
      </c>
      <c r="BV172" s="61">
        <f t="shared" si="247"/>
        <v>0</v>
      </c>
      <c r="BW172" s="30">
        <v>0</v>
      </c>
      <c r="BX172" s="20">
        <f t="shared" si="248"/>
        <v>64</v>
      </c>
      <c r="BY172" s="26">
        <f t="shared" si="209"/>
        <v>5.1875</v>
      </c>
      <c r="BZ172" s="26"/>
      <c r="CA172" s="26">
        <f t="shared" si="210"/>
        <v>7.91015625</v>
      </c>
      <c r="CB172" s="16">
        <v>0</v>
      </c>
      <c r="CC172" s="16">
        <v>10</v>
      </c>
      <c r="CD172" s="20">
        <f t="shared" si="249"/>
        <v>100</v>
      </c>
      <c r="CE172" s="40">
        <v>2.30769230769</v>
      </c>
      <c r="CF172" s="46">
        <f t="shared" si="250"/>
        <v>32.402366863931597</v>
      </c>
      <c r="CG172" s="60">
        <f>Table1[[#This Row],[PROMEDIO-HUMANO]]/10</f>
        <v>0.8</v>
      </c>
      <c r="CH172" s="40">
        <v>7.69230769231</v>
      </c>
      <c r="CI172" s="16">
        <v>2.12</v>
      </c>
      <c r="CJ172" s="16">
        <f t="shared" si="211"/>
        <v>6.88</v>
      </c>
      <c r="CK172">
        <f>POWER((Table1[[#This Row],[PROMEDIO-HUMANO]]-CJ172),2)</f>
        <v>1.2544000000000002</v>
      </c>
      <c r="CL172">
        <v>1.2544000000000002</v>
      </c>
      <c r="CM172">
        <v>1.2096774193499999</v>
      </c>
      <c r="CN172" s="68">
        <f t="shared" si="251"/>
        <v>46.10848074928527</v>
      </c>
      <c r="CO172" s="16">
        <f>ABS(Table1[[#This Row],[PROMEDIO-HUMANO]]-CJ172)</f>
        <v>1.1200000000000001</v>
      </c>
      <c r="CP172" s="16">
        <f>ABS(Table1[[#This Row],[PROMEDIO-HUMANO]]-CM172)</f>
        <v>6.7903225806499998</v>
      </c>
    </row>
    <row r="173" spans="1:94" ht="25.5">
      <c r="A173">
        <v>1</v>
      </c>
      <c r="B173" s="15" t="s">
        <v>277</v>
      </c>
      <c r="C173" s="16">
        <v>5</v>
      </c>
      <c r="D173" s="16">
        <f t="shared" si="168"/>
        <v>25</v>
      </c>
      <c r="E173" s="28">
        <v>10</v>
      </c>
      <c r="F173" s="16">
        <f t="shared" si="212"/>
        <v>100</v>
      </c>
      <c r="G173" s="16">
        <v>8</v>
      </c>
      <c r="H173" s="16">
        <f t="shared" si="213"/>
        <v>64</v>
      </c>
      <c r="I173" s="16">
        <v>10</v>
      </c>
      <c r="J173" s="16">
        <f t="shared" si="214"/>
        <v>100</v>
      </c>
      <c r="K173" s="26">
        <f t="shared" si="215"/>
        <v>8.25</v>
      </c>
      <c r="L173" s="26">
        <v>1.5789473684199999</v>
      </c>
      <c r="M173" s="26">
        <f t="shared" si="216"/>
        <v>44.502943213310445</v>
      </c>
      <c r="N173" s="26">
        <f t="shared" si="217"/>
        <v>6.6710526315800003</v>
      </c>
      <c r="O173" s="61">
        <v>3</v>
      </c>
      <c r="P173" s="44">
        <f t="shared" si="218"/>
        <v>27.5625</v>
      </c>
      <c r="Q173" s="61">
        <v>10</v>
      </c>
      <c r="R173" s="61">
        <f t="shared" si="219"/>
        <v>3.0625</v>
      </c>
      <c r="S173" s="61">
        <v>5</v>
      </c>
      <c r="T173" s="61">
        <f t="shared" si="220"/>
        <v>10.5625</v>
      </c>
      <c r="U173" s="61">
        <v>1</v>
      </c>
      <c r="V173" s="61">
        <f t="shared" si="221"/>
        <v>52.5625</v>
      </c>
      <c r="W173" s="61">
        <v>3</v>
      </c>
      <c r="X173" s="61">
        <f t="shared" si="222"/>
        <v>27.5625</v>
      </c>
      <c r="Y173" s="61">
        <v>2</v>
      </c>
      <c r="Z173" s="61">
        <f t="shared" si="223"/>
        <v>39.0625</v>
      </c>
      <c r="AA173" s="61">
        <v>9</v>
      </c>
      <c r="AB173" s="61">
        <f t="shared" si="224"/>
        <v>0.5625</v>
      </c>
      <c r="AC173" s="61">
        <v>3</v>
      </c>
      <c r="AD173" s="61">
        <f t="shared" si="225"/>
        <v>27.5625</v>
      </c>
      <c r="AE173" s="61">
        <v>1</v>
      </c>
      <c r="AF173" s="61">
        <f t="shared" si="226"/>
        <v>52.5625</v>
      </c>
      <c r="AG173" s="61">
        <v>5</v>
      </c>
      <c r="AH173" s="61">
        <f t="shared" si="227"/>
        <v>10.5625</v>
      </c>
      <c r="AI173" s="61">
        <v>7</v>
      </c>
      <c r="AJ173" s="61">
        <f t="shared" si="228"/>
        <v>1.5625</v>
      </c>
      <c r="AK173" s="61">
        <v>8</v>
      </c>
      <c r="AL173" s="61">
        <f t="shared" si="229"/>
        <v>6.25E-2</v>
      </c>
      <c r="AM173" s="61">
        <v>7</v>
      </c>
      <c r="AN173" s="61">
        <f t="shared" si="230"/>
        <v>1.5625</v>
      </c>
      <c r="AO173" s="61">
        <v>4</v>
      </c>
      <c r="AP173" s="61">
        <f t="shared" si="231"/>
        <v>18.0625</v>
      </c>
      <c r="AQ173" s="61">
        <v>0</v>
      </c>
      <c r="AR173" s="61">
        <f t="shared" si="232"/>
        <v>68.0625</v>
      </c>
      <c r="AS173" s="61">
        <v>5</v>
      </c>
      <c r="AT173" s="61">
        <f t="shared" si="233"/>
        <v>10.5625</v>
      </c>
      <c r="AU173" s="61">
        <v>9</v>
      </c>
      <c r="AV173" s="61">
        <f t="shared" si="234"/>
        <v>0.5625</v>
      </c>
      <c r="AW173" s="61">
        <v>10</v>
      </c>
      <c r="AX173" s="61">
        <f t="shared" si="235"/>
        <v>3.0625</v>
      </c>
      <c r="AY173" s="61">
        <v>4</v>
      </c>
      <c r="AZ173" s="61">
        <f t="shared" si="236"/>
        <v>18.0625</v>
      </c>
      <c r="BA173" s="61">
        <v>0</v>
      </c>
      <c r="BB173" s="61">
        <f t="shared" si="237"/>
        <v>68.0625</v>
      </c>
      <c r="BC173" s="61">
        <v>2</v>
      </c>
      <c r="BD173" s="61">
        <f t="shared" si="238"/>
        <v>39.0625</v>
      </c>
      <c r="BE173" s="61">
        <v>4</v>
      </c>
      <c r="BF173" s="61">
        <f t="shared" si="239"/>
        <v>18.0625</v>
      </c>
      <c r="BG173" s="61">
        <v>6</v>
      </c>
      <c r="BH173" s="61">
        <f t="shared" si="240"/>
        <v>5.0625</v>
      </c>
      <c r="BI173" s="61">
        <v>8</v>
      </c>
      <c r="BJ173" s="61">
        <f t="shared" si="241"/>
        <v>6.25E-2</v>
      </c>
      <c r="BK173" s="61">
        <v>6</v>
      </c>
      <c r="BL173" s="61">
        <f t="shared" si="242"/>
        <v>5.0625</v>
      </c>
      <c r="BM173" s="61">
        <v>8</v>
      </c>
      <c r="BN173" s="61">
        <f t="shared" si="243"/>
        <v>6.25E-2</v>
      </c>
      <c r="BO173" s="61">
        <v>3</v>
      </c>
      <c r="BP173" s="61">
        <f t="shared" si="244"/>
        <v>27.5625</v>
      </c>
      <c r="BQ173" s="61">
        <v>1</v>
      </c>
      <c r="BR173" s="61">
        <f t="shared" si="245"/>
        <v>52.5625</v>
      </c>
      <c r="BS173" s="61">
        <v>6</v>
      </c>
      <c r="BT173" s="61">
        <f t="shared" si="246"/>
        <v>5.0625</v>
      </c>
      <c r="BU173" s="61">
        <v>5</v>
      </c>
      <c r="BV173" s="61">
        <f t="shared" si="247"/>
        <v>10.5625</v>
      </c>
      <c r="BW173" s="30">
        <v>7</v>
      </c>
      <c r="BX173" s="20">
        <f t="shared" si="248"/>
        <v>1.5625</v>
      </c>
      <c r="BY173" s="26">
        <f t="shared" si="209"/>
        <v>4.9375</v>
      </c>
      <c r="BZ173" s="26"/>
      <c r="CA173" s="26">
        <f t="shared" si="210"/>
        <v>10.97265625</v>
      </c>
      <c r="CB173" s="16">
        <v>0</v>
      </c>
      <c r="CC173" s="16">
        <v>10</v>
      </c>
      <c r="CD173" s="20">
        <f t="shared" si="249"/>
        <v>100</v>
      </c>
      <c r="CE173" s="40">
        <v>1.6666666666700001</v>
      </c>
      <c r="CF173" s="46">
        <f t="shared" si="250"/>
        <v>43.340277777733888</v>
      </c>
      <c r="CG173" s="60">
        <f>Table1[[#This Row],[PROMEDIO-HUMANO]]/10</f>
        <v>0.82499999999999996</v>
      </c>
      <c r="CH173" s="40">
        <v>8.3333333333299997</v>
      </c>
      <c r="CI173" s="16">
        <v>2.12</v>
      </c>
      <c r="CJ173" s="16">
        <f t="shared" si="211"/>
        <v>6.88</v>
      </c>
      <c r="CK173">
        <f>POWER((Table1[[#This Row],[PROMEDIO-HUMANO]]-CJ173),2)</f>
        <v>1.8769000000000002</v>
      </c>
      <c r="CL173">
        <v>1.8769000000000002</v>
      </c>
      <c r="CM173">
        <v>0.81521739130399995</v>
      </c>
      <c r="CN173" s="68">
        <f t="shared" si="251"/>
        <v>55.275992438568508</v>
      </c>
      <c r="CO173" s="16">
        <f>ABS(Table1[[#This Row],[PROMEDIO-HUMANO]]-CJ173)</f>
        <v>1.37</v>
      </c>
      <c r="CP173" s="16">
        <f>ABS(Table1[[#This Row],[PROMEDIO-HUMANO]]-CM173)</f>
        <v>7.4347826086960005</v>
      </c>
    </row>
    <row r="174" spans="1:94" ht="25.5">
      <c r="A174">
        <v>1</v>
      </c>
      <c r="B174" s="15" t="s">
        <v>279</v>
      </c>
      <c r="C174" s="16">
        <v>3</v>
      </c>
      <c r="D174" s="16">
        <f t="shared" si="168"/>
        <v>9</v>
      </c>
      <c r="E174" s="28">
        <v>10</v>
      </c>
      <c r="F174" s="16">
        <f t="shared" si="212"/>
        <v>100</v>
      </c>
      <c r="G174" s="16">
        <v>10</v>
      </c>
      <c r="H174" s="16">
        <f t="shared" si="213"/>
        <v>100</v>
      </c>
      <c r="I174" s="16">
        <v>10</v>
      </c>
      <c r="J174" s="16">
        <f t="shared" si="214"/>
        <v>100</v>
      </c>
      <c r="K174" s="26">
        <f t="shared" si="215"/>
        <v>8.25</v>
      </c>
      <c r="L174" s="26">
        <v>5.76923076923</v>
      </c>
      <c r="M174" s="26">
        <f t="shared" si="216"/>
        <v>6.1542159763351778</v>
      </c>
      <c r="N174" s="26">
        <f t="shared" si="217"/>
        <v>2.48076923077</v>
      </c>
      <c r="O174" s="61">
        <v>9</v>
      </c>
      <c r="P174" s="44">
        <f t="shared" si="218"/>
        <v>0.5625</v>
      </c>
      <c r="Q174" s="61">
        <v>6</v>
      </c>
      <c r="R174" s="61">
        <f t="shared" si="219"/>
        <v>5.0625</v>
      </c>
      <c r="S174" s="61">
        <v>9</v>
      </c>
      <c r="T174" s="61">
        <f t="shared" si="220"/>
        <v>0.5625</v>
      </c>
      <c r="U174" s="61">
        <v>5</v>
      </c>
      <c r="V174" s="61">
        <f t="shared" si="221"/>
        <v>10.5625</v>
      </c>
      <c r="W174" s="61">
        <v>1</v>
      </c>
      <c r="X174" s="61">
        <f t="shared" si="222"/>
        <v>52.5625</v>
      </c>
      <c r="Y174" s="61">
        <v>5</v>
      </c>
      <c r="Z174" s="61">
        <f t="shared" si="223"/>
        <v>10.5625</v>
      </c>
      <c r="AA174" s="61">
        <v>6</v>
      </c>
      <c r="AB174" s="61">
        <f t="shared" si="224"/>
        <v>5.0625</v>
      </c>
      <c r="AC174" s="61">
        <v>1</v>
      </c>
      <c r="AD174" s="61">
        <f t="shared" si="225"/>
        <v>52.5625</v>
      </c>
      <c r="AE174" s="61">
        <v>2</v>
      </c>
      <c r="AF174" s="61">
        <f t="shared" si="226"/>
        <v>39.0625</v>
      </c>
      <c r="AG174" s="61">
        <v>6</v>
      </c>
      <c r="AH174" s="61">
        <f t="shared" si="227"/>
        <v>5.0625</v>
      </c>
      <c r="AI174" s="61">
        <v>6</v>
      </c>
      <c r="AJ174" s="61">
        <f t="shared" si="228"/>
        <v>5.0625</v>
      </c>
      <c r="AK174" s="61">
        <v>5</v>
      </c>
      <c r="AL174" s="61">
        <f t="shared" si="229"/>
        <v>10.5625</v>
      </c>
      <c r="AM174" s="61">
        <v>5</v>
      </c>
      <c r="AN174" s="61">
        <f t="shared" si="230"/>
        <v>10.5625</v>
      </c>
      <c r="AO174" s="61">
        <v>4</v>
      </c>
      <c r="AP174" s="61">
        <f t="shared" si="231"/>
        <v>18.0625</v>
      </c>
      <c r="AQ174" s="61">
        <v>0</v>
      </c>
      <c r="AR174" s="61">
        <f t="shared" si="232"/>
        <v>68.0625</v>
      </c>
      <c r="AS174" s="61">
        <v>1</v>
      </c>
      <c r="AT174" s="61">
        <f t="shared" si="233"/>
        <v>52.5625</v>
      </c>
      <c r="AU174" s="61">
        <v>2</v>
      </c>
      <c r="AV174" s="61">
        <f t="shared" si="234"/>
        <v>39.0625</v>
      </c>
      <c r="AW174" s="61">
        <v>4</v>
      </c>
      <c r="AX174" s="61">
        <f t="shared" si="235"/>
        <v>18.0625</v>
      </c>
      <c r="AY174" s="61">
        <v>5</v>
      </c>
      <c r="AZ174" s="61">
        <f t="shared" si="236"/>
        <v>10.5625</v>
      </c>
      <c r="BA174" s="61">
        <v>10</v>
      </c>
      <c r="BB174" s="61">
        <f t="shared" si="237"/>
        <v>3.0625</v>
      </c>
      <c r="BC174" s="61">
        <v>9</v>
      </c>
      <c r="BD174" s="61">
        <f t="shared" si="238"/>
        <v>0.5625</v>
      </c>
      <c r="BE174" s="61">
        <v>1</v>
      </c>
      <c r="BF174" s="61">
        <f t="shared" si="239"/>
        <v>52.5625</v>
      </c>
      <c r="BG174" s="61">
        <v>5</v>
      </c>
      <c r="BH174" s="61">
        <f t="shared" si="240"/>
        <v>10.5625</v>
      </c>
      <c r="BI174" s="61">
        <v>2</v>
      </c>
      <c r="BJ174" s="61">
        <f t="shared" si="241"/>
        <v>39.0625</v>
      </c>
      <c r="BK174" s="61">
        <v>3</v>
      </c>
      <c r="BL174" s="61">
        <f t="shared" si="242"/>
        <v>27.5625</v>
      </c>
      <c r="BM174" s="61">
        <v>7</v>
      </c>
      <c r="BN174" s="61">
        <f t="shared" si="243"/>
        <v>1.5625</v>
      </c>
      <c r="BO174" s="61">
        <v>0</v>
      </c>
      <c r="BP174" s="61">
        <f t="shared" si="244"/>
        <v>68.0625</v>
      </c>
      <c r="BQ174" s="61">
        <v>8</v>
      </c>
      <c r="BR174" s="61">
        <f t="shared" si="245"/>
        <v>6.25E-2</v>
      </c>
      <c r="BS174" s="61">
        <v>5</v>
      </c>
      <c r="BT174" s="61">
        <f t="shared" si="246"/>
        <v>10.5625</v>
      </c>
      <c r="BU174" s="61">
        <v>8</v>
      </c>
      <c r="BV174" s="61">
        <f t="shared" si="247"/>
        <v>6.25E-2</v>
      </c>
      <c r="BW174" s="30">
        <v>9</v>
      </c>
      <c r="BX174" s="20">
        <f t="shared" si="248"/>
        <v>0.5625</v>
      </c>
      <c r="BY174" s="26">
        <f t="shared" si="209"/>
        <v>4.8125</v>
      </c>
      <c r="BZ174" s="26"/>
      <c r="CA174" s="26">
        <f t="shared" si="210"/>
        <v>11.81640625</v>
      </c>
      <c r="CB174" s="16">
        <v>0</v>
      </c>
      <c r="CC174" s="16">
        <v>10</v>
      </c>
      <c r="CD174" s="20">
        <f t="shared" si="249"/>
        <v>100</v>
      </c>
      <c r="CE174" s="40">
        <v>1.3043478260900001</v>
      </c>
      <c r="CF174" s="46">
        <f t="shared" si="250"/>
        <v>48.24208412094071</v>
      </c>
      <c r="CG174" s="60">
        <f>Table1[[#This Row],[PROMEDIO-HUMANO]]/10</f>
        <v>0.82499999999999996</v>
      </c>
      <c r="CH174" s="40">
        <v>8.6956521739100001</v>
      </c>
      <c r="CI174" s="16">
        <v>6.86</v>
      </c>
      <c r="CJ174" s="16">
        <f t="shared" si="211"/>
        <v>2.1399999999999997</v>
      </c>
      <c r="CK174">
        <f>POWER((Table1[[#This Row],[PROMEDIO-HUMANO]]-CJ174),2)</f>
        <v>37.332100000000004</v>
      </c>
      <c r="CL174">
        <v>31.472100000000005</v>
      </c>
      <c r="CM174">
        <v>0.546875</v>
      </c>
      <c r="CN174" s="68">
        <f t="shared" si="251"/>
        <v>59.338134765625</v>
      </c>
      <c r="CO174" s="16">
        <f>ABS(Table1[[#This Row],[PROMEDIO-HUMANO]]-CJ174)</f>
        <v>6.11</v>
      </c>
      <c r="CP174" s="16">
        <f>ABS(Table1[[#This Row],[PROMEDIO-HUMANO]]-CM174)</f>
        <v>7.703125</v>
      </c>
    </row>
    <row r="175" spans="1:94" ht="25.5">
      <c r="A175">
        <v>1</v>
      </c>
      <c r="B175" s="17" t="s">
        <v>280</v>
      </c>
      <c r="C175" s="16">
        <v>3</v>
      </c>
      <c r="D175" s="16">
        <f t="shared" si="168"/>
        <v>9</v>
      </c>
      <c r="E175" s="28">
        <v>10</v>
      </c>
      <c r="F175" s="16">
        <f t="shared" si="212"/>
        <v>100</v>
      </c>
      <c r="G175" s="16">
        <v>10</v>
      </c>
      <c r="H175" s="16">
        <f t="shared" si="213"/>
        <v>100</v>
      </c>
      <c r="I175" s="16">
        <v>8</v>
      </c>
      <c r="J175" s="16">
        <f t="shared" si="214"/>
        <v>64</v>
      </c>
      <c r="K175" s="26">
        <f t="shared" si="215"/>
        <v>7.75</v>
      </c>
      <c r="L175" s="26">
        <v>2.30769230769</v>
      </c>
      <c r="M175" s="26">
        <f t="shared" si="216"/>
        <v>29.618713017776599</v>
      </c>
      <c r="N175" s="26">
        <f t="shared" si="217"/>
        <v>5.44230769231</v>
      </c>
      <c r="O175" s="61">
        <v>7</v>
      </c>
      <c r="P175" s="44">
        <f t="shared" si="218"/>
        <v>0.5625</v>
      </c>
      <c r="Q175" s="61">
        <v>6</v>
      </c>
      <c r="R175" s="61">
        <f t="shared" si="219"/>
        <v>3.0625</v>
      </c>
      <c r="S175" s="61">
        <v>4</v>
      </c>
      <c r="T175" s="61">
        <f t="shared" si="220"/>
        <v>14.0625</v>
      </c>
      <c r="U175" s="61">
        <v>4</v>
      </c>
      <c r="V175" s="61">
        <f t="shared" si="221"/>
        <v>14.0625</v>
      </c>
      <c r="W175" s="61">
        <v>7</v>
      </c>
      <c r="X175" s="61">
        <f t="shared" si="222"/>
        <v>0.5625</v>
      </c>
      <c r="Y175" s="61">
        <v>8</v>
      </c>
      <c r="Z175" s="61">
        <f t="shared" si="223"/>
        <v>6.25E-2</v>
      </c>
      <c r="AA175" s="61">
        <v>9</v>
      </c>
      <c r="AB175" s="61">
        <f t="shared" si="224"/>
        <v>1.5625</v>
      </c>
      <c r="AC175" s="61">
        <v>2</v>
      </c>
      <c r="AD175" s="61">
        <f t="shared" si="225"/>
        <v>33.0625</v>
      </c>
      <c r="AE175" s="61">
        <v>2</v>
      </c>
      <c r="AF175" s="61">
        <f t="shared" si="226"/>
        <v>33.0625</v>
      </c>
      <c r="AG175" s="61">
        <v>0</v>
      </c>
      <c r="AH175" s="61">
        <f t="shared" si="227"/>
        <v>60.0625</v>
      </c>
      <c r="AI175" s="61">
        <v>10</v>
      </c>
      <c r="AJ175" s="61">
        <f t="shared" si="228"/>
        <v>5.0625</v>
      </c>
      <c r="AK175" s="61">
        <v>10</v>
      </c>
      <c r="AL175" s="61">
        <f t="shared" si="229"/>
        <v>5.0625</v>
      </c>
      <c r="AM175" s="61">
        <v>7</v>
      </c>
      <c r="AN175" s="61">
        <f t="shared" si="230"/>
        <v>0.5625</v>
      </c>
      <c r="AO175" s="61">
        <v>6</v>
      </c>
      <c r="AP175" s="61">
        <f t="shared" si="231"/>
        <v>3.0625</v>
      </c>
      <c r="AQ175" s="61">
        <v>2</v>
      </c>
      <c r="AR175" s="61">
        <f t="shared" si="232"/>
        <v>33.0625</v>
      </c>
      <c r="AS175" s="61">
        <v>7</v>
      </c>
      <c r="AT175" s="61">
        <f t="shared" si="233"/>
        <v>0.5625</v>
      </c>
      <c r="AU175" s="61">
        <v>9</v>
      </c>
      <c r="AV175" s="61">
        <f t="shared" si="234"/>
        <v>1.5625</v>
      </c>
      <c r="AW175" s="61">
        <v>9</v>
      </c>
      <c r="AX175" s="61">
        <f t="shared" si="235"/>
        <v>1.5625</v>
      </c>
      <c r="AY175" s="61">
        <v>7</v>
      </c>
      <c r="AZ175" s="61">
        <f t="shared" si="236"/>
        <v>0.5625</v>
      </c>
      <c r="BA175" s="61">
        <v>9</v>
      </c>
      <c r="BB175" s="61">
        <f t="shared" si="237"/>
        <v>1.5625</v>
      </c>
      <c r="BC175" s="61">
        <v>3</v>
      </c>
      <c r="BD175" s="61">
        <f t="shared" si="238"/>
        <v>22.5625</v>
      </c>
      <c r="BE175" s="61">
        <v>10</v>
      </c>
      <c r="BF175" s="61">
        <f t="shared" si="239"/>
        <v>5.0625</v>
      </c>
      <c r="BG175" s="61">
        <v>1</v>
      </c>
      <c r="BH175" s="61">
        <f t="shared" si="240"/>
        <v>45.5625</v>
      </c>
      <c r="BI175" s="61">
        <v>5</v>
      </c>
      <c r="BJ175" s="61">
        <f t="shared" si="241"/>
        <v>7.5625</v>
      </c>
      <c r="BK175" s="61">
        <v>5</v>
      </c>
      <c r="BL175" s="61">
        <f t="shared" si="242"/>
        <v>7.5625</v>
      </c>
      <c r="BM175" s="61">
        <v>5</v>
      </c>
      <c r="BN175" s="61">
        <f t="shared" si="243"/>
        <v>7.5625</v>
      </c>
      <c r="BO175" s="61">
        <v>6</v>
      </c>
      <c r="BP175" s="61">
        <f t="shared" si="244"/>
        <v>3.0625</v>
      </c>
      <c r="BQ175" s="61">
        <v>6</v>
      </c>
      <c r="BR175" s="61">
        <f t="shared" si="245"/>
        <v>3.0625</v>
      </c>
      <c r="BS175" s="61">
        <v>4</v>
      </c>
      <c r="BT175" s="61">
        <f t="shared" si="246"/>
        <v>14.0625</v>
      </c>
      <c r="BU175" s="61">
        <v>5</v>
      </c>
      <c r="BV175" s="61">
        <f t="shared" si="247"/>
        <v>7.5625</v>
      </c>
      <c r="BW175" s="30">
        <v>9</v>
      </c>
      <c r="BX175" s="20">
        <f t="shared" si="248"/>
        <v>1.5625</v>
      </c>
      <c r="BY175" s="26">
        <f>AVERAGE(BW175,BU175,BS175,BS175,BQ175,BO175,BM175,BK175,BI175,BG175,BE175,BC175,BA175,AY175,AW175,AU175,AS175,AQ175,AO175,AM175,AK175,AI175,AG175,AE175,AC175,AA175,Y175,W175,U175,S175,Q175,O175)</f>
        <v>5.875</v>
      </c>
      <c r="BZ175" s="26"/>
      <c r="CA175" s="26">
        <f t="shared" si="210"/>
        <v>3.515625</v>
      </c>
      <c r="CB175" s="16">
        <v>0</v>
      </c>
      <c r="CC175" s="16">
        <v>10</v>
      </c>
      <c r="CD175" s="20">
        <f t="shared" si="249"/>
        <v>100</v>
      </c>
      <c r="CE175" s="40">
        <v>0</v>
      </c>
      <c r="CF175" s="46">
        <f t="shared" si="250"/>
        <v>60.0625</v>
      </c>
      <c r="CG175" s="60">
        <f>Table1[[#This Row],[PROMEDIO-HUMANO]]/10</f>
        <v>0.77500000000000002</v>
      </c>
      <c r="CH175" s="40">
        <v>10</v>
      </c>
      <c r="CI175" s="16">
        <v>0</v>
      </c>
      <c r="CJ175" s="16">
        <f>9-CI175</f>
        <v>9</v>
      </c>
      <c r="CK175">
        <f>POWER((Table1[[#This Row],[PROMEDIO-HUMANO]]-CJ175),2)</f>
        <v>1.5625</v>
      </c>
      <c r="CL175">
        <v>1</v>
      </c>
      <c r="CM175" s="68" t="e">
        <f>POWER((K175-#REF!),2)</f>
        <v>#REF!</v>
      </c>
      <c r="CN175" s="16">
        <f>ABS(Table1[[#This Row],[PROMEDIO-HUMANO]]-CJ175)</f>
        <v>1.25</v>
      </c>
      <c r="CO175" s="16" t="e">
        <f>ABS(Table1[[#This Row],[PROMEDIO-HUMANO]]-#REF!)</f>
        <v>#REF!</v>
      </c>
    </row>
    <row r="176" spans="1:94" ht="15.75" thickBot="1">
      <c r="B176" s="22" t="s">
        <v>399</v>
      </c>
      <c r="C176">
        <f>SUM(C66:C175)</f>
        <v>392</v>
      </c>
      <c r="D176" s="23"/>
      <c r="E176">
        <f>SUM(E66:E175)</f>
        <v>495</v>
      </c>
      <c r="G176">
        <f>SUM(G66:G175)</f>
        <v>325</v>
      </c>
      <c r="I176">
        <f>SUM(I66:I175)</f>
        <v>685</v>
      </c>
      <c r="L176" s="25">
        <f>AVERAGE(Table1[NOSWEARING])</f>
        <v>2.3166259008233916</v>
      </c>
      <c r="M176" s="57">
        <f>AVERAGE(M2:M175)</f>
        <v>5.3684346937929321</v>
      </c>
      <c r="N176" s="25">
        <f>AVERAGE(N2:N175)</f>
        <v>1.857842555580631</v>
      </c>
      <c r="O176" s="25"/>
      <c r="P176" s="25">
        <f>AVERAGE(Table1[mse '#1])</f>
        <v>15.209410919540231</v>
      </c>
      <c r="Q176" s="25"/>
      <c r="R176" s="25">
        <f>AVERAGE(Table1[MSE '#2])</f>
        <v>14.258261494252874</v>
      </c>
      <c r="S176" s="25"/>
      <c r="T176" s="25">
        <f>AVERAGE(Table1[MSE '#3])</f>
        <v>12.689295977011493</v>
      </c>
      <c r="U176" s="25"/>
      <c r="V176" s="25">
        <f>AVERAGE(Table1[MSE '#4])</f>
        <v>14.92492816091954</v>
      </c>
      <c r="W176" s="25"/>
      <c r="X176" s="25">
        <f>AVERAGE(Table1[MSE '#5])</f>
        <v>15.574353448275861</v>
      </c>
      <c r="Y176" s="25"/>
      <c r="Z176" s="25">
        <f>AVERAGE(Table1[MSE '#6])</f>
        <v>13.491020114942529</v>
      </c>
      <c r="AA176" s="25"/>
      <c r="AB176" s="25">
        <f>AVERAGE(AB2:AB175)</f>
        <v>15.335847701149426</v>
      </c>
      <c r="AC176" s="25"/>
      <c r="AD176" s="25">
        <f>AVERAGE(AD2:AD175)</f>
        <v>13.559985632183908</v>
      </c>
      <c r="AE176" s="25"/>
      <c r="AF176" s="25">
        <f>AVERAGE(AF2:AF175)</f>
        <v>15.232399425287356</v>
      </c>
      <c r="AG176" s="25"/>
      <c r="AH176" s="25">
        <f>AVERAGE(AH2:AH175)</f>
        <v>15.151939655172415</v>
      </c>
      <c r="AI176" s="25"/>
      <c r="AJ176" s="25">
        <f>AVERAGE(AJ2:AJ175)</f>
        <v>15.350215517241379</v>
      </c>
      <c r="AK176" s="25"/>
      <c r="AL176" s="25">
        <f>AVERAGE(AL2:AL175)</f>
        <v>15.901939655172415</v>
      </c>
      <c r="AM176" s="25"/>
      <c r="AN176" s="25">
        <f>AVERAGE(AN2:AN175)</f>
        <v>15.054238505747126</v>
      </c>
      <c r="AO176" s="25"/>
      <c r="AP176" s="25">
        <f>AVERAGE(AP2:AP175)</f>
        <v>14.56573275862069</v>
      </c>
      <c r="AQ176" s="25"/>
      <c r="AR176" s="25">
        <f>AVERAGE(AR2:AR175)</f>
        <v>13.264008620689655</v>
      </c>
      <c r="AS176" s="25"/>
      <c r="AT176" s="25">
        <f>AVERAGE(AT2:AT175)</f>
        <v>13.916307471264368</v>
      </c>
      <c r="AU176" s="25"/>
      <c r="AV176" s="25">
        <f>AVERAGE(AV2:AV175)</f>
        <v>13.947916666666666</v>
      </c>
      <c r="AW176" s="25"/>
      <c r="AX176" s="25">
        <f>AVERAGE(AX2:AX175)</f>
        <v>14.741020114942529</v>
      </c>
      <c r="AY176" s="25"/>
      <c r="AZ176" s="25">
        <f>AVERAGE(AZ2:AZ175)</f>
        <v>15.712284482758621</v>
      </c>
      <c r="BA176" s="25"/>
      <c r="BB176" s="25">
        <f>AVERAGE(BB2:BB175)</f>
        <v>15.723778735632184</v>
      </c>
      <c r="BC176" s="25"/>
      <c r="BD176" s="25">
        <f>AVERAGE(BD2:BD175)</f>
        <v>14.447916666666666</v>
      </c>
      <c r="BE176" s="25"/>
      <c r="BF176" s="25">
        <f>AVERAGE(BF2:BF175)</f>
        <v>15.539870689655173</v>
      </c>
      <c r="BG176" s="25"/>
      <c r="BH176" s="25">
        <f>AVERAGE(BH2:BH175)</f>
        <v>15.321479885057471</v>
      </c>
      <c r="BI176" s="25"/>
      <c r="BJ176" s="25">
        <f>AVERAGE(BJ2:BJ175)</f>
        <v>13.608836206896552</v>
      </c>
      <c r="BK176" s="25"/>
      <c r="BL176" s="25">
        <f>AVERAGE(BL2:BL175)</f>
        <v>16.03125</v>
      </c>
      <c r="BM176" s="25"/>
      <c r="BN176" s="25">
        <f>AVERAGE(BN2:BN175)</f>
        <v>14.841594827586206</v>
      </c>
      <c r="BO176" s="25"/>
      <c r="BP176" s="25">
        <f>AVERAGE(BP2:BP175)</f>
        <v>14.786997126436782</v>
      </c>
      <c r="BQ176" s="25"/>
      <c r="BR176" s="25">
        <f>AVERAGE(BR2:BR175)</f>
        <v>13.304238505747126</v>
      </c>
      <c r="BS176" s="25"/>
      <c r="BT176" s="25">
        <f>AVERAGE(BT2:BT175)</f>
        <v>15.347341954022989</v>
      </c>
      <c r="BU176" s="25"/>
      <c r="BV176" s="25">
        <f>AVERAGE(BV2:BV175)</f>
        <v>14.223778735632184</v>
      </c>
      <c r="BX176" s="16">
        <f>AVERAGE(BX2:BX175)</f>
        <v>15.430675287356323</v>
      </c>
      <c r="BY176" s="16">
        <f>AVERAGE(BY2:BY175)</f>
        <v>5.036458333333333</v>
      </c>
      <c r="BZ176" s="16"/>
      <c r="CA176" s="16">
        <f>AVERAGE(CA2:CA175)</f>
        <v>5.338659527658046</v>
      </c>
      <c r="CB176" s="16"/>
      <c r="CC176" s="16"/>
      <c r="CD176" s="16">
        <f>AVERAGE(CD2:CD175)</f>
        <v>100</v>
      </c>
      <c r="CE176" s="40"/>
      <c r="CF176" s="47">
        <f>AVERAGE(CF2:CF175)</f>
        <v>8.4818723779932661</v>
      </c>
      <c r="CJ176" s="23">
        <f t="shared" ref="CJ176:CO176" si="252">AVERAGE(CJ2:CJ175)</f>
        <v>6.3133141762452345</v>
      </c>
      <c r="CK176">
        <f t="shared" si="252"/>
        <v>17.592373084291257</v>
      </c>
      <c r="CL176">
        <f>AVERAGE(CL3:CL175)</f>
        <v>16.196574084778497</v>
      </c>
      <c r="CM176" s="25" t="e">
        <f t="shared" si="252"/>
        <v>#REF!</v>
      </c>
      <c r="CN176" s="23">
        <f t="shared" si="252"/>
        <v>11.101704830623557</v>
      </c>
      <c r="CO176" s="23" t="e">
        <f t="shared" si="252"/>
        <v>#REF!</v>
      </c>
    </row>
    <row r="177" spans="2:93">
      <c r="B177" t="s">
        <v>400</v>
      </c>
      <c r="D177" s="23">
        <f>SUM(D2:D176)</f>
        <v>3066</v>
      </c>
      <c r="F177">
        <f>SUM(F2:F176)</f>
        <v>3439</v>
      </c>
      <c r="H177">
        <f>SUM(H2:H176)</f>
        <v>1759</v>
      </c>
      <c r="J177">
        <f>SUM(J2:J176)</f>
        <v>6007</v>
      </c>
      <c r="K177"/>
      <c r="L177"/>
      <c r="M177"/>
      <c r="BW177"/>
      <c r="BX177"/>
      <c r="BY177"/>
      <c r="BZ177"/>
      <c r="CE177"/>
      <c r="CF177"/>
    </row>
    <row r="178" spans="2:93">
      <c r="B178" t="s">
        <v>401</v>
      </c>
      <c r="C178" s="24">
        <f>SUM(A2:A175)</f>
        <v>174</v>
      </c>
      <c r="K178"/>
      <c r="L178"/>
      <c r="M178"/>
      <c r="BW178"/>
      <c r="BX178"/>
      <c r="BY178"/>
      <c r="BZ178"/>
      <c r="CE178"/>
      <c r="CF178"/>
    </row>
    <row r="179" spans="2:93">
      <c r="B179" t="s">
        <v>402</v>
      </c>
      <c r="C179" s="24">
        <v>4</v>
      </c>
      <c r="K179"/>
      <c r="L179"/>
      <c r="M179"/>
      <c r="BW179"/>
      <c r="BX179"/>
      <c r="BY179"/>
      <c r="BZ179"/>
      <c r="CE179"/>
      <c r="CF179"/>
    </row>
    <row r="180" spans="2:93">
      <c r="CG180" t="s">
        <v>521</v>
      </c>
      <c r="CM180" s="25">
        <f>MEDIAN(M2:M175)</f>
        <v>2.25</v>
      </c>
      <c r="CN180" s="39">
        <f>MEDIAN(CJ2:CJ175)</f>
        <v>6.88</v>
      </c>
      <c r="CO180" s="79" t="e">
        <f>MEDIAN(CM2:CM175)</f>
        <v>#REF!</v>
      </c>
    </row>
    <row r="181" spans="2:93">
      <c r="B181" t="s">
        <v>403</v>
      </c>
      <c r="C181">
        <f>((C176*C176)+(E176*E176)+(G176*G176)+(I176*I176))/C178</f>
        <v>5595.0517241379312</v>
      </c>
      <c r="K181"/>
      <c r="L181"/>
      <c r="M181"/>
      <c r="BW181"/>
      <c r="BX181"/>
      <c r="BY181"/>
      <c r="BZ181"/>
      <c r="CE181"/>
      <c r="CF181"/>
      <c r="CM181" t="s">
        <v>522</v>
      </c>
      <c r="CN181" t="s">
        <v>523</v>
      </c>
      <c r="CO181" t="s">
        <v>524</v>
      </c>
    </row>
    <row r="182" spans="2:93">
      <c r="B182" t="s">
        <v>404</v>
      </c>
      <c r="C182">
        <f>C176+E176+G176+I176</f>
        <v>1897</v>
      </c>
      <c r="D182">
        <f>(C182*C182)/(C178*4)</f>
        <v>5170.4152298850577</v>
      </c>
      <c r="K182"/>
      <c r="L182"/>
      <c r="M182"/>
      <c r="BW182"/>
      <c r="BX182"/>
      <c r="BY182"/>
      <c r="BZ182"/>
      <c r="CE182"/>
      <c r="CF182"/>
      <c r="CM182">
        <v>0</v>
      </c>
      <c r="CN182" t="s">
        <v>528</v>
      </c>
    </row>
    <row r="183" spans="2:93">
      <c r="B183" t="s">
        <v>405</v>
      </c>
      <c r="C183">
        <f>D177+F177+H177+J177</f>
        <v>14271</v>
      </c>
      <c r="K183"/>
      <c r="L183"/>
      <c r="M183"/>
      <c r="BW183"/>
      <c r="BX183"/>
      <c r="BY183"/>
      <c r="BZ183"/>
      <c r="CE183"/>
      <c r="CF183"/>
      <c r="CM183" t="s">
        <v>529</v>
      </c>
      <c r="CN183" t="s">
        <v>527</v>
      </c>
    </row>
    <row r="184" spans="2:93">
      <c r="B184" t="s">
        <v>406</v>
      </c>
      <c r="C184">
        <f>C181-D182</f>
        <v>424.63649425287349</v>
      </c>
      <c r="K184"/>
      <c r="L184"/>
      <c r="M184"/>
      <c r="BW184"/>
      <c r="BX184"/>
      <c r="BY184"/>
      <c r="BZ184"/>
      <c r="CE184"/>
      <c r="CF184"/>
      <c r="CM184" t="s">
        <v>525</v>
      </c>
      <c r="CN184" t="s">
        <v>526</v>
      </c>
    </row>
    <row r="185" spans="2:93">
      <c r="B185" t="s">
        <v>407</v>
      </c>
      <c r="C185">
        <f>C183-C181</f>
        <v>8675.9482758620688</v>
      </c>
      <c r="K185"/>
      <c r="L185"/>
      <c r="M185"/>
      <c r="BW185"/>
      <c r="BX185"/>
      <c r="BY185"/>
      <c r="BZ185"/>
      <c r="CE185"/>
      <c r="CF185"/>
      <c r="CM185" t="s">
        <v>530</v>
      </c>
      <c r="CN185" t="s">
        <v>531</v>
      </c>
    </row>
    <row r="186" spans="2:93">
      <c r="B186" t="s">
        <v>408</v>
      </c>
      <c r="C186">
        <f>C183-D182</f>
        <v>9100.5847701149432</v>
      </c>
      <c r="K186"/>
      <c r="L186"/>
      <c r="M186"/>
      <c r="BW186"/>
      <c r="BX186"/>
      <c r="BY186"/>
      <c r="BZ186"/>
      <c r="CE186"/>
      <c r="CF186"/>
      <c r="CM186" t="s">
        <v>532</v>
      </c>
      <c r="CN186" t="s">
        <v>533</v>
      </c>
    </row>
    <row r="187" spans="2:93">
      <c r="B187" t="s">
        <v>409</v>
      </c>
      <c r="C187" s="19">
        <f>C179-1</f>
        <v>3</v>
      </c>
      <c r="K187"/>
      <c r="L187"/>
      <c r="M187"/>
      <c r="BW187"/>
      <c r="BX187"/>
      <c r="BY187"/>
      <c r="BZ187"/>
      <c r="CE187"/>
      <c r="CF187"/>
    </row>
    <row r="188" spans="2:93">
      <c r="B188" t="s">
        <v>410</v>
      </c>
      <c r="C188" s="19">
        <f>C179*(C178-1)</f>
        <v>692</v>
      </c>
      <c r="K188"/>
      <c r="L188"/>
      <c r="M188"/>
      <c r="BW188"/>
      <c r="BX188"/>
      <c r="BY188"/>
      <c r="BZ188"/>
      <c r="CE188"/>
      <c r="CF188"/>
    </row>
    <row r="189" spans="2:93">
      <c r="B189" t="s">
        <v>411</v>
      </c>
      <c r="C189">
        <f>C184/C187</f>
        <v>141.54549808429115</v>
      </c>
      <c r="K189"/>
      <c r="L189"/>
      <c r="M189"/>
      <c r="BW189"/>
      <c r="BX189"/>
      <c r="BY189"/>
      <c r="BZ189"/>
      <c r="CE189"/>
      <c r="CF189"/>
    </row>
    <row r="190" spans="2:93">
      <c r="B190" t="s">
        <v>412</v>
      </c>
      <c r="C190">
        <f>C185/C188</f>
        <v>12.537497508471198</v>
      </c>
      <c r="K190"/>
      <c r="L190"/>
      <c r="M190"/>
      <c r="BW190"/>
      <c r="BX190"/>
      <c r="BY190"/>
      <c r="BZ190"/>
      <c r="CE190"/>
      <c r="CF190"/>
    </row>
    <row r="191" spans="2:93">
      <c r="B191" t="s">
        <v>434</v>
      </c>
      <c r="C191">
        <f>C189/C190</f>
        <v>11.289772778710685</v>
      </c>
      <c r="K191"/>
      <c r="L191"/>
      <c r="M191"/>
      <c r="BW191"/>
      <c r="BX191"/>
      <c r="BY191"/>
      <c r="BZ191"/>
      <c r="CE191"/>
      <c r="CF191"/>
    </row>
    <row r="192" spans="2:93">
      <c r="B192" t="s">
        <v>432</v>
      </c>
      <c r="C192" t="s">
        <v>433</v>
      </c>
      <c r="K192"/>
      <c r="L192"/>
      <c r="M192"/>
      <c r="BW192"/>
      <c r="BX192"/>
      <c r="BY192"/>
      <c r="BZ192"/>
      <c r="CE192"/>
      <c r="CF192"/>
    </row>
    <row r="193" spans="2:84" ht="15.75" customHeight="1">
      <c r="C193" t="s">
        <v>431</v>
      </c>
      <c r="K193"/>
      <c r="L193"/>
      <c r="M193"/>
      <c r="BW193"/>
      <c r="BX193"/>
      <c r="BY193"/>
      <c r="BZ193"/>
      <c r="CE193"/>
      <c r="CF193"/>
    </row>
    <row r="194" spans="2:84">
      <c r="B194" s="27" t="s">
        <v>415</v>
      </c>
      <c r="C194" s="45">
        <f>CORREL(K2:K175,L2:L175)</f>
        <v>0.35211582081831139</v>
      </c>
      <c r="K194"/>
      <c r="L194"/>
      <c r="M194"/>
      <c r="BW194"/>
      <c r="BX194"/>
      <c r="BY194"/>
      <c r="BZ194"/>
      <c r="CE194"/>
      <c r="CF194"/>
    </row>
  </sheetData>
  <mergeCells count="1">
    <mergeCell ref="C64:C65"/>
  </mergeCells>
  <conditionalFormatting sqref="C66:C175 C2:C64">
    <cfRule type="cellIs" priority="81" operator="between">
      <formula>4</formula>
      <formula>7</formula>
    </cfRule>
    <cfRule type="cellIs" dxfId="561" priority="82" operator="lessThan">
      <formula>4</formula>
    </cfRule>
    <cfRule type="cellIs" dxfId="560" priority="83" operator="greaterThan">
      <formula>7</formula>
    </cfRule>
  </conditionalFormatting>
  <conditionalFormatting sqref="C1:C175 I1:I175 G1:G175 E1:E175">
    <cfRule type="cellIs" dxfId="559" priority="80" operator="between">
      <formula>0</formula>
      <formula>4</formula>
    </cfRule>
  </conditionalFormatting>
  <conditionalFormatting sqref="C2:C176 I2:I176 G2:G176 E2:E176 CH2:CJ176 CO180 K2:CD176 CM175:CO176 CN2:CP174">
    <cfRule type="cellIs" dxfId="558" priority="79" operator="lessThan">
      <formula>4</formula>
    </cfRule>
  </conditionalFormatting>
  <conditionalFormatting sqref="C2:C176 I2:I176 G2:G176 E2:E176 CH2:CJ176 K2:CD176 CM175:CO176 CN2:CP174 CN180:CO180">
    <cfRule type="cellIs" dxfId="557" priority="77" operator="greaterThan">
      <formula>7</formula>
    </cfRule>
  </conditionalFormatting>
  <conditionalFormatting sqref="C2:C176 I2:I176 G2:G176 E2:E176 CH2:CJ176 K2:CD176 CM175:CO176 CN2:CP174 CN180:CO180">
    <cfRule type="cellIs" dxfId="556" priority="78" operator="between">
      <formula>4</formula>
      <formula>7</formula>
    </cfRule>
  </conditionalFormatting>
  <conditionalFormatting sqref="CE2:CF176 CI2:CI176">
    <cfRule type="cellIs" dxfId="555" priority="19" operator="between">
      <formula>4</formula>
      <formula>7</formula>
    </cfRule>
    <cfRule type="cellIs" dxfId="554" priority="20" operator="lessThan">
      <formula>4</formula>
    </cfRule>
    <cfRule type="cellIs" dxfId="553" priority="21" operator="greaterThan">
      <formula>7</formula>
    </cfRule>
  </conditionalFormatting>
  <conditionalFormatting sqref="CN180">
    <cfRule type="cellIs" dxfId="552" priority="9" operator="lessThan">
      <formula>4</formula>
    </cfRule>
  </conditionalFormatting>
  <conditionalFormatting sqref="CN180">
    <cfRule type="cellIs" dxfId="551" priority="6" operator="lessThan">
      <formula>4</formula>
    </cfRule>
  </conditionalFormatting>
  <conditionalFormatting sqref="CK2:CK176">
    <cfRule type="cellIs" dxfId="550" priority="1" operator="between">
      <formula>4</formula>
      <formula>7</formula>
    </cfRule>
    <cfRule type="cellIs" dxfId="549" priority="2" operator="lessThan">
      <formula>4</formula>
    </cfRule>
    <cfRule type="cellIs" dxfId="548" priority="3" operator="greaterThan">
      <formula>7</formula>
    </cfRule>
  </conditionalFormatting>
  <pageMargins left="0.7" right="0.7" top="0.75" bottom="0.75" header="0.3" footer="0.3"/>
  <pageSetup orientation="portrait"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dimension ref="A1:F113"/>
  <sheetViews>
    <sheetView workbookViewId="0">
      <selection activeCell="A18" sqref="A18"/>
    </sheetView>
  </sheetViews>
  <sheetFormatPr baseColWidth="10" defaultColWidth="9.140625" defaultRowHeight="15"/>
  <cols>
    <col min="1" max="1" width="89" customWidth="1"/>
    <col min="5" max="5" width="9.85546875" customWidth="1"/>
  </cols>
  <sheetData>
    <row r="1" spans="1:6">
      <c r="A1" t="s">
        <v>389</v>
      </c>
      <c r="B1" s="36" t="s">
        <v>423</v>
      </c>
      <c r="C1" s="36" t="s">
        <v>424</v>
      </c>
      <c r="D1" s="36" t="s">
        <v>425</v>
      </c>
      <c r="E1" s="36" t="s">
        <v>426</v>
      </c>
      <c r="F1" s="37" t="s">
        <v>398</v>
      </c>
    </row>
    <row r="2" spans="1:6">
      <c r="A2" s="31" t="s">
        <v>284</v>
      </c>
      <c r="B2" s="16">
        <v>1</v>
      </c>
      <c r="C2" s="16">
        <v>0</v>
      </c>
      <c r="D2" s="16">
        <v>2</v>
      </c>
      <c r="E2" s="16">
        <v>0</v>
      </c>
      <c r="F2">
        <f>(B2+C2+D2+E2)/4</f>
        <v>0.75</v>
      </c>
    </row>
    <row r="3" spans="1:6">
      <c r="A3" s="32" t="s">
        <v>285</v>
      </c>
      <c r="B3" s="16">
        <v>2</v>
      </c>
      <c r="C3" s="16">
        <v>1</v>
      </c>
      <c r="D3" s="16">
        <v>3</v>
      </c>
      <c r="E3" s="16">
        <v>5</v>
      </c>
      <c r="F3">
        <f t="shared" ref="F3:F66" si="0">(B3+C3+D3+E3)/4</f>
        <v>2.75</v>
      </c>
    </row>
    <row r="4" spans="1:6">
      <c r="A4" s="31" t="s">
        <v>286</v>
      </c>
      <c r="B4" s="16">
        <v>2</v>
      </c>
      <c r="C4" s="16">
        <v>1</v>
      </c>
      <c r="D4" s="16">
        <v>6</v>
      </c>
      <c r="E4" s="16">
        <v>4</v>
      </c>
      <c r="F4">
        <f t="shared" si="0"/>
        <v>3.25</v>
      </c>
    </row>
    <row r="5" spans="1:6">
      <c r="A5" s="32" t="s">
        <v>7</v>
      </c>
      <c r="B5" s="16">
        <v>2</v>
      </c>
      <c r="C5" s="16">
        <v>2</v>
      </c>
      <c r="D5" s="16">
        <v>10</v>
      </c>
      <c r="E5" s="16">
        <v>2</v>
      </c>
      <c r="F5">
        <f t="shared" si="0"/>
        <v>4</v>
      </c>
    </row>
    <row r="6" spans="1:6">
      <c r="A6" s="31" t="s">
        <v>287</v>
      </c>
      <c r="B6" s="16">
        <v>5</v>
      </c>
      <c r="C6" s="16">
        <v>6</v>
      </c>
      <c r="D6" s="16">
        <v>10</v>
      </c>
      <c r="E6" s="16">
        <v>7</v>
      </c>
      <c r="F6">
        <f t="shared" si="0"/>
        <v>7</v>
      </c>
    </row>
    <row r="7" spans="1:6" ht="25.5">
      <c r="A7" s="32" t="s">
        <v>288</v>
      </c>
      <c r="B7" s="16">
        <v>5</v>
      </c>
      <c r="C7" s="16">
        <v>5</v>
      </c>
      <c r="D7" s="16">
        <v>10</v>
      </c>
      <c r="E7" s="16">
        <v>7</v>
      </c>
      <c r="F7">
        <f t="shared" si="0"/>
        <v>6.75</v>
      </c>
    </row>
    <row r="8" spans="1:6">
      <c r="A8" s="31" t="s">
        <v>289</v>
      </c>
      <c r="B8" s="16">
        <v>8</v>
      </c>
      <c r="C8" s="16">
        <v>6</v>
      </c>
      <c r="D8" s="16">
        <v>10</v>
      </c>
      <c r="E8" s="16">
        <v>5</v>
      </c>
      <c r="F8">
        <f t="shared" si="0"/>
        <v>7.25</v>
      </c>
    </row>
    <row r="9" spans="1:6" ht="25.5">
      <c r="A9" s="32" t="s">
        <v>290</v>
      </c>
      <c r="B9" s="16">
        <v>8</v>
      </c>
      <c r="C9" s="16">
        <v>2</v>
      </c>
      <c r="D9" s="16">
        <v>10</v>
      </c>
      <c r="E9" s="16">
        <v>8</v>
      </c>
      <c r="F9">
        <f t="shared" si="0"/>
        <v>7</v>
      </c>
    </row>
    <row r="10" spans="1:6" ht="25.5">
      <c r="A10" s="31" t="s">
        <v>291</v>
      </c>
      <c r="B10" s="16">
        <v>0</v>
      </c>
      <c r="C10" s="16">
        <v>0</v>
      </c>
      <c r="D10" s="16">
        <v>2</v>
      </c>
      <c r="E10" s="16">
        <v>0</v>
      </c>
      <c r="F10">
        <f t="shared" si="0"/>
        <v>0.5</v>
      </c>
    </row>
    <row r="11" spans="1:6">
      <c r="A11" s="32" t="s">
        <v>292</v>
      </c>
      <c r="B11" s="16">
        <v>0</v>
      </c>
      <c r="C11" s="16">
        <v>0</v>
      </c>
      <c r="D11" s="16">
        <v>8</v>
      </c>
      <c r="E11" s="16">
        <v>1</v>
      </c>
      <c r="F11">
        <f t="shared" si="0"/>
        <v>2.25</v>
      </c>
    </row>
    <row r="12" spans="1:6">
      <c r="A12" s="31" t="s">
        <v>293</v>
      </c>
      <c r="B12" s="16">
        <v>0</v>
      </c>
      <c r="C12" s="16">
        <v>0</v>
      </c>
      <c r="D12" s="16">
        <v>3</v>
      </c>
      <c r="E12" s="16">
        <v>2</v>
      </c>
      <c r="F12">
        <f t="shared" si="0"/>
        <v>1.25</v>
      </c>
    </row>
    <row r="13" spans="1:6">
      <c r="A13" s="32" t="s">
        <v>294</v>
      </c>
      <c r="B13" s="16">
        <v>1</v>
      </c>
      <c r="C13" s="16">
        <v>0</v>
      </c>
      <c r="D13" s="16">
        <v>5</v>
      </c>
      <c r="E13" s="16">
        <v>3</v>
      </c>
      <c r="F13">
        <f t="shared" si="0"/>
        <v>2.25</v>
      </c>
    </row>
    <row r="14" spans="1:6">
      <c r="A14" s="31" t="s">
        <v>295</v>
      </c>
      <c r="B14" s="16">
        <v>5</v>
      </c>
      <c r="C14" s="16">
        <v>7</v>
      </c>
      <c r="D14" s="16">
        <v>10</v>
      </c>
      <c r="E14" s="16">
        <v>5</v>
      </c>
      <c r="F14">
        <f t="shared" si="0"/>
        <v>6.75</v>
      </c>
    </row>
    <row r="15" spans="1:6">
      <c r="A15" s="32" t="s">
        <v>296</v>
      </c>
      <c r="B15" s="16">
        <v>0</v>
      </c>
      <c r="C15" s="16">
        <v>0</v>
      </c>
      <c r="D15" s="16">
        <v>3</v>
      </c>
      <c r="E15" s="16">
        <v>2</v>
      </c>
      <c r="F15">
        <f t="shared" si="0"/>
        <v>1.25</v>
      </c>
    </row>
    <row r="16" spans="1:6" ht="25.5">
      <c r="A16" s="31" t="s">
        <v>297</v>
      </c>
      <c r="B16" s="16">
        <v>1</v>
      </c>
      <c r="C16" s="16">
        <v>2</v>
      </c>
      <c r="D16" s="16">
        <v>8</v>
      </c>
      <c r="E16" s="16">
        <v>4</v>
      </c>
      <c r="F16">
        <f t="shared" si="0"/>
        <v>3.75</v>
      </c>
    </row>
    <row r="17" spans="1:6">
      <c r="A17" s="32" t="s">
        <v>298</v>
      </c>
      <c r="B17" s="16">
        <v>1</v>
      </c>
      <c r="C17" s="16">
        <v>0</v>
      </c>
      <c r="D17" s="16">
        <v>9</v>
      </c>
      <c r="E17" s="16">
        <v>3</v>
      </c>
      <c r="F17">
        <f t="shared" si="0"/>
        <v>3.25</v>
      </c>
    </row>
    <row r="18" spans="1:6">
      <c r="A18" s="31" t="s">
        <v>54</v>
      </c>
      <c r="B18" s="16">
        <v>1</v>
      </c>
      <c r="C18" s="16">
        <v>0</v>
      </c>
      <c r="D18" s="16">
        <v>10</v>
      </c>
      <c r="E18" s="16">
        <v>4</v>
      </c>
      <c r="F18">
        <f t="shared" si="0"/>
        <v>3.75</v>
      </c>
    </row>
    <row r="19" spans="1:6">
      <c r="A19" s="32" t="s">
        <v>299</v>
      </c>
      <c r="B19" s="16">
        <v>5</v>
      </c>
      <c r="C19" s="16">
        <v>3</v>
      </c>
      <c r="D19" s="16">
        <v>10</v>
      </c>
      <c r="E19" s="16">
        <v>5</v>
      </c>
      <c r="F19">
        <f t="shared" si="0"/>
        <v>5.75</v>
      </c>
    </row>
    <row r="20" spans="1:6">
      <c r="A20" s="31" t="s">
        <v>300</v>
      </c>
      <c r="B20" s="16">
        <v>5</v>
      </c>
      <c r="C20" s="16">
        <v>0</v>
      </c>
      <c r="D20" s="16">
        <v>0</v>
      </c>
      <c r="E20" s="16">
        <v>1</v>
      </c>
      <c r="F20">
        <f t="shared" si="0"/>
        <v>1.5</v>
      </c>
    </row>
    <row r="21" spans="1:6" ht="25.5">
      <c r="A21" s="32" t="s">
        <v>301</v>
      </c>
      <c r="B21" s="16">
        <v>9</v>
      </c>
      <c r="C21" s="16">
        <v>8</v>
      </c>
      <c r="D21" s="16">
        <v>8</v>
      </c>
      <c r="E21" s="16">
        <v>8</v>
      </c>
      <c r="F21">
        <f t="shared" si="0"/>
        <v>8.25</v>
      </c>
    </row>
    <row r="22" spans="1:6" ht="25.5">
      <c r="A22" s="31" t="s">
        <v>302</v>
      </c>
      <c r="B22" s="16">
        <v>9</v>
      </c>
      <c r="C22" s="16">
        <v>6</v>
      </c>
      <c r="D22" s="16">
        <v>8</v>
      </c>
      <c r="E22" s="16">
        <v>3</v>
      </c>
      <c r="F22">
        <f t="shared" si="0"/>
        <v>6.5</v>
      </c>
    </row>
    <row r="23" spans="1:6" ht="25.5">
      <c r="A23" s="32" t="s">
        <v>303</v>
      </c>
      <c r="B23" s="16">
        <v>5</v>
      </c>
      <c r="C23" s="16">
        <v>0</v>
      </c>
      <c r="D23" s="16">
        <v>8</v>
      </c>
      <c r="E23" s="16">
        <v>1</v>
      </c>
      <c r="F23">
        <f t="shared" si="0"/>
        <v>3.5</v>
      </c>
    </row>
    <row r="24" spans="1:6" ht="25.5">
      <c r="A24" s="31" t="s">
        <v>78</v>
      </c>
      <c r="B24" s="16">
        <v>2</v>
      </c>
      <c r="C24" s="16">
        <v>5</v>
      </c>
      <c r="D24" s="16">
        <v>10</v>
      </c>
      <c r="E24" s="16">
        <v>6</v>
      </c>
      <c r="F24">
        <f t="shared" si="0"/>
        <v>5.75</v>
      </c>
    </row>
    <row r="25" spans="1:6">
      <c r="A25" s="32" t="s">
        <v>304</v>
      </c>
      <c r="B25" s="16">
        <v>2</v>
      </c>
      <c r="C25" s="16">
        <v>0</v>
      </c>
      <c r="D25" s="16">
        <v>10</v>
      </c>
      <c r="E25" s="16">
        <v>2</v>
      </c>
      <c r="F25">
        <f t="shared" si="0"/>
        <v>3.5</v>
      </c>
    </row>
    <row r="26" spans="1:6" ht="25.5">
      <c r="A26" s="31" t="s">
        <v>85</v>
      </c>
      <c r="B26" s="16">
        <v>2</v>
      </c>
      <c r="C26" s="16">
        <v>6</v>
      </c>
      <c r="D26" s="16">
        <v>10</v>
      </c>
      <c r="E26" s="16">
        <v>5</v>
      </c>
      <c r="F26">
        <f t="shared" si="0"/>
        <v>5.75</v>
      </c>
    </row>
    <row r="27" spans="1:6">
      <c r="A27" s="33" t="s">
        <v>305</v>
      </c>
      <c r="B27" s="16">
        <v>1</v>
      </c>
      <c r="C27" s="16">
        <v>0</v>
      </c>
      <c r="D27" s="16">
        <v>10</v>
      </c>
      <c r="E27" s="16">
        <v>5</v>
      </c>
      <c r="F27">
        <f t="shared" si="0"/>
        <v>4</v>
      </c>
    </row>
    <row r="28" spans="1:6" ht="25.5">
      <c r="A28" s="31" t="s">
        <v>306</v>
      </c>
      <c r="B28" s="16">
        <v>3</v>
      </c>
      <c r="C28" s="16">
        <v>3</v>
      </c>
      <c r="D28" s="16">
        <v>7</v>
      </c>
      <c r="E28" s="16">
        <v>6</v>
      </c>
      <c r="F28">
        <f t="shared" si="0"/>
        <v>4.75</v>
      </c>
    </row>
    <row r="29" spans="1:6">
      <c r="A29" s="32" t="s">
        <v>307</v>
      </c>
      <c r="B29" s="16">
        <v>1</v>
      </c>
      <c r="C29" s="16">
        <v>10</v>
      </c>
      <c r="D29" s="16">
        <v>2</v>
      </c>
      <c r="E29" s="16">
        <v>5</v>
      </c>
      <c r="F29">
        <f t="shared" si="0"/>
        <v>4.5</v>
      </c>
    </row>
    <row r="30" spans="1:6" ht="25.5">
      <c r="A30" s="31" t="s">
        <v>308</v>
      </c>
      <c r="B30" s="16">
        <v>3</v>
      </c>
      <c r="C30" s="16">
        <v>8</v>
      </c>
      <c r="D30" s="16">
        <v>6</v>
      </c>
      <c r="E30" s="16">
        <v>6</v>
      </c>
      <c r="F30">
        <f t="shared" si="0"/>
        <v>5.75</v>
      </c>
    </row>
    <row r="31" spans="1:6" ht="26.25" thickBot="1">
      <c r="A31" s="34" t="s">
        <v>309</v>
      </c>
      <c r="B31" s="16">
        <v>2</v>
      </c>
      <c r="C31" s="16">
        <v>2</v>
      </c>
      <c r="D31" s="16">
        <v>4</v>
      </c>
      <c r="E31" s="16">
        <v>3</v>
      </c>
      <c r="F31">
        <f t="shared" si="0"/>
        <v>2.75</v>
      </c>
    </row>
    <row r="32" spans="1:6">
      <c r="A32" s="31" t="s">
        <v>310</v>
      </c>
      <c r="B32" s="16">
        <v>3</v>
      </c>
      <c r="C32" s="16">
        <v>2</v>
      </c>
      <c r="D32" s="16">
        <v>8</v>
      </c>
      <c r="E32" s="16">
        <v>5</v>
      </c>
      <c r="F32">
        <f t="shared" si="0"/>
        <v>4.5</v>
      </c>
    </row>
    <row r="33" spans="1:6">
      <c r="A33" s="32" t="s">
        <v>311</v>
      </c>
      <c r="B33" s="16">
        <v>1</v>
      </c>
      <c r="C33" s="16">
        <v>6</v>
      </c>
      <c r="D33" s="16">
        <v>3</v>
      </c>
      <c r="E33" s="16">
        <v>4</v>
      </c>
      <c r="F33">
        <f t="shared" si="0"/>
        <v>3.5</v>
      </c>
    </row>
    <row r="34" spans="1:6">
      <c r="A34" s="31" t="s">
        <v>124</v>
      </c>
      <c r="B34" s="16">
        <v>2</v>
      </c>
      <c r="C34" s="16">
        <v>2</v>
      </c>
      <c r="D34" s="16">
        <v>6</v>
      </c>
      <c r="E34" s="16">
        <v>4</v>
      </c>
      <c r="F34">
        <f t="shared" si="0"/>
        <v>3.5</v>
      </c>
    </row>
    <row r="35" spans="1:6">
      <c r="A35" s="32" t="s">
        <v>312</v>
      </c>
      <c r="B35" s="16">
        <v>1</v>
      </c>
      <c r="C35" s="16">
        <v>0</v>
      </c>
      <c r="D35" s="16">
        <v>5</v>
      </c>
      <c r="E35" s="16">
        <v>3</v>
      </c>
      <c r="F35">
        <f t="shared" si="0"/>
        <v>2.25</v>
      </c>
    </row>
    <row r="36" spans="1:6">
      <c r="A36" s="31" t="s">
        <v>313</v>
      </c>
      <c r="B36" s="16">
        <v>1</v>
      </c>
      <c r="C36" s="16">
        <v>0</v>
      </c>
      <c r="D36" s="16">
        <v>5</v>
      </c>
      <c r="E36" s="16">
        <v>4</v>
      </c>
      <c r="F36">
        <f t="shared" si="0"/>
        <v>2.5</v>
      </c>
    </row>
    <row r="37" spans="1:6">
      <c r="A37" s="32" t="s">
        <v>314</v>
      </c>
      <c r="B37" s="16">
        <v>0</v>
      </c>
      <c r="C37" s="16">
        <v>0</v>
      </c>
      <c r="D37" s="16">
        <v>0</v>
      </c>
      <c r="E37" s="16">
        <v>0</v>
      </c>
      <c r="F37">
        <f t="shared" si="0"/>
        <v>0</v>
      </c>
    </row>
    <row r="38" spans="1:6">
      <c r="A38" s="31" t="s">
        <v>315</v>
      </c>
      <c r="B38" s="16">
        <v>3</v>
      </c>
      <c r="C38" s="16">
        <v>3</v>
      </c>
      <c r="D38" s="16">
        <v>9</v>
      </c>
      <c r="E38" s="16">
        <v>5</v>
      </c>
      <c r="F38">
        <f t="shared" si="0"/>
        <v>5</v>
      </c>
    </row>
    <row r="39" spans="1:6" ht="25.5">
      <c r="A39" s="32" t="s">
        <v>316</v>
      </c>
      <c r="B39" s="16">
        <v>0</v>
      </c>
      <c r="C39" s="16">
        <v>0</v>
      </c>
      <c r="D39" s="16">
        <v>0</v>
      </c>
      <c r="E39" s="16">
        <v>0</v>
      </c>
      <c r="F39">
        <f t="shared" si="0"/>
        <v>0</v>
      </c>
    </row>
    <row r="40" spans="1:6">
      <c r="A40" s="31" t="s">
        <v>317</v>
      </c>
      <c r="B40" s="16">
        <v>0</v>
      </c>
      <c r="C40" s="16">
        <v>0</v>
      </c>
      <c r="D40" s="16">
        <v>5</v>
      </c>
      <c r="E40" s="16">
        <v>2</v>
      </c>
      <c r="F40">
        <f t="shared" si="0"/>
        <v>1.75</v>
      </c>
    </row>
    <row r="41" spans="1:6" ht="25.5">
      <c r="A41" s="32" t="s">
        <v>318</v>
      </c>
      <c r="B41" s="16">
        <v>10</v>
      </c>
      <c r="C41" s="16">
        <v>5</v>
      </c>
      <c r="D41" s="16">
        <v>10</v>
      </c>
      <c r="E41" s="16">
        <v>0</v>
      </c>
      <c r="F41">
        <f t="shared" si="0"/>
        <v>6.25</v>
      </c>
    </row>
    <row r="42" spans="1:6" ht="25.5">
      <c r="A42" s="31" t="s">
        <v>319</v>
      </c>
      <c r="B42" s="16">
        <v>3</v>
      </c>
      <c r="C42" s="16">
        <v>2</v>
      </c>
      <c r="D42" s="16">
        <v>10</v>
      </c>
      <c r="E42" s="16">
        <v>6</v>
      </c>
      <c r="F42">
        <f t="shared" si="0"/>
        <v>5.25</v>
      </c>
    </row>
    <row r="43" spans="1:6">
      <c r="A43" s="32" t="s">
        <v>320</v>
      </c>
      <c r="B43" s="16">
        <v>0</v>
      </c>
      <c r="C43" s="16">
        <v>0</v>
      </c>
      <c r="D43" s="16">
        <v>9</v>
      </c>
      <c r="E43" s="16">
        <v>2</v>
      </c>
      <c r="F43">
        <f t="shared" si="0"/>
        <v>2.75</v>
      </c>
    </row>
    <row r="44" spans="1:6" ht="25.5">
      <c r="A44" s="31" t="s">
        <v>321</v>
      </c>
      <c r="B44" s="16">
        <v>0</v>
      </c>
      <c r="C44" s="16">
        <v>2</v>
      </c>
      <c r="D44" s="16">
        <v>10</v>
      </c>
      <c r="E44" s="16">
        <v>4</v>
      </c>
      <c r="F44">
        <f t="shared" si="0"/>
        <v>4</v>
      </c>
    </row>
    <row r="45" spans="1:6">
      <c r="A45" s="32" t="s">
        <v>322</v>
      </c>
      <c r="B45" s="16">
        <v>0</v>
      </c>
      <c r="C45" s="16">
        <v>0</v>
      </c>
      <c r="D45" s="16">
        <v>0</v>
      </c>
      <c r="E45" s="16">
        <v>0</v>
      </c>
      <c r="F45">
        <f t="shared" si="0"/>
        <v>0</v>
      </c>
    </row>
    <row r="46" spans="1:6">
      <c r="A46" s="31" t="s">
        <v>323</v>
      </c>
      <c r="B46" s="16">
        <v>1</v>
      </c>
      <c r="C46" s="16">
        <v>8</v>
      </c>
      <c r="D46" s="16">
        <v>10</v>
      </c>
      <c r="E46" s="16">
        <v>6</v>
      </c>
      <c r="F46">
        <f t="shared" si="0"/>
        <v>6.25</v>
      </c>
    </row>
    <row r="47" spans="1:6" ht="25.5">
      <c r="A47" s="32" t="s">
        <v>324</v>
      </c>
      <c r="B47" s="16">
        <v>1</v>
      </c>
      <c r="C47" s="16">
        <v>1</v>
      </c>
      <c r="D47" s="16">
        <v>5</v>
      </c>
      <c r="E47" s="16">
        <v>2</v>
      </c>
      <c r="F47">
        <f t="shared" si="0"/>
        <v>2.25</v>
      </c>
    </row>
    <row r="48" spans="1:6">
      <c r="A48" s="31" t="s">
        <v>325</v>
      </c>
      <c r="B48" s="16">
        <v>1</v>
      </c>
      <c r="C48" s="16">
        <v>0</v>
      </c>
      <c r="D48" s="16">
        <v>7</v>
      </c>
      <c r="E48" s="16">
        <v>1</v>
      </c>
      <c r="F48">
        <f t="shared" si="0"/>
        <v>2.25</v>
      </c>
    </row>
    <row r="49" spans="1:6">
      <c r="A49" s="32" t="s">
        <v>326</v>
      </c>
      <c r="B49" s="16">
        <v>1</v>
      </c>
      <c r="C49" s="16">
        <v>0</v>
      </c>
      <c r="D49" s="16">
        <v>9</v>
      </c>
      <c r="E49" s="16">
        <v>4</v>
      </c>
      <c r="F49">
        <f t="shared" si="0"/>
        <v>3.5</v>
      </c>
    </row>
    <row r="50" spans="1:6">
      <c r="A50" s="31" t="s">
        <v>327</v>
      </c>
      <c r="B50" s="16">
        <v>1</v>
      </c>
      <c r="C50" s="16">
        <v>6</v>
      </c>
      <c r="D50" s="16">
        <v>5</v>
      </c>
      <c r="E50" s="16">
        <v>4</v>
      </c>
      <c r="F50">
        <f t="shared" si="0"/>
        <v>4</v>
      </c>
    </row>
    <row r="51" spans="1:6">
      <c r="A51" s="32" t="s">
        <v>328</v>
      </c>
      <c r="B51" s="16">
        <v>3</v>
      </c>
      <c r="C51" s="16">
        <v>0</v>
      </c>
      <c r="D51" s="16">
        <v>4</v>
      </c>
      <c r="E51" s="16">
        <v>7</v>
      </c>
      <c r="F51">
        <f t="shared" si="0"/>
        <v>3.5</v>
      </c>
    </row>
    <row r="52" spans="1:6">
      <c r="A52" s="31" t="s">
        <v>329</v>
      </c>
      <c r="B52" s="16">
        <v>2</v>
      </c>
      <c r="C52" s="16">
        <v>8</v>
      </c>
      <c r="D52" s="16">
        <v>8</v>
      </c>
      <c r="E52" s="16">
        <v>6</v>
      </c>
      <c r="F52">
        <f t="shared" si="0"/>
        <v>6</v>
      </c>
    </row>
    <row r="53" spans="1:6" ht="25.5">
      <c r="A53" s="32" t="s">
        <v>330</v>
      </c>
      <c r="B53" s="16">
        <v>0</v>
      </c>
      <c r="C53" s="16">
        <v>0</v>
      </c>
      <c r="D53" s="16">
        <v>0</v>
      </c>
      <c r="E53" s="16">
        <v>0</v>
      </c>
      <c r="F53">
        <f t="shared" si="0"/>
        <v>0</v>
      </c>
    </row>
    <row r="54" spans="1:6" ht="25.5">
      <c r="A54" s="31" t="s">
        <v>331</v>
      </c>
      <c r="B54" s="16">
        <v>0</v>
      </c>
      <c r="C54" s="16">
        <v>0</v>
      </c>
      <c r="D54" s="16">
        <v>0</v>
      </c>
      <c r="E54" s="16">
        <v>0</v>
      </c>
      <c r="F54">
        <f t="shared" si="0"/>
        <v>0</v>
      </c>
    </row>
    <row r="55" spans="1:6">
      <c r="A55" s="32" t="s">
        <v>332</v>
      </c>
      <c r="B55" s="16">
        <v>0</v>
      </c>
      <c r="C55" s="16">
        <v>0</v>
      </c>
      <c r="D55" s="16">
        <v>0</v>
      </c>
      <c r="E55" s="16">
        <v>0</v>
      </c>
      <c r="F55">
        <f t="shared" si="0"/>
        <v>0</v>
      </c>
    </row>
    <row r="56" spans="1:6">
      <c r="A56" s="31" t="s">
        <v>333</v>
      </c>
      <c r="B56" s="16">
        <v>1</v>
      </c>
      <c r="C56" s="16">
        <v>8</v>
      </c>
      <c r="D56" s="16">
        <v>5</v>
      </c>
      <c r="E56" s="16">
        <v>6</v>
      </c>
      <c r="F56">
        <f t="shared" si="0"/>
        <v>5</v>
      </c>
    </row>
    <row r="57" spans="1:6">
      <c r="A57" s="32" t="s">
        <v>334</v>
      </c>
      <c r="B57" s="16">
        <v>3</v>
      </c>
      <c r="C57" s="16">
        <v>10</v>
      </c>
      <c r="D57" s="16">
        <v>5</v>
      </c>
      <c r="E57" s="16">
        <v>6</v>
      </c>
      <c r="F57">
        <f t="shared" si="0"/>
        <v>6</v>
      </c>
    </row>
    <row r="58" spans="1:6">
      <c r="A58" s="31" t="s">
        <v>335</v>
      </c>
      <c r="B58" s="16">
        <v>1</v>
      </c>
      <c r="C58" s="16">
        <v>2</v>
      </c>
      <c r="D58" s="16">
        <v>4</v>
      </c>
      <c r="E58" s="16">
        <v>3</v>
      </c>
      <c r="F58">
        <f t="shared" si="0"/>
        <v>2.5</v>
      </c>
    </row>
    <row r="59" spans="1:6" ht="25.5">
      <c r="A59" s="32" t="s">
        <v>336</v>
      </c>
      <c r="B59" s="16">
        <v>0</v>
      </c>
      <c r="C59" s="16">
        <v>0</v>
      </c>
      <c r="D59" s="16">
        <v>0</v>
      </c>
      <c r="E59" s="16">
        <v>0</v>
      </c>
      <c r="F59">
        <f t="shared" si="0"/>
        <v>0</v>
      </c>
    </row>
    <row r="60" spans="1:6">
      <c r="A60" s="31" t="s">
        <v>337</v>
      </c>
      <c r="B60" s="16">
        <v>0</v>
      </c>
      <c r="C60" s="16">
        <v>0</v>
      </c>
      <c r="D60" s="16">
        <v>1</v>
      </c>
      <c r="E60" s="16">
        <v>0</v>
      </c>
      <c r="F60">
        <f t="shared" si="0"/>
        <v>0.25</v>
      </c>
    </row>
    <row r="61" spans="1:6" ht="15.75" thickBot="1">
      <c r="A61" s="35" t="s">
        <v>338</v>
      </c>
      <c r="B61" s="16">
        <v>1</v>
      </c>
      <c r="C61" s="16">
        <v>7</v>
      </c>
      <c r="D61" s="16">
        <v>10</v>
      </c>
      <c r="E61" s="16">
        <v>7</v>
      </c>
      <c r="F61">
        <f t="shared" si="0"/>
        <v>6.25</v>
      </c>
    </row>
    <row r="62" spans="1:6">
      <c r="A62" s="31" t="s">
        <v>339</v>
      </c>
      <c r="B62" s="16">
        <v>1</v>
      </c>
      <c r="C62" s="16">
        <v>0</v>
      </c>
      <c r="D62" s="16">
        <v>8</v>
      </c>
      <c r="E62" s="16">
        <v>4</v>
      </c>
      <c r="F62">
        <f t="shared" si="0"/>
        <v>3.25</v>
      </c>
    </row>
    <row r="63" spans="1:6">
      <c r="A63" s="32" t="s">
        <v>340</v>
      </c>
      <c r="B63" s="16">
        <v>1</v>
      </c>
      <c r="C63" s="16">
        <v>0</v>
      </c>
      <c r="D63" s="16">
        <v>7</v>
      </c>
      <c r="E63" s="16">
        <v>1</v>
      </c>
      <c r="F63">
        <f t="shared" si="0"/>
        <v>2.25</v>
      </c>
    </row>
    <row r="64" spans="1:6" ht="25.5">
      <c r="A64" s="31" t="s">
        <v>341</v>
      </c>
      <c r="B64" s="16">
        <v>3</v>
      </c>
      <c r="C64" s="16">
        <v>2</v>
      </c>
      <c r="D64" s="16">
        <v>5</v>
      </c>
      <c r="E64" s="16">
        <v>2</v>
      </c>
      <c r="F64">
        <f t="shared" si="0"/>
        <v>3</v>
      </c>
    </row>
    <row r="65" spans="1:6">
      <c r="A65" s="32" t="s">
        <v>342</v>
      </c>
      <c r="B65" s="16">
        <v>0</v>
      </c>
      <c r="C65" s="16">
        <v>0</v>
      </c>
      <c r="D65" s="16">
        <v>0</v>
      </c>
      <c r="E65" s="16">
        <v>0</v>
      </c>
      <c r="F65">
        <f t="shared" si="0"/>
        <v>0</v>
      </c>
    </row>
    <row r="66" spans="1:6">
      <c r="A66" s="31" t="s">
        <v>343</v>
      </c>
      <c r="B66" s="16">
        <v>0</v>
      </c>
      <c r="C66" s="16">
        <v>4</v>
      </c>
      <c r="D66" s="16">
        <v>5</v>
      </c>
      <c r="E66" s="16">
        <v>3</v>
      </c>
      <c r="F66">
        <f t="shared" si="0"/>
        <v>3</v>
      </c>
    </row>
    <row r="67" spans="1:6">
      <c r="A67" s="32" t="s">
        <v>344</v>
      </c>
      <c r="B67" s="16">
        <v>1</v>
      </c>
      <c r="C67" s="16">
        <v>0</v>
      </c>
      <c r="D67" s="16">
        <v>7</v>
      </c>
      <c r="E67" s="16">
        <v>1</v>
      </c>
      <c r="F67">
        <f t="shared" ref="F67:F113" si="1">(B67+C67+D67+E67)/4</f>
        <v>2.25</v>
      </c>
    </row>
    <row r="68" spans="1:6">
      <c r="A68" s="31" t="s">
        <v>345</v>
      </c>
      <c r="B68" s="16">
        <v>5</v>
      </c>
      <c r="C68" s="16">
        <v>8</v>
      </c>
      <c r="D68" s="16">
        <v>8</v>
      </c>
      <c r="E68" s="16">
        <v>6</v>
      </c>
      <c r="F68">
        <f t="shared" si="1"/>
        <v>6.75</v>
      </c>
    </row>
    <row r="69" spans="1:6" ht="25.5">
      <c r="A69" s="32" t="s">
        <v>346</v>
      </c>
      <c r="B69" s="16">
        <v>3</v>
      </c>
      <c r="C69" s="16">
        <v>4</v>
      </c>
      <c r="D69" s="16">
        <v>5</v>
      </c>
      <c r="E69" s="16">
        <v>2</v>
      </c>
      <c r="F69">
        <f t="shared" si="1"/>
        <v>3.5</v>
      </c>
    </row>
    <row r="70" spans="1:6">
      <c r="A70" s="31" t="s">
        <v>191</v>
      </c>
      <c r="B70" s="16">
        <v>3</v>
      </c>
      <c r="C70" s="16">
        <v>10</v>
      </c>
      <c r="D70" s="16">
        <v>9</v>
      </c>
      <c r="E70" s="16">
        <v>7</v>
      </c>
      <c r="F70">
        <f t="shared" si="1"/>
        <v>7.25</v>
      </c>
    </row>
    <row r="71" spans="1:6">
      <c r="A71" s="32" t="s">
        <v>347</v>
      </c>
      <c r="B71" s="16">
        <v>1</v>
      </c>
      <c r="C71" s="16">
        <v>8</v>
      </c>
      <c r="D71" s="16">
        <v>7</v>
      </c>
      <c r="E71" s="16">
        <v>5</v>
      </c>
      <c r="F71">
        <f t="shared" si="1"/>
        <v>5.25</v>
      </c>
    </row>
    <row r="72" spans="1:6">
      <c r="A72" s="31" t="s">
        <v>348</v>
      </c>
      <c r="B72" s="16">
        <v>1</v>
      </c>
      <c r="C72" s="16">
        <v>0</v>
      </c>
      <c r="D72" s="16">
        <v>5</v>
      </c>
      <c r="E72" s="16">
        <v>1</v>
      </c>
      <c r="F72">
        <f t="shared" si="1"/>
        <v>1.75</v>
      </c>
    </row>
    <row r="73" spans="1:6">
      <c r="A73" s="32" t="s">
        <v>349</v>
      </c>
      <c r="B73" s="16">
        <v>3</v>
      </c>
      <c r="C73" s="16">
        <v>6</v>
      </c>
      <c r="D73" s="16">
        <v>10</v>
      </c>
      <c r="E73" s="16">
        <v>2</v>
      </c>
      <c r="F73">
        <f t="shared" si="1"/>
        <v>5.25</v>
      </c>
    </row>
    <row r="74" spans="1:6">
      <c r="A74" s="31" t="s">
        <v>350</v>
      </c>
      <c r="B74" s="16">
        <v>1</v>
      </c>
      <c r="C74" s="16">
        <v>4</v>
      </c>
      <c r="D74" s="16">
        <v>5</v>
      </c>
      <c r="E74" s="16">
        <v>2</v>
      </c>
      <c r="F74">
        <f t="shared" si="1"/>
        <v>3</v>
      </c>
    </row>
    <row r="75" spans="1:6" ht="25.5">
      <c r="A75" s="32" t="s">
        <v>351</v>
      </c>
      <c r="B75" s="16">
        <v>1</v>
      </c>
      <c r="C75" s="16">
        <v>0</v>
      </c>
      <c r="D75" s="16">
        <v>4</v>
      </c>
      <c r="E75" s="16">
        <v>1</v>
      </c>
      <c r="F75">
        <f t="shared" si="1"/>
        <v>1.5</v>
      </c>
    </row>
    <row r="76" spans="1:6" ht="25.5">
      <c r="A76" s="31" t="s">
        <v>352</v>
      </c>
      <c r="B76" s="16">
        <v>3</v>
      </c>
      <c r="C76" s="16">
        <v>0</v>
      </c>
      <c r="D76" s="16">
        <v>8</v>
      </c>
      <c r="E76" s="16">
        <v>5</v>
      </c>
      <c r="F76">
        <f t="shared" si="1"/>
        <v>4</v>
      </c>
    </row>
    <row r="77" spans="1:6">
      <c r="A77" s="32" t="s">
        <v>353</v>
      </c>
      <c r="B77" s="179">
        <v>3</v>
      </c>
      <c r="C77" s="179">
        <v>10</v>
      </c>
      <c r="D77" s="179">
        <v>8</v>
      </c>
      <c r="E77" s="181">
        <v>7</v>
      </c>
      <c r="F77">
        <f t="shared" si="1"/>
        <v>7</v>
      </c>
    </row>
    <row r="78" spans="1:6">
      <c r="A78" s="32" t="s">
        <v>354</v>
      </c>
      <c r="B78" s="179"/>
      <c r="C78" s="179"/>
      <c r="D78" s="179"/>
      <c r="E78" s="182"/>
      <c r="F78">
        <f t="shared" si="1"/>
        <v>0</v>
      </c>
    </row>
    <row r="79" spans="1:6">
      <c r="A79" s="32" t="s">
        <v>355</v>
      </c>
      <c r="B79" s="179"/>
      <c r="C79" s="179"/>
      <c r="D79" s="179"/>
      <c r="E79" s="183"/>
      <c r="F79">
        <f t="shared" si="1"/>
        <v>0</v>
      </c>
    </row>
    <row r="80" spans="1:6">
      <c r="A80" s="31" t="s">
        <v>356</v>
      </c>
      <c r="B80" s="16">
        <v>1</v>
      </c>
      <c r="C80" s="16">
        <v>9</v>
      </c>
      <c r="D80" s="16">
        <v>8</v>
      </c>
      <c r="E80" s="16">
        <v>7</v>
      </c>
      <c r="F80">
        <f t="shared" si="1"/>
        <v>6.25</v>
      </c>
    </row>
    <row r="81" spans="1:6">
      <c r="A81" s="32" t="s">
        <v>357</v>
      </c>
      <c r="B81" s="16">
        <v>0</v>
      </c>
      <c r="C81" s="16">
        <v>2</v>
      </c>
      <c r="D81" s="16">
        <v>2</v>
      </c>
      <c r="E81" s="16">
        <v>0</v>
      </c>
      <c r="F81">
        <f t="shared" si="1"/>
        <v>1</v>
      </c>
    </row>
    <row r="82" spans="1:6">
      <c r="A82" s="31" t="s">
        <v>358</v>
      </c>
      <c r="B82" s="16">
        <v>0</v>
      </c>
      <c r="C82" s="16">
        <v>0</v>
      </c>
      <c r="D82" s="16">
        <v>3</v>
      </c>
      <c r="E82" s="16">
        <v>3</v>
      </c>
      <c r="F82">
        <f t="shared" si="1"/>
        <v>1.5</v>
      </c>
    </row>
    <row r="83" spans="1:6" ht="25.5">
      <c r="A83" s="32" t="s">
        <v>359</v>
      </c>
      <c r="B83" s="16">
        <v>0</v>
      </c>
      <c r="C83" s="16">
        <v>0</v>
      </c>
      <c r="D83" s="16">
        <v>1</v>
      </c>
      <c r="E83" s="16">
        <v>0</v>
      </c>
      <c r="F83">
        <f t="shared" si="1"/>
        <v>0.25</v>
      </c>
    </row>
    <row r="84" spans="1:6">
      <c r="A84" s="31" t="s">
        <v>360</v>
      </c>
      <c r="B84" s="16">
        <v>0</v>
      </c>
      <c r="C84" s="16">
        <v>0</v>
      </c>
      <c r="D84" s="16">
        <v>0</v>
      </c>
      <c r="E84" s="16">
        <v>0</v>
      </c>
      <c r="F84">
        <f t="shared" si="1"/>
        <v>0</v>
      </c>
    </row>
    <row r="85" spans="1:6" ht="25.5">
      <c r="A85" s="32" t="s">
        <v>361</v>
      </c>
      <c r="B85" s="16">
        <v>10</v>
      </c>
      <c r="C85" s="16">
        <v>10</v>
      </c>
      <c r="D85" s="16">
        <v>7</v>
      </c>
      <c r="E85" s="16">
        <v>9</v>
      </c>
      <c r="F85">
        <f t="shared" si="1"/>
        <v>9</v>
      </c>
    </row>
    <row r="86" spans="1:6">
      <c r="A86" s="31" t="s">
        <v>362</v>
      </c>
      <c r="B86" s="16">
        <v>1</v>
      </c>
      <c r="C86" s="16">
        <v>0</v>
      </c>
      <c r="D86" s="16">
        <v>3</v>
      </c>
      <c r="E86" s="16">
        <v>1</v>
      </c>
      <c r="F86">
        <f t="shared" si="1"/>
        <v>1.25</v>
      </c>
    </row>
    <row r="87" spans="1:6">
      <c r="A87" s="32" t="s">
        <v>363</v>
      </c>
      <c r="B87" s="16">
        <v>0</v>
      </c>
      <c r="C87" s="16">
        <v>0</v>
      </c>
      <c r="D87" s="16">
        <v>3</v>
      </c>
      <c r="E87" s="16">
        <v>0</v>
      </c>
      <c r="F87">
        <f t="shared" si="1"/>
        <v>0.75</v>
      </c>
    </row>
    <row r="88" spans="1:6">
      <c r="A88" s="31" t="s">
        <v>364</v>
      </c>
      <c r="B88" s="16">
        <v>3</v>
      </c>
      <c r="C88" s="16">
        <v>9</v>
      </c>
      <c r="D88" s="16">
        <v>9</v>
      </c>
      <c r="E88" s="16">
        <v>5</v>
      </c>
      <c r="F88">
        <f t="shared" si="1"/>
        <v>6.5</v>
      </c>
    </row>
    <row r="89" spans="1:6">
      <c r="A89" s="32" t="s">
        <v>365</v>
      </c>
      <c r="B89" s="16">
        <v>1</v>
      </c>
      <c r="C89" s="16">
        <v>6</v>
      </c>
      <c r="D89" s="16">
        <v>7</v>
      </c>
      <c r="E89" s="16">
        <v>5</v>
      </c>
      <c r="F89">
        <f t="shared" si="1"/>
        <v>4.75</v>
      </c>
    </row>
    <row r="90" spans="1:6">
      <c r="A90" s="31" t="s">
        <v>366</v>
      </c>
      <c r="B90" s="16">
        <v>1</v>
      </c>
      <c r="C90" s="16">
        <v>0</v>
      </c>
      <c r="D90" s="16">
        <v>8</v>
      </c>
      <c r="E90" s="16">
        <v>3</v>
      </c>
      <c r="F90">
        <f t="shared" si="1"/>
        <v>3</v>
      </c>
    </row>
    <row r="91" spans="1:6">
      <c r="A91" s="32" t="s">
        <v>367</v>
      </c>
      <c r="B91" s="16">
        <v>0</v>
      </c>
      <c r="C91" s="16">
        <v>0</v>
      </c>
      <c r="D91" s="16">
        <v>0</v>
      </c>
      <c r="E91" s="16">
        <v>0</v>
      </c>
      <c r="F91">
        <f t="shared" si="1"/>
        <v>0</v>
      </c>
    </row>
    <row r="92" spans="1:6">
      <c r="A92" s="31" t="s">
        <v>368</v>
      </c>
      <c r="B92" s="16">
        <v>1</v>
      </c>
      <c r="C92" s="16">
        <v>0</v>
      </c>
      <c r="D92" s="16">
        <v>5</v>
      </c>
      <c r="E92" s="16">
        <v>0</v>
      </c>
      <c r="F92">
        <f t="shared" si="1"/>
        <v>1.5</v>
      </c>
    </row>
    <row r="93" spans="1:6" ht="26.25" thickBot="1">
      <c r="A93" s="35" t="s">
        <v>369</v>
      </c>
      <c r="B93" s="16">
        <v>0</v>
      </c>
      <c r="C93" s="16">
        <v>0</v>
      </c>
      <c r="D93" s="16">
        <v>0</v>
      </c>
      <c r="E93" s="16">
        <v>0</v>
      </c>
      <c r="F93">
        <f t="shared" si="1"/>
        <v>0</v>
      </c>
    </row>
    <row r="94" spans="1:6" ht="25.5">
      <c r="A94" s="31" t="s">
        <v>370</v>
      </c>
      <c r="B94" s="16">
        <v>1</v>
      </c>
      <c r="C94" s="16">
        <v>0</v>
      </c>
      <c r="D94" s="16">
        <v>8</v>
      </c>
      <c r="E94" s="16">
        <v>2</v>
      </c>
      <c r="F94">
        <f t="shared" si="1"/>
        <v>2.75</v>
      </c>
    </row>
    <row r="95" spans="1:6" ht="25.5">
      <c r="A95" s="32" t="s">
        <v>371</v>
      </c>
      <c r="B95" s="16">
        <v>1</v>
      </c>
      <c r="C95" s="16">
        <v>0</v>
      </c>
      <c r="D95" s="16">
        <v>5</v>
      </c>
      <c r="E95" s="16">
        <v>2</v>
      </c>
      <c r="F95">
        <f t="shared" si="1"/>
        <v>2</v>
      </c>
    </row>
    <row r="96" spans="1:6" ht="25.5">
      <c r="A96" s="31" t="s">
        <v>247</v>
      </c>
      <c r="B96" s="16">
        <v>0</v>
      </c>
      <c r="C96" s="16">
        <v>0</v>
      </c>
      <c r="D96" s="16">
        <v>8</v>
      </c>
      <c r="E96" s="16">
        <v>4</v>
      </c>
      <c r="F96">
        <f t="shared" si="1"/>
        <v>3</v>
      </c>
    </row>
    <row r="97" spans="1:6">
      <c r="A97" s="32" t="s">
        <v>372</v>
      </c>
      <c r="B97" s="16">
        <v>1</v>
      </c>
      <c r="C97" s="16">
        <v>0</v>
      </c>
      <c r="D97" s="16">
        <v>7</v>
      </c>
      <c r="E97" s="16">
        <v>5</v>
      </c>
      <c r="F97">
        <f t="shared" si="1"/>
        <v>3.25</v>
      </c>
    </row>
    <row r="98" spans="1:6">
      <c r="A98" s="31" t="s">
        <v>373</v>
      </c>
      <c r="B98" s="16">
        <v>1</v>
      </c>
      <c r="C98" s="16">
        <v>4</v>
      </c>
      <c r="D98" s="16">
        <v>8</v>
      </c>
      <c r="E98" s="16">
        <v>5</v>
      </c>
      <c r="F98">
        <f t="shared" si="1"/>
        <v>4.5</v>
      </c>
    </row>
    <row r="99" spans="1:6">
      <c r="A99" s="32" t="s">
        <v>374</v>
      </c>
      <c r="B99" s="16">
        <v>10</v>
      </c>
      <c r="C99" s="16">
        <v>10</v>
      </c>
      <c r="D99" s="16">
        <v>10</v>
      </c>
      <c r="E99" s="16">
        <v>8</v>
      </c>
      <c r="F99">
        <f t="shared" si="1"/>
        <v>9.5</v>
      </c>
    </row>
    <row r="100" spans="1:6">
      <c r="A100" s="31" t="s">
        <v>375</v>
      </c>
      <c r="B100" s="16">
        <v>0</v>
      </c>
      <c r="C100" s="16">
        <v>2</v>
      </c>
      <c r="D100" s="16">
        <v>3</v>
      </c>
      <c r="E100" s="16">
        <v>4</v>
      </c>
      <c r="F100">
        <f t="shared" si="1"/>
        <v>2.25</v>
      </c>
    </row>
    <row r="101" spans="1:6">
      <c r="A101" s="32" t="s">
        <v>376</v>
      </c>
      <c r="B101" s="16">
        <v>3</v>
      </c>
      <c r="C101" s="16">
        <v>1</v>
      </c>
      <c r="D101" s="16">
        <v>6</v>
      </c>
      <c r="E101" s="16">
        <v>6</v>
      </c>
      <c r="F101">
        <f t="shared" si="1"/>
        <v>4</v>
      </c>
    </row>
    <row r="102" spans="1:6">
      <c r="A102" s="31" t="s">
        <v>377</v>
      </c>
      <c r="B102" s="16">
        <v>3</v>
      </c>
      <c r="C102" s="16">
        <v>9</v>
      </c>
      <c r="D102" s="16">
        <v>5</v>
      </c>
      <c r="E102" s="16">
        <v>5</v>
      </c>
      <c r="F102">
        <f t="shared" si="1"/>
        <v>5.5</v>
      </c>
    </row>
    <row r="103" spans="1:6" ht="25.5">
      <c r="A103" s="32" t="s">
        <v>378</v>
      </c>
      <c r="B103" s="16">
        <v>0</v>
      </c>
      <c r="C103" s="16">
        <v>6</v>
      </c>
      <c r="D103" s="16">
        <v>5</v>
      </c>
      <c r="E103" s="16">
        <v>4</v>
      </c>
      <c r="F103">
        <f t="shared" si="1"/>
        <v>3.75</v>
      </c>
    </row>
    <row r="104" spans="1:6">
      <c r="A104" s="31" t="s">
        <v>379</v>
      </c>
      <c r="B104" s="16">
        <v>1</v>
      </c>
      <c r="C104" s="16">
        <v>0</v>
      </c>
      <c r="D104" s="16">
        <v>3</v>
      </c>
      <c r="E104" s="16">
        <v>3</v>
      </c>
      <c r="F104">
        <f t="shared" si="1"/>
        <v>1.75</v>
      </c>
    </row>
    <row r="105" spans="1:6" ht="25.5">
      <c r="A105" s="32" t="s">
        <v>380</v>
      </c>
      <c r="B105" s="16">
        <v>0</v>
      </c>
      <c r="C105" s="16">
        <v>1</v>
      </c>
      <c r="D105" s="16">
        <v>0</v>
      </c>
      <c r="E105" s="16">
        <v>3</v>
      </c>
      <c r="F105">
        <f t="shared" si="1"/>
        <v>1</v>
      </c>
    </row>
    <row r="106" spans="1:6">
      <c r="A106" s="31" t="s">
        <v>381</v>
      </c>
      <c r="B106" s="16">
        <v>2</v>
      </c>
      <c r="C106" s="16">
        <v>8</v>
      </c>
      <c r="D106" s="16">
        <v>8</v>
      </c>
      <c r="E106" s="16">
        <v>6</v>
      </c>
      <c r="F106">
        <f t="shared" si="1"/>
        <v>6</v>
      </c>
    </row>
    <row r="107" spans="1:6">
      <c r="A107" s="32" t="s">
        <v>382</v>
      </c>
      <c r="B107" s="16">
        <v>0</v>
      </c>
      <c r="C107" s="16">
        <v>0</v>
      </c>
      <c r="D107" s="16">
        <v>0</v>
      </c>
      <c r="E107" s="16">
        <v>0</v>
      </c>
      <c r="F107">
        <f t="shared" si="1"/>
        <v>0</v>
      </c>
    </row>
    <row r="108" spans="1:6">
      <c r="A108" s="31" t="s">
        <v>383</v>
      </c>
      <c r="B108" s="16">
        <v>2</v>
      </c>
      <c r="C108" s="16">
        <v>2</v>
      </c>
      <c r="D108" s="16">
        <v>7</v>
      </c>
      <c r="E108" s="16">
        <v>5</v>
      </c>
      <c r="F108">
        <f t="shared" si="1"/>
        <v>4</v>
      </c>
    </row>
    <row r="109" spans="1:6" ht="25.5">
      <c r="A109" s="32" t="s">
        <v>384</v>
      </c>
      <c r="B109" s="16">
        <v>0</v>
      </c>
      <c r="C109" s="16">
        <v>0</v>
      </c>
      <c r="D109" s="16">
        <v>0</v>
      </c>
      <c r="E109" s="16">
        <v>0</v>
      </c>
      <c r="F109">
        <f t="shared" si="1"/>
        <v>0</v>
      </c>
    </row>
    <row r="110" spans="1:6">
      <c r="A110" s="31" t="s">
        <v>385</v>
      </c>
      <c r="B110" s="16">
        <v>1</v>
      </c>
      <c r="C110" s="16">
        <v>0</v>
      </c>
      <c r="D110" s="16">
        <v>7</v>
      </c>
      <c r="E110" s="16">
        <v>0</v>
      </c>
      <c r="F110">
        <f t="shared" si="1"/>
        <v>2</v>
      </c>
    </row>
    <row r="111" spans="1:6">
      <c r="A111" s="32" t="s">
        <v>386</v>
      </c>
      <c r="B111" s="16">
        <v>0</v>
      </c>
      <c r="C111" s="16">
        <v>0</v>
      </c>
      <c r="D111" s="16">
        <v>0</v>
      </c>
      <c r="E111" s="16">
        <v>0</v>
      </c>
      <c r="F111">
        <f t="shared" si="1"/>
        <v>0</v>
      </c>
    </row>
    <row r="112" spans="1:6">
      <c r="A112" s="31" t="s">
        <v>387</v>
      </c>
      <c r="B112" s="16">
        <v>1</v>
      </c>
      <c r="C112" s="16">
        <v>0</v>
      </c>
      <c r="D112" s="16">
        <v>5</v>
      </c>
      <c r="E112" s="16">
        <v>2</v>
      </c>
      <c r="F112">
        <f t="shared" si="1"/>
        <v>2</v>
      </c>
    </row>
    <row r="113" spans="1:6" ht="15.75" thickBot="1">
      <c r="A113" s="34" t="s">
        <v>388</v>
      </c>
      <c r="B113" s="16">
        <v>1</v>
      </c>
      <c r="C113" s="16">
        <v>0</v>
      </c>
      <c r="D113" s="16">
        <v>5</v>
      </c>
      <c r="E113" s="16">
        <v>5</v>
      </c>
      <c r="F113">
        <f t="shared" si="1"/>
        <v>2.75</v>
      </c>
    </row>
  </sheetData>
  <mergeCells count="4">
    <mergeCell ref="B77:B79"/>
    <mergeCell ref="C77:C79"/>
    <mergeCell ref="D77:D79"/>
    <mergeCell ref="E77:E79"/>
  </mergeCells>
  <conditionalFormatting sqref="B2:E77 B80:E113 B78:D79">
    <cfRule type="cellIs" dxfId="344" priority="1" operator="between">
      <formula>4</formula>
      <formula>7</formula>
    </cfRule>
    <cfRule type="cellIs" dxfId="343" priority="2" operator="lessThan">
      <formula>4</formula>
    </cfRule>
    <cfRule type="cellIs" dxfId="342" priority="3" operator="greaterThan">
      <formula>7</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2:L452"/>
  <sheetViews>
    <sheetView workbookViewId="0">
      <selection activeCell="D1" sqref="D1"/>
    </sheetView>
  </sheetViews>
  <sheetFormatPr baseColWidth="10" defaultColWidth="9.140625" defaultRowHeight="15"/>
  <cols>
    <col min="1" max="1" width="149.140625" customWidth="1"/>
    <col min="3" max="3" width="16" customWidth="1"/>
    <col min="4" max="4" width="11.42578125" customWidth="1"/>
    <col min="8" max="8" width="82" customWidth="1"/>
    <col min="9" max="9" width="12.5703125" customWidth="1"/>
    <col min="10" max="10" width="15.140625" customWidth="1"/>
    <col min="11" max="11" width="11.5703125" customWidth="1"/>
    <col min="12" max="12" width="13.85546875" customWidth="1"/>
  </cols>
  <sheetData>
    <row r="2" spans="1:12">
      <c r="A2" t="s">
        <v>284</v>
      </c>
      <c r="B2">
        <v>0</v>
      </c>
      <c r="C2">
        <v>0</v>
      </c>
      <c r="D2">
        <v>0</v>
      </c>
      <c r="E2">
        <v>0</v>
      </c>
      <c r="H2" s="76"/>
      <c r="I2" s="76"/>
      <c r="J2" s="76"/>
      <c r="K2" s="76"/>
      <c r="L2" s="76"/>
    </row>
    <row r="3" spans="1:12">
      <c r="A3" t="s">
        <v>285</v>
      </c>
      <c r="B3">
        <v>1.5</v>
      </c>
      <c r="C3">
        <v>1.75</v>
      </c>
      <c r="D3">
        <v>0.25</v>
      </c>
      <c r="E3">
        <v>2.5</v>
      </c>
      <c r="H3" s="77"/>
      <c r="I3" s="75"/>
      <c r="J3" s="75"/>
      <c r="K3" s="75"/>
      <c r="L3" s="75"/>
    </row>
    <row r="4" spans="1:12">
      <c r="A4" t="s">
        <v>286</v>
      </c>
      <c r="B4">
        <v>1</v>
      </c>
      <c r="C4">
        <v>1</v>
      </c>
      <c r="D4">
        <v>0.16891891891899999</v>
      </c>
      <c r="E4">
        <v>1.6891891891899999</v>
      </c>
      <c r="H4" s="77"/>
      <c r="I4" s="75"/>
      <c r="J4" s="75"/>
      <c r="K4" s="75"/>
      <c r="L4" s="75"/>
    </row>
    <row r="5" spans="1:12">
      <c r="A5" t="s">
        <v>287</v>
      </c>
      <c r="B5">
        <v>4.25</v>
      </c>
      <c r="C5">
        <v>4.375</v>
      </c>
      <c r="D5">
        <v>0</v>
      </c>
      <c r="E5">
        <v>0</v>
      </c>
      <c r="H5" s="78"/>
      <c r="I5" s="75"/>
      <c r="J5" s="75"/>
      <c r="K5" s="75"/>
      <c r="L5" s="75"/>
    </row>
    <row r="6" spans="1:12">
      <c r="A6" t="s">
        <v>288</v>
      </c>
      <c r="B6">
        <v>3.5</v>
      </c>
      <c r="C6">
        <v>3.75</v>
      </c>
      <c r="D6">
        <v>0.25</v>
      </c>
      <c r="E6">
        <v>2.5</v>
      </c>
    </row>
    <row r="7" spans="1:12">
      <c r="A7" t="s">
        <v>289</v>
      </c>
      <c r="B7">
        <v>2.75</v>
      </c>
      <c r="C7">
        <v>2.75</v>
      </c>
      <c r="D7">
        <v>0</v>
      </c>
      <c r="E7">
        <v>0</v>
      </c>
    </row>
    <row r="8" spans="1:12">
      <c r="A8" t="s">
        <v>291</v>
      </c>
      <c r="B8">
        <v>2.5</v>
      </c>
      <c r="C8">
        <v>3</v>
      </c>
      <c r="D8">
        <v>0</v>
      </c>
      <c r="E8">
        <v>0</v>
      </c>
    </row>
    <row r="9" spans="1:12">
      <c r="A9" t="s">
        <v>293</v>
      </c>
      <c r="B9">
        <v>2</v>
      </c>
      <c r="C9">
        <v>2.25</v>
      </c>
      <c r="D9">
        <v>0</v>
      </c>
      <c r="E9">
        <v>0</v>
      </c>
    </row>
    <row r="10" spans="1:12">
      <c r="A10" t="s">
        <v>294</v>
      </c>
      <c r="B10">
        <v>0.75</v>
      </c>
      <c r="C10">
        <v>0.75</v>
      </c>
      <c r="D10">
        <v>0.694444444444</v>
      </c>
      <c r="E10">
        <v>6.9444444444400002</v>
      </c>
    </row>
    <row r="11" spans="1:12">
      <c r="A11" t="s">
        <v>295</v>
      </c>
      <c r="B11">
        <v>6.875</v>
      </c>
      <c r="C11">
        <v>9.625</v>
      </c>
      <c r="D11">
        <v>0.36764705882400001</v>
      </c>
      <c r="E11">
        <v>3.6764705882399999</v>
      </c>
    </row>
    <row r="12" spans="1:12">
      <c r="A12" t="s">
        <v>296</v>
      </c>
      <c r="B12">
        <v>1.125</v>
      </c>
      <c r="C12">
        <v>2</v>
      </c>
      <c r="D12">
        <v>0</v>
      </c>
      <c r="E12">
        <v>0</v>
      </c>
    </row>
    <row r="13" spans="1:12">
      <c r="A13" t="s">
        <v>300</v>
      </c>
      <c r="B13">
        <v>0.875</v>
      </c>
      <c r="C13">
        <v>0.875</v>
      </c>
      <c r="D13">
        <v>0</v>
      </c>
      <c r="E13">
        <v>0</v>
      </c>
    </row>
    <row r="14" spans="1:12">
      <c r="A14" t="s">
        <v>301</v>
      </c>
      <c r="B14">
        <v>5.875</v>
      </c>
      <c r="C14">
        <v>6.5</v>
      </c>
      <c r="D14">
        <v>0.208333333333</v>
      </c>
      <c r="E14">
        <v>2.0833333333300001</v>
      </c>
    </row>
    <row r="15" spans="1:12">
      <c r="A15" t="s">
        <v>306</v>
      </c>
      <c r="B15">
        <v>0</v>
      </c>
      <c r="C15">
        <v>2.375</v>
      </c>
      <c r="D15">
        <v>0.173611111111</v>
      </c>
      <c r="E15">
        <v>1.73611111111</v>
      </c>
    </row>
    <row r="16" spans="1:12">
      <c r="A16" t="s">
        <v>309</v>
      </c>
      <c r="B16">
        <v>5</v>
      </c>
      <c r="C16">
        <v>5</v>
      </c>
      <c r="D16">
        <v>0</v>
      </c>
      <c r="E16">
        <v>0</v>
      </c>
    </row>
    <row r="17" spans="1:5">
      <c r="A17" t="s">
        <v>311</v>
      </c>
      <c r="B17">
        <v>1.125</v>
      </c>
      <c r="C17">
        <v>1.125</v>
      </c>
      <c r="D17">
        <v>0</v>
      </c>
      <c r="E17">
        <v>0</v>
      </c>
    </row>
    <row r="18" spans="1:5">
      <c r="A18" t="s">
        <v>124</v>
      </c>
      <c r="B18">
        <v>3.875</v>
      </c>
      <c r="C18">
        <v>4</v>
      </c>
      <c r="D18">
        <v>0</v>
      </c>
      <c r="E18">
        <v>0</v>
      </c>
    </row>
    <row r="19" spans="1:5">
      <c r="A19" t="s">
        <v>312</v>
      </c>
      <c r="B19">
        <v>0.75</v>
      </c>
      <c r="C19">
        <v>0.75</v>
      </c>
      <c r="D19">
        <v>0.78125</v>
      </c>
      <c r="E19">
        <v>7.8125</v>
      </c>
    </row>
    <row r="20" spans="1:5">
      <c r="A20" t="s">
        <v>313</v>
      </c>
      <c r="B20">
        <v>0.75</v>
      </c>
      <c r="C20">
        <v>0.75</v>
      </c>
      <c r="D20">
        <v>0.89285714285700002</v>
      </c>
      <c r="E20">
        <v>8.9285714285700006</v>
      </c>
    </row>
    <row r="21" spans="1:5">
      <c r="A21" t="s">
        <v>314</v>
      </c>
      <c r="B21">
        <v>5.625</v>
      </c>
      <c r="C21">
        <v>5.625</v>
      </c>
      <c r="D21">
        <v>1.25</v>
      </c>
      <c r="E21">
        <v>12.5</v>
      </c>
    </row>
    <row r="22" spans="1:5">
      <c r="A22" t="s">
        <v>316</v>
      </c>
      <c r="B22">
        <v>3.25</v>
      </c>
      <c r="C22">
        <v>4.25</v>
      </c>
      <c r="D22">
        <v>0</v>
      </c>
      <c r="E22">
        <v>0</v>
      </c>
    </row>
    <row r="23" spans="1:5">
      <c r="A23" t="s">
        <v>317</v>
      </c>
      <c r="B23">
        <v>2.375</v>
      </c>
      <c r="C23">
        <v>2.375</v>
      </c>
      <c r="D23">
        <v>0.26041666666699997</v>
      </c>
      <c r="E23">
        <v>2.6041666666699999</v>
      </c>
    </row>
    <row r="24" spans="1:5">
      <c r="A24" t="s">
        <v>322</v>
      </c>
      <c r="B24">
        <v>3.875</v>
      </c>
      <c r="C24">
        <v>3.875</v>
      </c>
      <c r="D24">
        <v>0</v>
      </c>
      <c r="E24">
        <v>0</v>
      </c>
    </row>
    <row r="25" spans="1:5">
      <c r="A25" t="s">
        <v>324</v>
      </c>
      <c r="B25">
        <v>6</v>
      </c>
      <c r="C25">
        <v>6.5</v>
      </c>
      <c r="D25">
        <v>0.14880952381000001</v>
      </c>
      <c r="E25">
        <v>1.4880952381000001</v>
      </c>
    </row>
    <row r="26" spans="1:5">
      <c r="A26" t="s">
        <v>325</v>
      </c>
      <c r="B26">
        <v>1.25</v>
      </c>
      <c r="C26">
        <v>1.5</v>
      </c>
      <c r="D26">
        <v>0.625</v>
      </c>
      <c r="E26">
        <v>6.25</v>
      </c>
    </row>
    <row r="27" spans="1:5">
      <c r="A27" t="s">
        <v>327</v>
      </c>
      <c r="B27">
        <v>2</v>
      </c>
      <c r="C27">
        <v>2.5</v>
      </c>
      <c r="D27">
        <v>0.36764705882400001</v>
      </c>
      <c r="E27">
        <v>3.6764705882399999</v>
      </c>
    </row>
    <row r="28" spans="1:5">
      <c r="A28" t="s">
        <v>328</v>
      </c>
      <c r="B28">
        <v>0</v>
      </c>
      <c r="C28">
        <v>3.5</v>
      </c>
      <c r="D28">
        <v>0.446428571429</v>
      </c>
      <c r="E28">
        <v>4.4642857142899999</v>
      </c>
    </row>
    <row r="29" spans="1:5">
      <c r="A29" t="s">
        <v>330</v>
      </c>
      <c r="B29">
        <v>4</v>
      </c>
      <c r="C29">
        <v>4</v>
      </c>
      <c r="D29">
        <v>0</v>
      </c>
      <c r="E29">
        <v>0</v>
      </c>
    </row>
    <row r="30" spans="1:5">
      <c r="A30" t="s">
        <v>331</v>
      </c>
      <c r="B30">
        <v>0</v>
      </c>
      <c r="C30">
        <v>6.125</v>
      </c>
      <c r="D30">
        <v>0</v>
      </c>
      <c r="E30">
        <v>0</v>
      </c>
    </row>
    <row r="31" spans="1:5">
      <c r="A31" t="s">
        <v>332</v>
      </c>
      <c r="B31">
        <v>2</v>
      </c>
      <c r="C31">
        <v>2</v>
      </c>
      <c r="D31">
        <v>0</v>
      </c>
      <c r="E31">
        <v>0</v>
      </c>
    </row>
    <row r="32" spans="1:5">
      <c r="A32" t="s">
        <v>335</v>
      </c>
      <c r="B32">
        <v>0.75</v>
      </c>
      <c r="C32">
        <v>0.75</v>
      </c>
      <c r="D32">
        <v>0.48076923076900002</v>
      </c>
      <c r="E32">
        <v>4.80769230769</v>
      </c>
    </row>
    <row r="33" spans="1:5">
      <c r="A33" t="s">
        <v>336</v>
      </c>
      <c r="B33">
        <v>1.25</v>
      </c>
      <c r="C33">
        <v>1.5</v>
      </c>
      <c r="D33">
        <v>0</v>
      </c>
      <c r="E33">
        <v>0</v>
      </c>
    </row>
    <row r="34" spans="1:5">
      <c r="A34" t="s">
        <v>337</v>
      </c>
      <c r="B34">
        <v>0</v>
      </c>
      <c r="C34">
        <v>0</v>
      </c>
      <c r="D34">
        <v>0</v>
      </c>
      <c r="E34">
        <v>0</v>
      </c>
    </row>
    <row r="35" spans="1:5">
      <c r="A35" t="s">
        <v>340</v>
      </c>
      <c r="B35">
        <v>0.125</v>
      </c>
      <c r="C35">
        <v>0.125</v>
      </c>
      <c r="D35">
        <v>0</v>
      </c>
      <c r="E35">
        <v>0</v>
      </c>
    </row>
    <row r="36" spans="1:5">
      <c r="A36" t="s">
        <v>341</v>
      </c>
      <c r="B36">
        <v>4.75</v>
      </c>
      <c r="C36">
        <v>4.75</v>
      </c>
      <c r="D36">
        <v>0</v>
      </c>
      <c r="E36">
        <v>0</v>
      </c>
    </row>
    <row r="37" spans="1:5">
      <c r="A37" t="s">
        <v>342</v>
      </c>
      <c r="B37">
        <v>0.125</v>
      </c>
      <c r="C37">
        <v>0.125</v>
      </c>
      <c r="D37">
        <v>0</v>
      </c>
      <c r="E37">
        <v>0</v>
      </c>
    </row>
    <row r="38" spans="1:5">
      <c r="A38" t="s">
        <v>343</v>
      </c>
      <c r="B38">
        <v>1.75</v>
      </c>
      <c r="C38">
        <v>2</v>
      </c>
      <c r="D38">
        <v>0.89285714285700002</v>
      </c>
      <c r="E38">
        <v>8.9285714285700006</v>
      </c>
    </row>
    <row r="39" spans="1:5">
      <c r="A39" t="s">
        <v>344</v>
      </c>
      <c r="B39">
        <v>3.25</v>
      </c>
      <c r="C39">
        <v>3.25</v>
      </c>
      <c r="D39">
        <v>0.83333333333299997</v>
      </c>
      <c r="E39">
        <v>8.3333333333299997</v>
      </c>
    </row>
    <row r="40" spans="1:5">
      <c r="A40" t="s">
        <v>345</v>
      </c>
      <c r="B40">
        <v>5</v>
      </c>
      <c r="C40">
        <v>5</v>
      </c>
      <c r="D40">
        <v>0.694444444444</v>
      </c>
      <c r="E40">
        <v>6.9444444444400002</v>
      </c>
    </row>
    <row r="41" spans="1:5">
      <c r="A41" t="s">
        <v>346</v>
      </c>
      <c r="B41">
        <v>3</v>
      </c>
      <c r="C41">
        <v>4.625</v>
      </c>
      <c r="D41">
        <v>0</v>
      </c>
      <c r="E41">
        <v>0</v>
      </c>
    </row>
    <row r="42" spans="1:5">
      <c r="A42" t="s">
        <v>348</v>
      </c>
      <c r="B42">
        <v>1</v>
      </c>
      <c r="C42">
        <v>1</v>
      </c>
      <c r="D42">
        <v>0</v>
      </c>
      <c r="E42">
        <v>0</v>
      </c>
    </row>
    <row r="43" spans="1:5">
      <c r="A43" t="s">
        <v>350</v>
      </c>
      <c r="B43">
        <v>4.2080000000000002</v>
      </c>
      <c r="C43">
        <v>4.7080000000000002</v>
      </c>
      <c r="D43">
        <v>0</v>
      </c>
      <c r="E43">
        <v>0</v>
      </c>
    </row>
    <row r="44" spans="1:5">
      <c r="A44" t="s">
        <v>351</v>
      </c>
      <c r="B44">
        <v>2.875</v>
      </c>
      <c r="C44">
        <v>3.625</v>
      </c>
      <c r="D44">
        <v>0.125</v>
      </c>
      <c r="E44">
        <v>1.25</v>
      </c>
    </row>
    <row r="45" spans="1:5">
      <c r="A45" t="s">
        <v>357</v>
      </c>
      <c r="B45">
        <v>0.625</v>
      </c>
      <c r="C45">
        <v>1</v>
      </c>
      <c r="D45">
        <v>0.41666666666699997</v>
      </c>
      <c r="E45">
        <v>4.1666666666700003</v>
      </c>
    </row>
    <row r="46" spans="1:5">
      <c r="A46" t="s">
        <v>358</v>
      </c>
      <c r="B46">
        <v>1.375</v>
      </c>
      <c r="C46">
        <v>1.375</v>
      </c>
      <c r="D46">
        <v>0</v>
      </c>
      <c r="E46">
        <v>0</v>
      </c>
    </row>
    <row r="47" spans="1:5">
      <c r="A47" t="s">
        <v>359</v>
      </c>
      <c r="B47">
        <v>0.25</v>
      </c>
      <c r="C47">
        <v>0.25</v>
      </c>
      <c r="D47">
        <v>0</v>
      </c>
      <c r="E47">
        <v>0</v>
      </c>
    </row>
    <row r="48" spans="1:5">
      <c r="A48" t="s">
        <v>360</v>
      </c>
      <c r="B48">
        <v>4.25</v>
      </c>
      <c r="C48">
        <v>4.25</v>
      </c>
      <c r="D48">
        <v>0</v>
      </c>
      <c r="E48">
        <v>0</v>
      </c>
    </row>
    <row r="49" spans="1:5">
      <c r="A49" t="s">
        <v>361</v>
      </c>
      <c r="B49">
        <v>0.375</v>
      </c>
      <c r="C49">
        <v>3.125</v>
      </c>
      <c r="D49">
        <v>0.34090909090900001</v>
      </c>
      <c r="E49">
        <v>3.4090909090900001</v>
      </c>
    </row>
    <row r="50" spans="1:5">
      <c r="A50" t="s">
        <v>362</v>
      </c>
      <c r="B50">
        <v>0.875</v>
      </c>
      <c r="C50">
        <v>0.875</v>
      </c>
      <c r="D50">
        <v>0.89285714285700002</v>
      </c>
      <c r="E50">
        <v>8.9285714285700006</v>
      </c>
    </row>
    <row r="51" spans="1:5">
      <c r="A51" t="s">
        <v>363</v>
      </c>
      <c r="B51">
        <v>0.125</v>
      </c>
      <c r="C51">
        <v>0.125</v>
      </c>
      <c r="D51">
        <v>0</v>
      </c>
      <c r="E51">
        <v>0</v>
      </c>
    </row>
    <row r="52" spans="1:5">
      <c r="A52" t="s">
        <v>365</v>
      </c>
      <c r="B52">
        <v>8.375</v>
      </c>
      <c r="C52">
        <v>8.375</v>
      </c>
      <c r="D52">
        <v>0.1953125</v>
      </c>
      <c r="E52">
        <v>1.953125</v>
      </c>
    </row>
    <row r="53" spans="1:5">
      <c r="A53" t="s">
        <v>367</v>
      </c>
      <c r="B53">
        <v>0</v>
      </c>
      <c r="C53">
        <v>0</v>
      </c>
      <c r="D53">
        <v>0</v>
      </c>
      <c r="E53">
        <v>0</v>
      </c>
    </row>
    <row r="54" spans="1:5">
      <c r="A54" t="s">
        <v>368</v>
      </c>
      <c r="B54">
        <v>3.125</v>
      </c>
      <c r="C54">
        <v>3.375</v>
      </c>
      <c r="D54">
        <v>0.36764705882400001</v>
      </c>
      <c r="E54">
        <v>3.6764705882399999</v>
      </c>
    </row>
    <row r="55" spans="1:5">
      <c r="A55" t="s">
        <v>369</v>
      </c>
      <c r="B55">
        <v>1.25</v>
      </c>
      <c r="C55">
        <v>1.5</v>
      </c>
      <c r="D55">
        <v>0.05</v>
      </c>
      <c r="E55">
        <v>0.5</v>
      </c>
    </row>
    <row r="56" spans="1:5">
      <c r="A56" t="s">
        <v>371</v>
      </c>
      <c r="B56">
        <v>0.5</v>
      </c>
      <c r="C56">
        <v>0.75</v>
      </c>
      <c r="D56">
        <v>0</v>
      </c>
      <c r="E56">
        <v>0</v>
      </c>
    </row>
    <row r="57" spans="1:5">
      <c r="A57" t="s">
        <v>372</v>
      </c>
      <c r="B57">
        <v>0.875</v>
      </c>
      <c r="C57">
        <v>0.875</v>
      </c>
      <c r="D57">
        <v>0.48076923076900002</v>
      </c>
      <c r="E57">
        <v>4.80769230769</v>
      </c>
    </row>
    <row r="58" spans="1:5">
      <c r="A58" t="s">
        <v>374</v>
      </c>
      <c r="B58">
        <v>2.875</v>
      </c>
      <c r="C58">
        <v>2.875</v>
      </c>
      <c r="D58">
        <v>1.0416666666700001</v>
      </c>
      <c r="E58">
        <v>10.416666666699999</v>
      </c>
    </row>
    <row r="59" spans="1:5">
      <c r="A59" t="s">
        <v>375</v>
      </c>
      <c r="B59">
        <v>3.25</v>
      </c>
      <c r="C59">
        <v>3.25</v>
      </c>
      <c r="D59">
        <v>0</v>
      </c>
      <c r="E59">
        <v>0</v>
      </c>
    </row>
    <row r="60" spans="1:5">
      <c r="A60" t="s">
        <v>376</v>
      </c>
      <c r="B60">
        <v>1.5</v>
      </c>
      <c r="C60">
        <v>1.75</v>
      </c>
      <c r="D60">
        <v>0</v>
      </c>
      <c r="E60">
        <v>0</v>
      </c>
    </row>
    <row r="61" spans="1:5">
      <c r="A61" t="s">
        <v>378</v>
      </c>
      <c r="B61">
        <v>2.125</v>
      </c>
      <c r="C61">
        <v>2.125</v>
      </c>
      <c r="D61">
        <v>0</v>
      </c>
      <c r="E61">
        <v>0</v>
      </c>
    </row>
    <row r="62" spans="1:5">
      <c r="A62" t="s">
        <v>379</v>
      </c>
      <c r="B62">
        <v>4.75</v>
      </c>
      <c r="C62">
        <v>4.75</v>
      </c>
      <c r="D62">
        <v>0</v>
      </c>
      <c r="E62">
        <v>0</v>
      </c>
    </row>
    <row r="63" spans="1:5">
      <c r="A63" t="s">
        <v>380</v>
      </c>
      <c r="B63">
        <v>4.875</v>
      </c>
      <c r="C63">
        <v>4.875</v>
      </c>
      <c r="D63">
        <v>0.28846153846200001</v>
      </c>
      <c r="E63">
        <v>2.88461538462</v>
      </c>
    </row>
    <row r="64" spans="1:5">
      <c r="A64" t="s">
        <v>382</v>
      </c>
      <c r="B64">
        <v>0</v>
      </c>
      <c r="C64">
        <v>2.6669999999999998</v>
      </c>
      <c r="D64">
        <v>0</v>
      </c>
      <c r="E64">
        <v>0</v>
      </c>
    </row>
    <row r="65" spans="1:5">
      <c r="A65" t="s">
        <v>383</v>
      </c>
      <c r="B65">
        <v>1.75</v>
      </c>
      <c r="C65">
        <v>1.75</v>
      </c>
      <c r="D65">
        <v>0.56818181818199998</v>
      </c>
      <c r="E65">
        <v>5.6818181818199998</v>
      </c>
    </row>
    <row r="66" spans="1:5">
      <c r="A66" t="s">
        <v>384</v>
      </c>
      <c r="B66">
        <v>3.375</v>
      </c>
      <c r="C66">
        <v>3.375</v>
      </c>
      <c r="D66">
        <v>0</v>
      </c>
      <c r="E66">
        <v>0</v>
      </c>
    </row>
    <row r="67" spans="1:5">
      <c r="A67" t="s">
        <v>385</v>
      </c>
      <c r="B67">
        <v>2.125</v>
      </c>
      <c r="C67">
        <v>2.125</v>
      </c>
      <c r="D67">
        <v>0.89285714285700002</v>
      </c>
      <c r="E67">
        <v>8.9285714285700006</v>
      </c>
    </row>
    <row r="68" spans="1:5">
      <c r="A68" t="s">
        <v>386</v>
      </c>
      <c r="B68">
        <v>1.125</v>
      </c>
      <c r="C68">
        <v>1.125</v>
      </c>
      <c r="D68">
        <v>0</v>
      </c>
      <c r="E68">
        <v>0</v>
      </c>
    </row>
    <row r="69" spans="1:5">
      <c r="A69" t="s">
        <v>387</v>
      </c>
      <c r="B69">
        <v>2.125</v>
      </c>
      <c r="C69">
        <v>2.375</v>
      </c>
      <c r="D69">
        <v>0</v>
      </c>
      <c r="E69">
        <v>0</v>
      </c>
    </row>
    <row r="70" spans="1:5">
      <c r="A70" t="s">
        <v>388</v>
      </c>
      <c r="B70">
        <v>4.125</v>
      </c>
      <c r="C70">
        <v>4.125</v>
      </c>
      <c r="D70">
        <v>0.32894736842099997</v>
      </c>
      <c r="E70">
        <v>3.2894736842099999</v>
      </c>
    </row>
    <row r="71" spans="1:5">
      <c r="A71" s="65"/>
      <c r="C71" s="65"/>
      <c r="D71" s="65"/>
    </row>
    <row r="72" spans="1:5">
      <c r="A72" s="66"/>
      <c r="C72" s="66"/>
      <c r="D72" s="66"/>
    </row>
    <row r="73" spans="1:5">
      <c r="A73" s="65"/>
      <c r="C73" s="65"/>
      <c r="D73" s="65"/>
    </row>
    <row r="74" spans="1:5">
      <c r="A74" s="66"/>
      <c r="C74" s="66"/>
      <c r="D74" s="66"/>
    </row>
    <row r="75" spans="1:5">
      <c r="A75" s="65"/>
      <c r="C75" s="65"/>
      <c r="D75" s="65"/>
    </row>
    <row r="76" spans="1:5">
      <c r="A76" s="66"/>
      <c r="C76" s="66"/>
      <c r="D76" s="66"/>
    </row>
    <row r="77" spans="1:5">
      <c r="A77" s="65"/>
      <c r="C77" s="65"/>
      <c r="D77" s="65"/>
    </row>
    <row r="78" spans="1:5">
      <c r="A78" s="66"/>
      <c r="C78" s="66"/>
      <c r="D78" s="66"/>
    </row>
    <row r="79" spans="1:5">
      <c r="A79" s="65"/>
      <c r="C79" s="65"/>
      <c r="D79" s="65"/>
    </row>
    <row r="80" spans="1:5">
      <c r="A80" s="66"/>
      <c r="C80" s="66"/>
      <c r="D80" s="66"/>
    </row>
    <row r="81" spans="1:4">
      <c r="A81" s="65"/>
      <c r="C81" s="65"/>
      <c r="D81" s="65"/>
    </row>
    <row r="82" spans="1:4">
      <c r="A82" s="66"/>
      <c r="C82" s="66"/>
      <c r="D82" s="66"/>
    </row>
    <row r="83" spans="1:4">
      <c r="A83" s="65"/>
      <c r="C83" s="65"/>
      <c r="D83" s="65"/>
    </row>
    <row r="84" spans="1:4">
      <c r="A84" s="66"/>
      <c r="C84" s="66"/>
      <c r="D84" s="66"/>
    </row>
    <row r="85" spans="1:4">
      <c r="A85" s="65"/>
      <c r="C85" s="65"/>
      <c r="D85" s="65"/>
    </row>
    <row r="86" spans="1:4">
      <c r="A86" s="66"/>
      <c r="C86" s="66"/>
      <c r="D86" s="66"/>
    </row>
    <row r="87" spans="1:4">
      <c r="A87" s="65"/>
      <c r="C87" s="65"/>
      <c r="D87" s="65"/>
    </row>
    <row r="88" spans="1:4">
      <c r="A88" s="66"/>
      <c r="C88" s="66"/>
      <c r="D88" s="66"/>
    </row>
    <row r="89" spans="1:4">
      <c r="A89" s="65"/>
      <c r="C89" s="65"/>
      <c r="D89" s="65"/>
    </row>
    <row r="90" spans="1:4">
      <c r="A90" s="66"/>
      <c r="C90" s="66"/>
      <c r="D90" s="66"/>
    </row>
    <row r="91" spans="1:4">
      <c r="A91" s="65"/>
      <c r="C91" s="65"/>
      <c r="D91" s="65"/>
    </row>
    <row r="92" spans="1:4">
      <c r="A92" s="66"/>
      <c r="C92" s="66"/>
      <c r="D92" s="66"/>
    </row>
    <row r="93" spans="1:4">
      <c r="A93" s="65"/>
      <c r="C93" s="65"/>
      <c r="D93" s="65"/>
    </row>
    <row r="94" spans="1:4">
      <c r="A94" s="66"/>
      <c r="C94" s="66"/>
      <c r="D94" s="66"/>
    </row>
    <row r="95" spans="1:4">
      <c r="A95" s="65"/>
      <c r="C95" s="65"/>
      <c r="D95" s="65"/>
    </row>
    <row r="96" spans="1:4">
      <c r="A96" s="66"/>
      <c r="C96" s="66"/>
      <c r="D96" s="66"/>
    </row>
    <row r="97" spans="1:4">
      <c r="A97" s="65"/>
      <c r="C97" s="65"/>
      <c r="D97" s="65"/>
    </row>
    <row r="98" spans="1:4">
      <c r="A98" s="66"/>
      <c r="C98" s="66"/>
      <c r="D98" s="66"/>
    </row>
    <row r="99" spans="1:4">
      <c r="A99" s="65"/>
      <c r="C99" s="65"/>
      <c r="D99" s="65"/>
    </row>
    <row r="100" spans="1:4">
      <c r="A100" s="66"/>
      <c r="C100" s="66"/>
      <c r="D100" s="66"/>
    </row>
    <row r="101" spans="1:4">
      <c r="A101" s="65"/>
      <c r="C101" s="65"/>
      <c r="D101" s="65"/>
    </row>
    <row r="102" spans="1:4">
      <c r="A102" s="66"/>
      <c r="C102" s="66"/>
      <c r="D102" s="66"/>
    </row>
    <row r="103" spans="1:4">
      <c r="A103" s="65"/>
      <c r="C103" s="65"/>
      <c r="D103" s="65"/>
    </row>
    <row r="104" spans="1:4">
      <c r="A104" s="66"/>
      <c r="C104" s="66"/>
      <c r="D104" s="66"/>
    </row>
    <row r="105" spans="1:4">
      <c r="A105" s="65"/>
      <c r="C105" s="65"/>
      <c r="D105" s="65"/>
    </row>
    <row r="106" spans="1:4">
      <c r="A106" s="66"/>
      <c r="C106" s="66"/>
      <c r="D106" s="66"/>
    </row>
    <row r="107" spans="1:4">
      <c r="A107" s="65"/>
      <c r="C107" s="65"/>
      <c r="D107" s="65"/>
    </row>
    <row r="108" spans="1:4">
      <c r="A108" s="66"/>
      <c r="C108" s="66"/>
      <c r="D108" s="66"/>
    </row>
    <row r="109" spans="1:4">
      <c r="A109" s="65"/>
      <c r="C109" s="65"/>
      <c r="D109" s="65"/>
    </row>
    <row r="110" spans="1:4">
      <c r="A110" s="66"/>
      <c r="C110" s="66"/>
      <c r="D110" s="66"/>
    </row>
    <row r="111" spans="1:4">
      <c r="A111" s="65"/>
      <c r="C111" s="65"/>
      <c r="D111" s="65"/>
    </row>
    <row r="112" spans="1:4">
      <c r="A112" s="66"/>
      <c r="C112" s="66"/>
      <c r="D112" s="66"/>
    </row>
    <row r="113" spans="1:4">
      <c r="A113" s="65"/>
      <c r="C113" s="65"/>
      <c r="D113" s="65"/>
    </row>
    <row r="114" spans="1:4">
      <c r="A114" s="66"/>
      <c r="C114" s="66"/>
      <c r="D114" s="66"/>
    </row>
    <row r="115" spans="1:4">
      <c r="A115" s="65"/>
      <c r="C115" s="65"/>
      <c r="D115" s="65"/>
    </row>
    <row r="116" spans="1:4">
      <c r="A116" s="66"/>
      <c r="C116" s="66"/>
      <c r="D116" s="66"/>
    </row>
    <row r="117" spans="1:4">
      <c r="A117" s="65"/>
      <c r="C117" s="65"/>
      <c r="D117" s="65"/>
    </row>
    <row r="118" spans="1:4">
      <c r="A118" s="66"/>
      <c r="C118" s="66"/>
      <c r="D118" s="66"/>
    </row>
    <row r="119" spans="1:4">
      <c r="A119" s="65"/>
      <c r="C119" s="65"/>
      <c r="D119" s="65"/>
    </row>
    <row r="120" spans="1:4">
      <c r="A120" s="66"/>
      <c r="C120" s="66"/>
      <c r="D120" s="66"/>
    </row>
    <row r="121" spans="1:4">
      <c r="A121" s="65"/>
      <c r="C121" s="65"/>
      <c r="D121" s="65"/>
    </row>
    <row r="122" spans="1:4">
      <c r="A122" s="66"/>
      <c r="C122" s="66"/>
      <c r="D122" s="66"/>
    </row>
    <row r="123" spans="1:4">
      <c r="A123" s="65"/>
      <c r="C123" s="65"/>
      <c r="D123" s="65"/>
    </row>
    <row r="124" spans="1:4">
      <c r="A124" s="66"/>
      <c r="C124" s="66"/>
      <c r="D124" s="66"/>
    </row>
    <row r="125" spans="1:4">
      <c r="A125" s="65"/>
      <c r="C125" s="65"/>
      <c r="D125" s="65"/>
    </row>
    <row r="126" spans="1:4">
      <c r="A126" s="66"/>
      <c r="C126" s="66"/>
      <c r="D126" s="66"/>
    </row>
    <row r="127" spans="1:4">
      <c r="A127" s="65"/>
      <c r="C127" s="65"/>
      <c r="D127" s="65"/>
    </row>
    <row r="128" spans="1:4">
      <c r="A128" s="66"/>
      <c r="C128" s="66"/>
      <c r="D128" s="66"/>
    </row>
    <row r="129" spans="1:4">
      <c r="A129" s="65"/>
      <c r="C129" s="65"/>
      <c r="D129" s="65"/>
    </row>
    <row r="130" spans="1:4">
      <c r="A130" s="66"/>
      <c r="C130" s="66"/>
      <c r="D130" s="66"/>
    </row>
    <row r="131" spans="1:4">
      <c r="A131" s="65"/>
      <c r="C131" s="65"/>
      <c r="D131" s="65"/>
    </row>
    <row r="132" spans="1:4">
      <c r="A132" s="66"/>
      <c r="C132" s="66"/>
      <c r="D132" s="66"/>
    </row>
    <row r="133" spans="1:4">
      <c r="A133" s="65"/>
      <c r="C133" s="65"/>
      <c r="D133" s="65"/>
    </row>
    <row r="134" spans="1:4">
      <c r="A134" s="66"/>
      <c r="C134" s="66"/>
      <c r="D134" s="66"/>
    </row>
    <row r="135" spans="1:4">
      <c r="A135" s="65"/>
      <c r="C135" s="65"/>
      <c r="D135" s="65"/>
    </row>
    <row r="136" spans="1:4">
      <c r="A136" s="66"/>
      <c r="C136" s="66"/>
      <c r="D136" s="66"/>
    </row>
    <row r="137" spans="1:4">
      <c r="A137" s="65"/>
      <c r="C137" s="65"/>
      <c r="D137" s="65"/>
    </row>
    <row r="138" spans="1:4">
      <c r="A138" s="66"/>
      <c r="C138" s="66"/>
      <c r="D138" s="66"/>
    </row>
    <row r="139" spans="1:4">
      <c r="A139" s="65"/>
      <c r="C139" s="65"/>
      <c r="D139" s="65"/>
    </row>
    <row r="140" spans="1:4">
      <c r="A140" s="66"/>
      <c r="C140" s="66"/>
      <c r="D140" s="66"/>
    </row>
    <row r="141" spans="1:4">
      <c r="A141" s="65"/>
      <c r="C141" s="65"/>
      <c r="D141" s="65"/>
    </row>
    <row r="142" spans="1:4">
      <c r="A142" s="66"/>
      <c r="C142" s="66"/>
      <c r="D142" s="66"/>
    </row>
    <row r="143" spans="1:4">
      <c r="A143" s="65"/>
      <c r="C143" s="65"/>
      <c r="D143" s="65"/>
    </row>
    <row r="144" spans="1:4">
      <c r="A144" s="66"/>
      <c r="C144" s="66"/>
      <c r="D144" s="66"/>
    </row>
    <row r="145" spans="1:4">
      <c r="A145" s="65"/>
      <c r="C145" s="65"/>
      <c r="D145" s="65"/>
    </row>
    <row r="146" spans="1:4">
      <c r="A146" s="66"/>
      <c r="C146" s="66"/>
      <c r="D146" s="66"/>
    </row>
    <row r="147" spans="1:4">
      <c r="A147" s="65"/>
      <c r="C147" s="65"/>
      <c r="D147" s="65"/>
    </row>
    <row r="148" spans="1:4">
      <c r="A148" s="66"/>
      <c r="C148" s="66"/>
      <c r="D148" s="66"/>
    </row>
    <row r="149" spans="1:4">
      <c r="A149" s="65"/>
      <c r="C149" s="65"/>
      <c r="D149" s="65"/>
    </row>
    <row r="150" spans="1:4">
      <c r="A150" s="66"/>
      <c r="C150" s="66"/>
      <c r="D150" s="66"/>
    </row>
    <row r="151" spans="1:4">
      <c r="A151" s="65"/>
      <c r="C151" s="65"/>
      <c r="D151" s="65"/>
    </row>
    <row r="152" spans="1:4">
      <c r="A152" s="66"/>
      <c r="C152" s="66"/>
      <c r="D152" s="66"/>
    </row>
    <row r="153" spans="1:4">
      <c r="A153" s="65"/>
      <c r="C153" s="65"/>
      <c r="D153" s="65"/>
    </row>
    <row r="154" spans="1:4">
      <c r="A154" s="66"/>
      <c r="C154" s="66"/>
      <c r="D154" s="66"/>
    </row>
    <row r="155" spans="1:4">
      <c r="A155" s="65"/>
      <c r="C155" s="65"/>
      <c r="D155" s="65"/>
    </row>
    <row r="156" spans="1:4">
      <c r="A156" s="66"/>
      <c r="C156" s="66"/>
      <c r="D156" s="66"/>
    </row>
    <row r="157" spans="1:4">
      <c r="A157" s="65"/>
      <c r="C157" s="65"/>
      <c r="D157" s="65"/>
    </row>
    <row r="158" spans="1:4">
      <c r="A158" s="66"/>
      <c r="C158" s="66"/>
      <c r="D158" s="66"/>
    </row>
    <row r="159" spans="1:4">
      <c r="A159" s="65"/>
      <c r="C159" s="65"/>
      <c r="D159" s="65"/>
    </row>
    <row r="160" spans="1:4">
      <c r="A160" s="66"/>
      <c r="C160" s="66"/>
      <c r="D160" s="66"/>
    </row>
    <row r="161" spans="1:4">
      <c r="A161" s="65"/>
      <c r="C161" s="65"/>
      <c r="D161" s="65"/>
    </row>
    <row r="162" spans="1:4">
      <c r="A162" s="66"/>
      <c r="C162" s="66"/>
      <c r="D162" s="66"/>
    </row>
    <row r="163" spans="1:4">
      <c r="A163" s="65"/>
      <c r="C163" s="65"/>
      <c r="D163" s="65"/>
    </row>
    <row r="164" spans="1:4">
      <c r="A164" s="66"/>
      <c r="C164" s="66"/>
      <c r="D164" s="66"/>
    </row>
    <row r="165" spans="1:4">
      <c r="A165" s="65"/>
      <c r="C165" s="65"/>
      <c r="D165" s="65"/>
    </row>
    <row r="166" spans="1:4">
      <c r="A166" s="66"/>
      <c r="C166" s="66"/>
      <c r="D166" s="66"/>
    </row>
    <row r="167" spans="1:4">
      <c r="A167" s="65"/>
      <c r="C167" s="65"/>
      <c r="D167" s="65"/>
    </row>
    <row r="168" spans="1:4">
      <c r="A168" s="66"/>
      <c r="C168" s="66"/>
      <c r="D168" s="66"/>
    </row>
    <row r="169" spans="1:4">
      <c r="A169" s="65"/>
      <c r="C169" s="65"/>
      <c r="D169" s="65"/>
    </row>
    <row r="170" spans="1:4">
      <c r="A170" s="66"/>
      <c r="C170" s="66"/>
      <c r="D170" s="66"/>
    </row>
    <row r="171" spans="1:4">
      <c r="A171" s="65"/>
      <c r="C171" s="65"/>
      <c r="D171" s="65"/>
    </row>
    <row r="172" spans="1:4">
      <c r="A172" s="66"/>
      <c r="C172" s="66"/>
      <c r="D172" s="66"/>
    </row>
    <row r="173" spans="1:4">
      <c r="A173" s="65"/>
      <c r="C173" s="65"/>
      <c r="D173" s="65"/>
    </row>
    <row r="174" spans="1:4">
      <c r="A174" s="66"/>
      <c r="C174" s="66"/>
      <c r="D174" s="66"/>
    </row>
    <row r="175" spans="1:4">
      <c r="A175" s="65"/>
      <c r="C175" s="65"/>
      <c r="D175" s="65"/>
    </row>
    <row r="176" spans="1:4">
      <c r="A176" s="66"/>
      <c r="C176" s="66"/>
      <c r="D176" s="66"/>
    </row>
    <row r="177" spans="1:4">
      <c r="A177" s="65"/>
      <c r="C177" s="65"/>
      <c r="D177" s="65"/>
    </row>
    <row r="178" spans="1:4">
      <c r="A178" s="66"/>
      <c r="C178" s="66"/>
      <c r="D178" s="66"/>
    </row>
    <row r="179" spans="1:4">
      <c r="A179" s="65"/>
      <c r="C179" s="65"/>
      <c r="D179" s="65"/>
    </row>
    <row r="180" spans="1:4">
      <c r="A180" s="66"/>
      <c r="C180" s="66"/>
      <c r="D180" s="66"/>
    </row>
    <row r="181" spans="1:4">
      <c r="A181" s="65"/>
      <c r="C181" s="65"/>
      <c r="D181" s="65"/>
    </row>
    <row r="182" spans="1:4">
      <c r="A182" s="66"/>
      <c r="C182" s="66"/>
      <c r="D182" s="66"/>
    </row>
    <row r="183" spans="1:4">
      <c r="A183" s="65"/>
      <c r="C183" s="65"/>
      <c r="D183" s="65"/>
    </row>
    <row r="184" spans="1:4">
      <c r="A184" s="66"/>
      <c r="C184" s="66"/>
      <c r="D184" s="66"/>
    </row>
    <row r="185" spans="1:4">
      <c r="A185" s="65"/>
      <c r="C185" s="65"/>
      <c r="D185" s="65"/>
    </row>
    <row r="186" spans="1:4">
      <c r="A186" s="66"/>
      <c r="C186" s="66"/>
      <c r="D186" s="66"/>
    </row>
    <row r="187" spans="1:4">
      <c r="A187" s="65"/>
      <c r="C187" s="65"/>
      <c r="D187" s="65"/>
    </row>
    <row r="188" spans="1:4">
      <c r="A188" s="66"/>
      <c r="C188" s="66"/>
      <c r="D188" s="66"/>
    </row>
    <row r="189" spans="1:4">
      <c r="A189" s="65"/>
      <c r="C189" s="65"/>
      <c r="D189" s="65"/>
    </row>
    <row r="190" spans="1:4">
      <c r="A190" s="66"/>
      <c r="C190" s="66"/>
      <c r="D190" s="66"/>
    </row>
    <row r="191" spans="1:4">
      <c r="A191" s="65"/>
      <c r="C191" s="65"/>
      <c r="D191" s="65"/>
    </row>
    <row r="192" spans="1:4">
      <c r="A192" s="66"/>
      <c r="C192" s="66"/>
      <c r="D192" s="66"/>
    </row>
    <row r="193" spans="1:4">
      <c r="A193" s="65"/>
      <c r="C193" s="65"/>
      <c r="D193" s="65"/>
    </row>
    <row r="194" spans="1:4">
      <c r="A194" s="66"/>
      <c r="C194" s="66"/>
      <c r="D194" s="66"/>
    </row>
    <row r="195" spans="1:4">
      <c r="A195" s="65"/>
      <c r="C195" s="65"/>
      <c r="D195" s="65"/>
    </row>
    <row r="196" spans="1:4">
      <c r="A196" s="66"/>
      <c r="C196" s="66"/>
      <c r="D196" s="66"/>
    </row>
    <row r="197" spans="1:4">
      <c r="A197" s="65"/>
      <c r="C197" s="65"/>
      <c r="D197" s="65"/>
    </row>
    <row r="198" spans="1:4">
      <c r="A198" s="66"/>
      <c r="C198" s="66"/>
      <c r="D198" s="66"/>
    </row>
    <row r="199" spans="1:4">
      <c r="A199" s="65"/>
      <c r="C199" s="65"/>
      <c r="D199" s="65"/>
    </row>
    <row r="200" spans="1:4">
      <c r="A200" s="66"/>
      <c r="C200" s="66"/>
      <c r="D200" s="66"/>
    </row>
    <row r="201" spans="1:4">
      <c r="A201" s="65"/>
      <c r="C201" s="65"/>
      <c r="D201" s="65"/>
    </row>
    <row r="202" spans="1:4">
      <c r="A202" s="67"/>
      <c r="C202" s="67"/>
      <c r="D202" s="66"/>
    </row>
    <row r="203" spans="1:4">
      <c r="A203" s="65"/>
      <c r="C203" s="65"/>
      <c r="D203" s="65"/>
    </row>
    <row r="204" spans="1:4">
      <c r="A204" s="66"/>
      <c r="C204" s="66"/>
      <c r="D204" s="66"/>
    </row>
    <row r="205" spans="1:4">
      <c r="A205" s="65"/>
      <c r="C205" s="65"/>
      <c r="D205" s="65"/>
    </row>
    <row r="206" spans="1:4">
      <c r="A206" s="66"/>
      <c r="C206" s="66"/>
      <c r="D206" s="66"/>
    </row>
    <row r="207" spans="1:4">
      <c r="A207" s="65"/>
      <c r="C207" s="65"/>
      <c r="D207" s="65"/>
    </row>
    <row r="208" spans="1:4">
      <c r="A208" s="66"/>
      <c r="C208" s="66"/>
      <c r="D208" s="66"/>
    </row>
    <row r="209" spans="1:4">
      <c r="A209" s="65"/>
      <c r="C209" s="65"/>
      <c r="D209" s="65"/>
    </row>
    <row r="210" spans="1:4">
      <c r="A210" s="66"/>
      <c r="C210" s="66"/>
      <c r="D210" s="66"/>
    </row>
    <row r="211" spans="1:4">
      <c r="A211" s="65"/>
      <c r="C211" s="65"/>
      <c r="D211" s="65"/>
    </row>
    <row r="212" spans="1:4">
      <c r="A212" s="66"/>
      <c r="C212" s="66"/>
      <c r="D212" s="66"/>
    </row>
    <row r="213" spans="1:4">
      <c r="A213" s="65"/>
      <c r="C213" s="65"/>
      <c r="D213" s="65"/>
    </row>
    <row r="214" spans="1:4">
      <c r="A214" s="66"/>
      <c r="C214" s="66"/>
      <c r="D214" s="66"/>
    </row>
    <row r="215" spans="1:4">
      <c r="A215" s="65"/>
      <c r="C215" s="65"/>
      <c r="D215" s="65"/>
    </row>
    <row r="216" spans="1:4">
      <c r="A216" s="66"/>
      <c r="C216" s="66"/>
      <c r="D216" s="66"/>
    </row>
    <row r="217" spans="1:4">
      <c r="A217" s="65"/>
      <c r="C217" s="65"/>
      <c r="D217" s="65"/>
    </row>
    <row r="218" spans="1:4">
      <c r="A218" s="66"/>
      <c r="C218" s="66"/>
      <c r="D218" s="66"/>
    </row>
    <row r="219" spans="1:4">
      <c r="A219" s="65"/>
      <c r="C219" s="65"/>
      <c r="D219" s="65"/>
    </row>
    <row r="220" spans="1:4">
      <c r="A220" s="66"/>
      <c r="C220" s="66"/>
      <c r="D220" s="66"/>
    </row>
    <row r="221" spans="1:4">
      <c r="A221" s="65"/>
      <c r="C221" s="65"/>
      <c r="D221" s="65"/>
    </row>
    <row r="222" spans="1:4">
      <c r="A222" s="66"/>
      <c r="C222" s="66"/>
      <c r="D222" s="66"/>
    </row>
    <row r="223" spans="1:4">
      <c r="A223" s="65"/>
      <c r="C223" s="65"/>
      <c r="D223" s="65"/>
    </row>
    <row r="224" spans="1:4">
      <c r="A224" s="66"/>
      <c r="C224" s="66"/>
      <c r="D224" s="66"/>
    </row>
    <row r="225" spans="1:4">
      <c r="A225" s="65"/>
      <c r="C225" s="65"/>
      <c r="D225" s="65"/>
    </row>
    <row r="226" spans="1:4">
      <c r="A226" s="66"/>
      <c r="C226" s="66"/>
      <c r="D226" s="66"/>
    </row>
    <row r="227" spans="1:4">
      <c r="A227" s="65"/>
      <c r="C227" s="65"/>
      <c r="D227" s="65"/>
    </row>
    <row r="228" spans="1:4">
      <c r="A228" s="66"/>
      <c r="C228" s="66"/>
      <c r="D228" s="66"/>
    </row>
    <row r="229" spans="1:4">
      <c r="A229" s="65"/>
      <c r="C229" s="65"/>
      <c r="D229" s="65"/>
    </row>
    <row r="230" spans="1:4">
      <c r="A230" s="66"/>
      <c r="C230" s="66"/>
      <c r="D230" s="66"/>
    </row>
    <row r="231" spans="1:4">
      <c r="A231" s="65"/>
      <c r="C231" s="65"/>
      <c r="D231" s="65"/>
    </row>
    <row r="232" spans="1:4">
      <c r="A232" s="66"/>
      <c r="C232" s="66"/>
      <c r="D232" s="66"/>
    </row>
    <row r="233" spans="1:4">
      <c r="A233" s="65"/>
      <c r="C233" s="65"/>
      <c r="D233" s="65"/>
    </row>
    <row r="234" spans="1:4">
      <c r="A234" s="66"/>
      <c r="C234" s="66"/>
      <c r="D234" s="66"/>
    </row>
    <row r="235" spans="1:4">
      <c r="A235" s="65"/>
      <c r="C235" s="65"/>
      <c r="D235" s="65"/>
    </row>
    <row r="236" spans="1:4">
      <c r="A236" s="66"/>
      <c r="C236" s="66"/>
      <c r="D236" s="66"/>
    </row>
    <row r="237" spans="1:4">
      <c r="A237" s="65"/>
      <c r="C237" s="65"/>
      <c r="D237" s="65"/>
    </row>
    <row r="238" spans="1:4">
      <c r="A238" s="66"/>
      <c r="C238" s="66"/>
      <c r="D238" s="66"/>
    </row>
    <row r="239" spans="1:4">
      <c r="A239" s="65"/>
      <c r="C239" s="65"/>
      <c r="D239" s="65"/>
    </row>
    <row r="240" spans="1:4">
      <c r="A240" s="66"/>
      <c r="C240" s="66"/>
      <c r="D240" s="66"/>
    </row>
    <row r="241" spans="1:4">
      <c r="A241" s="65"/>
      <c r="C241" s="65"/>
      <c r="D241" s="65"/>
    </row>
    <row r="242" spans="1:4">
      <c r="A242" s="66"/>
      <c r="C242" s="66"/>
      <c r="D242" s="66"/>
    </row>
    <row r="243" spans="1:4">
      <c r="A243" s="65"/>
      <c r="C243" s="65"/>
      <c r="D243" s="65"/>
    </row>
    <row r="244" spans="1:4">
      <c r="A244" s="66"/>
      <c r="C244" s="66"/>
      <c r="D244" s="66"/>
    </row>
    <row r="245" spans="1:4">
      <c r="A245" s="65"/>
      <c r="C245" s="65"/>
      <c r="D245" s="65"/>
    </row>
    <row r="246" spans="1:4">
      <c r="A246" s="66"/>
      <c r="C246" s="66"/>
      <c r="D246" s="66"/>
    </row>
    <row r="247" spans="1:4">
      <c r="A247" s="65"/>
      <c r="C247" s="65"/>
      <c r="D247" s="65"/>
    </row>
    <row r="248" spans="1:4">
      <c r="A248" s="66"/>
      <c r="C248" s="66"/>
      <c r="D248" s="66"/>
    </row>
    <row r="249" spans="1:4">
      <c r="A249" s="65"/>
      <c r="C249" s="65"/>
      <c r="D249" s="65"/>
    </row>
    <row r="250" spans="1:4">
      <c r="A250" s="66"/>
      <c r="C250" s="66"/>
      <c r="D250" s="66"/>
    </row>
    <row r="251" spans="1:4">
      <c r="A251" s="65"/>
      <c r="C251" s="65"/>
      <c r="D251" s="65"/>
    </row>
    <row r="252" spans="1:4">
      <c r="A252" s="66"/>
      <c r="C252" s="66"/>
      <c r="D252" s="66"/>
    </row>
    <row r="253" spans="1:4">
      <c r="A253" s="65"/>
      <c r="C253" s="65"/>
      <c r="D253" s="65"/>
    </row>
    <row r="254" spans="1:4">
      <c r="A254" s="66"/>
      <c r="C254" s="66"/>
      <c r="D254" s="66"/>
    </row>
    <row r="255" spans="1:4">
      <c r="A255" s="65"/>
      <c r="C255" s="65"/>
      <c r="D255" s="65"/>
    </row>
    <row r="256" spans="1:4">
      <c r="A256" s="66"/>
      <c r="C256" s="66"/>
      <c r="D256" s="66"/>
    </row>
    <row r="257" spans="1:4">
      <c r="A257" s="65"/>
      <c r="C257" s="65"/>
      <c r="D257" s="65"/>
    </row>
    <row r="258" spans="1:4">
      <c r="A258" s="66"/>
      <c r="C258" s="66"/>
      <c r="D258" s="66"/>
    </row>
    <row r="259" spans="1:4">
      <c r="A259" s="65"/>
      <c r="C259" s="65"/>
      <c r="D259" s="65"/>
    </row>
    <row r="260" spans="1:4">
      <c r="A260" s="66"/>
      <c r="C260" s="66"/>
      <c r="D260" s="66"/>
    </row>
    <row r="261" spans="1:4">
      <c r="A261" s="65"/>
      <c r="C261" s="65"/>
      <c r="D261" s="65"/>
    </row>
    <row r="262" spans="1:4">
      <c r="A262" s="66"/>
      <c r="C262" s="66"/>
      <c r="D262" s="66"/>
    </row>
    <row r="263" spans="1:4">
      <c r="A263" s="65"/>
      <c r="C263" s="65"/>
      <c r="D263" s="65"/>
    </row>
    <row r="264" spans="1:4">
      <c r="A264" s="66"/>
      <c r="C264" s="66"/>
      <c r="D264" s="66"/>
    </row>
    <row r="265" spans="1:4">
      <c r="A265" s="65"/>
      <c r="C265" s="65"/>
      <c r="D265" s="65"/>
    </row>
    <row r="266" spans="1:4">
      <c r="A266" s="66"/>
      <c r="C266" s="66"/>
      <c r="D266" s="66"/>
    </row>
    <row r="267" spans="1:4">
      <c r="A267" s="65"/>
      <c r="C267" s="65"/>
      <c r="D267" s="65"/>
    </row>
    <row r="268" spans="1:4">
      <c r="A268" s="66"/>
      <c r="C268" s="66"/>
      <c r="D268" s="66"/>
    </row>
    <row r="269" spans="1:4">
      <c r="A269" s="65"/>
      <c r="C269" s="65"/>
      <c r="D269" s="65"/>
    </row>
    <row r="270" spans="1:4">
      <c r="A270" s="66"/>
      <c r="C270" s="66"/>
      <c r="D270" s="66"/>
    </row>
    <row r="271" spans="1:4">
      <c r="A271" s="65"/>
      <c r="C271" s="65"/>
      <c r="D271" s="65"/>
    </row>
    <row r="272" spans="1:4">
      <c r="A272" s="66"/>
      <c r="C272" s="66"/>
      <c r="D272" s="66"/>
    </row>
    <row r="273" spans="1:4">
      <c r="A273" s="65"/>
      <c r="C273" s="65"/>
      <c r="D273" s="65"/>
    </row>
    <row r="274" spans="1:4">
      <c r="A274" s="66"/>
      <c r="C274" s="66"/>
      <c r="D274" s="66"/>
    </row>
    <row r="275" spans="1:4">
      <c r="A275" s="65"/>
      <c r="C275" s="65"/>
      <c r="D275" s="65"/>
    </row>
    <row r="276" spans="1:4">
      <c r="A276" s="66"/>
      <c r="C276" s="66"/>
      <c r="D276" s="66"/>
    </row>
    <row r="277" spans="1:4">
      <c r="A277" s="65"/>
      <c r="C277" s="65"/>
      <c r="D277" s="65"/>
    </row>
    <row r="278" spans="1:4">
      <c r="A278" s="66"/>
      <c r="C278" s="66"/>
      <c r="D278" s="66"/>
    </row>
    <row r="279" spans="1:4">
      <c r="A279" s="65"/>
      <c r="C279" s="65"/>
      <c r="D279" s="65"/>
    </row>
    <row r="280" spans="1:4">
      <c r="A280" s="66"/>
      <c r="C280" s="66"/>
      <c r="D280" s="66"/>
    </row>
    <row r="281" spans="1:4">
      <c r="A281" s="65"/>
      <c r="C281" s="65"/>
      <c r="D281" s="65"/>
    </row>
    <row r="282" spans="1:4">
      <c r="A282" s="66"/>
      <c r="C282" s="66"/>
      <c r="D282" s="66"/>
    </row>
    <row r="283" spans="1:4">
      <c r="A283" s="65"/>
      <c r="C283" s="65"/>
      <c r="D283" s="65"/>
    </row>
    <row r="284" spans="1:4">
      <c r="A284" s="66"/>
      <c r="C284" s="66"/>
      <c r="D284" s="66"/>
    </row>
    <row r="285" spans="1:4">
      <c r="A285" s="65"/>
      <c r="C285" s="65"/>
      <c r="D285" s="65"/>
    </row>
    <row r="286" spans="1:4">
      <c r="A286" s="66"/>
      <c r="C286" s="66"/>
      <c r="D286" s="66"/>
    </row>
    <row r="287" spans="1:4">
      <c r="A287" s="65"/>
      <c r="C287" s="65"/>
      <c r="D287" s="65"/>
    </row>
    <row r="288" spans="1:4">
      <c r="A288" s="66"/>
      <c r="C288" s="66"/>
      <c r="D288" s="66"/>
    </row>
    <row r="289" spans="1:4">
      <c r="A289" s="65"/>
      <c r="C289" s="65"/>
      <c r="D289" s="65"/>
    </row>
    <row r="290" spans="1:4">
      <c r="A290" s="66"/>
      <c r="C290" s="66"/>
      <c r="D290" s="66"/>
    </row>
    <row r="291" spans="1:4">
      <c r="A291" s="65"/>
      <c r="C291" s="65"/>
      <c r="D291" s="65"/>
    </row>
    <row r="292" spans="1:4">
      <c r="A292" s="66"/>
      <c r="C292" s="66"/>
      <c r="D292" s="66"/>
    </row>
    <row r="293" spans="1:4">
      <c r="A293" s="65"/>
      <c r="C293" s="65"/>
      <c r="D293" s="65"/>
    </row>
    <row r="294" spans="1:4">
      <c r="A294" s="66"/>
      <c r="C294" s="66"/>
      <c r="D294" s="66"/>
    </row>
    <row r="295" spans="1:4">
      <c r="A295" s="65"/>
      <c r="C295" s="65"/>
      <c r="D295" s="65"/>
    </row>
    <row r="296" spans="1:4">
      <c r="A296" s="66"/>
      <c r="C296" s="66"/>
      <c r="D296" s="66"/>
    </row>
    <row r="297" spans="1:4">
      <c r="A297" s="65"/>
      <c r="C297" s="65"/>
      <c r="D297" s="65"/>
    </row>
    <row r="298" spans="1:4">
      <c r="A298" s="66"/>
      <c r="C298" s="66"/>
      <c r="D298" s="66"/>
    </row>
    <row r="299" spans="1:4">
      <c r="A299" s="65"/>
      <c r="C299" s="65"/>
      <c r="D299" s="65"/>
    </row>
    <row r="300" spans="1:4">
      <c r="A300" s="66"/>
      <c r="C300" s="66"/>
      <c r="D300" s="66"/>
    </row>
    <row r="301" spans="1:4">
      <c r="A301" s="65"/>
      <c r="C301" s="65"/>
      <c r="D301" s="65"/>
    </row>
    <row r="302" spans="1:4">
      <c r="A302" s="66"/>
      <c r="C302" s="66"/>
      <c r="D302" s="66"/>
    </row>
    <row r="303" spans="1:4">
      <c r="A303" s="65"/>
      <c r="C303" s="65"/>
    </row>
    <row r="304" spans="1:4">
      <c r="A304" s="66"/>
      <c r="C304" s="66"/>
    </row>
    <row r="305" spans="1:3">
      <c r="A305" s="65"/>
      <c r="C305" s="65"/>
    </row>
    <row r="306" spans="1:3">
      <c r="A306" s="66"/>
      <c r="C306" s="66"/>
    </row>
    <row r="307" spans="1:3">
      <c r="A307" s="65"/>
      <c r="C307" s="65"/>
    </row>
    <row r="308" spans="1:3">
      <c r="A308" s="66"/>
      <c r="C308" s="66"/>
    </row>
    <row r="309" spans="1:3">
      <c r="A309" s="65"/>
      <c r="C309" s="65"/>
    </row>
    <row r="310" spans="1:3">
      <c r="A310" s="66"/>
      <c r="C310" s="66"/>
    </row>
    <row r="311" spans="1:3">
      <c r="A311" s="65"/>
      <c r="C311" s="65"/>
    </row>
    <row r="312" spans="1:3">
      <c r="A312" s="66"/>
      <c r="C312" s="66"/>
    </row>
    <row r="313" spans="1:3">
      <c r="A313" s="65"/>
      <c r="C313" s="65"/>
    </row>
    <row r="314" spans="1:3">
      <c r="A314" s="66"/>
      <c r="C314" s="66"/>
    </row>
    <row r="315" spans="1:3">
      <c r="A315" s="65"/>
      <c r="C315" s="65"/>
    </row>
    <row r="316" spans="1:3">
      <c r="A316" s="66"/>
      <c r="C316" s="66"/>
    </row>
    <row r="317" spans="1:3">
      <c r="A317" s="65"/>
      <c r="C317" s="65"/>
    </row>
    <row r="318" spans="1:3">
      <c r="A318" s="66"/>
      <c r="C318" s="66"/>
    </row>
    <row r="319" spans="1:3">
      <c r="A319" s="65"/>
      <c r="C319" s="65"/>
    </row>
    <row r="320" spans="1:3">
      <c r="A320" s="66"/>
      <c r="C320" s="66"/>
    </row>
    <row r="321" spans="1:3">
      <c r="A321" s="65"/>
      <c r="C321" s="65"/>
    </row>
    <row r="322" spans="1:3">
      <c r="A322" s="66"/>
      <c r="C322" s="66"/>
    </row>
    <row r="323" spans="1:3">
      <c r="A323" s="65"/>
      <c r="C323" s="65"/>
    </row>
    <row r="324" spans="1:3">
      <c r="A324" s="66"/>
      <c r="C324" s="66"/>
    </row>
    <row r="325" spans="1:3">
      <c r="A325" s="65"/>
      <c r="C325" s="65"/>
    </row>
    <row r="326" spans="1:3">
      <c r="A326" s="66"/>
      <c r="C326" s="66"/>
    </row>
    <row r="327" spans="1:3">
      <c r="A327" s="65"/>
      <c r="C327" s="65"/>
    </row>
    <row r="328" spans="1:3">
      <c r="A328" s="66"/>
      <c r="C328" s="66"/>
    </row>
    <row r="329" spans="1:3">
      <c r="A329" s="65"/>
      <c r="C329" s="65"/>
    </row>
    <row r="330" spans="1:3">
      <c r="A330" s="66"/>
      <c r="C330" s="66"/>
    </row>
    <row r="331" spans="1:3">
      <c r="A331" s="65"/>
      <c r="C331" s="65"/>
    </row>
    <row r="332" spans="1:3">
      <c r="A332" s="66"/>
      <c r="C332" s="66"/>
    </row>
    <row r="333" spans="1:3">
      <c r="A333" s="65"/>
      <c r="C333" s="65"/>
    </row>
    <row r="334" spans="1:3">
      <c r="A334" s="66"/>
      <c r="C334" s="66"/>
    </row>
    <row r="335" spans="1:3">
      <c r="A335" s="65"/>
      <c r="C335" s="65"/>
    </row>
    <row r="336" spans="1:3">
      <c r="A336" s="66"/>
      <c r="C336" s="66"/>
    </row>
    <row r="337" spans="1:3">
      <c r="A337" s="65"/>
      <c r="C337" s="65"/>
    </row>
    <row r="338" spans="1:3">
      <c r="A338" s="66"/>
      <c r="C338" s="66"/>
    </row>
    <row r="339" spans="1:3">
      <c r="A339" s="65"/>
      <c r="C339" s="65"/>
    </row>
    <row r="340" spans="1:3">
      <c r="A340" s="66"/>
      <c r="C340" s="66"/>
    </row>
    <row r="341" spans="1:3">
      <c r="A341" s="65"/>
      <c r="C341" s="65"/>
    </row>
    <row r="342" spans="1:3">
      <c r="A342" s="66"/>
      <c r="C342" s="66"/>
    </row>
    <row r="343" spans="1:3">
      <c r="A343" s="65"/>
      <c r="C343" s="65"/>
    </row>
    <row r="344" spans="1:3">
      <c r="A344" s="66"/>
      <c r="C344" s="66"/>
    </row>
    <row r="345" spans="1:3">
      <c r="A345" s="65"/>
      <c r="C345" s="65"/>
    </row>
    <row r="346" spans="1:3">
      <c r="A346" s="66"/>
      <c r="C346" s="66"/>
    </row>
    <row r="347" spans="1:3">
      <c r="A347" s="65"/>
      <c r="C347" s="65"/>
    </row>
    <row r="348" spans="1:3">
      <c r="A348" s="66"/>
      <c r="C348" s="66"/>
    </row>
    <row r="349" spans="1:3">
      <c r="A349" s="65"/>
      <c r="C349" s="65"/>
    </row>
    <row r="350" spans="1:3">
      <c r="A350" s="66"/>
      <c r="C350" s="66"/>
    </row>
    <row r="351" spans="1:3">
      <c r="A351" s="65"/>
      <c r="C351" s="65"/>
    </row>
    <row r="352" spans="1:3">
      <c r="A352" s="66"/>
      <c r="C352" s="66"/>
    </row>
    <row r="353" spans="1:3">
      <c r="A353" s="65"/>
      <c r="C353" s="65"/>
    </row>
    <row r="354" spans="1:3">
      <c r="A354" s="66"/>
      <c r="C354" s="66"/>
    </row>
    <row r="355" spans="1:3">
      <c r="A355" s="65"/>
      <c r="C355" s="65"/>
    </row>
    <row r="356" spans="1:3">
      <c r="A356" s="66"/>
      <c r="C356" s="66"/>
    </row>
    <row r="357" spans="1:3">
      <c r="A357" s="65"/>
      <c r="C357" s="65"/>
    </row>
    <row r="358" spans="1:3">
      <c r="A358" s="66"/>
      <c r="C358" s="66"/>
    </row>
    <row r="359" spans="1:3">
      <c r="A359" s="65"/>
      <c r="C359" s="65"/>
    </row>
    <row r="360" spans="1:3">
      <c r="A360" s="66"/>
      <c r="C360" s="66"/>
    </row>
    <row r="361" spans="1:3">
      <c r="A361" s="65"/>
      <c r="C361" s="65"/>
    </row>
    <row r="362" spans="1:3">
      <c r="A362" s="66"/>
      <c r="C362" s="66"/>
    </row>
    <row r="363" spans="1:3">
      <c r="A363" s="65"/>
      <c r="C363" s="65"/>
    </row>
    <row r="364" spans="1:3">
      <c r="A364" s="66"/>
      <c r="C364" s="66"/>
    </row>
    <row r="365" spans="1:3">
      <c r="A365" s="65"/>
      <c r="C365" s="65"/>
    </row>
    <row r="366" spans="1:3">
      <c r="A366" s="66"/>
      <c r="C366" s="66"/>
    </row>
    <row r="367" spans="1:3">
      <c r="A367" s="65"/>
      <c r="C367" s="65"/>
    </row>
    <row r="368" spans="1:3">
      <c r="A368" s="66"/>
      <c r="C368" s="66"/>
    </row>
    <row r="369" spans="1:3">
      <c r="A369" s="65"/>
      <c r="C369" s="65"/>
    </row>
    <row r="370" spans="1:3">
      <c r="A370" s="66"/>
      <c r="C370" s="66"/>
    </row>
    <row r="371" spans="1:3">
      <c r="A371" s="65"/>
      <c r="C371" s="65"/>
    </row>
    <row r="372" spans="1:3">
      <c r="A372" s="66"/>
      <c r="C372" s="66"/>
    </row>
    <row r="373" spans="1:3">
      <c r="A373" s="65"/>
      <c r="C373" s="65"/>
    </row>
    <row r="374" spans="1:3">
      <c r="A374" s="66"/>
      <c r="C374" s="66"/>
    </row>
    <row r="375" spans="1:3">
      <c r="A375" s="65"/>
      <c r="C375" s="65"/>
    </row>
    <row r="376" spans="1:3">
      <c r="A376" s="66"/>
      <c r="C376" s="66"/>
    </row>
    <row r="377" spans="1:3">
      <c r="A377" s="65"/>
      <c r="C377" s="65"/>
    </row>
    <row r="378" spans="1:3">
      <c r="A378" s="66"/>
      <c r="C378" s="66"/>
    </row>
    <row r="379" spans="1:3">
      <c r="A379" s="65"/>
      <c r="C379" s="65"/>
    </row>
    <row r="380" spans="1:3">
      <c r="A380" s="66"/>
      <c r="C380" s="66"/>
    </row>
    <row r="381" spans="1:3">
      <c r="A381" s="65"/>
      <c r="C381" s="65"/>
    </row>
    <row r="382" spans="1:3">
      <c r="A382" s="66"/>
      <c r="C382" s="66"/>
    </row>
    <row r="383" spans="1:3">
      <c r="A383" s="65"/>
      <c r="C383" s="65"/>
    </row>
    <row r="384" spans="1:3">
      <c r="A384" s="66"/>
      <c r="C384" s="66"/>
    </row>
    <row r="385" spans="1:3">
      <c r="A385" s="65"/>
      <c r="C385" s="65"/>
    </row>
    <row r="386" spans="1:3">
      <c r="A386" s="66"/>
      <c r="C386" s="66"/>
    </row>
    <row r="387" spans="1:3">
      <c r="A387" s="65"/>
      <c r="C387" s="65"/>
    </row>
    <row r="388" spans="1:3">
      <c r="A388" s="66"/>
      <c r="C388" s="66"/>
    </row>
    <row r="389" spans="1:3">
      <c r="A389" s="65"/>
      <c r="C389" s="65"/>
    </row>
    <row r="390" spans="1:3">
      <c r="A390" s="66"/>
      <c r="C390" s="66"/>
    </row>
    <row r="391" spans="1:3">
      <c r="A391" s="65"/>
      <c r="C391" s="65"/>
    </row>
    <row r="392" spans="1:3">
      <c r="A392" s="66"/>
      <c r="C392" s="66"/>
    </row>
    <row r="393" spans="1:3">
      <c r="A393" s="65"/>
      <c r="C393" s="65"/>
    </row>
    <row r="394" spans="1:3">
      <c r="A394" s="66"/>
      <c r="C394" s="66"/>
    </row>
    <row r="395" spans="1:3">
      <c r="A395" s="65"/>
      <c r="C395" s="65"/>
    </row>
    <row r="396" spans="1:3">
      <c r="A396" s="66"/>
      <c r="C396" s="66"/>
    </row>
    <row r="397" spans="1:3">
      <c r="A397" s="65"/>
      <c r="C397" s="65"/>
    </row>
    <row r="398" spans="1:3">
      <c r="A398" s="66"/>
      <c r="C398" s="66"/>
    </row>
    <row r="399" spans="1:3">
      <c r="A399" s="65"/>
      <c r="C399" s="65"/>
    </row>
    <row r="400" spans="1:3">
      <c r="A400" s="66"/>
      <c r="C400" s="66"/>
    </row>
    <row r="401" spans="1:3">
      <c r="A401" s="65"/>
      <c r="C401" s="65"/>
    </row>
    <row r="402" spans="1:3">
      <c r="A402" s="66"/>
      <c r="C402" s="66"/>
    </row>
    <row r="403" spans="1:3">
      <c r="A403" s="65"/>
      <c r="C403" s="65"/>
    </row>
    <row r="404" spans="1:3">
      <c r="A404" s="66"/>
      <c r="C404" s="66"/>
    </row>
    <row r="405" spans="1:3">
      <c r="A405" s="65"/>
      <c r="C405" s="65"/>
    </row>
    <row r="406" spans="1:3">
      <c r="A406" s="66"/>
      <c r="C406" s="66"/>
    </row>
    <row r="407" spans="1:3">
      <c r="A407" s="65"/>
      <c r="C407" s="65"/>
    </row>
    <row r="408" spans="1:3">
      <c r="A408" s="66"/>
      <c r="C408" s="66"/>
    </row>
    <row r="409" spans="1:3">
      <c r="A409" s="65"/>
      <c r="C409" s="65"/>
    </row>
    <row r="410" spans="1:3">
      <c r="A410" s="66"/>
      <c r="C410" s="66"/>
    </row>
    <row r="411" spans="1:3">
      <c r="A411" s="65"/>
      <c r="C411" s="65"/>
    </row>
    <row r="412" spans="1:3">
      <c r="A412" s="66"/>
      <c r="C412" s="66"/>
    </row>
    <row r="413" spans="1:3">
      <c r="A413" s="65"/>
      <c r="C413" s="65"/>
    </row>
    <row r="414" spans="1:3">
      <c r="A414" s="66"/>
      <c r="C414" s="66"/>
    </row>
    <row r="415" spans="1:3">
      <c r="A415" s="65"/>
      <c r="C415" s="65"/>
    </row>
    <row r="416" spans="1:3">
      <c r="A416" s="66"/>
      <c r="C416" s="66"/>
    </row>
    <row r="417" spans="1:3">
      <c r="A417" s="65"/>
      <c r="C417" s="65"/>
    </row>
    <row r="418" spans="1:3">
      <c r="A418" s="66"/>
      <c r="C418" s="66"/>
    </row>
    <row r="419" spans="1:3">
      <c r="A419" s="65"/>
      <c r="C419" s="65"/>
    </row>
    <row r="420" spans="1:3">
      <c r="A420" s="66"/>
      <c r="C420" s="66"/>
    </row>
    <row r="421" spans="1:3">
      <c r="A421" s="65"/>
      <c r="C421" s="65"/>
    </row>
    <row r="422" spans="1:3">
      <c r="A422" s="66"/>
      <c r="C422" s="66"/>
    </row>
    <row r="423" spans="1:3">
      <c r="A423" s="65"/>
      <c r="C423" s="65"/>
    </row>
    <row r="424" spans="1:3">
      <c r="A424" s="66"/>
      <c r="C424" s="66"/>
    </row>
    <row r="425" spans="1:3">
      <c r="A425" s="65"/>
      <c r="C425" s="65"/>
    </row>
    <row r="426" spans="1:3">
      <c r="A426" s="66"/>
      <c r="C426" s="66"/>
    </row>
    <row r="427" spans="1:3">
      <c r="A427" s="65"/>
      <c r="C427" s="65"/>
    </row>
    <row r="428" spans="1:3">
      <c r="A428" s="66"/>
      <c r="C428" s="66"/>
    </row>
    <row r="429" spans="1:3">
      <c r="A429" s="65"/>
      <c r="C429" s="65"/>
    </row>
    <row r="430" spans="1:3">
      <c r="A430" s="66"/>
      <c r="C430" s="66"/>
    </row>
    <row r="431" spans="1:3">
      <c r="A431" s="65"/>
      <c r="C431" s="65"/>
    </row>
    <row r="432" spans="1:3">
      <c r="A432" s="66"/>
      <c r="C432" s="66"/>
    </row>
    <row r="433" spans="1:3">
      <c r="A433" s="65"/>
      <c r="C433" s="65"/>
    </row>
    <row r="434" spans="1:3">
      <c r="A434" s="66"/>
      <c r="C434" s="66"/>
    </row>
    <row r="435" spans="1:3">
      <c r="A435" s="65"/>
      <c r="C435" s="65"/>
    </row>
    <row r="436" spans="1:3">
      <c r="A436" s="66"/>
      <c r="C436" s="66"/>
    </row>
    <row r="437" spans="1:3">
      <c r="A437" s="65"/>
      <c r="C437" s="65"/>
    </row>
    <row r="438" spans="1:3">
      <c r="A438" s="66"/>
      <c r="C438" s="66"/>
    </row>
    <row r="439" spans="1:3">
      <c r="A439" s="65"/>
      <c r="C439" s="65"/>
    </row>
    <row r="440" spans="1:3">
      <c r="A440" s="66"/>
      <c r="C440" s="66"/>
    </row>
    <row r="441" spans="1:3">
      <c r="A441" s="65"/>
      <c r="C441" s="65"/>
    </row>
    <row r="442" spans="1:3">
      <c r="A442" s="66"/>
      <c r="C442" s="66"/>
    </row>
    <row r="443" spans="1:3">
      <c r="A443" s="65"/>
      <c r="C443" s="65"/>
    </row>
    <row r="444" spans="1:3">
      <c r="A444" s="66"/>
      <c r="C444" s="66"/>
    </row>
    <row r="445" spans="1:3">
      <c r="A445" s="65"/>
      <c r="C445" s="65"/>
    </row>
    <row r="446" spans="1:3">
      <c r="A446" s="66"/>
      <c r="C446" s="66"/>
    </row>
    <row r="447" spans="1:3">
      <c r="A447" s="65"/>
      <c r="C447" s="65"/>
    </row>
    <row r="448" spans="1:3">
      <c r="A448" s="66"/>
      <c r="C448" s="66"/>
    </row>
    <row r="449" spans="1:3">
      <c r="A449" s="65"/>
      <c r="C449" s="65"/>
    </row>
    <row r="450" spans="1:3">
      <c r="A450" s="66"/>
      <c r="C450" s="66"/>
    </row>
    <row r="451" spans="1:3">
      <c r="A451" s="65"/>
      <c r="C451" s="65"/>
    </row>
    <row r="452" spans="1:3">
      <c r="A452" s="66"/>
      <c r="C452" s="6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AP75"/>
  <sheetViews>
    <sheetView zoomScale="60" zoomScaleNormal="60" workbookViewId="0">
      <pane ySplit="1" topLeftCell="A2" activePane="bottomLeft" state="frozen"/>
      <selection activeCell="O1" sqref="O1"/>
      <selection pane="bottomLeft" activeCell="A9" sqref="A9:AD9"/>
    </sheetView>
  </sheetViews>
  <sheetFormatPr baseColWidth="10" defaultColWidth="9.140625" defaultRowHeight="15"/>
  <cols>
    <col min="1" max="1" width="107.42578125" customWidth="1"/>
    <col min="2" max="2" width="17.5703125" customWidth="1"/>
    <col min="3" max="4" width="14.42578125" customWidth="1"/>
    <col min="5" max="5" width="19.85546875" customWidth="1"/>
    <col min="6" max="6" width="9.140625" customWidth="1"/>
    <col min="7" max="7" width="19.5703125" customWidth="1"/>
    <col min="8" max="12" width="9.140625" customWidth="1"/>
    <col min="13" max="13" width="23.85546875" customWidth="1"/>
    <col min="14" max="18" width="9.140625" customWidth="1"/>
    <col min="19" max="19" width="16.140625" customWidth="1"/>
    <col min="20" max="25" width="9.140625" customWidth="1"/>
    <col min="26" max="26" width="14.7109375" customWidth="1"/>
    <col min="27" max="27" width="13" customWidth="1"/>
    <col min="28" max="28" width="11" customWidth="1"/>
    <col min="29" max="30" width="9.140625" customWidth="1"/>
    <col min="31" max="31" width="14.28515625" customWidth="1"/>
    <col min="32" max="32" width="13.7109375" customWidth="1"/>
    <col min="33" max="33" width="15.42578125" customWidth="1"/>
    <col min="34" max="34" width="17.140625" customWidth="1"/>
    <col min="35" max="35" width="14.140625" customWidth="1"/>
    <col min="36" max="36" width="9.140625" customWidth="1"/>
    <col min="37" max="37" width="13.7109375" customWidth="1"/>
    <col min="38" max="38" width="9.5703125" customWidth="1"/>
    <col min="39" max="39" width="9.5703125" style="146" customWidth="1"/>
  </cols>
  <sheetData>
    <row r="1" spans="1:42" s="80" customFormat="1" ht="59.25" customHeight="1">
      <c r="A1" s="80" t="s">
        <v>536</v>
      </c>
      <c r="B1" s="80" t="s">
        <v>537</v>
      </c>
      <c r="C1" s="80" t="s">
        <v>538</v>
      </c>
      <c r="D1" s="80" t="s">
        <v>553</v>
      </c>
      <c r="E1" s="80" t="s">
        <v>552</v>
      </c>
      <c r="F1" s="80" t="s">
        <v>541</v>
      </c>
      <c r="G1" s="80" t="s">
        <v>546</v>
      </c>
      <c r="H1" s="80" t="s">
        <v>543</v>
      </c>
      <c r="I1" s="80" t="s">
        <v>544</v>
      </c>
      <c r="J1" s="80" t="s">
        <v>551</v>
      </c>
      <c r="K1" s="80" t="s">
        <v>417</v>
      </c>
      <c r="L1" s="80" t="s">
        <v>545</v>
      </c>
      <c r="M1" s="80" t="s">
        <v>547</v>
      </c>
      <c r="N1" s="80" t="s">
        <v>558</v>
      </c>
      <c r="O1" s="80" t="s">
        <v>559</v>
      </c>
      <c r="P1" s="80" t="s">
        <v>560</v>
      </c>
      <c r="Q1" s="80" t="s">
        <v>579</v>
      </c>
      <c r="R1" s="80" t="s">
        <v>561</v>
      </c>
      <c r="S1" s="80" t="s">
        <v>550</v>
      </c>
      <c r="T1" s="80" t="s">
        <v>562</v>
      </c>
      <c r="U1" s="80" t="s">
        <v>563</v>
      </c>
      <c r="V1" s="80" t="s">
        <v>564</v>
      </c>
      <c r="W1" s="80" t="s">
        <v>580</v>
      </c>
      <c r="X1" s="80" t="s">
        <v>565</v>
      </c>
      <c r="Y1" s="80" t="s">
        <v>581</v>
      </c>
      <c r="Z1" s="80" t="s">
        <v>566</v>
      </c>
      <c r="AA1" s="80" t="s">
        <v>567</v>
      </c>
      <c r="AB1" s="80" t="s">
        <v>557</v>
      </c>
      <c r="AC1" s="80" t="s">
        <v>568</v>
      </c>
      <c r="AD1" s="80" t="s">
        <v>578</v>
      </c>
      <c r="AE1" s="80" t="s">
        <v>569</v>
      </c>
      <c r="AF1" s="80" t="s">
        <v>570</v>
      </c>
      <c r="AG1" s="80" t="s">
        <v>554</v>
      </c>
      <c r="AH1" s="80" t="s">
        <v>555</v>
      </c>
      <c r="AI1" s="80" t="s">
        <v>556</v>
      </c>
      <c r="AJ1" s="80" t="s">
        <v>571</v>
      </c>
      <c r="AK1" s="80" t="s">
        <v>572</v>
      </c>
      <c r="AL1" s="80" t="s">
        <v>573</v>
      </c>
      <c r="AM1" s="143" t="s">
        <v>648</v>
      </c>
      <c r="AN1" s="80" t="s">
        <v>647</v>
      </c>
      <c r="AO1" s="80" t="s">
        <v>649</v>
      </c>
      <c r="AP1" s="80" t="s">
        <v>650</v>
      </c>
    </row>
    <row r="2" spans="1:42">
      <c r="A2" t="s">
        <v>284</v>
      </c>
      <c r="B2">
        <v>1</v>
      </c>
      <c r="C2">
        <v>0</v>
      </c>
      <c r="D2">
        <f t="shared" ref="D2:D17" si="0">STDEV(B2,C2)</f>
        <v>0.70710678118654757</v>
      </c>
      <c r="E2" s="16">
        <v>0.75</v>
      </c>
      <c r="F2" s="40">
        <v>0</v>
      </c>
      <c r="G2" t="s">
        <v>540</v>
      </c>
      <c r="H2" s="25">
        <v>0.99</v>
      </c>
      <c r="I2" s="25">
        <v>0.12</v>
      </c>
      <c r="J2">
        <v>0.05</v>
      </c>
      <c r="K2" s="79">
        <f>POWER((E2-J2),2)</f>
        <v>0.48999999999999994</v>
      </c>
      <c r="L2" s="25">
        <v>0.2</v>
      </c>
      <c r="M2" t="s">
        <v>540</v>
      </c>
      <c r="N2" s="79">
        <v>1.08</v>
      </c>
      <c r="O2" s="79">
        <v>0.09</v>
      </c>
      <c r="P2" s="79">
        <v>4.4999999999999998E-2</v>
      </c>
      <c r="Q2" s="79">
        <f t="shared" ref="Q2:Q33" si="1">POWER((E2-P2),2)</f>
        <v>0.49702499999999994</v>
      </c>
      <c r="R2" s="79">
        <v>0.45</v>
      </c>
      <c r="S2" s="79" t="s">
        <v>548</v>
      </c>
      <c r="T2" s="79">
        <v>0.99</v>
      </c>
      <c r="U2" s="79">
        <v>0.09</v>
      </c>
      <c r="V2" s="79">
        <v>0.44700000000000001</v>
      </c>
      <c r="W2" s="79">
        <f t="shared" ref="W2:W33" si="2">POWER((E2-V2),2)</f>
        <v>9.1809000000000002E-2</v>
      </c>
      <c r="X2" s="79">
        <v>0.45</v>
      </c>
      <c r="Y2" s="79"/>
      <c r="Z2" s="79">
        <v>0.98</v>
      </c>
      <c r="AA2" s="79">
        <v>0</v>
      </c>
      <c r="AB2" s="79">
        <v>2</v>
      </c>
      <c r="AC2" s="79">
        <v>1</v>
      </c>
      <c r="AD2" s="79">
        <f t="shared" ref="AD2:AD33" si="3">POWER((E2-F2),2)</f>
        <v>0.5625</v>
      </c>
      <c r="AE2" t="s">
        <v>542</v>
      </c>
      <c r="AG2" s="79">
        <v>1</v>
      </c>
      <c r="AH2" s="79">
        <v>0</v>
      </c>
      <c r="AI2" s="79">
        <v>1.5</v>
      </c>
      <c r="AJ2" s="79">
        <v>1</v>
      </c>
      <c r="AK2" t="s">
        <v>542</v>
      </c>
      <c r="AL2" s="79">
        <f t="shared" ref="AL2:AL33" si="4">POWER((E2-AI2),2)</f>
        <v>0.5625</v>
      </c>
      <c r="AM2" s="144"/>
      <c r="AN2" s="124">
        <v>1.5</v>
      </c>
      <c r="AO2" s="124">
        <v>2</v>
      </c>
      <c r="AP2" s="124">
        <v>0.44700000000000001</v>
      </c>
    </row>
    <row r="3" spans="1:42">
      <c r="A3" t="s">
        <v>337</v>
      </c>
      <c r="B3">
        <v>1</v>
      </c>
      <c r="C3">
        <v>0</v>
      </c>
      <c r="D3">
        <f t="shared" si="0"/>
        <v>0.70710678118654757</v>
      </c>
      <c r="E3" s="16">
        <v>2.75</v>
      </c>
      <c r="F3" s="40">
        <v>0</v>
      </c>
      <c r="G3" t="s">
        <v>540</v>
      </c>
      <c r="H3" s="25">
        <v>0.99</v>
      </c>
      <c r="I3" s="25">
        <v>0.12</v>
      </c>
      <c r="J3">
        <v>0.05</v>
      </c>
      <c r="K3" s="79">
        <f>POWER((E3-J3),2)</f>
        <v>7.2900000000000009</v>
      </c>
      <c r="L3" s="25">
        <v>0.2</v>
      </c>
      <c r="M3" t="s">
        <v>540</v>
      </c>
      <c r="N3" s="79">
        <v>1.08</v>
      </c>
      <c r="O3" s="79">
        <v>0.09</v>
      </c>
      <c r="P3" s="79">
        <v>4.4999999999999998E-2</v>
      </c>
      <c r="Q3" s="79">
        <f t="shared" si="1"/>
        <v>7.3170250000000001</v>
      </c>
      <c r="R3" s="79">
        <v>0.45</v>
      </c>
      <c r="S3" t="s">
        <v>548</v>
      </c>
      <c r="T3" s="79">
        <v>0.99</v>
      </c>
      <c r="U3" s="79">
        <v>0.09</v>
      </c>
      <c r="V3" s="79">
        <v>0.44700000000000001</v>
      </c>
      <c r="W3" s="79">
        <f t="shared" si="2"/>
        <v>5.3038089999999993</v>
      </c>
      <c r="X3" s="79">
        <v>0.45</v>
      </c>
      <c r="Y3" s="79"/>
      <c r="Z3" s="79">
        <v>0.98</v>
      </c>
      <c r="AA3" s="79">
        <v>0</v>
      </c>
      <c r="AB3" s="79">
        <v>2</v>
      </c>
      <c r="AC3" s="79">
        <v>1</v>
      </c>
      <c r="AD3" s="79">
        <f t="shared" si="3"/>
        <v>7.5625</v>
      </c>
      <c r="AE3" t="s">
        <v>542</v>
      </c>
      <c r="AG3" s="79">
        <v>1</v>
      </c>
      <c r="AH3" s="79">
        <v>0</v>
      </c>
      <c r="AI3" s="79">
        <v>1.5</v>
      </c>
      <c r="AJ3" s="79">
        <v>1</v>
      </c>
      <c r="AK3" t="s">
        <v>542</v>
      </c>
      <c r="AL3" s="79">
        <f t="shared" si="4"/>
        <v>1.5625</v>
      </c>
      <c r="AM3" s="144"/>
      <c r="AN3" s="124">
        <v>1.5</v>
      </c>
      <c r="AO3" s="124">
        <v>2</v>
      </c>
      <c r="AP3" s="124">
        <v>0.44700000000000001</v>
      </c>
    </row>
    <row r="4" spans="1:42">
      <c r="A4" t="s">
        <v>363</v>
      </c>
      <c r="B4">
        <v>3</v>
      </c>
      <c r="C4">
        <v>0</v>
      </c>
      <c r="D4">
        <f t="shared" si="0"/>
        <v>2.1213203435596424</v>
      </c>
      <c r="E4" s="16">
        <v>3.25</v>
      </c>
      <c r="F4" s="40">
        <v>0</v>
      </c>
      <c r="G4" t="s">
        <v>540</v>
      </c>
      <c r="H4" s="25">
        <v>3</v>
      </c>
      <c r="I4" s="25">
        <v>0.06</v>
      </c>
      <c r="J4">
        <v>0.04</v>
      </c>
      <c r="K4" s="79">
        <f>POWER((E4-J4),2)</f>
        <v>10.3041</v>
      </c>
      <c r="L4" s="25">
        <v>0.6</v>
      </c>
      <c r="M4" t="s">
        <v>540</v>
      </c>
      <c r="N4" s="79">
        <v>3</v>
      </c>
      <c r="O4" s="79">
        <v>0.09</v>
      </c>
      <c r="P4" s="79">
        <v>4.2999999999999997E-2</v>
      </c>
      <c r="Q4" s="79">
        <f t="shared" si="1"/>
        <v>10.284848999999999</v>
      </c>
      <c r="R4" s="79">
        <v>0.45</v>
      </c>
      <c r="S4" t="s">
        <v>548</v>
      </c>
      <c r="T4" s="79">
        <v>3</v>
      </c>
      <c r="U4" s="79">
        <v>0.09</v>
      </c>
      <c r="V4" s="79">
        <v>0.44700000000000001</v>
      </c>
      <c r="W4" s="79">
        <f t="shared" si="2"/>
        <v>7.8568089999999993</v>
      </c>
      <c r="X4" s="79">
        <v>0.45</v>
      </c>
      <c r="Y4" s="79"/>
      <c r="Z4" s="79">
        <v>3</v>
      </c>
      <c r="AA4" s="79">
        <v>0</v>
      </c>
      <c r="AB4" s="79">
        <v>2</v>
      </c>
      <c r="AC4" s="79">
        <v>1</v>
      </c>
      <c r="AD4" s="79">
        <f t="shared" si="3"/>
        <v>10.5625</v>
      </c>
      <c r="AE4" t="s">
        <v>542</v>
      </c>
      <c r="AG4" s="79">
        <v>3</v>
      </c>
      <c r="AH4" s="79">
        <v>1</v>
      </c>
      <c r="AI4" s="79">
        <v>1.5</v>
      </c>
      <c r="AJ4" s="79">
        <v>1</v>
      </c>
      <c r="AK4" t="s">
        <v>542</v>
      </c>
      <c r="AL4" s="79">
        <f t="shared" si="4"/>
        <v>3.0625</v>
      </c>
      <c r="AM4" s="144"/>
      <c r="AN4" s="124">
        <v>1.5</v>
      </c>
      <c r="AO4" s="124">
        <v>2</v>
      </c>
      <c r="AP4" s="124">
        <v>0.44700000000000001</v>
      </c>
    </row>
    <row r="5" spans="1:42">
      <c r="A5" t="s">
        <v>340</v>
      </c>
      <c r="B5" s="82">
        <v>5</v>
      </c>
      <c r="C5">
        <v>0</v>
      </c>
      <c r="D5">
        <f t="shared" si="0"/>
        <v>3.5355339059327378</v>
      </c>
      <c r="E5" s="16">
        <v>7.25</v>
      </c>
      <c r="F5" s="40">
        <v>8</v>
      </c>
      <c r="G5" s="81" t="s">
        <v>542</v>
      </c>
      <c r="H5" s="25">
        <v>4.95</v>
      </c>
      <c r="I5" s="25">
        <v>1.06</v>
      </c>
      <c r="J5">
        <v>1.5489999999999999</v>
      </c>
      <c r="K5" s="79">
        <f>POWER((E5-J5),2)</f>
        <v>32.501401000000008</v>
      </c>
      <c r="L5" s="25">
        <v>0.03</v>
      </c>
      <c r="M5" t="s">
        <v>549</v>
      </c>
      <c r="N5" s="79">
        <v>5.07</v>
      </c>
      <c r="O5" s="79">
        <v>1.08</v>
      </c>
      <c r="P5" s="79">
        <v>1.5489999999999999</v>
      </c>
      <c r="Q5" s="79">
        <f t="shared" si="1"/>
        <v>32.501401000000008</v>
      </c>
      <c r="R5" s="79">
        <v>0.16400000000000001</v>
      </c>
      <c r="S5" t="s">
        <v>549</v>
      </c>
      <c r="T5" s="79">
        <v>4.9800000000000004</v>
      </c>
      <c r="U5" s="79">
        <v>0.99</v>
      </c>
      <c r="V5" s="79">
        <v>4.9560000000000004</v>
      </c>
      <c r="W5" s="79">
        <f t="shared" si="2"/>
        <v>5.2624359999999983</v>
      </c>
      <c r="X5" s="79">
        <v>1</v>
      </c>
      <c r="Y5" s="79"/>
      <c r="Z5" s="79">
        <v>5</v>
      </c>
      <c r="AA5" s="79">
        <v>1</v>
      </c>
      <c r="AB5" s="79">
        <v>3.5</v>
      </c>
      <c r="AC5" s="79">
        <v>1</v>
      </c>
      <c r="AD5" s="79">
        <f t="shared" si="3"/>
        <v>0.5625</v>
      </c>
      <c r="AE5" t="s">
        <v>549</v>
      </c>
      <c r="AG5" s="79">
        <v>5</v>
      </c>
      <c r="AH5" s="79">
        <v>1</v>
      </c>
      <c r="AI5" s="79">
        <v>5.5</v>
      </c>
      <c r="AJ5" s="79">
        <v>0.10199999999999999</v>
      </c>
      <c r="AK5" t="s">
        <v>549</v>
      </c>
      <c r="AL5" s="79">
        <f t="shared" si="4"/>
        <v>3.0625</v>
      </c>
      <c r="AM5" s="144"/>
      <c r="AN5" s="124">
        <v>1.5</v>
      </c>
      <c r="AO5" s="124">
        <v>2</v>
      </c>
      <c r="AP5" s="124">
        <v>0.44700000000000001</v>
      </c>
    </row>
    <row r="6" spans="1:42">
      <c r="A6" t="s">
        <v>342</v>
      </c>
      <c r="B6">
        <v>5</v>
      </c>
      <c r="C6">
        <v>0</v>
      </c>
      <c r="D6">
        <f t="shared" si="0"/>
        <v>3.5355339059327378</v>
      </c>
      <c r="E6" s="16">
        <v>7</v>
      </c>
      <c r="F6" s="40">
        <v>0</v>
      </c>
      <c r="G6" t="s">
        <v>540</v>
      </c>
      <c r="H6" s="25">
        <v>4.9800000000000004</v>
      </c>
      <c r="I6" s="25">
        <v>0.06</v>
      </c>
      <c r="J6">
        <v>3.7999999999999999E-2</v>
      </c>
      <c r="K6" s="25">
        <f t="shared" ref="K6:K33" si="5">POWER((E6-J6),2)</f>
        <v>48.469443999999996</v>
      </c>
      <c r="L6" s="25">
        <v>0.98899999999999999</v>
      </c>
      <c r="M6" t="s">
        <v>540</v>
      </c>
      <c r="N6" s="79">
        <v>5.07</v>
      </c>
      <c r="O6">
        <v>0.09</v>
      </c>
      <c r="P6" s="79">
        <v>4.2999999999999997E-2</v>
      </c>
      <c r="Q6" s="79">
        <f t="shared" si="1"/>
        <v>48.399848999999996</v>
      </c>
      <c r="R6" s="79">
        <v>0.45100000000000001</v>
      </c>
      <c r="S6" t="s">
        <v>548</v>
      </c>
      <c r="T6" s="79">
        <v>4.9800000000000004</v>
      </c>
      <c r="U6" s="79">
        <v>0.09</v>
      </c>
      <c r="V6" s="79">
        <v>0.45100000000000001</v>
      </c>
      <c r="W6" s="79">
        <f t="shared" si="2"/>
        <v>42.889401000000007</v>
      </c>
      <c r="X6" s="79">
        <v>0.45</v>
      </c>
      <c r="Y6" s="79"/>
      <c r="Z6" s="79">
        <v>5</v>
      </c>
      <c r="AA6" s="79">
        <v>0</v>
      </c>
      <c r="AB6" s="79">
        <v>2</v>
      </c>
      <c r="AC6" s="79">
        <v>1</v>
      </c>
      <c r="AD6" s="79">
        <f t="shared" si="3"/>
        <v>49</v>
      </c>
      <c r="AE6" t="s">
        <v>542</v>
      </c>
      <c r="AG6" s="79">
        <v>5</v>
      </c>
      <c r="AH6" s="79">
        <v>0</v>
      </c>
      <c r="AI6" s="79">
        <v>1.5</v>
      </c>
      <c r="AJ6" s="79">
        <v>1</v>
      </c>
      <c r="AK6" t="s">
        <v>542</v>
      </c>
      <c r="AL6" s="79">
        <f t="shared" si="4"/>
        <v>30.25</v>
      </c>
      <c r="AM6" s="144"/>
      <c r="AN6" s="124">
        <v>1.5</v>
      </c>
      <c r="AO6" s="124">
        <v>2</v>
      </c>
      <c r="AP6" s="124"/>
    </row>
    <row r="7" spans="1:42">
      <c r="A7" t="s">
        <v>362</v>
      </c>
      <c r="B7">
        <v>5</v>
      </c>
      <c r="C7">
        <v>1</v>
      </c>
      <c r="D7">
        <f t="shared" si="0"/>
        <v>2.8284271247461903</v>
      </c>
      <c r="E7" s="16">
        <v>6.75</v>
      </c>
      <c r="F7" s="40">
        <v>0</v>
      </c>
      <c r="G7" t="s">
        <v>540</v>
      </c>
      <c r="H7" s="25">
        <v>4.9800000000000004</v>
      </c>
      <c r="I7" s="25">
        <v>0.06</v>
      </c>
      <c r="J7">
        <v>3.7999999999999999E-2</v>
      </c>
      <c r="K7" s="25">
        <f t="shared" si="5"/>
        <v>45.050943999999994</v>
      </c>
      <c r="L7" s="25">
        <v>0.98899999999999999</v>
      </c>
      <c r="M7" t="s">
        <v>540</v>
      </c>
      <c r="N7" s="79">
        <v>5.07</v>
      </c>
      <c r="O7">
        <v>0.09</v>
      </c>
      <c r="P7" s="79">
        <v>4.2999999999999997E-2</v>
      </c>
      <c r="Q7" s="79">
        <f t="shared" si="1"/>
        <v>44.983848999999999</v>
      </c>
      <c r="R7" s="79">
        <v>0.45100000000000001</v>
      </c>
      <c r="S7" t="s">
        <v>548</v>
      </c>
      <c r="T7" s="79">
        <v>4.9800000000000004</v>
      </c>
      <c r="U7" s="79">
        <v>0.09</v>
      </c>
      <c r="V7" s="79">
        <v>0.45100000000000001</v>
      </c>
      <c r="W7" s="79">
        <f t="shared" si="2"/>
        <v>39.677401000000003</v>
      </c>
      <c r="X7" s="79">
        <v>0.45</v>
      </c>
      <c r="Y7" s="79"/>
      <c r="Z7" s="79">
        <v>5</v>
      </c>
      <c r="AA7" s="79">
        <v>0</v>
      </c>
      <c r="AB7" s="79">
        <v>2</v>
      </c>
      <c r="AC7" s="79">
        <v>1</v>
      </c>
      <c r="AD7" s="79">
        <f t="shared" si="3"/>
        <v>45.5625</v>
      </c>
      <c r="AE7" t="s">
        <v>542</v>
      </c>
      <c r="AG7" s="79">
        <v>5</v>
      </c>
      <c r="AH7" s="79">
        <v>0</v>
      </c>
      <c r="AI7" s="79">
        <v>1.5</v>
      </c>
      <c r="AJ7" s="79">
        <v>1</v>
      </c>
      <c r="AK7" t="s">
        <v>542</v>
      </c>
      <c r="AL7" s="79">
        <f t="shared" si="4"/>
        <v>27.5625</v>
      </c>
      <c r="AM7" s="144"/>
      <c r="AN7" s="124">
        <v>5.5</v>
      </c>
      <c r="AO7" s="124">
        <v>3.5</v>
      </c>
      <c r="AP7" s="124"/>
    </row>
    <row r="8" spans="1:42">
      <c r="A8" t="s">
        <v>357</v>
      </c>
      <c r="B8" s="82">
        <v>6</v>
      </c>
      <c r="C8">
        <v>0</v>
      </c>
      <c r="D8">
        <f t="shared" si="0"/>
        <v>4.2426406871192848</v>
      </c>
      <c r="E8" s="16">
        <v>6.75</v>
      </c>
      <c r="F8" s="40">
        <v>6.6666666666700003</v>
      </c>
      <c r="G8" s="81" t="s">
        <v>542</v>
      </c>
      <c r="H8" s="25">
        <v>6</v>
      </c>
      <c r="I8" s="25">
        <v>1.06</v>
      </c>
      <c r="J8">
        <v>1.5489999999999999</v>
      </c>
      <c r="K8" s="25">
        <f t="shared" si="5"/>
        <v>27.050401000000004</v>
      </c>
      <c r="L8" s="25">
        <v>0.03</v>
      </c>
      <c r="M8" s="81" t="s">
        <v>542</v>
      </c>
      <c r="N8" s="79">
        <v>6</v>
      </c>
      <c r="O8" s="79">
        <v>1.08</v>
      </c>
      <c r="P8" s="79">
        <v>1.5489999999999999</v>
      </c>
      <c r="Q8" s="79">
        <f t="shared" si="1"/>
        <v>27.050401000000004</v>
      </c>
      <c r="R8" s="79">
        <v>0.16400000000000001</v>
      </c>
      <c r="S8" t="s">
        <v>542</v>
      </c>
      <c r="T8" s="79">
        <v>6</v>
      </c>
      <c r="U8" s="79">
        <v>0.99</v>
      </c>
      <c r="V8" s="79">
        <v>2.1960000000000002</v>
      </c>
      <c r="W8" s="79">
        <f t="shared" si="2"/>
        <v>20.738916000000003</v>
      </c>
      <c r="X8" s="79">
        <v>0.5</v>
      </c>
      <c r="Y8" s="79"/>
      <c r="Z8" s="79">
        <v>6</v>
      </c>
      <c r="AA8" s="79">
        <v>1</v>
      </c>
      <c r="AB8" s="79">
        <v>3.5</v>
      </c>
      <c r="AC8" s="79">
        <v>1</v>
      </c>
      <c r="AD8" s="79">
        <f t="shared" si="3"/>
        <v>6.9444444438888399E-3</v>
      </c>
      <c r="AE8" t="s">
        <v>549</v>
      </c>
      <c r="AG8" s="79">
        <v>6</v>
      </c>
      <c r="AH8" s="79">
        <v>1.05</v>
      </c>
      <c r="AI8" s="79">
        <v>5.4</v>
      </c>
      <c r="AJ8" s="79">
        <v>0.10199999999999999</v>
      </c>
      <c r="AK8" t="s">
        <v>549</v>
      </c>
      <c r="AL8" s="79">
        <f t="shared" si="4"/>
        <v>1.8224999999999991</v>
      </c>
      <c r="AM8" s="144"/>
      <c r="AN8" s="124">
        <v>1.5</v>
      </c>
      <c r="AO8" s="124">
        <v>2</v>
      </c>
      <c r="AP8" s="124"/>
    </row>
    <row r="9" spans="1:42">
      <c r="A9" t="s">
        <v>367</v>
      </c>
      <c r="B9">
        <v>6</v>
      </c>
      <c r="C9">
        <v>1</v>
      </c>
      <c r="D9">
        <f t="shared" si="0"/>
        <v>3.5355339059327378</v>
      </c>
      <c r="E9" s="16">
        <v>0.5</v>
      </c>
      <c r="F9" s="40">
        <v>6.6666666666700003</v>
      </c>
      <c r="G9" s="81" t="s">
        <v>542</v>
      </c>
      <c r="H9" s="25">
        <v>6</v>
      </c>
      <c r="I9" s="25">
        <v>1.06</v>
      </c>
      <c r="J9">
        <v>1.5489999999999999</v>
      </c>
      <c r="K9" s="25">
        <f t="shared" si="5"/>
        <v>1.100401</v>
      </c>
      <c r="L9" s="25">
        <v>0.03</v>
      </c>
      <c r="M9" s="81" t="s">
        <v>542</v>
      </c>
      <c r="N9" s="79">
        <v>6</v>
      </c>
      <c r="O9" s="79">
        <v>1.08</v>
      </c>
      <c r="P9" s="79">
        <v>1.5489999999999999</v>
      </c>
      <c r="Q9" s="79">
        <f t="shared" si="1"/>
        <v>1.100401</v>
      </c>
      <c r="R9" s="79">
        <v>0.16400000000000001</v>
      </c>
      <c r="S9" t="s">
        <v>542</v>
      </c>
      <c r="T9" s="79">
        <v>6</v>
      </c>
      <c r="U9" s="79">
        <v>0.99</v>
      </c>
      <c r="V9" s="79">
        <v>2.1960000000000002</v>
      </c>
      <c r="W9" s="79">
        <f t="shared" si="2"/>
        <v>2.8764160000000007</v>
      </c>
      <c r="X9" s="79">
        <v>0.5</v>
      </c>
      <c r="Y9" s="79"/>
      <c r="Z9" s="79">
        <v>6</v>
      </c>
      <c r="AA9" s="79">
        <v>1</v>
      </c>
      <c r="AB9" s="79">
        <v>3.5</v>
      </c>
      <c r="AC9" s="79">
        <v>1</v>
      </c>
      <c r="AD9" s="79">
        <f t="shared" si="3"/>
        <v>38.027777777818891</v>
      </c>
      <c r="AE9" t="s">
        <v>549</v>
      </c>
      <c r="AG9" s="79">
        <v>6</v>
      </c>
      <c r="AH9" s="79">
        <v>0</v>
      </c>
      <c r="AI9" s="79">
        <v>1.5</v>
      </c>
      <c r="AJ9" s="79">
        <v>1</v>
      </c>
      <c r="AK9" t="s">
        <v>542</v>
      </c>
      <c r="AL9" s="79">
        <f t="shared" si="4"/>
        <v>1</v>
      </c>
      <c r="AM9" s="144"/>
      <c r="AN9" s="124">
        <v>5.5</v>
      </c>
      <c r="AO9" s="124">
        <v>3.5</v>
      </c>
      <c r="AP9" s="124"/>
    </row>
    <row r="10" spans="1:42">
      <c r="A10" t="s">
        <v>372</v>
      </c>
      <c r="B10">
        <v>6</v>
      </c>
      <c r="C10">
        <v>1</v>
      </c>
      <c r="D10">
        <f t="shared" si="0"/>
        <v>3.5355339059327378</v>
      </c>
      <c r="E10" s="16">
        <v>2.25</v>
      </c>
      <c r="F10" s="40">
        <v>6.6666666666700003</v>
      </c>
      <c r="G10" s="81" t="s">
        <v>542</v>
      </c>
      <c r="H10" s="25">
        <v>6</v>
      </c>
      <c r="I10" s="25">
        <v>1.06</v>
      </c>
      <c r="J10">
        <v>1.5489999999999999</v>
      </c>
      <c r="K10" s="25">
        <f t="shared" si="5"/>
        <v>0.49140100000000009</v>
      </c>
      <c r="L10" s="25">
        <v>0.03</v>
      </c>
      <c r="M10" s="81" t="s">
        <v>542</v>
      </c>
      <c r="N10" s="79">
        <v>6</v>
      </c>
      <c r="O10" s="79">
        <v>1.08</v>
      </c>
      <c r="P10" s="79">
        <v>1.5489999999999999</v>
      </c>
      <c r="Q10" s="79">
        <f t="shared" si="1"/>
        <v>0.49140100000000009</v>
      </c>
      <c r="R10" s="79">
        <v>0.16400000000000001</v>
      </c>
      <c r="S10" t="s">
        <v>542</v>
      </c>
      <c r="T10" s="79">
        <v>6</v>
      </c>
      <c r="U10" s="79">
        <v>0.99</v>
      </c>
      <c r="V10" s="79">
        <v>2.1960000000000002</v>
      </c>
      <c r="W10" s="79">
        <f t="shared" si="2"/>
        <v>2.9159999999999811E-3</v>
      </c>
      <c r="X10" s="79">
        <v>0.5</v>
      </c>
      <c r="Y10" s="79"/>
      <c r="Z10" s="79">
        <v>6</v>
      </c>
      <c r="AA10" s="79">
        <v>1</v>
      </c>
      <c r="AB10" s="79">
        <v>3.5</v>
      </c>
      <c r="AC10" s="79">
        <v>1</v>
      </c>
      <c r="AD10" s="79">
        <f t="shared" si="3"/>
        <v>19.506944444473891</v>
      </c>
      <c r="AE10" t="s">
        <v>549</v>
      </c>
      <c r="AG10" s="79">
        <v>6</v>
      </c>
      <c r="AH10" s="79">
        <v>1.05</v>
      </c>
      <c r="AI10" s="79">
        <v>5.4</v>
      </c>
      <c r="AJ10" s="79">
        <v>0.10199999999999999</v>
      </c>
      <c r="AK10" t="s">
        <v>549</v>
      </c>
      <c r="AL10" s="79">
        <f t="shared" si="4"/>
        <v>9.922500000000003</v>
      </c>
      <c r="AM10" s="144"/>
      <c r="AN10" s="124">
        <v>5.5</v>
      </c>
      <c r="AO10" s="124">
        <v>3.5</v>
      </c>
      <c r="AP10" s="124"/>
    </row>
    <row r="11" spans="1:42">
      <c r="A11" t="s">
        <v>383</v>
      </c>
      <c r="B11">
        <v>6</v>
      </c>
      <c r="C11">
        <v>1</v>
      </c>
      <c r="D11">
        <f t="shared" si="0"/>
        <v>3.5355339059327378</v>
      </c>
      <c r="E11" s="16">
        <v>1.25</v>
      </c>
      <c r="F11" s="40">
        <v>0</v>
      </c>
      <c r="G11" t="s">
        <v>540</v>
      </c>
      <c r="H11" s="25">
        <v>6</v>
      </c>
      <c r="I11" s="25">
        <v>0.12</v>
      </c>
      <c r="J11">
        <v>3.7999999999999999E-2</v>
      </c>
      <c r="K11" s="25">
        <f t="shared" si="5"/>
        <v>1.468944</v>
      </c>
      <c r="L11" s="25">
        <v>0.8</v>
      </c>
      <c r="M11" t="s">
        <v>540</v>
      </c>
      <c r="N11" s="79">
        <v>6</v>
      </c>
      <c r="O11" s="79">
        <v>0.09</v>
      </c>
      <c r="P11" s="79">
        <v>4.2999999999999997E-2</v>
      </c>
      <c r="Q11" s="79">
        <f t="shared" si="1"/>
        <v>1.4568490000000003</v>
      </c>
      <c r="R11" s="79">
        <v>0.45</v>
      </c>
      <c r="S11" s="79" t="s">
        <v>548</v>
      </c>
      <c r="T11" s="79">
        <v>6</v>
      </c>
      <c r="U11" s="79">
        <v>0.09</v>
      </c>
      <c r="V11" s="79">
        <v>0.44700000000000001</v>
      </c>
      <c r="W11" s="79">
        <f t="shared" si="2"/>
        <v>0.64480899999999985</v>
      </c>
      <c r="X11" s="79">
        <v>0.45</v>
      </c>
      <c r="Y11" s="79"/>
      <c r="Z11" s="79">
        <v>6</v>
      </c>
      <c r="AA11" s="79">
        <v>0</v>
      </c>
      <c r="AB11" s="79">
        <v>2</v>
      </c>
      <c r="AC11" s="79">
        <v>1</v>
      </c>
      <c r="AD11" s="79">
        <f t="shared" si="3"/>
        <v>1.5625</v>
      </c>
      <c r="AE11" t="s">
        <v>542</v>
      </c>
      <c r="AG11" s="79">
        <v>6</v>
      </c>
      <c r="AH11" s="79">
        <v>1.05</v>
      </c>
      <c r="AI11" s="79">
        <v>5.4</v>
      </c>
      <c r="AJ11" s="79">
        <v>0.10199999999999999</v>
      </c>
      <c r="AK11" t="s">
        <v>549</v>
      </c>
      <c r="AL11" s="79">
        <f t="shared" si="4"/>
        <v>17.222500000000004</v>
      </c>
      <c r="AM11" s="144"/>
      <c r="AN11" s="124">
        <v>5.5</v>
      </c>
      <c r="AO11" s="124">
        <v>3.5</v>
      </c>
      <c r="AP11" s="124"/>
    </row>
    <row r="12" spans="1:42">
      <c r="A12" t="s">
        <v>293</v>
      </c>
      <c r="B12">
        <v>7</v>
      </c>
      <c r="C12">
        <v>0</v>
      </c>
      <c r="D12">
        <f t="shared" si="0"/>
        <v>4.9497474683058327</v>
      </c>
      <c r="E12" s="16">
        <v>8.25</v>
      </c>
      <c r="F12" s="40">
        <v>5.7142857142899999</v>
      </c>
      <c r="G12" s="81" t="s">
        <v>542</v>
      </c>
      <c r="H12" s="25">
        <v>6.99</v>
      </c>
      <c r="I12" s="25">
        <v>1.06</v>
      </c>
      <c r="J12">
        <v>1.5489999999999999</v>
      </c>
      <c r="K12" s="25">
        <f t="shared" si="5"/>
        <v>44.903401000000009</v>
      </c>
      <c r="L12" s="25">
        <v>0.03</v>
      </c>
      <c r="M12" s="81" t="s">
        <v>542</v>
      </c>
      <c r="N12" s="79">
        <v>7.08</v>
      </c>
      <c r="O12" s="79">
        <v>0.99</v>
      </c>
      <c r="P12" s="79">
        <v>0.05</v>
      </c>
      <c r="Q12" s="79">
        <f t="shared" si="1"/>
        <v>67.239999999999995</v>
      </c>
      <c r="R12" s="79">
        <v>9.0999999999999998E-2</v>
      </c>
      <c r="S12" t="s">
        <v>542</v>
      </c>
      <c r="T12" s="79">
        <v>6.99</v>
      </c>
      <c r="U12" s="79">
        <v>0.99</v>
      </c>
      <c r="V12" s="79">
        <v>2.0390000000000001</v>
      </c>
      <c r="W12" s="79">
        <f t="shared" si="2"/>
        <v>38.576521000000007</v>
      </c>
      <c r="X12" s="79">
        <v>1</v>
      </c>
      <c r="Y12" s="79"/>
      <c r="Z12" s="79">
        <v>7</v>
      </c>
      <c r="AA12" s="79">
        <v>1</v>
      </c>
      <c r="AB12" s="79">
        <v>3.5</v>
      </c>
      <c r="AC12" s="79">
        <v>1</v>
      </c>
      <c r="AD12" s="79">
        <f t="shared" si="3"/>
        <v>6.4298469387537764</v>
      </c>
      <c r="AE12" t="s">
        <v>542</v>
      </c>
      <c r="AF12" t="s">
        <v>549</v>
      </c>
      <c r="AG12" s="79">
        <v>7</v>
      </c>
      <c r="AH12" s="79">
        <v>1.05</v>
      </c>
      <c r="AI12" s="79">
        <v>5.5</v>
      </c>
      <c r="AJ12" s="79">
        <v>0.01</v>
      </c>
      <c r="AK12" t="s">
        <v>549</v>
      </c>
      <c r="AL12" s="79">
        <f t="shared" si="4"/>
        <v>7.5625</v>
      </c>
      <c r="AM12" s="144"/>
      <c r="AN12" s="124">
        <v>2</v>
      </c>
      <c r="AO12" s="124">
        <v>2</v>
      </c>
      <c r="AP12" s="124"/>
    </row>
    <row r="13" spans="1:42">
      <c r="A13" t="s">
        <v>311</v>
      </c>
      <c r="B13">
        <v>7</v>
      </c>
      <c r="C13">
        <v>0</v>
      </c>
      <c r="D13">
        <f t="shared" si="0"/>
        <v>4.9497474683058327</v>
      </c>
      <c r="E13" s="16">
        <v>4.75</v>
      </c>
      <c r="F13" s="40">
        <v>5.7142857142899999</v>
      </c>
      <c r="G13" s="81" t="s">
        <v>542</v>
      </c>
      <c r="H13" s="25">
        <v>6.99</v>
      </c>
      <c r="I13" s="25">
        <v>1.06</v>
      </c>
      <c r="J13">
        <v>1.5489999999999999</v>
      </c>
      <c r="K13" s="25">
        <f t="shared" si="5"/>
        <v>10.246401000000001</v>
      </c>
      <c r="L13" s="25">
        <v>0.03</v>
      </c>
      <c r="M13" s="81" t="s">
        <v>542</v>
      </c>
      <c r="N13" s="79">
        <v>7.08</v>
      </c>
      <c r="O13" s="79">
        <v>0.99</v>
      </c>
      <c r="P13" s="79">
        <v>0.05</v>
      </c>
      <c r="Q13" s="79">
        <f t="shared" si="1"/>
        <v>22.090000000000003</v>
      </c>
      <c r="R13" s="79">
        <v>9.0999999999999998E-2</v>
      </c>
      <c r="S13" t="s">
        <v>542</v>
      </c>
      <c r="T13" s="79">
        <v>6.99</v>
      </c>
      <c r="U13" s="79">
        <v>0.99</v>
      </c>
      <c r="V13" s="79">
        <v>2.0390000000000001</v>
      </c>
      <c r="W13" s="79">
        <f t="shared" si="2"/>
        <v>7.3495209999999993</v>
      </c>
      <c r="X13" s="79">
        <v>1</v>
      </c>
      <c r="Y13" s="79"/>
      <c r="Z13" s="79">
        <v>7</v>
      </c>
      <c r="AA13" s="79">
        <v>1</v>
      </c>
      <c r="AB13" s="79">
        <v>3.5</v>
      </c>
      <c r="AC13" s="79">
        <v>1</v>
      </c>
      <c r="AD13" s="79">
        <f t="shared" si="3"/>
        <v>0.92984693878377522</v>
      </c>
      <c r="AE13" t="s">
        <v>542</v>
      </c>
      <c r="AF13" t="s">
        <v>549</v>
      </c>
      <c r="AG13" s="79">
        <v>7</v>
      </c>
      <c r="AH13" s="79">
        <v>1.05</v>
      </c>
      <c r="AI13" s="79">
        <v>5.5</v>
      </c>
      <c r="AJ13" s="79">
        <v>0.01</v>
      </c>
      <c r="AK13" t="s">
        <v>549</v>
      </c>
      <c r="AL13" s="79">
        <f t="shared" si="4"/>
        <v>0.5625</v>
      </c>
      <c r="AM13" s="144"/>
      <c r="AN13" s="124">
        <v>2</v>
      </c>
      <c r="AO13" s="124">
        <v>2</v>
      </c>
      <c r="AP13" s="124"/>
    </row>
    <row r="14" spans="1:42">
      <c r="A14" t="s">
        <v>312</v>
      </c>
      <c r="B14">
        <v>7</v>
      </c>
      <c r="C14">
        <v>1</v>
      </c>
      <c r="D14">
        <f t="shared" si="0"/>
        <v>4.2426406871192848</v>
      </c>
      <c r="E14" s="16">
        <v>1.25</v>
      </c>
      <c r="F14" s="40">
        <v>0</v>
      </c>
      <c r="G14" t="s">
        <v>540</v>
      </c>
      <c r="H14" s="25">
        <v>6.99</v>
      </c>
      <c r="I14" s="25">
        <v>0.06</v>
      </c>
      <c r="J14">
        <v>0.04</v>
      </c>
      <c r="K14" s="25">
        <f t="shared" si="5"/>
        <v>1.4641</v>
      </c>
      <c r="L14" s="25">
        <v>0.6</v>
      </c>
      <c r="M14" t="s">
        <v>540</v>
      </c>
      <c r="N14" s="79">
        <v>7.08</v>
      </c>
      <c r="O14" s="79">
        <v>0.09</v>
      </c>
      <c r="P14" s="79">
        <v>4.2999999999999997E-2</v>
      </c>
      <c r="Q14" s="79">
        <f t="shared" si="1"/>
        <v>1.4568490000000003</v>
      </c>
      <c r="R14" s="79">
        <v>0.45</v>
      </c>
      <c r="S14" t="s">
        <v>548</v>
      </c>
      <c r="T14" s="79">
        <v>6.99</v>
      </c>
      <c r="U14" s="79">
        <v>0.09</v>
      </c>
      <c r="V14" s="79">
        <v>0.44700000000000001</v>
      </c>
      <c r="W14" s="79">
        <f t="shared" si="2"/>
        <v>0.64480899999999985</v>
      </c>
      <c r="X14" s="79">
        <v>0.45</v>
      </c>
      <c r="Y14" s="79"/>
      <c r="Z14" s="79">
        <v>7</v>
      </c>
      <c r="AA14" s="79">
        <v>0</v>
      </c>
      <c r="AB14" s="79">
        <v>2</v>
      </c>
      <c r="AC14" s="79">
        <v>1</v>
      </c>
      <c r="AD14" s="79">
        <f t="shared" si="3"/>
        <v>1.5625</v>
      </c>
      <c r="AE14" t="s">
        <v>542</v>
      </c>
      <c r="AF14" t="s">
        <v>549</v>
      </c>
      <c r="AG14" s="79">
        <v>7</v>
      </c>
      <c r="AH14" s="79">
        <v>0</v>
      </c>
      <c r="AI14" s="79">
        <v>2</v>
      </c>
      <c r="AJ14" s="79">
        <v>0.01</v>
      </c>
      <c r="AK14" t="s">
        <v>542</v>
      </c>
      <c r="AL14" s="79">
        <f t="shared" si="4"/>
        <v>0.5625</v>
      </c>
      <c r="AM14" s="144"/>
      <c r="AN14" s="124">
        <v>5.5</v>
      </c>
      <c r="AO14" s="124">
        <v>3.5</v>
      </c>
      <c r="AP14" s="124"/>
    </row>
    <row r="15" spans="1:42">
      <c r="A15" t="s">
        <v>313</v>
      </c>
      <c r="B15">
        <v>7</v>
      </c>
      <c r="C15">
        <v>1</v>
      </c>
      <c r="D15">
        <f t="shared" si="0"/>
        <v>4.2426406871192848</v>
      </c>
      <c r="E15" s="16">
        <v>2.75</v>
      </c>
      <c r="F15" s="40">
        <v>5.7142857142899999</v>
      </c>
      <c r="G15" s="81" t="s">
        <v>542</v>
      </c>
      <c r="H15" s="25">
        <v>6.99</v>
      </c>
      <c r="I15" s="25">
        <v>1.06</v>
      </c>
      <c r="J15">
        <v>1.5489999999999999</v>
      </c>
      <c r="K15" s="25">
        <f t="shared" si="5"/>
        <v>1.4424010000000003</v>
      </c>
      <c r="L15" s="25">
        <v>0.03</v>
      </c>
      <c r="M15" s="81" t="s">
        <v>542</v>
      </c>
      <c r="N15" s="79">
        <v>7.08</v>
      </c>
      <c r="O15" s="79">
        <v>0.99</v>
      </c>
      <c r="P15" s="79">
        <v>0.05</v>
      </c>
      <c r="Q15" s="79">
        <f t="shared" si="1"/>
        <v>7.2900000000000009</v>
      </c>
      <c r="R15" s="79">
        <v>9.0999999999999998E-2</v>
      </c>
      <c r="S15" t="s">
        <v>542</v>
      </c>
      <c r="T15" s="79">
        <v>6.99</v>
      </c>
      <c r="U15" s="79">
        <v>0.99</v>
      </c>
      <c r="V15" s="79">
        <v>2.0390000000000001</v>
      </c>
      <c r="W15" s="79">
        <f t="shared" si="2"/>
        <v>0.50552099999999978</v>
      </c>
      <c r="X15" s="79">
        <v>1</v>
      </c>
      <c r="Y15" s="79"/>
      <c r="Z15" s="79">
        <v>7</v>
      </c>
      <c r="AA15" s="79">
        <v>1</v>
      </c>
      <c r="AB15" s="79">
        <v>3.5</v>
      </c>
      <c r="AC15" s="79">
        <v>1</v>
      </c>
      <c r="AD15" s="79">
        <f t="shared" si="3"/>
        <v>8.7869897959437751</v>
      </c>
      <c r="AE15" t="s">
        <v>542</v>
      </c>
      <c r="AF15" t="s">
        <v>549</v>
      </c>
      <c r="AG15" s="79">
        <v>7</v>
      </c>
      <c r="AH15" s="79">
        <v>1.05</v>
      </c>
      <c r="AI15" s="79">
        <v>5.5</v>
      </c>
      <c r="AJ15" s="79">
        <v>0.01</v>
      </c>
      <c r="AK15" t="s">
        <v>549</v>
      </c>
      <c r="AL15" s="79">
        <f t="shared" si="4"/>
        <v>7.5625</v>
      </c>
      <c r="AM15" s="144"/>
      <c r="AN15" s="124">
        <v>5.5</v>
      </c>
      <c r="AO15" s="124">
        <v>3.5</v>
      </c>
      <c r="AP15" s="124"/>
    </row>
    <row r="16" spans="1:42">
      <c r="A16" t="s">
        <v>343</v>
      </c>
      <c r="B16">
        <v>7</v>
      </c>
      <c r="C16">
        <v>1</v>
      </c>
      <c r="D16">
        <f t="shared" si="0"/>
        <v>4.2426406871192848</v>
      </c>
      <c r="E16" s="16">
        <v>1.5</v>
      </c>
      <c r="F16" s="40">
        <v>0</v>
      </c>
      <c r="G16" t="s">
        <v>540</v>
      </c>
      <c r="H16" s="25">
        <v>6.99</v>
      </c>
      <c r="I16" s="25">
        <v>0.06</v>
      </c>
      <c r="J16">
        <v>0.04</v>
      </c>
      <c r="K16" s="25">
        <f t="shared" si="5"/>
        <v>2.1315999999999997</v>
      </c>
      <c r="L16" s="25">
        <v>0.60199999999999998</v>
      </c>
      <c r="M16" t="s">
        <v>540</v>
      </c>
      <c r="N16" s="79">
        <v>7.08</v>
      </c>
      <c r="O16" s="79">
        <v>0.09</v>
      </c>
      <c r="P16" s="79">
        <v>4.2999999999999997E-2</v>
      </c>
      <c r="Q16" s="79">
        <f t="shared" si="1"/>
        <v>2.1228490000000004</v>
      </c>
      <c r="R16" s="79">
        <v>0.45</v>
      </c>
      <c r="S16" t="s">
        <v>548</v>
      </c>
      <c r="T16" s="79">
        <v>6.99</v>
      </c>
      <c r="U16" s="79">
        <v>0.09</v>
      </c>
      <c r="V16" s="79">
        <v>0.44700000000000001</v>
      </c>
      <c r="W16" s="79">
        <f t="shared" si="2"/>
        <v>1.1088089999999999</v>
      </c>
      <c r="X16" s="79">
        <v>0.45</v>
      </c>
      <c r="Y16" s="79"/>
      <c r="Z16" s="79">
        <v>7</v>
      </c>
      <c r="AA16" s="79">
        <v>0</v>
      </c>
      <c r="AB16" s="79">
        <v>2</v>
      </c>
      <c r="AC16" s="79">
        <v>1</v>
      </c>
      <c r="AD16" s="79">
        <f t="shared" si="3"/>
        <v>2.25</v>
      </c>
      <c r="AE16" t="s">
        <v>542</v>
      </c>
      <c r="AF16" t="s">
        <v>549</v>
      </c>
      <c r="AG16" s="79">
        <v>7</v>
      </c>
      <c r="AH16" s="79">
        <v>0</v>
      </c>
      <c r="AI16" s="79">
        <v>2</v>
      </c>
      <c r="AJ16" s="79">
        <v>0.01</v>
      </c>
      <c r="AK16" t="s">
        <v>542</v>
      </c>
      <c r="AL16" s="79">
        <f t="shared" si="4"/>
        <v>0.25</v>
      </c>
      <c r="AM16" s="144"/>
      <c r="AN16" s="124">
        <v>5.5</v>
      </c>
      <c r="AO16" s="124">
        <v>3.5</v>
      </c>
      <c r="AP16" s="124"/>
    </row>
    <row r="17" spans="1:42">
      <c r="A17" t="s">
        <v>385</v>
      </c>
      <c r="B17">
        <v>7</v>
      </c>
      <c r="C17">
        <v>1</v>
      </c>
      <c r="D17">
        <f t="shared" si="0"/>
        <v>4.2426406871192848</v>
      </c>
      <c r="E17" s="16">
        <v>3.5</v>
      </c>
      <c r="F17" s="40">
        <v>5.7142857142899999</v>
      </c>
      <c r="G17" s="81" t="s">
        <v>542</v>
      </c>
      <c r="H17" s="25">
        <v>6.99</v>
      </c>
      <c r="I17" s="25">
        <v>1.06</v>
      </c>
      <c r="J17">
        <v>1.5489999999999999</v>
      </c>
      <c r="K17" s="25">
        <f t="shared" si="5"/>
        <v>3.8064010000000001</v>
      </c>
      <c r="L17" s="25">
        <v>0.03</v>
      </c>
      <c r="M17" s="81" t="s">
        <v>542</v>
      </c>
      <c r="N17" s="79">
        <v>7.08</v>
      </c>
      <c r="O17" s="79">
        <v>0.99</v>
      </c>
      <c r="P17" s="79">
        <v>0.05</v>
      </c>
      <c r="Q17" s="79">
        <f t="shared" si="1"/>
        <v>11.902500000000002</v>
      </c>
      <c r="R17" s="79">
        <v>9.0999999999999998E-2</v>
      </c>
      <c r="S17" t="s">
        <v>542</v>
      </c>
      <c r="T17" s="79">
        <v>6.99</v>
      </c>
      <c r="U17" s="79">
        <v>0.99</v>
      </c>
      <c r="V17" s="79">
        <v>2.0390000000000001</v>
      </c>
      <c r="W17" s="79">
        <f t="shared" si="2"/>
        <v>2.1345209999999994</v>
      </c>
      <c r="X17" s="79">
        <v>1</v>
      </c>
      <c r="Y17" s="79"/>
      <c r="Z17" s="79">
        <v>7</v>
      </c>
      <c r="AA17" s="79">
        <v>1</v>
      </c>
      <c r="AB17" s="79">
        <v>3.5</v>
      </c>
      <c r="AC17" s="79">
        <v>1</v>
      </c>
      <c r="AD17" s="79">
        <f t="shared" si="3"/>
        <v>4.9030612245087752</v>
      </c>
      <c r="AE17" t="s">
        <v>542</v>
      </c>
      <c r="AF17" t="s">
        <v>549</v>
      </c>
      <c r="AG17" s="79">
        <v>7</v>
      </c>
      <c r="AH17" s="79">
        <v>1.05</v>
      </c>
      <c r="AI17" s="79">
        <v>5.5</v>
      </c>
      <c r="AJ17" s="79">
        <v>0.01</v>
      </c>
      <c r="AK17" t="s">
        <v>549</v>
      </c>
      <c r="AL17" s="79">
        <f t="shared" si="4"/>
        <v>4</v>
      </c>
      <c r="AM17" s="144"/>
      <c r="AN17" s="124">
        <v>5.5</v>
      </c>
      <c r="AO17" s="124">
        <v>3.5</v>
      </c>
      <c r="AP17" s="124"/>
    </row>
    <row r="18" spans="1:42">
      <c r="A18" t="s">
        <v>294</v>
      </c>
      <c r="B18">
        <v>7</v>
      </c>
      <c r="C18">
        <v>1</v>
      </c>
      <c r="D18">
        <f>MEDIAN(D1:D17)</f>
        <v>3.5355339059327378</v>
      </c>
      <c r="E18" s="16">
        <v>0</v>
      </c>
      <c r="F18" s="40">
        <v>0</v>
      </c>
      <c r="G18" t="s">
        <v>540</v>
      </c>
      <c r="H18" s="25">
        <v>7.98</v>
      </c>
      <c r="I18" s="25">
        <v>0.06</v>
      </c>
      <c r="J18">
        <v>4.3999999999999997E-2</v>
      </c>
      <c r="K18" s="25">
        <f t="shared" si="5"/>
        <v>1.9359999999999998E-3</v>
      </c>
      <c r="L18" s="25">
        <v>0.4</v>
      </c>
      <c r="M18" t="s">
        <v>540</v>
      </c>
      <c r="N18" s="79">
        <v>8</v>
      </c>
      <c r="O18" s="79">
        <v>0.09</v>
      </c>
      <c r="P18" s="79">
        <v>4.2999999999999997E-2</v>
      </c>
      <c r="Q18" s="79">
        <f t="shared" si="1"/>
        <v>1.8489999999999997E-3</v>
      </c>
      <c r="R18" s="79">
        <v>0.45</v>
      </c>
      <c r="S18" t="s">
        <v>548</v>
      </c>
      <c r="T18" s="79">
        <v>8.07</v>
      </c>
      <c r="U18" s="79">
        <v>0.09</v>
      </c>
      <c r="V18" s="79">
        <v>0.44700000000000001</v>
      </c>
      <c r="W18" s="79">
        <f t="shared" si="2"/>
        <v>0.19980900000000001</v>
      </c>
      <c r="X18" s="79">
        <v>0.45</v>
      </c>
      <c r="Y18" s="79"/>
      <c r="Z18" s="79">
        <v>8</v>
      </c>
      <c r="AA18" s="79">
        <v>2</v>
      </c>
      <c r="AB18" s="79">
        <v>5.5</v>
      </c>
      <c r="AC18" s="79">
        <v>1</v>
      </c>
      <c r="AD18" s="79">
        <f t="shared" si="3"/>
        <v>0</v>
      </c>
      <c r="AE18" t="s">
        <v>549</v>
      </c>
      <c r="AG18" s="79">
        <v>8</v>
      </c>
      <c r="AH18" s="79">
        <v>1</v>
      </c>
      <c r="AI18" s="79">
        <v>5.5</v>
      </c>
      <c r="AJ18" s="79">
        <v>2E-3</v>
      </c>
      <c r="AK18" t="s">
        <v>549</v>
      </c>
      <c r="AL18" s="79">
        <f t="shared" si="4"/>
        <v>30.25</v>
      </c>
      <c r="AM18" s="144"/>
      <c r="AN18" s="124">
        <v>5.5</v>
      </c>
      <c r="AO18" s="124">
        <v>3.5</v>
      </c>
      <c r="AP18" s="124"/>
    </row>
    <row r="19" spans="1:42">
      <c r="A19" t="s">
        <v>317</v>
      </c>
      <c r="B19">
        <v>8</v>
      </c>
      <c r="C19">
        <v>0</v>
      </c>
      <c r="D19">
        <f t="shared" ref="D19:D50" si="6">STDEV(B19,C19)</f>
        <v>5.6568542494923806</v>
      </c>
      <c r="E19" s="16">
        <v>2.25</v>
      </c>
      <c r="F19" s="40">
        <v>0</v>
      </c>
      <c r="G19" t="s">
        <v>540</v>
      </c>
      <c r="H19" s="25">
        <v>7.98</v>
      </c>
      <c r="I19" s="25">
        <v>0.06</v>
      </c>
      <c r="J19">
        <v>4.3999999999999997E-2</v>
      </c>
      <c r="K19" s="25">
        <f t="shared" si="5"/>
        <v>4.8664360000000002</v>
      </c>
      <c r="L19" s="25">
        <v>0.4</v>
      </c>
      <c r="M19" t="s">
        <v>540</v>
      </c>
      <c r="N19" s="79">
        <v>8</v>
      </c>
      <c r="O19" s="79">
        <v>0.09</v>
      </c>
      <c r="P19" s="79">
        <v>4.2999999999999997E-2</v>
      </c>
      <c r="Q19" s="79">
        <f t="shared" si="1"/>
        <v>4.8708489999999998</v>
      </c>
      <c r="R19" s="79">
        <v>0.45</v>
      </c>
      <c r="S19" t="s">
        <v>548</v>
      </c>
      <c r="T19" s="79">
        <v>8.07</v>
      </c>
      <c r="U19" s="79">
        <v>0.09</v>
      </c>
      <c r="V19" s="79">
        <v>0.44700000000000001</v>
      </c>
      <c r="W19" s="79">
        <f t="shared" si="2"/>
        <v>3.2508089999999998</v>
      </c>
      <c r="X19" s="79">
        <v>0.45</v>
      </c>
      <c r="Y19" s="79"/>
      <c r="Z19" s="79">
        <v>8</v>
      </c>
      <c r="AA19" s="79">
        <v>1</v>
      </c>
      <c r="AB19" s="79">
        <v>3.5</v>
      </c>
      <c r="AC19" s="79">
        <v>1</v>
      </c>
      <c r="AD19" s="79">
        <f t="shared" si="3"/>
        <v>5.0625</v>
      </c>
      <c r="AE19" t="s">
        <v>542</v>
      </c>
      <c r="AF19" t="s">
        <v>549</v>
      </c>
      <c r="AG19" s="79">
        <v>8</v>
      </c>
      <c r="AH19" s="79">
        <v>0</v>
      </c>
      <c r="AI19" s="79">
        <v>1.5</v>
      </c>
      <c r="AJ19" s="79">
        <v>1</v>
      </c>
      <c r="AK19" t="s">
        <v>542</v>
      </c>
      <c r="AL19" s="79">
        <f t="shared" si="4"/>
        <v>0.5625</v>
      </c>
      <c r="AM19" s="144"/>
      <c r="AN19" s="124">
        <v>1.5</v>
      </c>
      <c r="AO19" s="124">
        <v>2</v>
      </c>
      <c r="AP19" s="124"/>
    </row>
    <row r="20" spans="1:42">
      <c r="A20" t="s">
        <v>358</v>
      </c>
      <c r="B20">
        <v>8</v>
      </c>
      <c r="C20">
        <v>0</v>
      </c>
      <c r="D20">
        <f t="shared" si="6"/>
        <v>5.6568542494923806</v>
      </c>
      <c r="E20" s="16">
        <v>3.5</v>
      </c>
      <c r="F20" s="40">
        <v>5</v>
      </c>
      <c r="G20" s="81" t="s">
        <v>542</v>
      </c>
      <c r="H20" s="25">
        <v>7.98</v>
      </c>
      <c r="I20" s="25">
        <v>1.1000000000000001</v>
      </c>
      <c r="J20">
        <v>1.5489999999999999</v>
      </c>
      <c r="K20" s="25">
        <f t="shared" si="5"/>
        <v>3.8064010000000001</v>
      </c>
      <c r="L20" s="25">
        <v>0.05</v>
      </c>
      <c r="M20" s="81" t="s">
        <v>542</v>
      </c>
      <c r="N20" s="79">
        <v>8</v>
      </c>
      <c r="O20" s="79">
        <v>1.08</v>
      </c>
      <c r="P20" s="79">
        <v>1.5489999999999999</v>
      </c>
      <c r="Q20" s="79">
        <f t="shared" si="1"/>
        <v>3.8064010000000001</v>
      </c>
      <c r="R20" s="79">
        <v>0.16400000000000001</v>
      </c>
      <c r="S20" t="s">
        <v>542</v>
      </c>
      <c r="T20" s="79">
        <v>8.07</v>
      </c>
      <c r="U20" s="79">
        <v>0.99</v>
      </c>
      <c r="V20" s="79">
        <v>2.0369999999999999</v>
      </c>
      <c r="W20" s="79">
        <f t="shared" si="2"/>
        <v>2.1403690000000002</v>
      </c>
      <c r="X20" s="79">
        <v>1</v>
      </c>
      <c r="Y20" s="79"/>
      <c r="Z20" s="79">
        <v>8</v>
      </c>
      <c r="AA20" s="79">
        <v>1</v>
      </c>
      <c r="AB20" s="79">
        <v>3.5</v>
      </c>
      <c r="AC20" s="79">
        <v>1</v>
      </c>
      <c r="AD20" s="79">
        <f t="shared" si="3"/>
        <v>2.25</v>
      </c>
      <c r="AE20" t="s">
        <v>542</v>
      </c>
      <c r="AF20" t="s">
        <v>549</v>
      </c>
      <c r="AG20" s="79">
        <v>8</v>
      </c>
      <c r="AH20" s="79">
        <v>0</v>
      </c>
      <c r="AI20" s="79">
        <v>1.5</v>
      </c>
      <c r="AJ20" s="79">
        <v>1</v>
      </c>
      <c r="AK20" t="s">
        <v>542</v>
      </c>
      <c r="AL20" s="79">
        <f t="shared" si="4"/>
        <v>4</v>
      </c>
      <c r="AM20" s="144"/>
      <c r="AN20" s="124">
        <v>1.5</v>
      </c>
      <c r="AO20" s="124">
        <v>2</v>
      </c>
      <c r="AP20" s="124"/>
    </row>
    <row r="21" spans="1:42">
      <c r="A21" t="s">
        <v>374</v>
      </c>
      <c r="B21">
        <v>8</v>
      </c>
      <c r="C21">
        <v>1</v>
      </c>
      <c r="D21">
        <f t="shared" si="6"/>
        <v>4.9497474683058327</v>
      </c>
      <c r="E21" s="16">
        <v>2.5</v>
      </c>
      <c r="F21" s="40">
        <v>10</v>
      </c>
      <c r="G21" s="81" t="s">
        <v>542</v>
      </c>
      <c r="H21" s="25">
        <v>8</v>
      </c>
      <c r="I21" s="25">
        <v>2</v>
      </c>
      <c r="J21">
        <v>1.5409999999999999</v>
      </c>
      <c r="K21" s="25">
        <f t="shared" si="5"/>
        <v>0.91968100000000019</v>
      </c>
      <c r="L21" s="25">
        <v>0.39200000000000002</v>
      </c>
      <c r="M21" s="81" t="s">
        <v>542</v>
      </c>
      <c r="N21" s="79">
        <v>8</v>
      </c>
      <c r="O21" s="79">
        <v>1.98</v>
      </c>
      <c r="P21" s="79">
        <v>1.5389999999999999</v>
      </c>
      <c r="Q21" s="79">
        <f t="shared" si="1"/>
        <v>0.92352100000000015</v>
      </c>
      <c r="R21" s="79">
        <v>1</v>
      </c>
      <c r="S21" t="s">
        <v>549</v>
      </c>
      <c r="T21" s="79">
        <v>8.07</v>
      </c>
      <c r="U21" s="79">
        <v>2.0699999999999998</v>
      </c>
      <c r="V21" s="79">
        <v>5.4740000000000002</v>
      </c>
      <c r="W21" s="79">
        <f t="shared" si="2"/>
        <v>8.8446760000000015</v>
      </c>
      <c r="X21" s="79">
        <v>7.0999999999999994E-2</v>
      </c>
      <c r="Y21" s="79"/>
      <c r="Z21" s="79">
        <v>8</v>
      </c>
      <c r="AA21" s="79">
        <v>0</v>
      </c>
      <c r="AB21" s="79">
        <v>2</v>
      </c>
      <c r="AC21" s="79">
        <v>1</v>
      </c>
      <c r="AD21" s="79">
        <f t="shared" si="3"/>
        <v>56.25</v>
      </c>
      <c r="AE21" t="s">
        <v>542</v>
      </c>
      <c r="AF21" t="s">
        <v>549</v>
      </c>
      <c r="AG21" s="79">
        <v>8</v>
      </c>
      <c r="AH21" s="79">
        <v>1</v>
      </c>
      <c r="AI21" s="79">
        <v>5.5</v>
      </c>
      <c r="AJ21" s="79">
        <v>2E-3</v>
      </c>
      <c r="AK21" t="s">
        <v>549</v>
      </c>
      <c r="AL21" s="79">
        <f t="shared" si="4"/>
        <v>9</v>
      </c>
      <c r="AM21" s="144"/>
      <c r="AN21" s="124">
        <v>5.5</v>
      </c>
      <c r="AO21" s="124">
        <v>3.5</v>
      </c>
      <c r="AP21" s="124"/>
    </row>
    <row r="22" spans="1:42">
      <c r="A22" t="s">
        <v>382</v>
      </c>
      <c r="B22">
        <v>8</v>
      </c>
      <c r="C22">
        <v>1</v>
      </c>
      <c r="D22">
        <f t="shared" si="6"/>
        <v>4.9497474683058327</v>
      </c>
      <c r="E22" s="16">
        <v>1</v>
      </c>
      <c r="F22" s="40">
        <v>5</v>
      </c>
      <c r="G22" s="81" t="s">
        <v>542</v>
      </c>
      <c r="H22" s="25">
        <v>8.0399999999999991</v>
      </c>
      <c r="I22" s="25">
        <v>1.06</v>
      </c>
      <c r="J22">
        <v>1.5489999999999999</v>
      </c>
      <c r="K22" s="25">
        <f t="shared" si="5"/>
        <v>0.30140099999999992</v>
      </c>
      <c r="L22" s="25">
        <v>0.03</v>
      </c>
      <c r="M22" s="81" t="s">
        <v>542</v>
      </c>
      <c r="N22" s="79">
        <v>8</v>
      </c>
      <c r="O22" s="79">
        <v>1.08</v>
      </c>
      <c r="P22" s="79">
        <v>1.5489999999999999</v>
      </c>
      <c r="Q22" s="79">
        <f t="shared" si="1"/>
        <v>0.30140099999999992</v>
      </c>
      <c r="R22" s="79">
        <v>0.16400000000000001</v>
      </c>
      <c r="S22" t="s">
        <v>542</v>
      </c>
      <c r="T22" s="79">
        <v>8.07</v>
      </c>
      <c r="U22" s="79">
        <v>0.99</v>
      </c>
      <c r="V22" s="79">
        <v>2.0369999999999999</v>
      </c>
      <c r="W22" s="79">
        <f t="shared" si="2"/>
        <v>1.0753689999999998</v>
      </c>
      <c r="X22" s="79">
        <v>1</v>
      </c>
      <c r="Y22" s="79"/>
      <c r="Z22" s="79">
        <v>7</v>
      </c>
      <c r="AA22" s="79">
        <v>1</v>
      </c>
      <c r="AB22" s="79">
        <v>3.5</v>
      </c>
      <c r="AC22" s="79">
        <v>1</v>
      </c>
      <c r="AD22" s="79">
        <f t="shared" si="3"/>
        <v>16</v>
      </c>
      <c r="AE22" t="s">
        <v>542</v>
      </c>
      <c r="AF22" t="s">
        <v>549</v>
      </c>
      <c r="AG22" s="79">
        <v>7</v>
      </c>
      <c r="AH22" s="79">
        <v>1.05</v>
      </c>
      <c r="AI22" s="79">
        <v>5.5</v>
      </c>
      <c r="AJ22" s="79">
        <v>0.01</v>
      </c>
      <c r="AK22" t="s">
        <v>549</v>
      </c>
      <c r="AL22" s="79">
        <f t="shared" si="4"/>
        <v>20.25</v>
      </c>
      <c r="AM22" s="144"/>
      <c r="AN22" s="124">
        <v>5.5</v>
      </c>
      <c r="AO22" s="124">
        <v>3.5</v>
      </c>
      <c r="AP22" s="124"/>
    </row>
    <row r="23" spans="1:42">
      <c r="A23" t="s">
        <v>325</v>
      </c>
      <c r="B23">
        <v>8</v>
      </c>
      <c r="C23">
        <v>2</v>
      </c>
      <c r="D23">
        <f t="shared" si="6"/>
        <v>4.2426406871192848</v>
      </c>
      <c r="E23" s="16">
        <v>0</v>
      </c>
      <c r="F23" s="40">
        <v>4.4444444444400002</v>
      </c>
      <c r="G23" s="81" t="s">
        <v>542</v>
      </c>
      <c r="H23" s="25">
        <v>9</v>
      </c>
      <c r="I23" s="25">
        <v>1.06</v>
      </c>
      <c r="J23">
        <v>1.5489999999999999</v>
      </c>
      <c r="K23" s="25">
        <f t="shared" si="5"/>
        <v>2.3994009999999997</v>
      </c>
      <c r="L23" s="25">
        <v>0.03</v>
      </c>
      <c r="M23" s="81" t="s">
        <v>542</v>
      </c>
      <c r="N23" s="79">
        <v>9</v>
      </c>
      <c r="O23" s="79">
        <v>0.99</v>
      </c>
      <c r="P23" s="79">
        <v>0.05</v>
      </c>
      <c r="Q23" s="79">
        <f t="shared" si="1"/>
        <v>2.5000000000000005E-3</v>
      </c>
      <c r="R23" s="79">
        <v>9.0999999999999998E-2</v>
      </c>
      <c r="S23" t="s">
        <v>542</v>
      </c>
      <c r="T23" s="79">
        <v>9</v>
      </c>
      <c r="U23" s="79">
        <v>0.99</v>
      </c>
      <c r="V23" s="79">
        <v>2.0369999999999999</v>
      </c>
      <c r="W23" s="79">
        <f t="shared" si="2"/>
        <v>4.1493690000000001</v>
      </c>
      <c r="X23" s="79">
        <v>1</v>
      </c>
      <c r="Y23" s="79"/>
      <c r="Z23" s="79">
        <v>8</v>
      </c>
      <c r="AA23" s="79">
        <v>0</v>
      </c>
      <c r="AB23" s="79">
        <v>2</v>
      </c>
      <c r="AC23" s="79">
        <v>1</v>
      </c>
      <c r="AD23" s="79">
        <f t="shared" si="3"/>
        <v>19.753086419713583</v>
      </c>
      <c r="AE23" t="s">
        <v>542</v>
      </c>
      <c r="AF23" t="s">
        <v>549</v>
      </c>
      <c r="AG23" s="79">
        <v>8</v>
      </c>
      <c r="AH23" s="79">
        <v>2</v>
      </c>
      <c r="AI23" s="79">
        <v>4.5</v>
      </c>
      <c r="AJ23" s="79">
        <v>1</v>
      </c>
      <c r="AK23" t="s">
        <v>549</v>
      </c>
      <c r="AL23" s="79">
        <f t="shared" si="4"/>
        <v>20.25</v>
      </c>
      <c r="AM23" s="144"/>
      <c r="AN23" s="124">
        <v>4.5</v>
      </c>
      <c r="AO23" s="124">
        <v>5.5</v>
      </c>
      <c r="AP23" s="124"/>
    </row>
    <row r="24" spans="1:42">
      <c r="A24" t="s">
        <v>335</v>
      </c>
      <c r="B24">
        <v>9</v>
      </c>
      <c r="C24">
        <v>1</v>
      </c>
      <c r="D24">
        <f t="shared" si="6"/>
        <v>5.6568542494923806</v>
      </c>
      <c r="E24" s="16">
        <v>1.75</v>
      </c>
      <c r="F24" s="40">
        <v>4.4444444444400002</v>
      </c>
      <c r="G24" s="81" t="s">
        <v>542</v>
      </c>
      <c r="H24" s="25">
        <v>9</v>
      </c>
      <c r="I24" s="25">
        <v>1.06</v>
      </c>
      <c r="J24">
        <v>1.5489999999999999</v>
      </c>
      <c r="K24" s="25">
        <f t="shared" si="5"/>
        <v>4.0401000000000027E-2</v>
      </c>
      <c r="L24" s="25">
        <v>0.03</v>
      </c>
      <c r="M24" s="81" t="s">
        <v>542</v>
      </c>
      <c r="N24" s="79">
        <v>9</v>
      </c>
      <c r="O24" s="79">
        <v>0.99</v>
      </c>
      <c r="P24" s="79">
        <v>0.05</v>
      </c>
      <c r="Q24" s="79">
        <f t="shared" si="1"/>
        <v>2.8899999999999997</v>
      </c>
      <c r="R24" s="79">
        <v>9.0999999999999998E-2</v>
      </c>
      <c r="S24" t="s">
        <v>542</v>
      </c>
      <c r="T24" s="79">
        <v>9</v>
      </c>
      <c r="U24" s="79">
        <v>0.99</v>
      </c>
      <c r="V24" s="79">
        <v>2.0369999999999999</v>
      </c>
      <c r="W24" s="79">
        <f t="shared" si="2"/>
        <v>8.2368999999999956E-2</v>
      </c>
      <c r="X24" s="79">
        <v>1</v>
      </c>
      <c r="Y24" s="79"/>
      <c r="Z24" s="79">
        <v>9</v>
      </c>
      <c r="AA24" s="79">
        <v>1</v>
      </c>
      <c r="AB24" s="79">
        <v>3.5</v>
      </c>
      <c r="AC24" s="79">
        <v>1</v>
      </c>
      <c r="AD24" s="79">
        <f t="shared" si="3"/>
        <v>7.2600308641735811</v>
      </c>
      <c r="AE24" t="s">
        <v>542</v>
      </c>
      <c r="AF24" t="s">
        <v>549</v>
      </c>
      <c r="AG24" s="79">
        <v>9</v>
      </c>
      <c r="AH24" s="79">
        <v>1</v>
      </c>
      <c r="AI24" s="79">
        <v>5.5</v>
      </c>
      <c r="AJ24" s="79">
        <v>2E-3</v>
      </c>
      <c r="AK24" t="s">
        <v>549</v>
      </c>
      <c r="AL24" s="79">
        <f t="shared" si="4"/>
        <v>14.0625</v>
      </c>
      <c r="AM24" s="144"/>
      <c r="AN24" s="124">
        <v>5.5</v>
      </c>
      <c r="AO24" s="124">
        <v>3.5</v>
      </c>
      <c r="AP24" s="124"/>
    </row>
    <row r="25" spans="1:42">
      <c r="A25" t="s">
        <v>300</v>
      </c>
      <c r="B25">
        <v>9</v>
      </c>
      <c r="C25">
        <v>1</v>
      </c>
      <c r="D25">
        <f t="shared" si="6"/>
        <v>5.6568542494923806</v>
      </c>
      <c r="E25" s="16">
        <v>0</v>
      </c>
      <c r="F25" s="40">
        <v>0</v>
      </c>
      <c r="G25" t="s">
        <v>540</v>
      </c>
      <c r="H25">
        <v>10.08</v>
      </c>
      <c r="I25" s="25">
        <v>0.18</v>
      </c>
      <c r="J25">
        <v>0.05</v>
      </c>
      <c r="K25" s="25">
        <f t="shared" si="5"/>
        <v>2.5000000000000005E-3</v>
      </c>
      <c r="L25" s="25">
        <v>0.02</v>
      </c>
      <c r="M25" t="s">
        <v>540</v>
      </c>
      <c r="N25" s="79">
        <v>9.99</v>
      </c>
      <c r="O25" s="79">
        <v>0.09</v>
      </c>
      <c r="P25" s="79">
        <v>4.2999999999999997E-2</v>
      </c>
      <c r="Q25" s="79">
        <f t="shared" si="1"/>
        <v>1.8489999999999997E-3</v>
      </c>
      <c r="R25" s="79">
        <v>0.45</v>
      </c>
      <c r="S25" t="s">
        <v>548</v>
      </c>
      <c r="T25" s="79">
        <v>9.99</v>
      </c>
      <c r="U25" s="79">
        <v>0.09</v>
      </c>
      <c r="V25" s="79">
        <v>0.44700000000000001</v>
      </c>
      <c r="W25" s="79">
        <f t="shared" si="2"/>
        <v>0.19980900000000001</v>
      </c>
      <c r="X25" s="79">
        <v>0.45</v>
      </c>
      <c r="Y25" s="79"/>
      <c r="Z25" s="79">
        <v>9</v>
      </c>
      <c r="AA25" s="79">
        <v>1</v>
      </c>
      <c r="AB25" s="79">
        <v>3.5</v>
      </c>
      <c r="AC25" s="79">
        <v>1</v>
      </c>
      <c r="AD25" s="79">
        <f t="shared" si="3"/>
        <v>0</v>
      </c>
      <c r="AE25" t="s">
        <v>542</v>
      </c>
      <c r="AF25" t="s">
        <v>549</v>
      </c>
      <c r="AG25" s="79">
        <v>9</v>
      </c>
      <c r="AH25" s="79">
        <v>1</v>
      </c>
      <c r="AI25" s="79">
        <v>5.5</v>
      </c>
      <c r="AJ25" s="79">
        <v>2E-3</v>
      </c>
      <c r="AK25" t="s">
        <v>549</v>
      </c>
      <c r="AL25" s="79">
        <f t="shared" si="4"/>
        <v>30.25</v>
      </c>
      <c r="AM25" s="144"/>
      <c r="AN25" s="124">
        <v>5.5</v>
      </c>
      <c r="AO25" s="124">
        <v>3.5</v>
      </c>
      <c r="AP25" s="124"/>
    </row>
    <row r="26" spans="1:42">
      <c r="A26" t="s">
        <v>322</v>
      </c>
      <c r="B26">
        <v>10</v>
      </c>
      <c r="C26">
        <v>0</v>
      </c>
      <c r="D26">
        <f t="shared" si="6"/>
        <v>7.0710678118654755</v>
      </c>
      <c r="E26" s="16">
        <v>2.25</v>
      </c>
      <c r="F26" s="40">
        <v>0</v>
      </c>
      <c r="G26" t="s">
        <v>540</v>
      </c>
      <c r="H26" s="25">
        <v>10.08</v>
      </c>
      <c r="I26" s="25">
        <v>0.06</v>
      </c>
      <c r="J26">
        <v>0.05</v>
      </c>
      <c r="K26" s="25">
        <f t="shared" si="5"/>
        <v>4.8400000000000007</v>
      </c>
      <c r="L26" s="25">
        <v>0.02</v>
      </c>
      <c r="M26" t="s">
        <v>540</v>
      </c>
      <c r="N26" s="79">
        <v>9.99</v>
      </c>
      <c r="O26" s="79">
        <v>0.09</v>
      </c>
      <c r="P26" s="79">
        <v>4.2999999999999997E-2</v>
      </c>
      <c r="Q26" s="79">
        <f t="shared" si="1"/>
        <v>4.8708489999999998</v>
      </c>
      <c r="R26" s="79">
        <v>0.45</v>
      </c>
      <c r="S26" t="s">
        <v>548</v>
      </c>
      <c r="T26" s="79">
        <v>9.99</v>
      </c>
      <c r="U26" s="79">
        <v>0.09</v>
      </c>
      <c r="V26" s="79">
        <v>0.44700000000000001</v>
      </c>
      <c r="W26" s="79">
        <f t="shared" si="2"/>
        <v>3.2508089999999998</v>
      </c>
      <c r="X26" s="79">
        <v>0.45</v>
      </c>
      <c r="Y26" s="79"/>
      <c r="Z26" s="79">
        <v>10</v>
      </c>
      <c r="AA26" s="79">
        <v>0</v>
      </c>
      <c r="AB26" s="79">
        <v>2</v>
      </c>
      <c r="AC26" s="79">
        <v>1</v>
      </c>
      <c r="AD26" s="79">
        <f t="shared" si="3"/>
        <v>5.0625</v>
      </c>
      <c r="AE26" t="s">
        <v>542</v>
      </c>
      <c r="AG26" s="79">
        <v>10</v>
      </c>
      <c r="AH26" s="79">
        <v>0</v>
      </c>
      <c r="AI26" s="79">
        <v>1.5</v>
      </c>
      <c r="AJ26" s="79">
        <v>1</v>
      </c>
      <c r="AK26" t="s">
        <v>542</v>
      </c>
      <c r="AL26" s="79">
        <f t="shared" si="4"/>
        <v>0.5625</v>
      </c>
      <c r="AM26" s="144"/>
      <c r="AN26" s="124">
        <v>1.5</v>
      </c>
      <c r="AO26" s="124">
        <v>2</v>
      </c>
      <c r="AP26" s="124"/>
    </row>
    <row r="27" spans="1:42">
      <c r="A27" t="s">
        <v>348</v>
      </c>
      <c r="B27">
        <v>10</v>
      </c>
      <c r="C27">
        <v>0</v>
      </c>
      <c r="D27">
        <f t="shared" si="6"/>
        <v>7.0710678118654755</v>
      </c>
      <c r="E27" s="16">
        <v>2.25</v>
      </c>
      <c r="F27" s="40">
        <v>0</v>
      </c>
      <c r="G27" t="s">
        <v>540</v>
      </c>
      <c r="H27" s="25">
        <v>10.08</v>
      </c>
      <c r="I27" s="25">
        <v>0.06</v>
      </c>
      <c r="J27">
        <v>0.05</v>
      </c>
      <c r="K27" s="25">
        <f t="shared" si="5"/>
        <v>4.8400000000000007</v>
      </c>
      <c r="L27" s="25">
        <v>0.02</v>
      </c>
      <c r="M27" t="s">
        <v>540</v>
      </c>
      <c r="N27" s="79">
        <v>9.99</v>
      </c>
      <c r="O27" s="79">
        <v>0.09</v>
      </c>
      <c r="P27" s="79">
        <v>4.2999999999999997E-2</v>
      </c>
      <c r="Q27" s="79">
        <f t="shared" si="1"/>
        <v>4.8708489999999998</v>
      </c>
      <c r="R27" s="79">
        <v>0.45</v>
      </c>
      <c r="S27" t="s">
        <v>548</v>
      </c>
      <c r="T27" s="79">
        <v>9.99</v>
      </c>
      <c r="U27" s="79">
        <v>0.09</v>
      </c>
      <c r="V27" s="79">
        <v>0.44700000000000001</v>
      </c>
      <c r="W27" s="79">
        <f t="shared" si="2"/>
        <v>3.2508089999999998</v>
      </c>
      <c r="X27" s="79">
        <v>0.45</v>
      </c>
      <c r="Y27" s="79"/>
      <c r="Z27" s="79">
        <v>10</v>
      </c>
      <c r="AA27" s="79">
        <v>0</v>
      </c>
      <c r="AB27" s="79">
        <v>2</v>
      </c>
      <c r="AC27" s="79">
        <v>1</v>
      </c>
      <c r="AD27" s="79">
        <f t="shared" si="3"/>
        <v>5.0625</v>
      </c>
      <c r="AE27" t="s">
        <v>542</v>
      </c>
      <c r="AG27" s="79">
        <v>10</v>
      </c>
      <c r="AH27" s="79">
        <v>0</v>
      </c>
      <c r="AI27" s="79">
        <v>1.5</v>
      </c>
      <c r="AJ27" s="79">
        <v>1</v>
      </c>
      <c r="AK27" t="s">
        <v>542</v>
      </c>
      <c r="AL27" s="79">
        <f t="shared" si="4"/>
        <v>0.5625</v>
      </c>
      <c r="AM27" s="144"/>
      <c r="AN27" s="124">
        <v>1.5</v>
      </c>
      <c r="AO27" s="124">
        <v>2</v>
      </c>
      <c r="AP27" s="124"/>
    </row>
    <row r="28" spans="1:42">
      <c r="A28" t="s">
        <v>388</v>
      </c>
      <c r="B28">
        <v>10</v>
      </c>
      <c r="C28">
        <v>0</v>
      </c>
      <c r="D28">
        <f t="shared" si="6"/>
        <v>7.0710678118654755</v>
      </c>
      <c r="E28" s="16">
        <v>4</v>
      </c>
      <c r="F28" s="40">
        <v>4</v>
      </c>
      <c r="G28" s="81" t="s">
        <v>542</v>
      </c>
      <c r="H28" s="25">
        <v>10.08</v>
      </c>
      <c r="I28" s="25">
        <v>1.06</v>
      </c>
      <c r="J28">
        <v>1.5489999999999999</v>
      </c>
      <c r="K28" s="25">
        <f t="shared" si="5"/>
        <v>6.0074010000000007</v>
      </c>
      <c r="L28" s="25">
        <v>0.02</v>
      </c>
      <c r="M28" s="81" t="s">
        <v>542</v>
      </c>
      <c r="N28" s="79">
        <v>9.99</v>
      </c>
      <c r="O28" s="79">
        <v>0.99</v>
      </c>
      <c r="P28" s="79">
        <v>0.05</v>
      </c>
      <c r="Q28" s="79">
        <f t="shared" si="1"/>
        <v>15.602500000000001</v>
      </c>
      <c r="R28" s="79">
        <v>9.0999999999999998E-2</v>
      </c>
      <c r="S28" t="s">
        <v>542</v>
      </c>
      <c r="T28" s="79">
        <v>10.14</v>
      </c>
      <c r="U28" s="79">
        <v>0.99</v>
      </c>
      <c r="V28" s="79">
        <v>2.056</v>
      </c>
      <c r="W28" s="79">
        <f t="shared" si="2"/>
        <v>3.7791359999999998</v>
      </c>
      <c r="X28" s="79">
        <v>1</v>
      </c>
      <c r="Y28" s="79"/>
      <c r="Z28" s="79">
        <v>10</v>
      </c>
      <c r="AA28" s="79">
        <v>0</v>
      </c>
      <c r="AB28" s="79">
        <v>2</v>
      </c>
      <c r="AC28" s="79">
        <v>1</v>
      </c>
      <c r="AD28" s="79">
        <f t="shared" si="3"/>
        <v>0</v>
      </c>
      <c r="AE28" t="s">
        <v>542</v>
      </c>
      <c r="AG28" s="79">
        <v>10</v>
      </c>
      <c r="AH28" s="79">
        <v>0</v>
      </c>
      <c r="AI28" s="79">
        <v>1.5</v>
      </c>
      <c r="AJ28" s="79">
        <v>1</v>
      </c>
      <c r="AK28" t="s">
        <v>542</v>
      </c>
      <c r="AL28" s="79">
        <f t="shared" si="4"/>
        <v>6.25</v>
      </c>
      <c r="AM28" s="144"/>
      <c r="AN28" s="124">
        <v>1.5</v>
      </c>
      <c r="AO28" s="124">
        <v>2</v>
      </c>
      <c r="AP28" s="124"/>
    </row>
    <row r="29" spans="1:42">
      <c r="A29" t="s">
        <v>286</v>
      </c>
      <c r="B29">
        <v>10</v>
      </c>
      <c r="C29">
        <v>1</v>
      </c>
      <c r="D29">
        <f t="shared" si="6"/>
        <v>6.3639610306789276</v>
      </c>
      <c r="E29" s="16">
        <v>0</v>
      </c>
      <c r="F29" s="40">
        <v>3.63636363636</v>
      </c>
      <c r="G29" s="81" t="s">
        <v>542</v>
      </c>
      <c r="H29" s="25">
        <v>10.98</v>
      </c>
      <c r="I29" s="25">
        <v>1.04</v>
      </c>
      <c r="J29">
        <v>1.5489999999999999</v>
      </c>
      <c r="K29" s="25">
        <f t="shared" si="5"/>
        <v>2.3994009999999997</v>
      </c>
      <c r="L29" s="25">
        <v>0.02</v>
      </c>
      <c r="M29" s="81" t="s">
        <v>542</v>
      </c>
      <c r="N29" s="79">
        <v>11.07</v>
      </c>
      <c r="O29" s="79">
        <v>0.99</v>
      </c>
      <c r="P29" s="79">
        <v>0.05</v>
      </c>
      <c r="Q29" s="79">
        <f t="shared" si="1"/>
        <v>2.5000000000000005E-3</v>
      </c>
      <c r="R29" s="79">
        <v>9.0999999999999998E-2</v>
      </c>
      <c r="S29" t="s">
        <v>542</v>
      </c>
      <c r="T29" s="79">
        <v>10.989000000000001</v>
      </c>
      <c r="U29" s="79">
        <v>0.99</v>
      </c>
      <c r="V29" s="79">
        <v>2.056</v>
      </c>
      <c r="W29" s="79">
        <f t="shared" si="2"/>
        <v>4.2271359999999998</v>
      </c>
      <c r="X29" s="79">
        <v>1</v>
      </c>
      <c r="Y29" s="79"/>
      <c r="Z29" s="79">
        <v>11</v>
      </c>
      <c r="AA29" s="79">
        <v>1</v>
      </c>
      <c r="AB29" s="79">
        <v>3.5</v>
      </c>
      <c r="AC29" s="79">
        <v>1</v>
      </c>
      <c r="AD29" s="79">
        <f t="shared" si="3"/>
        <v>13.223140495841323</v>
      </c>
      <c r="AE29" t="s">
        <v>542</v>
      </c>
      <c r="AF29" t="s">
        <v>549</v>
      </c>
      <c r="AG29" s="79">
        <v>11</v>
      </c>
      <c r="AH29" s="79">
        <v>0</v>
      </c>
      <c r="AI29" s="79">
        <v>1.5</v>
      </c>
      <c r="AJ29" s="79">
        <v>1</v>
      </c>
      <c r="AK29" t="s">
        <v>542</v>
      </c>
      <c r="AL29" s="79">
        <f t="shared" si="4"/>
        <v>2.25</v>
      </c>
      <c r="AM29" s="144"/>
      <c r="AN29" s="124">
        <v>5.5</v>
      </c>
      <c r="AO29" s="124">
        <v>3.5</v>
      </c>
      <c r="AP29" s="124"/>
    </row>
    <row r="30" spans="1:42">
      <c r="A30" t="s">
        <v>289</v>
      </c>
      <c r="B30">
        <v>11</v>
      </c>
      <c r="C30">
        <v>0</v>
      </c>
      <c r="D30">
        <f t="shared" si="6"/>
        <v>7.7781745930520225</v>
      </c>
      <c r="E30" s="16">
        <v>0</v>
      </c>
      <c r="F30" s="40">
        <v>3.63636363636</v>
      </c>
      <c r="G30" s="81" t="s">
        <v>542</v>
      </c>
      <c r="H30" s="25">
        <v>10.98</v>
      </c>
      <c r="I30" s="25">
        <v>1.04</v>
      </c>
      <c r="J30">
        <v>1.5489999999999999</v>
      </c>
      <c r="K30" s="25">
        <f t="shared" si="5"/>
        <v>2.3994009999999997</v>
      </c>
      <c r="L30" s="25">
        <v>0.02</v>
      </c>
      <c r="M30" s="81" t="s">
        <v>542</v>
      </c>
      <c r="N30" s="79">
        <v>11.07</v>
      </c>
      <c r="O30" s="79">
        <v>0.99</v>
      </c>
      <c r="P30" s="79">
        <v>0.05</v>
      </c>
      <c r="Q30" s="79">
        <f t="shared" si="1"/>
        <v>2.5000000000000005E-3</v>
      </c>
      <c r="R30" s="79">
        <v>9.0999999999999998E-2</v>
      </c>
      <c r="S30" t="s">
        <v>542</v>
      </c>
      <c r="T30" s="79">
        <v>10.989000000000001</v>
      </c>
      <c r="U30" s="79">
        <v>0.99</v>
      </c>
      <c r="V30" s="79">
        <v>2.056</v>
      </c>
      <c r="W30" s="79">
        <f t="shared" si="2"/>
        <v>4.2271359999999998</v>
      </c>
      <c r="X30" s="79">
        <v>1</v>
      </c>
      <c r="Y30" s="79"/>
      <c r="Z30" s="79">
        <v>11</v>
      </c>
      <c r="AA30" s="79">
        <v>0</v>
      </c>
      <c r="AB30" s="79">
        <v>2</v>
      </c>
      <c r="AC30" s="79">
        <v>1</v>
      </c>
      <c r="AD30" s="79">
        <f t="shared" si="3"/>
        <v>13.223140495841323</v>
      </c>
      <c r="AE30" t="s">
        <v>542</v>
      </c>
      <c r="AG30" s="79">
        <v>11</v>
      </c>
      <c r="AH30" s="79">
        <v>1</v>
      </c>
      <c r="AI30" s="79">
        <v>5.5</v>
      </c>
      <c r="AJ30" s="79">
        <v>2E-3</v>
      </c>
      <c r="AK30" t="s">
        <v>549</v>
      </c>
      <c r="AL30" s="79">
        <f t="shared" si="4"/>
        <v>30.25</v>
      </c>
      <c r="AM30" s="144"/>
      <c r="AN30" s="124">
        <v>1.5</v>
      </c>
      <c r="AO30" s="124">
        <v>2</v>
      </c>
      <c r="AP30" s="124"/>
    </row>
    <row r="31" spans="1:42">
      <c r="A31" t="s">
        <v>314</v>
      </c>
      <c r="B31">
        <v>11</v>
      </c>
      <c r="C31">
        <v>1</v>
      </c>
      <c r="D31">
        <f t="shared" si="6"/>
        <v>7.0710678118654755</v>
      </c>
      <c r="E31" s="16">
        <v>3.5</v>
      </c>
      <c r="F31" s="40">
        <v>3.63636363636</v>
      </c>
      <c r="G31" s="81" t="s">
        <v>542</v>
      </c>
      <c r="H31" s="25">
        <v>10.98</v>
      </c>
      <c r="I31" s="25">
        <v>1.06</v>
      </c>
      <c r="J31">
        <v>1.5489999999999999</v>
      </c>
      <c r="K31" s="25">
        <f t="shared" si="5"/>
        <v>3.8064010000000001</v>
      </c>
      <c r="L31" s="25">
        <v>0.03</v>
      </c>
      <c r="M31" s="81" t="s">
        <v>542</v>
      </c>
      <c r="N31" s="79">
        <v>11.07</v>
      </c>
      <c r="O31" s="79">
        <v>0.99</v>
      </c>
      <c r="P31" s="79">
        <v>0.05</v>
      </c>
      <c r="Q31" s="79">
        <f t="shared" si="1"/>
        <v>11.902500000000002</v>
      </c>
      <c r="R31" s="79">
        <v>9.0999999999999998E-2</v>
      </c>
      <c r="S31" t="s">
        <v>542</v>
      </c>
      <c r="T31" s="79">
        <v>10.989000000000001</v>
      </c>
      <c r="U31" s="79">
        <v>0.99</v>
      </c>
      <c r="V31" s="79">
        <v>2.056</v>
      </c>
      <c r="W31" s="79">
        <f t="shared" si="2"/>
        <v>2.0851359999999999</v>
      </c>
      <c r="X31" s="79">
        <v>1</v>
      </c>
      <c r="Y31" s="79"/>
      <c r="Z31" s="79">
        <v>10</v>
      </c>
      <c r="AA31" s="79">
        <v>1</v>
      </c>
      <c r="AB31" s="79">
        <v>3.5</v>
      </c>
      <c r="AC31" s="79">
        <v>1</v>
      </c>
      <c r="AD31" s="79">
        <f t="shared" si="3"/>
        <v>1.8595041321322326E-2</v>
      </c>
      <c r="AE31" t="s">
        <v>542</v>
      </c>
      <c r="AF31" t="s">
        <v>549</v>
      </c>
      <c r="AG31" s="79">
        <v>10</v>
      </c>
      <c r="AH31" s="79">
        <v>1</v>
      </c>
      <c r="AI31" s="79">
        <v>5.5</v>
      </c>
      <c r="AJ31" s="79">
        <v>2E-3</v>
      </c>
      <c r="AK31" t="s">
        <v>549</v>
      </c>
      <c r="AL31" s="79">
        <f t="shared" si="4"/>
        <v>4</v>
      </c>
      <c r="AM31" s="144"/>
      <c r="AN31" s="124">
        <v>5.5</v>
      </c>
      <c r="AO31" s="124">
        <v>3.5</v>
      </c>
      <c r="AP31" s="124"/>
    </row>
    <row r="32" spans="1:42">
      <c r="A32" t="s">
        <v>328</v>
      </c>
      <c r="B32">
        <v>11</v>
      </c>
      <c r="C32">
        <v>1</v>
      </c>
      <c r="D32">
        <f t="shared" si="6"/>
        <v>7.0710678118654755</v>
      </c>
      <c r="E32" s="16">
        <v>0</v>
      </c>
      <c r="F32" s="40">
        <v>0</v>
      </c>
      <c r="G32" t="s">
        <v>540</v>
      </c>
      <c r="H32" s="25">
        <v>10.98</v>
      </c>
      <c r="I32" s="25">
        <v>0.12</v>
      </c>
      <c r="J32">
        <v>0.05</v>
      </c>
      <c r="K32" s="25">
        <f t="shared" si="5"/>
        <v>2.5000000000000005E-3</v>
      </c>
      <c r="L32" s="25">
        <v>0.25</v>
      </c>
      <c r="M32" t="s">
        <v>540</v>
      </c>
      <c r="N32" s="79">
        <v>11.07</v>
      </c>
      <c r="O32" s="79">
        <v>0.09</v>
      </c>
      <c r="P32" s="79">
        <v>4.8000000000000001E-2</v>
      </c>
      <c r="Q32" s="79">
        <f t="shared" si="1"/>
        <v>2.3040000000000001E-3</v>
      </c>
      <c r="R32" s="79">
        <v>0.45</v>
      </c>
      <c r="S32" t="s">
        <v>548</v>
      </c>
      <c r="T32" s="79">
        <v>11.07</v>
      </c>
      <c r="U32" s="79">
        <v>0.09</v>
      </c>
      <c r="V32" s="79">
        <v>0.44700000000000001</v>
      </c>
      <c r="W32" s="79">
        <f t="shared" si="2"/>
        <v>0.19980900000000001</v>
      </c>
      <c r="X32" s="79">
        <v>0.45</v>
      </c>
      <c r="Y32" s="79"/>
      <c r="Z32" s="79">
        <v>11</v>
      </c>
      <c r="AA32" s="79">
        <v>1</v>
      </c>
      <c r="AB32" s="79">
        <v>3.5</v>
      </c>
      <c r="AC32" s="79">
        <v>1</v>
      </c>
      <c r="AD32" s="79">
        <f t="shared" si="3"/>
        <v>0</v>
      </c>
      <c r="AE32" t="s">
        <v>542</v>
      </c>
      <c r="AF32" t="s">
        <v>549</v>
      </c>
      <c r="AG32" s="79">
        <v>11</v>
      </c>
      <c r="AH32" s="79">
        <v>1</v>
      </c>
      <c r="AI32" s="79">
        <v>5.5</v>
      </c>
      <c r="AJ32" s="79">
        <v>2E-3</v>
      </c>
      <c r="AK32" t="s">
        <v>549</v>
      </c>
      <c r="AL32" s="79">
        <f t="shared" si="4"/>
        <v>30.25</v>
      </c>
      <c r="AM32" s="144"/>
      <c r="AN32" s="124">
        <v>5.5</v>
      </c>
      <c r="AO32" s="124">
        <v>3.5</v>
      </c>
      <c r="AP32" s="124"/>
    </row>
    <row r="33" spans="1:42">
      <c r="A33" t="s">
        <v>287</v>
      </c>
      <c r="B33">
        <v>11</v>
      </c>
      <c r="C33">
        <v>1</v>
      </c>
      <c r="D33">
        <f t="shared" si="6"/>
        <v>7.0710678118654755</v>
      </c>
      <c r="E33" s="16">
        <v>0</v>
      </c>
      <c r="F33" s="40">
        <v>0</v>
      </c>
      <c r="G33" t="s">
        <v>540</v>
      </c>
      <c r="H33" s="25">
        <v>12</v>
      </c>
      <c r="I33" s="25">
        <v>0.06</v>
      </c>
      <c r="J33">
        <v>4.2000000000000003E-2</v>
      </c>
      <c r="K33" s="25">
        <f t="shared" si="5"/>
        <v>1.7640000000000002E-3</v>
      </c>
      <c r="L33" s="25">
        <v>0.5</v>
      </c>
      <c r="M33" t="s">
        <v>540</v>
      </c>
      <c r="N33" s="79">
        <v>12</v>
      </c>
      <c r="O33" s="79">
        <v>0.09</v>
      </c>
      <c r="P33" s="79">
        <v>4.4999999999999998E-2</v>
      </c>
      <c r="Q33" s="79">
        <f t="shared" si="1"/>
        <v>2.0249999999999999E-3</v>
      </c>
      <c r="R33" s="79">
        <v>0.45</v>
      </c>
      <c r="S33" t="s">
        <v>548</v>
      </c>
      <c r="T33" s="79">
        <v>12</v>
      </c>
      <c r="U33" s="79">
        <v>0.09</v>
      </c>
      <c r="V33" s="79">
        <v>0.44700000000000001</v>
      </c>
      <c r="W33" s="79">
        <f t="shared" si="2"/>
        <v>0.19980900000000001</v>
      </c>
      <c r="X33" s="79">
        <v>0.45</v>
      </c>
      <c r="Y33" s="79"/>
      <c r="Z33" s="79">
        <v>12</v>
      </c>
      <c r="AA33" s="79">
        <v>0</v>
      </c>
      <c r="AB33" s="79">
        <v>2</v>
      </c>
      <c r="AC33" s="79">
        <v>1</v>
      </c>
      <c r="AD33" s="79">
        <f t="shared" si="3"/>
        <v>0</v>
      </c>
      <c r="AE33" t="s">
        <v>542</v>
      </c>
      <c r="AG33" s="79">
        <v>12</v>
      </c>
      <c r="AH33" s="79">
        <v>0</v>
      </c>
      <c r="AI33" s="79">
        <v>1.5</v>
      </c>
      <c r="AJ33" s="79">
        <v>1</v>
      </c>
      <c r="AK33" t="s">
        <v>542</v>
      </c>
      <c r="AL33" s="79">
        <f t="shared" si="4"/>
        <v>2.25</v>
      </c>
      <c r="AM33" s="144"/>
      <c r="AN33" s="124">
        <v>5.5</v>
      </c>
      <c r="AO33" s="124">
        <v>3.5</v>
      </c>
      <c r="AP33" s="124"/>
    </row>
    <row r="34" spans="1:42">
      <c r="A34" t="s">
        <v>376</v>
      </c>
      <c r="B34">
        <v>12</v>
      </c>
      <c r="C34">
        <v>0</v>
      </c>
      <c r="D34">
        <f t="shared" si="6"/>
        <v>8.4852813742385695</v>
      </c>
      <c r="E34" s="16">
        <v>2.5</v>
      </c>
      <c r="F34" s="40">
        <v>0</v>
      </c>
      <c r="G34" t="s">
        <v>540</v>
      </c>
      <c r="H34" s="25">
        <v>12</v>
      </c>
      <c r="I34" s="25">
        <v>0.06</v>
      </c>
      <c r="J34">
        <v>4.2000000000000003E-2</v>
      </c>
      <c r="K34" s="25">
        <f t="shared" ref="K34:K65" si="7">POWER((E34-J34),2)</f>
        <v>6.0417640000000006</v>
      </c>
      <c r="L34" s="25">
        <v>0.5</v>
      </c>
      <c r="M34" t="s">
        <v>540</v>
      </c>
      <c r="N34" s="79">
        <v>12</v>
      </c>
      <c r="O34" s="79">
        <v>0.09</v>
      </c>
      <c r="P34" s="79">
        <v>4.4999999999999998E-2</v>
      </c>
      <c r="Q34" s="79">
        <f t="shared" ref="Q34:Q65" si="8">POWER((E34-P34),2)</f>
        <v>6.0270250000000001</v>
      </c>
      <c r="R34" s="79">
        <v>0.45</v>
      </c>
      <c r="S34" t="s">
        <v>548</v>
      </c>
      <c r="T34" s="79">
        <v>12</v>
      </c>
      <c r="U34" s="79">
        <v>0.09</v>
      </c>
      <c r="V34" s="79">
        <v>0.44700000000000001</v>
      </c>
      <c r="W34" s="79">
        <f t="shared" ref="W34:W65" si="9">POWER((E34-V34),2)</f>
        <v>4.2148089999999998</v>
      </c>
      <c r="X34" s="79">
        <v>0.45</v>
      </c>
      <c r="Y34" s="79"/>
      <c r="Z34" s="79">
        <v>11</v>
      </c>
      <c r="AA34" s="79">
        <v>1</v>
      </c>
      <c r="AB34" s="79">
        <v>3.5</v>
      </c>
      <c r="AC34" s="79">
        <v>1</v>
      </c>
      <c r="AD34" s="79">
        <f t="shared" ref="AD34:AD70" si="10">POWER((E34-F34),2)</f>
        <v>6.25</v>
      </c>
      <c r="AE34" t="s">
        <v>542</v>
      </c>
      <c r="AF34" t="s">
        <v>549</v>
      </c>
      <c r="AG34" s="79">
        <v>11</v>
      </c>
      <c r="AH34" s="79">
        <v>1</v>
      </c>
      <c r="AI34" s="79">
        <v>5.5</v>
      </c>
      <c r="AJ34" s="79">
        <v>2E-3</v>
      </c>
      <c r="AK34" t="s">
        <v>549</v>
      </c>
      <c r="AL34" s="79">
        <f t="shared" ref="AL34:AL70" si="11">POWER((E34-AI34),2)</f>
        <v>9</v>
      </c>
      <c r="AM34" s="144"/>
      <c r="AN34" s="124">
        <v>1.5</v>
      </c>
      <c r="AO34" s="124">
        <v>2</v>
      </c>
      <c r="AP34" s="124"/>
    </row>
    <row r="35" spans="1:42">
      <c r="A35" t="s">
        <v>327</v>
      </c>
      <c r="B35">
        <v>12</v>
      </c>
      <c r="C35">
        <v>0</v>
      </c>
      <c r="D35">
        <f t="shared" si="6"/>
        <v>8.4852813742385695</v>
      </c>
      <c r="E35" s="16">
        <v>0.25</v>
      </c>
      <c r="F35" s="40">
        <v>3.07692307692</v>
      </c>
      <c r="G35" s="81" t="s">
        <v>542</v>
      </c>
      <c r="H35" s="25">
        <v>12.99</v>
      </c>
      <c r="I35" s="25">
        <v>1.06</v>
      </c>
      <c r="J35">
        <v>1.5489999999999999</v>
      </c>
      <c r="K35" s="25">
        <f t="shared" si="7"/>
        <v>1.6874009999999999</v>
      </c>
      <c r="L35" s="25">
        <v>0.03</v>
      </c>
      <c r="M35" s="81" t="s">
        <v>542</v>
      </c>
      <c r="N35" s="79">
        <v>12.99</v>
      </c>
      <c r="O35" s="79">
        <v>0.99</v>
      </c>
      <c r="P35" s="79">
        <v>0.05</v>
      </c>
      <c r="Q35" s="79">
        <f t="shared" si="8"/>
        <v>4.0000000000000008E-2</v>
      </c>
      <c r="R35" s="79">
        <v>8.2000000000000003E-2</v>
      </c>
      <c r="S35" t="s">
        <v>542</v>
      </c>
      <c r="T35" s="79">
        <v>12.99</v>
      </c>
      <c r="U35" s="79">
        <v>0.99</v>
      </c>
      <c r="V35" s="79">
        <v>2.0369999999999999</v>
      </c>
      <c r="W35" s="79">
        <f t="shared" si="9"/>
        <v>3.1933689999999997</v>
      </c>
      <c r="X35" s="79">
        <v>1</v>
      </c>
      <c r="Y35" s="79"/>
      <c r="Z35" s="79">
        <v>12</v>
      </c>
      <c r="AA35" s="79">
        <v>0</v>
      </c>
      <c r="AB35" s="79">
        <v>2</v>
      </c>
      <c r="AC35" s="79">
        <v>1</v>
      </c>
      <c r="AD35" s="79">
        <f t="shared" si="10"/>
        <v>7.9914940828228405</v>
      </c>
      <c r="AE35" t="s">
        <v>542</v>
      </c>
      <c r="AG35" s="79">
        <v>12</v>
      </c>
      <c r="AH35" s="79">
        <v>0</v>
      </c>
      <c r="AI35" s="79">
        <v>1.5</v>
      </c>
      <c r="AJ35" s="79">
        <v>1</v>
      </c>
      <c r="AK35" t="s">
        <v>542</v>
      </c>
      <c r="AL35" s="79">
        <f t="shared" si="11"/>
        <v>1.5625</v>
      </c>
      <c r="AM35" s="144"/>
      <c r="AN35" s="124">
        <v>1.5</v>
      </c>
      <c r="AO35" s="124">
        <v>2</v>
      </c>
      <c r="AP35" s="124"/>
    </row>
    <row r="36" spans="1:42">
      <c r="A36" t="s">
        <v>332</v>
      </c>
      <c r="B36">
        <v>13</v>
      </c>
      <c r="C36">
        <v>1</v>
      </c>
      <c r="D36">
        <f t="shared" si="6"/>
        <v>8.4852813742385695</v>
      </c>
      <c r="E36" s="16">
        <v>6.75</v>
      </c>
      <c r="F36" s="40">
        <v>0</v>
      </c>
      <c r="G36" t="s">
        <v>540</v>
      </c>
      <c r="H36" s="25">
        <v>13.98</v>
      </c>
      <c r="I36" s="25">
        <v>0.06</v>
      </c>
      <c r="J36">
        <v>3.7999999999999999E-2</v>
      </c>
      <c r="K36" s="25">
        <f t="shared" si="7"/>
        <v>45.050943999999994</v>
      </c>
      <c r="L36" s="25">
        <v>0.98899999999999999</v>
      </c>
      <c r="M36" t="s">
        <v>540</v>
      </c>
      <c r="N36" s="79">
        <v>13.98</v>
      </c>
      <c r="O36" s="79">
        <v>0.09</v>
      </c>
      <c r="P36" s="79">
        <v>4.2999999999999997E-2</v>
      </c>
      <c r="Q36" s="79">
        <f t="shared" si="8"/>
        <v>44.983848999999999</v>
      </c>
      <c r="R36" s="79">
        <v>0.45</v>
      </c>
      <c r="S36" t="s">
        <v>548</v>
      </c>
      <c r="T36" s="79">
        <v>13.98</v>
      </c>
      <c r="U36" s="79">
        <v>0.09</v>
      </c>
      <c r="V36" s="79">
        <v>0.44700000000000001</v>
      </c>
      <c r="W36" s="79">
        <f t="shared" si="9"/>
        <v>39.727809000000001</v>
      </c>
      <c r="X36" s="79">
        <v>0.45</v>
      </c>
      <c r="Y36" s="79"/>
      <c r="Z36" s="79">
        <v>14</v>
      </c>
      <c r="AA36" s="79">
        <v>0</v>
      </c>
      <c r="AB36" s="79">
        <v>2</v>
      </c>
      <c r="AC36" s="79">
        <v>1</v>
      </c>
      <c r="AD36" s="79">
        <f t="shared" si="10"/>
        <v>45.5625</v>
      </c>
      <c r="AE36" t="s">
        <v>542</v>
      </c>
      <c r="AG36" s="79">
        <v>14</v>
      </c>
      <c r="AH36" s="79">
        <v>1</v>
      </c>
      <c r="AI36" s="79">
        <v>2</v>
      </c>
      <c r="AJ36" s="79">
        <v>2E-3</v>
      </c>
      <c r="AK36" t="s">
        <v>542</v>
      </c>
      <c r="AL36" s="79">
        <f t="shared" si="11"/>
        <v>22.5625</v>
      </c>
      <c r="AM36" s="144"/>
      <c r="AN36" s="124">
        <v>5.5</v>
      </c>
      <c r="AO36" s="124">
        <v>3.5</v>
      </c>
      <c r="AP36" s="124"/>
    </row>
    <row r="37" spans="1:42">
      <c r="A37" t="s">
        <v>344</v>
      </c>
      <c r="B37">
        <v>14</v>
      </c>
      <c r="C37">
        <v>0</v>
      </c>
      <c r="D37">
        <f t="shared" si="6"/>
        <v>9.8994949366116654</v>
      </c>
      <c r="E37" s="16">
        <v>2.25</v>
      </c>
      <c r="F37" s="40">
        <v>0</v>
      </c>
      <c r="G37" t="s">
        <v>540</v>
      </c>
      <c r="H37" s="25">
        <v>13.98</v>
      </c>
      <c r="I37" s="25">
        <v>0.06</v>
      </c>
      <c r="J37">
        <v>3.7999999999999999E-2</v>
      </c>
      <c r="K37" s="25">
        <f t="shared" si="7"/>
        <v>4.8929440000000008</v>
      </c>
      <c r="L37" s="25">
        <v>0.98899999999999999</v>
      </c>
      <c r="M37" t="s">
        <v>540</v>
      </c>
      <c r="N37" s="79">
        <v>13.98</v>
      </c>
      <c r="O37" s="79">
        <v>0.09</v>
      </c>
      <c r="P37" s="79">
        <v>4.2999999999999997E-2</v>
      </c>
      <c r="Q37" s="79">
        <f t="shared" si="8"/>
        <v>4.8708489999999998</v>
      </c>
      <c r="R37" s="79">
        <v>0.45</v>
      </c>
      <c r="S37" t="s">
        <v>548</v>
      </c>
      <c r="T37" s="79">
        <v>13.98</v>
      </c>
      <c r="U37" s="79">
        <v>0.09</v>
      </c>
      <c r="V37" s="79">
        <v>0.44700000000000001</v>
      </c>
      <c r="W37" s="79">
        <f t="shared" si="9"/>
        <v>3.2508089999999998</v>
      </c>
      <c r="X37" s="79">
        <v>0.45</v>
      </c>
      <c r="Y37" s="79"/>
      <c r="Z37" s="79">
        <v>13</v>
      </c>
      <c r="AA37" s="79">
        <v>1</v>
      </c>
      <c r="AB37" s="79">
        <v>3.5</v>
      </c>
      <c r="AC37" s="79">
        <v>1</v>
      </c>
      <c r="AD37" s="79">
        <f t="shared" si="10"/>
        <v>5.0625</v>
      </c>
      <c r="AE37" t="s">
        <v>542</v>
      </c>
      <c r="AF37" t="s">
        <v>549</v>
      </c>
      <c r="AG37" s="79">
        <v>13</v>
      </c>
      <c r="AH37" s="79">
        <v>1.05</v>
      </c>
      <c r="AI37" s="79">
        <v>5.4</v>
      </c>
      <c r="AJ37" s="79">
        <v>0.10199999999999999</v>
      </c>
      <c r="AK37" t="s">
        <v>549</v>
      </c>
      <c r="AL37" s="79">
        <f t="shared" si="11"/>
        <v>9.922500000000003</v>
      </c>
      <c r="AM37" s="144"/>
      <c r="AN37" s="124">
        <v>2</v>
      </c>
      <c r="AO37" s="124">
        <v>2</v>
      </c>
      <c r="AP37" s="124"/>
    </row>
    <row r="38" spans="1:42">
      <c r="A38" t="s">
        <v>345</v>
      </c>
      <c r="B38">
        <v>14</v>
      </c>
      <c r="C38">
        <v>0</v>
      </c>
      <c r="D38">
        <f t="shared" si="6"/>
        <v>9.8994949366116654</v>
      </c>
      <c r="E38" s="16">
        <v>2.25</v>
      </c>
      <c r="F38" s="40">
        <v>0</v>
      </c>
      <c r="G38" t="s">
        <v>540</v>
      </c>
      <c r="H38" s="25">
        <v>13.98</v>
      </c>
      <c r="I38" s="25">
        <v>0.06</v>
      </c>
      <c r="J38">
        <v>3.7999999999999999E-2</v>
      </c>
      <c r="K38" s="25">
        <f t="shared" si="7"/>
        <v>4.8929440000000008</v>
      </c>
      <c r="L38" s="25">
        <v>0.98899999999999999</v>
      </c>
      <c r="M38" t="s">
        <v>540</v>
      </c>
      <c r="N38" s="79">
        <v>13.98</v>
      </c>
      <c r="O38" s="79">
        <v>0.09</v>
      </c>
      <c r="P38" s="79">
        <v>4.2999999999999997E-2</v>
      </c>
      <c r="Q38" s="79">
        <f t="shared" si="8"/>
        <v>4.8708489999999998</v>
      </c>
      <c r="R38" s="79">
        <v>0.45</v>
      </c>
      <c r="S38" t="s">
        <v>548</v>
      </c>
      <c r="T38" s="79">
        <v>13.98</v>
      </c>
      <c r="U38" s="79">
        <v>0.09</v>
      </c>
      <c r="V38" s="79">
        <v>0.44700000000000001</v>
      </c>
      <c r="W38" s="79">
        <f t="shared" si="9"/>
        <v>3.2508089999999998</v>
      </c>
      <c r="X38" s="79">
        <v>0.45</v>
      </c>
      <c r="Y38" s="79"/>
      <c r="Z38" s="79">
        <v>14</v>
      </c>
      <c r="AA38" s="79">
        <v>1</v>
      </c>
      <c r="AB38" s="79">
        <v>3.5</v>
      </c>
      <c r="AC38" s="79">
        <v>1</v>
      </c>
      <c r="AD38" s="79">
        <f t="shared" si="10"/>
        <v>5.0625</v>
      </c>
      <c r="AE38" t="s">
        <v>542</v>
      </c>
      <c r="AF38" t="s">
        <v>549</v>
      </c>
      <c r="AG38" s="79">
        <v>14</v>
      </c>
      <c r="AH38" s="79">
        <v>1</v>
      </c>
      <c r="AI38" s="79">
        <v>2</v>
      </c>
      <c r="AJ38" s="79">
        <v>2E-3</v>
      </c>
      <c r="AK38" t="s">
        <v>542</v>
      </c>
      <c r="AL38" s="79">
        <f t="shared" si="11"/>
        <v>6.25E-2</v>
      </c>
      <c r="AM38" s="144"/>
      <c r="AN38" s="124">
        <v>2</v>
      </c>
      <c r="AO38" s="124">
        <v>2</v>
      </c>
      <c r="AP38" s="124"/>
    </row>
    <row r="39" spans="1:42">
      <c r="A39" t="s">
        <v>368</v>
      </c>
      <c r="B39">
        <v>14</v>
      </c>
      <c r="C39">
        <v>0</v>
      </c>
      <c r="D39">
        <f t="shared" si="6"/>
        <v>9.8994949366116654</v>
      </c>
      <c r="E39" s="16">
        <v>0</v>
      </c>
      <c r="F39" s="40">
        <v>5.7142857142899999</v>
      </c>
      <c r="G39" s="81" t="s">
        <v>542</v>
      </c>
      <c r="H39" s="25">
        <v>13.98</v>
      </c>
      <c r="I39" s="25">
        <v>2</v>
      </c>
      <c r="J39">
        <v>1.5389999999999999</v>
      </c>
      <c r="K39" s="25">
        <f t="shared" si="7"/>
        <v>2.3685209999999999</v>
      </c>
      <c r="L39" s="25">
        <v>0.5</v>
      </c>
      <c r="M39" s="81" t="s">
        <v>542</v>
      </c>
      <c r="N39" s="79">
        <v>13.98</v>
      </c>
      <c r="O39" s="79">
        <v>1.98</v>
      </c>
      <c r="P39" s="79">
        <v>1.5389999999999999</v>
      </c>
      <c r="Q39" s="79">
        <f t="shared" si="8"/>
        <v>2.3685209999999999</v>
      </c>
      <c r="R39" s="79">
        <v>1</v>
      </c>
      <c r="S39" t="s">
        <v>549</v>
      </c>
      <c r="T39" s="79">
        <v>14.07</v>
      </c>
      <c r="U39" s="79">
        <v>2.0699999999999998</v>
      </c>
      <c r="V39" s="79">
        <v>5.5</v>
      </c>
      <c r="W39" s="79">
        <f t="shared" si="9"/>
        <v>30.25</v>
      </c>
      <c r="X39" s="79">
        <v>7.0999999999999994E-2</v>
      </c>
      <c r="Y39" s="79"/>
      <c r="Z39" s="79">
        <v>14</v>
      </c>
      <c r="AA39" s="79">
        <v>1</v>
      </c>
      <c r="AB39" s="79">
        <v>3.5</v>
      </c>
      <c r="AC39" s="79">
        <v>1</v>
      </c>
      <c r="AD39" s="79">
        <f t="shared" si="10"/>
        <v>32.653061224538774</v>
      </c>
      <c r="AE39" t="s">
        <v>542</v>
      </c>
      <c r="AF39" t="s">
        <v>549</v>
      </c>
      <c r="AG39" s="79">
        <v>14</v>
      </c>
      <c r="AH39" s="79">
        <v>0</v>
      </c>
      <c r="AI39" s="79">
        <v>2</v>
      </c>
      <c r="AJ39" s="79">
        <v>0.01</v>
      </c>
      <c r="AK39" t="s">
        <v>542</v>
      </c>
      <c r="AL39" s="79">
        <f t="shared" si="11"/>
        <v>4</v>
      </c>
      <c r="AM39" s="144"/>
      <c r="AN39" s="124">
        <v>2</v>
      </c>
      <c r="AO39" s="124">
        <v>2</v>
      </c>
      <c r="AP39" s="124"/>
    </row>
    <row r="40" spans="1:42">
      <c r="A40" t="s">
        <v>375</v>
      </c>
      <c r="B40">
        <v>14</v>
      </c>
      <c r="C40">
        <v>1</v>
      </c>
      <c r="D40">
        <f t="shared" si="6"/>
        <v>9.1923881554251174</v>
      </c>
      <c r="E40" s="16">
        <v>3</v>
      </c>
      <c r="F40" s="40">
        <v>2.8571428571399999</v>
      </c>
      <c r="G40" s="81" t="s">
        <v>542</v>
      </c>
      <c r="H40" s="25">
        <v>13.98</v>
      </c>
      <c r="I40" s="25">
        <v>1.06</v>
      </c>
      <c r="J40">
        <v>1.5489999999999999</v>
      </c>
      <c r="K40" s="25">
        <f t="shared" si="7"/>
        <v>2.1054010000000001</v>
      </c>
      <c r="L40" s="25">
        <v>0.03</v>
      </c>
      <c r="M40" s="81" t="s">
        <v>542</v>
      </c>
      <c r="N40" s="79">
        <v>13.98</v>
      </c>
      <c r="O40" s="79">
        <v>0.99</v>
      </c>
      <c r="P40" s="79">
        <v>0.05</v>
      </c>
      <c r="Q40" s="79">
        <f t="shared" si="8"/>
        <v>8.7025000000000006</v>
      </c>
      <c r="R40" s="79">
        <v>8.2000000000000003E-2</v>
      </c>
      <c r="S40" t="s">
        <v>542</v>
      </c>
      <c r="T40" s="79">
        <v>14.07</v>
      </c>
      <c r="U40" s="79">
        <v>0.99</v>
      </c>
      <c r="V40" s="79">
        <v>2.0369999999999999</v>
      </c>
      <c r="W40" s="79">
        <f t="shared" si="9"/>
        <v>0.92736900000000011</v>
      </c>
      <c r="X40" s="79">
        <v>1</v>
      </c>
      <c r="Y40" s="79"/>
      <c r="Z40" s="79">
        <v>14</v>
      </c>
      <c r="AA40" s="79">
        <v>0</v>
      </c>
      <c r="AB40" s="79">
        <v>2</v>
      </c>
      <c r="AC40" s="79">
        <v>1</v>
      </c>
      <c r="AD40" s="79">
        <f t="shared" si="10"/>
        <v>2.0408163266122468E-2</v>
      </c>
      <c r="AE40" t="s">
        <v>542</v>
      </c>
      <c r="AG40" s="79">
        <v>14</v>
      </c>
      <c r="AH40" s="79">
        <v>0</v>
      </c>
      <c r="AI40" s="79">
        <v>2</v>
      </c>
      <c r="AJ40" s="79">
        <v>0.01</v>
      </c>
      <c r="AK40" t="s">
        <v>542</v>
      </c>
      <c r="AL40" s="79">
        <f t="shared" si="11"/>
        <v>1</v>
      </c>
      <c r="AM40" s="144"/>
      <c r="AN40" s="124">
        <v>2</v>
      </c>
      <c r="AO40" s="124">
        <v>3.5</v>
      </c>
      <c r="AP40" s="124"/>
    </row>
    <row r="41" spans="1:42">
      <c r="A41" t="s">
        <v>386</v>
      </c>
      <c r="B41">
        <v>14</v>
      </c>
      <c r="C41">
        <v>1</v>
      </c>
      <c r="D41">
        <f t="shared" si="6"/>
        <v>9.1923881554251174</v>
      </c>
      <c r="E41" s="16">
        <v>3</v>
      </c>
      <c r="F41" s="40">
        <v>2.8571428571399999</v>
      </c>
      <c r="G41" s="81" t="s">
        <v>542</v>
      </c>
      <c r="H41" s="25">
        <v>13.98</v>
      </c>
      <c r="I41" s="25">
        <v>1.06</v>
      </c>
      <c r="J41">
        <v>1.5489999999999999</v>
      </c>
      <c r="K41" s="25">
        <f t="shared" si="7"/>
        <v>2.1054010000000001</v>
      </c>
      <c r="L41" s="25">
        <v>0.03</v>
      </c>
      <c r="M41" s="81" t="s">
        <v>542</v>
      </c>
      <c r="N41" s="79">
        <v>14</v>
      </c>
      <c r="O41" s="79">
        <v>0.99</v>
      </c>
      <c r="P41" s="79">
        <v>0.05</v>
      </c>
      <c r="Q41" s="79">
        <f t="shared" si="8"/>
        <v>8.7025000000000006</v>
      </c>
      <c r="R41" s="79">
        <v>8.2000000000000003E-2</v>
      </c>
      <c r="S41" t="s">
        <v>542</v>
      </c>
      <c r="T41" s="79">
        <v>14.07</v>
      </c>
      <c r="U41" s="79">
        <v>0.99</v>
      </c>
      <c r="V41" s="79">
        <v>2.056</v>
      </c>
      <c r="W41" s="79">
        <f t="shared" si="9"/>
        <v>0.89113599999999993</v>
      </c>
      <c r="X41" s="79">
        <v>1</v>
      </c>
      <c r="Y41" s="79"/>
      <c r="Z41" s="79">
        <v>14</v>
      </c>
      <c r="AA41" s="79">
        <v>2</v>
      </c>
      <c r="AB41" s="79">
        <v>3.5</v>
      </c>
      <c r="AC41" s="79">
        <v>1</v>
      </c>
      <c r="AD41" s="79">
        <f t="shared" si="10"/>
        <v>2.0408163266122468E-2</v>
      </c>
      <c r="AE41" t="s">
        <v>549</v>
      </c>
      <c r="AG41" s="79">
        <v>14</v>
      </c>
      <c r="AH41" s="79">
        <v>0</v>
      </c>
      <c r="AI41" s="79">
        <v>2</v>
      </c>
      <c r="AJ41" s="79">
        <v>0.01</v>
      </c>
      <c r="AK41" t="s">
        <v>542</v>
      </c>
      <c r="AL41" s="79">
        <f t="shared" si="11"/>
        <v>1</v>
      </c>
      <c r="AM41" s="144"/>
      <c r="AN41" s="124">
        <v>2</v>
      </c>
      <c r="AO41" s="124">
        <v>3.5</v>
      </c>
      <c r="AP41" s="124"/>
    </row>
    <row r="42" spans="1:42">
      <c r="A42" t="s">
        <v>295</v>
      </c>
      <c r="B42">
        <v>14</v>
      </c>
      <c r="C42">
        <v>2</v>
      </c>
      <c r="D42">
        <f t="shared" si="6"/>
        <v>8.4852813742385695</v>
      </c>
      <c r="E42" s="16">
        <v>3.5</v>
      </c>
      <c r="F42" s="40">
        <v>2.6666666666699999</v>
      </c>
      <c r="G42" s="81" t="s">
        <v>542</v>
      </c>
      <c r="H42" s="25">
        <v>15</v>
      </c>
      <c r="I42" s="25">
        <v>1.06</v>
      </c>
      <c r="J42">
        <v>1.5489999999999999</v>
      </c>
      <c r="K42" s="25">
        <f t="shared" si="7"/>
        <v>3.8064010000000001</v>
      </c>
      <c r="L42" s="25">
        <v>0.03</v>
      </c>
      <c r="M42" s="81" t="s">
        <v>542</v>
      </c>
      <c r="N42" s="79">
        <v>15</v>
      </c>
      <c r="O42" s="79">
        <v>0.09</v>
      </c>
      <c r="P42" s="79">
        <v>0.05</v>
      </c>
      <c r="Q42" s="79">
        <f t="shared" si="8"/>
        <v>11.902500000000002</v>
      </c>
      <c r="R42" s="79">
        <v>9.0999999999999998E-2</v>
      </c>
      <c r="S42" t="s">
        <v>542</v>
      </c>
      <c r="T42" s="79">
        <v>15</v>
      </c>
      <c r="U42" s="79">
        <v>0.99</v>
      </c>
      <c r="V42" s="79">
        <v>2.0369999999999999</v>
      </c>
      <c r="W42" s="79">
        <f t="shared" si="9"/>
        <v>2.1403690000000002</v>
      </c>
      <c r="X42" s="79">
        <v>1</v>
      </c>
      <c r="Y42" s="79"/>
      <c r="Z42" s="79">
        <v>14</v>
      </c>
      <c r="AA42" s="79">
        <v>0</v>
      </c>
      <c r="AB42" s="79">
        <v>2</v>
      </c>
      <c r="AC42" s="79">
        <v>1</v>
      </c>
      <c r="AD42" s="79">
        <f t="shared" si="10"/>
        <v>0.69444444443888909</v>
      </c>
      <c r="AE42" t="s">
        <v>542</v>
      </c>
      <c r="AG42" s="79">
        <v>14</v>
      </c>
      <c r="AH42" s="79">
        <v>2</v>
      </c>
      <c r="AI42" s="79">
        <v>2</v>
      </c>
      <c r="AJ42" s="79">
        <v>0.01</v>
      </c>
      <c r="AK42" t="s">
        <v>542</v>
      </c>
      <c r="AL42" s="79">
        <f t="shared" si="11"/>
        <v>2.25</v>
      </c>
      <c r="AM42" s="144"/>
      <c r="AN42" s="124">
        <v>2</v>
      </c>
      <c r="AO42" s="124">
        <v>3.5</v>
      </c>
      <c r="AP42" s="124"/>
    </row>
    <row r="43" spans="1:42">
      <c r="A43" t="s">
        <v>285</v>
      </c>
      <c r="B43">
        <v>15</v>
      </c>
      <c r="C43">
        <v>1</v>
      </c>
      <c r="D43">
        <f t="shared" si="6"/>
        <v>9.8994949366116654</v>
      </c>
      <c r="E43" s="16">
        <v>0.25</v>
      </c>
      <c r="F43" s="40">
        <v>0</v>
      </c>
      <c r="G43" t="s">
        <v>540</v>
      </c>
      <c r="H43" s="25">
        <v>15.99</v>
      </c>
      <c r="I43" s="25">
        <v>0.12</v>
      </c>
      <c r="J43">
        <v>3.9E-2</v>
      </c>
      <c r="K43" s="25">
        <f t="shared" si="7"/>
        <v>4.4520999999999998E-2</v>
      </c>
      <c r="L43" s="25">
        <v>0.66700000000000004</v>
      </c>
      <c r="M43" t="s">
        <v>540</v>
      </c>
      <c r="N43" s="79">
        <v>15.99</v>
      </c>
      <c r="O43" s="79">
        <v>0.09</v>
      </c>
      <c r="P43" s="79">
        <v>4.2999999999999997E-2</v>
      </c>
      <c r="Q43" s="79">
        <f t="shared" si="8"/>
        <v>4.2849000000000005E-2</v>
      </c>
      <c r="R43" s="79">
        <v>0.2</v>
      </c>
      <c r="S43" t="s">
        <v>548</v>
      </c>
      <c r="T43" s="79">
        <v>15.99</v>
      </c>
      <c r="U43" s="79">
        <v>0.09</v>
      </c>
      <c r="V43" s="79">
        <v>0.45600000000000002</v>
      </c>
      <c r="W43" s="79">
        <f t="shared" si="9"/>
        <v>4.2436000000000008E-2</v>
      </c>
      <c r="X43" s="79">
        <v>0.2</v>
      </c>
      <c r="Y43" s="79"/>
      <c r="Z43" s="79">
        <v>16</v>
      </c>
      <c r="AA43" s="79">
        <v>0</v>
      </c>
      <c r="AB43" s="79">
        <v>2</v>
      </c>
      <c r="AC43" s="79">
        <v>1</v>
      </c>
      <c r="AD43" s="79">
        <f t="shared" si="10"/>
        <v>6.25E-2</v>
      </c>
      <c r="AE43" t="s">
        <v>542</v>
      </c>
      <c r="AG43" s="79">
        <v>16</v>
      </c>
      <c r="AH43" s="79">
        <v>0</v>
      </c>
      <c r="AI43" s="79">
        <v>1.5</v>
      </c>
      <c r="AJ43" s="79">
        <v>1</v>
      </c>
      <c r="AK43" t="s">
        <v>542</v>
      </c>
      <c r="AL43" s="79">
        <f t="shared" si="11"/>
        <v>1.5625</v>
      </c>
      <c r="AM43" s="144"/>
      <c r="AN43" s="124">
        <v>2</v>
      </c>
      <c r="AO43" s="124">
        <v>2</v>
      </c>
      <c r="AP43" s="124"/>
    </row>
    <row r="44" spans="1:42">
      <c r="A44" t="s">
        <v>296</v>
      </c>
      <c r="B44">
        <v>16</v>
      </c>
      <c r="C44">
        <v>0</v>
      </c>
      <c r="D44">
        <f t="shared" si="6"/>
        <v>11.313708498984761</v>
      </c>
      <c r="E44" s="16">
        <v>3</v>
      </c>
      <c r="F44" s="40">
        <v>0</v>
      </c>
      <c r="G44" t="s">
        <v>540</v>
      </c>
      <c r="H44" s="25">
        <v>15.99</v>
      </c>
      <c r="I44" s="25">
        <v>0.06</v>
      </c>
      <c r="J44">
        <v>3.9E-2</v>
      </c>
      <c r="K44" s="25">
        <f t="shared" si="7"/>
        <v>8.7675209999999986</v>
      </c>
      <c r="L44" s="25">
        <v>0.66700000000000004</v>
      </c>
      <c r="M44" t="s">
        <v>540</v>
      </c>
      <c r="N44" s="79">
        <v>15.99</v>
      </c>
      <c r="O44" s="79">
        <v>0.09</v>
      </c>
      <c r="P44" s="79">
        <v>4.2999999999999997E-2</v>
      </c>
      <c r="Q44" s="79">
        <f t="shared" si="8"/>
        <v>8.7438489999999991</v>
      </c>
      <c r="R44" s="79">
        <v>0.2</v>
      </c>
      <c r="S44" t="s">
        <v>548</v>
      </c>
      <c r="T44" s="79">
        <v>15.99</v>
      </c>
      <c r="U44" s="79">
        <v>0.09</v>
      </c>
      <c r="V44" s="79">
        <v>0.45600000000000002</v>
      </c>
      <c r="W44" s="79">
        <f t="shared" si="9"/>
        <v>6.4719360000000004</v>
      </c>
      <c r="X44" s="79">
        <v>0.2</v>
      </c>
      <c r="Y44" s="79"/>
      <c r="Z44" s="79">
        <v>16</v>
      </c>
      <c r="AA44" s="79">
        <v>0</v>
      </c>
      <c r="AB44" s="79">
        <v>2</v>
      </c>
      <c r="AC44" s="79">
        <v>1</v>
      </c>
      <c r="AD44" s="79">
        <f t="shared" si="10"/>
        <v>9</v>
      </c>
      <c r="AE44" t="s">
        <v>542</v>
      </c>
      <c r="AG44" s="79">
        <v>16</v>
      </c>
      <c r="AH44" s="79">
        <v>0</v>
      </c>
      <c r="AI44" s="79">
        <v>1.5</v>
      </c>
      <c r="AJ44" s="79">
        <v>1</v>
      </c>
      <c r="AK44" t="s">
        <v>542</v>
      </c>
      <c r="AL44" s="79">
        <f t="shared" si="11"/>
        <v>2.25</v>
      </c>
      <c r="AM44" s="144"/>
      <c r="AN44" s="124">
        <v>1.5</v>
      </c>
      <c r="AO44" s="124">
        <v>2</v>
      </c>
      <c r="AP44" s="124"/>
    </row>
    <row r="45" spans="1:42">
      <c r="A45" t="s">
        <v>331</v>
      </c>
      <c r="B45">
        <v>16</v>
      </c>
      <c r="C45">
        <v>0</v>
      </c>
      <c r="D45">
        <f t="shared" si="6"/>
        <v>11.313708498984761</v>
      </c>
      <c r="E45" s="16">
        <v>1</v>
      </c>
      <c r="F45" s="40">
        <v>0</v>
      </c>
      <c r="G45" t="s">
        <v>540</v>
      </c>
      <c r="H45" s="25">
        <v>15.99</v>
      </c>
      <c r="I45" s="25">
        <v>0.12</v>
      </c>
      <c r="J45">
        <v>3.9E-2</v>
      </c>
      <c r="K45" s="25">
        <f t="shared" si="7"/>
        <v>0.92352099999999993</v>
      </c>
      <c r="L45" s="25">
        <v>0.66700000000000004</v>
      </c>
      <c r="M45" t="s">
        <v>540</v>
      </c>
      <c r="N45" s="79">
        <v>15.99</v>
      </c>
      <c r="O45" s="79">
        <v>0.09</v>
      </c>
      <c r="P45" s="79">
        <v>4.2999999999999997E-2</v>
      </c>
      <c r="Q45" s="79">
        <f t="shared" si="8"/>
        <v>0.91584899999999991</v>
      </c>
      <c r="R45" s="79">
        <v>0.2</v>
      </c>
      <c r="S45" t="s">
        <v>548</v>
      </c>
      <c r="T45" s="79">
        <v>15.99</v>
      </c>
      <c r="U45" s="79">
        <v>0.09</v>
      </c>
      <c r="V45" s="79">
        <v>0.45600000000000002</v>
      </c>
      <c r="W45" s="79">
        <f t="shared" si="9"/>
        <v>0.29593600000000003</v>
      </c>
      <c r="X45" s="79">
        <v>0.2</v>
      </c>
      <c r="Y45" s="79"/>
      <c r="Z45" s="79">
        <v>16</v>
      </c>
      <c r="AA45" s="79">
        <v>0</v>
      </c>
      <c r="AB45" s="79">
        <v>2</v>
      </c>
      <c r="AC45" s="79">
        <v>1</v>
      </c>
      <c r="AD45" s="79">
        <f t="shared" si="10"/>
        <v>1</v>
      </c>
      <c r="AE45" t="s">
        <v>542</v>
      </c>
      <c r="AG45" s="79">
        <v>16</v>
      </c>
      <c r="AH45" s="79">
        <v>0</v>
      </c>
      <c r="AI45" s="79">
        <v>1.5</v>
      </c>
      <c r="AJ45" s="79">
        <v>1</v>
      </c>
      <c r="AK45" t="s">
        <v>542</v>
      </c>
      <c r="AL45" s="79">
        <f t="shared" si="11"/>
        <v>0.25</v>
      </c>
      <c r="AM45" s="144"/>
      <c r="AN45" s="124">
        <v>1.5</v>
      </c>
      <c r="AO45" s="124">
        <v>2</v>
      </c>
      <c r="AP45" s="124"/>
    </row>
    <row r="46" spans="1:42">
      <c r="A46" t="s">
        <v>350</v>
      </c>
      <c r="B46">
        <v>16</v>
      </c>
      <c r="C46">
        <v>0</v>
      </c>
      <c r="D46">
        <f t="shared" si="6"/>
        <v>11.313708498984761</v>
      </c>
      <c r="E46" s="16">
        <v>1.5</v>
      </c>
      <c r="F46" s="40">
        <v>0</v>
      </c>
      <c r="G46" t="s">
        <v>540</v>
      </c>
      <c r="H46" s="25">
        <v>15.99</v>
      </c>
      <c r="I46" s="25">
        <v>0.12</v>
      </c>
      <c r="J46">
        <v>3.9E-2</v>
      </c>
      <c r="K46" s="25">
        <f t="shared" si="7"/>
        <v>2.1345210000000003</v>
      </c>
      <c r="L46" s="25">
        <v>0.66700000000000004</v>
      </c>
      <c r="M46" t="s">
        <v>540</v>
      </c>
      <c r="N46" s="79">
        <v>15.99</v>
      </c>
      <c r="O46" s="79">
        <v>0.09</v>
      </c>
      <c r="P46" s="79">
        <v>4.2999999999999997E-2</v>
      </c>
      <c r="Q46" s="79">
        <f t="shared" si="8"/>
        <v>2.1228490000000004</v>
      </c>
      <c r="R46" s="79">
        <v>0.2</v>
      </c>
      <c r="S46" t="s">
        <v>548</v>
      </c>
      <c r="T46" s="79">
        <v>15.99</v>
      </c>
      <c r="U46" s="79">
        <v>0.09</v>
      </c>
      <c r="V46" s="79">
        <v>0.45600000000000002</v>
      </c>
      <c r="W46" s="79">
        <f t="shared" si="9"/>
        <v>1.089936</v>
      </c>
      <c r="X46" s="79">
        <v>0.2</v>
      </c>
      <c r="Y46" s="79"/>
      <c r="Z46" s="79">
        <v>16</v>
      </c>
      <c r="AA46" s="79">
        <v>0</v>
      </c>
      <c r="AB46" s="79">
        <v>2</v>
      </c>
      <c r="AC46" s="79">
        <v>1</v>
      </c>
      <c r="AD46" s="79">
        <f t="shared" si="10"/>
        <v>2.25</v>
      </c>
      <c r="AE46" t="s">
        <v>542</v>
      </c>
      <c r="AG46" s="79">
        <v>16</v>
      </c>
      <c r="AH46" s="79">
        <v>0</v>
      </c>
      <c r="AI46" s="79">
        <v>1.5</v>
      </c>
      <c r="AJ46" s="79">
        <v>1</v>
      </c>
      <c r="AK46" t="s">
        <v>542</v>
      </c>
      <c r="AL46" s="79">
        <f t="shared" si="11"/>
        <v>0</v>
      </c>
      <c r="AM46" s="144"/>
      <c r="AN46" s="124">
        <v>1.5</v>
      </c>
      <c r="AO46" s="124">
        <v>2</v>
      </c>
      <c r="AP46" s="124"/>
    </row>
    <row r="47" spans="1:42">
      <c r="A47" t="s">
        <v>359</v>
      </c>
      <c r="B47">
        <v>16</v>
      </c>
      <c r="C47">
        <v>0</v>
      </c>
      <c r="D47">
        <f t="shared" si="6"/>
        <v>11.313708498984761</v>
      </c>
      <c r="E47" s="16">
        <v>1.5</v>
      </c>
      <c r="F47" s="40">
        <v>0</v>
      </c>
      <c r="G47" t="s">
        <v>540</v>
      </c>
      <c r="H47" s="25">
        <v>15.99</v>
      </c>
      <c r="I47" s="25">
        <v>0.12</v>
      </c>
      <c r="J47">
        <v>3.9E-2</v>
      </c>
      <c r="K47" s="25">
        <f t="shared" si="7"/>
        <v>2.1345210000000003</v>
      </c>
      <c r="L47" s="25">
        <v>0.66700000000000004</v>
      </c>
      <c r="M47" t="s">
        <v>540</v>
      </c>
      <c r="N47" s="79">
        <v>15.99</v>
      </c>
      <c r="O47" s="79">
        <v>0.09</v>
      </c>
      <c r="P47" s="79">
        <v>4.2999999999999997E-2</v>
      </c>
      <c r="Q47" s="79">
        <f t="shared" si="8"/>
        <v>2.1228490000000004</v>
      </c>
      <c r="R47" s="79">
        <v>0.2</v>
      </c>
      <c r="S47" t="s">
        <v>548</v>
      </c>
      <c r="T47" s="79">
        <v>15.99</v>
      </c>
      <c r="U47" s="79">
        <v>0.09</v>
      </c>
      <c r="V47" s="79">
        <v>0.45600000000000002</v>
      </c>
      <c r="W47" s="79">
        <f t="shared" si="9"/>
        <v>1.089936</v>
      </c>
      <c r="X47" s="79">
        <v>0.2</v>
      </c>
      <c r="Y47" s="79"/>
      <c r="Z47" s="79">
        <v>16</v>
      </c>
      <c r="AA47" s="79">
        <v>0</v>
      </c>
      <c r="AB47" s="79">
        <v>2</v>
      </c>
      <c r="AC47" s="79">
        <v>1</v>
      </c>
      <c r="AD47" s="79">
        <f t="shared" si="10"/>
        <v>2.25</v>
      </c>
      <c r="AE47" t="s">
        <v>542</v>
      </c>
      <c r="AG47" s="79">
        <v>16</v>
      </c>
      <c r="AH47" s="79">
        <v>0</v>
      </c>
      <c r="AI47" s="79">
        <v>1.5</v>
      </c>
      <c r="AJ47" s="79">
        <v>1</v>
      </c>
      <c r="AK47" t="s">
        <v>542</v>
      </c>
      <c r="AL47" s="79">
        <f t="shared" si="11"/>
        <v>0</v>
      </c>
      <c r="AM47" s="144"/>
      <c r="AN47" s="124">
        <v>1.5</v>
      </c>
      <c r="AO47" s="124">
        <v>2</v>
      </c>
      <c r="AP47" s="124"/>
    </row>
    <row r="48" spans="1:42">
      <c r="A48" t="s">
        <v>379</v>
      </c>
      <c r="B48">
        <v>16</v>
      </c>
      <c r="C48">
        <v>0</v>
      </c>
      <c r="D48">
        <f t="shared" si="6"/>
        <v>11.313708498984761</v>
      </c>
      <c r="E48" s="16">
        <v>1.75</v>
      </c>
      <c r="F48" s="40">
        <v>0</v>
      </c>
      <c r="G48" t="s">
        <v>540</v>
      </c>
      <c r="H48" s="25">
        <v>15.99</v>
      </c>
      <c r="I48" s="25">
        <v>0.12</v>
      </c>
      <c r="J48">
        <v>3.9E-2</v>
      </c>
      <c r="K48" s="25">
        <f t="shared" si="7"/>
        <v>2.927521</v>
      </c>
      <c r="L48" s="25">
        <v>0.66700000000000004</v>
      </c>
      <c r="M48" t="s">
        <v>540</v>
      </c>
      <c r="N48" s="79">
        <v>15.99</v>
      </c>
      <c r="O48" s="79">
        <v>0.09</v>
      </c>
      <c r="P48" s="79">
        <v>4.2999999999999997E-2</v>
      </c>
      <c r="Q48" s="79">
        <f t="shared" si="8"/>
        <v>2.9138490000000004</v>
      </c>
      <c r="R48" s="79">
        <v>0.2</v>
      </c>
      <c r="S48" t="s">
        <v>548</v>
      </c>
      <c r="T48" s="79">
        <v>15.99</v>
      </c>
      <c r="U48" s="79">
        <v>0.09</v>
      </c>
      <c r="V48" s="79">
        <v>0.45600000000000002</v>
      </c>
      <c r="W48" s="79">
        <f t="shared" si="9"/>
        <v>1.674436</v>
      </c>
      <c r="X48" s="79">
        <v>0.2</v>
      </c>
      <c r="Y48" s="79"/>
      <c r="Z48" s="79">
        <v>15</v>
      </c>
      <c r="AA48" s="79">
        <v>1</v>
      </c>
      <c r="AB48" s="79">
        <v>2</v>
      </c>
      <c r="AC48" s="79">
        <v>1</v>
      </c>
      <c r="AD48" s="79">
        <f t="shared" si="10"/>
        <v>3.0625</v>
      </c>
      <c r="AE48" t="s">
        <v>542</v>
      </c>
      <c r="AG48" s="79">
        <v>15</v>
      </c>
      <c r="AH48" s="79">
        <v>1</v>
      </c>
      <c r="AI48" s="79">
        <v>2</v>
      </c>
      <c r="AJ48" s="79">
        <v>2E-3</v>
      </c>
      <c r="AK48" t="s">
        <v>542</v>
      </c>
      <c r="AL48" s="79">
        <f t="shared" si="11"/>
        <v>6.25E-2</v>
      </c>
      <c r="AM48" s="144"/>
      <c r="AN48" s="124">
        <v>1.5</v>
      </c>
      <c r="AO48" s="124">
        <v>2</v>
      </c>
      <c r="AP48" s="124"/>
    </row>
    <row r="49" spans="1:42">
      <c r="A49" t="s">
        <v>387</v>
      </c>
      <c r="B49">
        <v>16</v>
      </c>
      <c r="C49">
        <v>0</v>
      </c>
      <c r="D49">
        <f t="shared" si="6"/>
        <v>11.313708498984761</v>
      </c>
      <c r="E49" s="16">
        <v>0</v>
      </c>
      <c r="F49" s="40">
        <v>2.5</v>
      </c>
      <c r="G49" s="81" t="s">
        <v>542</v>
      </c>
      <c r="H49" s="25">
        <v>15.99</v>
      </c>
      <c r="I49" s="25">
        <v>1.06</v>
      </c>
      <c r="J49">
        <v>1.5489999999999999</v>
      </c>
      <c r="K49" s="25">
        <f t="shared" si="7"/>
        <v>2.3994009999999997</v>
      </c>
      <c r="L49" s="25">
        <v>0.03</v>
      </c>
      <c r="M49" s="81" t="s">
        <v>542</v>
      </c>
      <c r="N49" s="79">
        <v>15.99</v>
      </c>
      <c r="O49" s="79">
        <v>0.99</v>
      </c>
      <c r="P49" s="79">
        <v>0.05</v>
      </c>
      <c r="Q49" s="79">
        <f t="shared" si="8"/>
        <v>2.5000000000000005E-3</v>
      </c>
      <c r="R49" s="79">
        <v>9.0999999999999998E-2</v>
      </c>
      <c r="S49" t="s">
        <v>542</v>
      </c>
      <c r="T49" s="79">
        <v>16</v>
      </c>
      <c r="U49" s="79">
        <v>1</v>
      </c>
      <c r="V49" s="79">
        <v>2.121</v>
      </c>
      <c r="W49" s="79">
        <f t="shared" si="9"/>
        <v>4.4986410000000001</v>
      </c>
      <c r="X49" s="79">
        <v>1</v>
      </c>
      <c r="Y49" s="79"/>
      <c r="Z49" s="79">
        <v>16</v>
      </c>
      <c r="AA49" s="79">
        <v>0</v>
      </c>
      <c r="AB49" s="79">
        <v>2</v>
      </c>
      <c r="AC49" s="79">
        <v>1</v>
      </c>
      <c r="AD49" s="79">
        <f t="shared" si="10"/>
        <v>6.25</v>
      </c>
      <c r="AE49" t="s">
        <v>542</v>
      </c>
      <c r="AG49" s="79">
        <v>16</v>
      </c>
      <c r="AH49" s="79">
        <v>0</v>
      </c>
      <c r="AI49" s="79">
        <v>1.5</v>
      </c>
      <c r="AJ49" s="79">
        <v>1</v>
      </c>
      <c r="AK49" t="s">
        <v>542</v>
      </c>
      <c r="AL49" s="79">
        <f t="shared" si="11"/>
        <v>2.25</v>
      </c>
      <c r="AM49" s="144"/>
      <c r="AN49" s="124">
        <v>1.5</v>
      </c>
      <c r="AO49" s="124">
        <v>2</v>
      </c>
      <c r="AP49" s="124"/>
    </row>
    <row r="50" spans="1:42">
      <c r="A50" t="s">
        <v>124</v>
      </c>
      <c r="B50">
        <v>16</v>
      </c>
      <c r="C50">
        <v>1</v>
      </c>
      <c r="D50">
        <f t="shared" si="6"/>
        <v>10.606601717798213</v>
      </c>
      <c r="E50" s="16">
        <v>9</v>
      </c>
      <c r="F50" s="40">
        <v>7.0588235294099997</v>
      </c>
      <c r="G50" s="81" t="s">
        <v>542</v>
      </c>
      <c r="H50" s="25">
        <v>16.98</v>
      </c>
      <c r="I50" s="25">
        <v>3</v>
      </c>
      <c r="J50">
        <v>1.5389999999999999</v>
      </c>
      <c r="K50" s="25">
        <f t="shared" si="7"/>
        <v>55.666521000000003</v>
      </c>
      <c r="L50" s="25">
        <v>0.503</v>
      </c>
      <c r="M50" s="81" t="s">
        <v>542</v>
      </c>
      <c r="N50" s="79">
        <v>16.98</v>
      </c>
      <c r="O50" s="79">
        <v>3</v>
      </c>
      <c r="P50" s="79">
        <v>1.5333000000000001</v>
      </c>
      <c r="Q50" s="79">
        <f t="shared" si="8"/>
        <v>55.751608889999993</v>
      </c>
      <c r="R50" s="79">
        <v>1</v>
      </c>
      <c r="S50" t="s">
        <v>549</v>
      </c>
      <c r="T50" s="79">
        <v>17</v>
      </c>
      <c r="U50" s="79">
        <v>3</v>
      </c>
      <c r="V50" s="79">
        <v>5.2279999999999998</v>
      </c>
      <c r="W50" s="79">
        <f t="shared" si="9"/>
        <v>14.227984000000001</v>
      </c>
      <c r="X50" s="79">
        <v>0.41399999999999998</v>
      </c>
      <c r="Y50" s="79"/>
      <c r="Z50" s="79">
        <v>16</v>
      </c>
      <c r="AA50" s="79">
        <v>1</v>
      </c>
      <c r="AB50" s="79">
        <v>2</v>
      </c>
      <c r="AC50" s="79">
        <v>1</v>
      </c>
      <c r="AD50" s="79">
        <f t="shared" si="10"/>
        <v>3.7681660899722504</v>
      </c>
      <c r="AE50" t="s">
        <v>542</v>
      </c>
      <c r="AG50" s="79">
        <v>16</v>
      </c>
      <c r="AH50" s="79">
        <v>1</v>
      </c>
      <c r="AI50" s="79">
        <v>2</v>
      </c>
      <c r="AJ50" s="79">
        <v>2E-3</v>
      </c>
      <c r="AK50" t="s">
        <v>542</v>
      </c>
      <c r="AL50" s="79">
        <f t="shared" si="11"/>
        <v>49</v>
      </c>
      <c r="AM50" s="144"/>
      <c r="AN50" s="124">
        <v>2</v>
      </c>
      <c r="AO50" s="124">
        <v>2</v>
      </c>
      <c r="AP50" s="124"/>
    </row>
    <row r="51" spans="1:42">
      <c r="A51" t="s">
        <v>378</v>
      </c>
      <c r="B51">
        <v>17</v>
      </c>
      <c r="C51">
        <v>0</v>
      </c>
      <c r="D51">
        <f t="shared" ref="D51:D70" si="12">STDEV(B51,C51)</f>
        <v>12.020815280171307</v>
      </c>
      <c r="E51" s="16">
        <v>1.25</v>
      </c>
      <c r="F51" s="40">
        <v>0</v>
      </c>
      <c r="G51" t="s">
        <v>540</v>
      </c>
      <c r="H51" s="25">
        <v>16.98</v>
      </c>
      <c r="I51" s="25">
        <v>0.06</v>
      </c>
      <c r="J51">
        <v>4.2000000000000003E-2</v>
      </c>
      <c r="K51" s="25">
        <f t="shared" si="7"/>
        <v>1.4592639999999999</v>
      </c>
      <c r="L51" s="25">
        <v>0.5</v>
      </c>
      <c r="M51" t="s">
        <v>540</v>
      </c>
      <c r="N51" s="79">
        <v>16.98</v>
      </c>
      <c r="O51" s="79">
        <v>0.09</v>
      </c>
      <c r="P51" s="79">
        <v>4.2999999999999997E-2</v>
      </c>
      <c r="Q51" s="79">
        <f t="shared" si="8"/>
        <v>1.4568490000000003</v>
      </c>
      <c r="R51" s="79">
        <v>0.4</v>
      </c>
      <c r="S51" t="s">
        <v>548</v>
      </c>
      <c r="T51" s="79">
        <v>17</v>
      </c>
      <c r="U51" s="79">
        <v>0.09</v>
      </c>
      <c r="V51" s="79">
        <v>0.44900000000000001</v>
      </c>
      <c r="W51" s="79">
        <f t="shared" si="9"/>
        <v>0.64160099999999987</v>
      </c>
      <c r="X51" s="79">
        <v>0.4</v>
      </c>
      <c r="Y51" s="79"/>
      <c r="Z51" s="79">
        <v>17</v>
      </c>
      <c r="AA51" s="79">
        <v>3</v>
      </c>
      <c r="AB51" s="79">
        <v>3.5</v>
      </c>
      <c r="AC51" s="79">
        <v>1</v>
      </c>
      <c r="AD51" s="79">
        <f t="shared" si="10"/>
        <v>1.5625</v>
      </c>
      <c r="AE51" t="s">
        <v>542</v>
      </c>
      <c r="AF51" t="s">
        <v>549</v>
      </c>
      <c r="AG51" s="79">
        <v>17</v>
      </c>
      <c r="AH51" s="79">
        <v>1</v>
      </c>
      <c r="AI51" s="79">
        <v>1.5</v>
      </c>
      <c r="AJ51" s="79">
        <v>1</v>
      </c>
      <c r="AK51" t="s">
        <v>542</v>
      </c>
      <c r="AL51" s="79">
        <f t="shared" si="11"/>
        <v>6.25E-2</v>
      </c>
      <c r="AM51" s="144"/>
      <c r="AN51" s="124">
        <v>1.5</v>
      </c>
      <c r="AO51" s="124">
        <v>2</v>
      </c>
      <c r="AP51" s="124"/>
    </row>
    <row r="52" spans="1:42">
      <c r="A52" t="s">
        <v>360</v>
      </c>
      <c r="B52">
        <v>17</v>
      </c>
      <c r="C52">
        <v>3</v>
      </c>
      <c r="D52">
        <f t="shared" si="12"/>
        <v>9.8994949366116654</v>
      </c>
      <c r="E52" s="16">
        <v>4.75</v>
      </c>
      <c r="F52" s="40">
        <v>4.4444444444400002</v>
      </c>
      <c r="G52" s="81" t="s">
        <v>542</v>
      </c>
      <c r="H52" s="25">
        <v>18</v>
      </c>
      <c r="I52" s="25">
        <v>3</v>
      </c>
      <c r="J52">
        <v>1.542</v>
      </c>
      <c r="K52" s="25">
        <f t="shared" si="7"/>
        <v>10.291264000000002</v>
      </c>
      <c r="L52" s="25">
        <v>0.33300000000000002</v>
      </c>
      <c r="M52" s="81" t="s">
        <v>542</v>
      </c>
      <c r="N52" s="79">
        <v>18</v>
      </c>
      <c r="O52" s="79">
        <v>3</v>
      </c>
      <c r="P52" s="79">
        <v>1.5369999999999999</v>
      </c>
      <c r="Q52" s="79">
        <f t="shared" si="8"/>
        <v>10.323369000000001</v>
      </c>
      <c r="R52" s="79">
        <v>0.5</v>
      </c>
      <c r="S52" t="s">
        <v>549</v>
      </c>
      <c r="T52" s="79">
        <v>18</v>
      </c>
      <c r="U52" s="79">
        <v>3</v>
      </c>
      <c r="V52" s="79">
        <v>5.3040000000000003</v>
      </c>
      <c r="W52" s="79">
        <f t="shared" si="9"/>
        <v>0.3069160000000003</v>
      </c>
      <c r="X52" s="79">
        <v>0.6</v>
      </c>
      <c r="Y52" s="79"/>
      <c r="Z52" s="79">
        <v>18</v>
      </c>
      <c r="AA52" s="79">
        <v>1</v>
      </c>
      <c r="AB52" s="79">
        <v>2</v>
      </c>
      <c r="AC52" s="79"/>
      <c r="AD52" s="79">
        <f t="shared" si="10"/>
        <v>9.3364197533580121E-2</v>
      </c>
      <c r="AE52" t="s">
        <v>542</v>
      </c>
      <c r="AF52" t="s">
        <v>549</v>
      </c>
      <c r="AG52" s="79">
        <v>18</v>
      </c>
      <c r="AH52" s="79">
        <v>0</v>
      </c>
      <c r="AI52" s="79">
        <v>1.5</v>
      </c>
      <c r="AJ52" s="79">
        <v>1</v>
      </c>
      <c r="AK52" t="s">
        <v>542</v>
      </c>
      <c r="AL52" s="79">
        <f t="shared" si="11"/>
        <v>10.5625</v>
      </c>
      <c r="AM52" s="144"/>
      <c r="AN52" s="124">
        <v>5.5</v>
      </c>
      <c r="AO52" s="124">
        <v>3.5</v>
      </c>
      <c r="AP52" s="124"/>
    </row>
    <row r="53" spans="1:42">
      <c r="A53" t="s">
        <v>365</v>
      </c>
      <c r="B53">
        <v>18</v>
      </c>
      <c r="C53">
        <v>0</v>
      </c>
      <c r="D53">
        <f t="shared" si="12"/>
        <v>12.727922061357855</v>
      </c>
      <c r="E53" s="16">
        <v>0.75</v>
      </c>
      <c r="F53" s="40">
        <v>0</v>
      </c>
      <c r="G53" t="s">
        <v>540</v>
      </c>
      <c r="H53" s="25">
        <v>18</v>
      </c>
      <c r="I53" s="25">
        <v>0.6</v>
      </c>
      <c r="J53">
        <v>4.5999999999999999E-2</v>
      </c>
      <c r="K53" s="25">
        <f t="shared" si="7"/>
        <v>0.49561599999999995</v>
      </c>
      <c r="L53" s="25">
        <v>0.33300000000000002</v>
      </c>
      <c r="M53" t="s">
        <v>540</v>
      </c>
      <c r="N53" s="79">
        <v>18</v>
      </c>
      <c r="O53" s="79">
        <v>0.09</v>
      </c>
      <c r="P53" s="79">
        <v>1.5329999999999999</v>
      </c>
      <c r="Q53" s="79">
        <f t="shared" si="8"/>
        <v>0.61308899999999988</v>
      </c>
      <c r="R53" s="79">
        <v>0.45</v>
      </c>
      <c r="S53" t="s">
        <v>548</v>
      </c>
      <c r="T53" s="79">
        <v>18</v>
      </c>
      <c r="U53" s="79">
        <v>0.09</v>
      </c>
      <c r="V53" s="79">
        <v>0.44700000000000001</v>
      </c>
      <c r="W53" s="79">
        <f t="shared" si="9"/>
        <v>9.1809000000000002E-2</v>
      </c>
      <c r="X53" s="79">
        <v>0.45</v>
      </c>
      <c r="Y53" s="79"/>
      <c r="Z53" s="79">
        <v>17</v>
      </c>
      <c r="AA53" s="79">
        <v>0</v>
      </c>
      <c r="AB53" s="79">
        <v>2</v>
      </c>
      <c r="AC53" s="79">
        <v>1</v>
      </c>
      <c r="AD53" s="79">
        <f t="shared" si="10"/>
        <v>0.5625</v>
      </c>
      <c r="AE53" t="s">
        <v>542</v>
      </c>
      <c r="AG53" s="79">
        <v>17</v>
      </c>
      <c r="AH53" s="79">
        <v>3</v>
      </c>
      <c r="AI53" s="79">
        <v>5.5</v>
      </c>
      <c r="AJ53" s="79">
        <v>2E-3</v>
      </c>
      <c r="AK53" t="s">
        <v>549</v>
      </c>
      <c r="AL53" s="79">
        <f t="shared" si="11"/>
        <v>22.5625</v>
      </c>
      <c r="AM53" s="144"/>
      <c r="AN53" s="124">
        <v>1.5</v>
      </c>
      <c r="AO53" s="124">
        <v>2</v>
      </c>
      <c r="AP53" s="124"/>
    </row>
    <row r="54" spans="1:42">
      <c r="A54" t="s">
        <v>309</v>
      </c>
      <c r="B54">
        <v>18</v>
      </c>
      <c r="C54">
        <v>3</v>
      </c>
      <c r="D54">
        <f t="shared" si="12"/>
        <v>10.606601717798213</v>
      </c>
      <c r="E54" s="16">
        <v>1.5</v>
      </c>
      <c r="F54" s="40">
        <v>2.1052631578900001</v>
      </c>
      <c r="G54" s="81" t="s">
        <v>542</v>
      </c>
      <c r="H54" s="25">
        <v>18.989999999999998</v>
      </c>
      <c r="I54" s="25">
        <v>1.06</v>
      </c>
      <c r="J54">
        <v>1.5489999999999999</v>
      </c>
      <c r="K54" s="25">
        <f t="shared" si="7"/>
        <v>2.4009999999999934E-3</v>
      </c>
      <c r="L54" s="25">
        <v>0.03</v>
      </c>
      <c r="M54" s="81" t="s">
        <v>542</v>
      </c>
      <c r="N54" s="79">
        <v>18.989999999999998</v>
      </c>
      <c r="O54" s="79">
        <v>0.99</v>
      </c>
      <c r="P54" s="79">
        <v>0.05</v>
      </c>
      <c r="Q54" s="79">
        <f t="shared" si="8"/>
        <v>2.1025</v>
      </c>
      <c r="R54" s="79">
        <v>9.0999999999999998E-2</v>
      </c>
      <c r="S54" s="79" t="s">
        <v>542</v>
      </c>
      <c r="T54" s="79">
        <v>19.02</v>
      </c>
      <c r="U54" s="79">
        <v>0.99</v>
      </c>
      <c r="V54" s="79">
        <v>2.1160000000000001</v>
      </c>
      <c r="W54" s="79">
        <f t="shared" si="9"/>
        <v>0.37945600000000013</v>
      </c>
      <c r="X54" s="79">
        <v>0.80400000000000005</v>
      </c>
      <c r="Y54" s="79"/>
      <c r="Z54" s="79">
        <v>19</v>
      </c>
      <c r="AA54" s="79">
        <v>1</v>
      </c>
      <c r="AB54" s="79">
        <v>2</v>
      </c>
      <c r="AC54" s="79"/>
      <c r="AD54" s="79">
        <f t="shared" si="10"/>
        <v>0.36634349029897517</v>
      </c>
      <c r="AE54" t="s">
        <v>542</v>
      </c>
      <c r="AF54" t="s">
        <v>542</v>
      </c>
      <c r="AG54" s="79">
        <v>19</v>
      </c>
      <c r="AH54" s="79">
        <v>1</v>
      </c>
      <c r="AI54" s="79">
        <v>2</v>
      </c>
      <c r="AJ54" s="79">
        <v>2E-3</v>
      </c>
      <c r="AK54" t="s">
        <v>542</v>
      </c>
      <c r="AL54" s="79">
        <f t="shared" si="11"/>
        <v>0.25</v>
      </c>
      <c r="AM54" s="144"/>
      <c r="AN54" s="124">
        <v>5.5</v>
      </c>
      <c r="AO54" s="124">
        <v>3.5</v>
      </c>
      <c r="AP54" s="124"/>
    </row>
    <row r="55" spans="1:42">
      <c r="A55" t="s">
        <v>361</v>
      </c>
      <c r="B55">
        <v>19</v>
      </c>
      <c r="C55">
        <v>1</v>
      </c>
      <c r="D55">
        <f t="shared" si="12"/>
        <v>12.727922061357855</v>
      </c>
      <c r="E55" s="16">
        <v>0</v>
      </c>
      <c r="F55" s="40">
        <v>2.1052631578900001</v>
      </c>
      <c r="G55" s="81" t="s">
        <v>542</v>
      </c>
      <c r="H55" s="25">
        <v>19.02</v>
      </c>
      <c r="I55" s="25">
        <v>1.06</v>
      </c>
      <c r="J55">
        <v>1.5489999999999999</v>
      </c>
      <c r="K55" s="25">
        <f t="shared" si="7"/>
        <v>2.3994009999999997</v>
      </c>
      <c r="L55" s="25">
        <v>0.03</v>
      </c>
      <c r="M55" s="81" t="s">
        <v>542</v>
      </c>
      <c r="N55" s="79">
        <v>18.989999999999998</v>
      </c>
      <c r="O55" s="79">
        <v>0.99</v>
      </c>
      <c r="P55" s="79">
        <v>0.05</v>
      </c>
      <c r="Q55" s="79">
        <f t="shared" si="8"/>
        <v>2.5000000000000005E-3</v>
      </c>
      <c r="R55" s="79">
        <v>9.0999999999999998E-2</v>
      </c>
      <c r="S55" s="79" t="s">
        <v>542</v>
      </c>
      <c r="T55" s="79">
        <v>19.02</v>
      </c>
      <c r="U55" s="79">
        <v>0.99</v>
      </c>
      <c r="V55" s="79">
        <v>2.1160000000000001</v>
      </c>
      <c r="W55" s="79">
        <f t="shared" si="9"/>
        <v>4.4774560000000001</v>
      </c>
      <c r="X55" s="79">
        <v>0.80400000000000005</v>
      </c>
      <c r="Y55" s="79"/>
      <c r="Z55" s="79">
        <v>18</v>
      </c>
      <c r="AA55" s="79">
        <v>3</v>
      </c>
      <c r="AB55" s="79">
        <v>3.5</v>
      </c>
      <c r="AC55" s="79"/>
      <c r="AD55" s="79">
        <f t="shared" si="10"/>
        <v>4.432132963968975</v>
      </c>
      <c r="AE55" t="s">
        <v>542</v>
      </c>
      <c r="AF55" t="s">
        <v>549</v>
      </c>
      <c r="AG55" s="79">
        <v>18</v>
      </c>
      <c r="AH55" s="79">
        <v>3</v>
      </c>
      <c r="AI55" s="79">
        <v>5.5</v>
      </c>
      <c r="AJ55" s="79">
        <v>2E-3</v>
      </c>
      <c r="AK55" t="s">
        <v>549</v>
      </c>
      <c r="AL55" s="79">
        <f t="shared" si="11"/>
        <v>30.25</v>
      </c>
      <c r="AM55" s="144"/>
      <c r="AN55" s="124">
        <v>2</v>
      </c>
      <c r="AO55" s="124">
        <v>2</v>
      </c>
      <c r="AP55" s="124"/>
    </row>
    <row r="56" spans="1:42">
      <c r="A56" t="s">
        <v>291</v>
      </c>
      <c r="B56">
        <v>19</v>
      </c>
      <c r="C56">
        <v>1</v>
      </c>
      <c r="D56">
        <f t="shared" si="12"/>
        <v>12.727922061357855</v>
      </c>
      <c r="E56" s="16">
        <v>0</v>
      </c>
      <c r="F56" s="40">
        <v>0</v>
      </c>
      <c r="G56" t="s">
        <v>540</v>
      </c>
      <c r="H56" s="25">
        <v>21</v>
      </c>
      <c r="I56" s="25">
        <v>0.06</v>
      </c>
      <c r="J56">
        <v>0.05</v>
      </c>
      <c r="K56" s="25">
        <f t="shared" si="7"/>
        <v>2.5000000000000005E-3</v>
      </c>
      <c r="L56" s="25">
        <v>0.2</v>
      </c>
      <c r="M56" t="s">
        <v>540</v>
      </c>
      <c r="N56" s="79">
        <v>21</v>
      </c>
      <c r="O56" s="79">
        <v>0.09</v>
      </c>
      <c r="P56" s="79">
        <v>4.2999999999999997E-2</v>
      </c>
      <c r="Q56" s="79">
        <f t="shared" si="8"/>
        <v>1.8489999999999997E-3</v>
      </c>
      <c r="R56" s="79">
        <v>0.45</v>
      </c>
      <c r="S56" t="s">
        <v>548</v>
      </c>
      <c r="T56" s="79">
        <v>21</v>
      </c>
      <c r="U56" s="79">
        <v>0.9</v>
      </c>
      <c r="V56" s="79">
        <v>0.47099999999999997</v>
      </c>
      <c r="W56" s="79">
        <f t="shared" si="9"/>
        <v>0.22184099999999998</v>
      </c>
      <c r="X56" s="79">
        <v>0.45</v>
      </c>
      <c r="Y56" s="79"/>
      <c r="Z56" s="79">
        <v>19</v>
      </c>
      <c r="AA56" s="79">
        <v>1</v>
      </c>
      <c r="AB56" s="79">
        <v>2</v>
      </c>
      <c r="AC56" s="79"/>
      <c r="AD56" s="79">
        <f t="shared" si="10"/>
        <v>0</v>
      </c>
      <c r="AE56" t="s">
        <v>542</v>
      </c>
      <c r="AF56" t="s">
        <v>542</v>
      </c>
      <c r="AG56" s="79">
        <v>19</v>
      </c>
      <c r="AH56" s="79">
        <v>1</v>
      </c>
      <c r="AI56" s="79">
        <v>2</v>
      </c>
      <c r="AJ56" s="79">
        <v>2E-3</v>
      </c>
      <c r="AK56" t="s">
        <v>542</v>
      </c>
      <c r="AL56" s="79">
        <f t="shared" si="11"/>
        <v>4</v>
      </c>
      <c r="AM56" s="144"/>
      <c r="AN56" s="124">
        <v>2</v>
      </c>
      <c r="AO56" s="124">
        <v>2</v>
      </c>
      <c r="AP56" s="124"/>
    </row>
    <row r="57" spans="1:42">
      <c r="A57" t="s">
        <v>306</v>
      </c>
      <c r="B57">
        <v>21</v>
      </c>
      <c r="C57">
        <v>0</v>
      </c>
      <c r="D57">
        <f t="shared" si="12"/>
        <v>14.849242404917497</v>
      </c>
      <c r="E57" s="16">
        <v>9.5</v>
      </c>
      <c r="F57" s="40">
        <v>1.90476190476</v>
      </c>
      <c r="G57" s="81" t="s">
        <v>542</v>
      </c>
      <c r="H57" s="25">
        <v>21.06</v>
      </c>
      <c r="I57" s="25">
        <v>1.06</v>
      </c>
      <c r="J57">
        <v>1.5489999999999999</v>
      </c>
      <c r="K57" s="25">
        <f t="shared" si="7"/>
        <v>63.218401000000007</v>
      </c>
      <c r="L57" s="25">
        <v>0.03</v>
      </c>
      <c r="M57" s="81" t="s">
        <v>542</v>
      </c>
      <c r="N57" s="79">
        <v>21</v>
      </c>
      <c r="O57" s="79">
        <v>0.99</v>
      </c>
      <c r="P57" s="79">
        <v>0.05</v>
      </c>
      <c r="Q57" s="79">
        <f t="shared" si="8"/>
        <v>89.302499999999981</v>
      </c>
      <c r="R57" s="79">
        <v>9.0999999999999998E-2</v>
      </c>
      <c r="S57" t="s">
        <v>542</v>
      </c>
      <c r="T57" s="79">
        <v>21</v>
      </c>
      <c r="U57" s="79">
        <v>0.99</v>
      </c>
      <c r="V57" s="79">
        <v>2.056</v>
      </c>
      <c r="W57" s="79">
        <f t="shared" si="9"/>
        <v>55.413136000000002</v>
      </c>
      <c r="X57" s="79">
        <v>1</v>
      </c>
      <c r="Y57" s="79"/>
      <c r="Z57" s="79">
        <v>21</v>
      </c>
      <c r="AA57" s="79">
        <v>0</v>
      </c>
      <c r="AB57" s="79">
        <v>2</v>
      </c>
      <c r="AC57" s="79"/>
      <c r="AD57" s="79">
        <f t="shared" si="10"/>
        <v>57.687641723384942</v>
      </c>
      <c r="AE57" t="s">
        <v>542</v>
      </c>
      <c r="AG57" s="79">
        <v>21</v>
      </c>
      <c r="AH57" s="79">
        <v>0</v>
      </c>
      <c r="AI57" s="79">
        <v>2</v>
      </c>
      <c r="AJ57" s="79">
        <v>0.01</v>
      </c>
      <c r="AK57" t="s">
        <v>542</v>
      </c>
      <c r="AL57" s="79">
        <f t="shared" si="11"/>
        <v>56.25</v>
      </c>
      <c r="AM57" s="144"/>
      <c r="AN57" s="124">
        <v>2</v>
      </c>
      <c r="AO57" s="124">
        <v>2</v>
      </c>
      <c r="AP57" s="124"/>
    </row>
    <row r="58" spans="1:42">
      <c r="A58" t="s">
        <v>330</v>
      </c>
      <c r="B58">
        <v>21</v>
      </c>
      <c r="C58">
        <v>0</v>
      </c>
      <c r="D58">
        <f t="shared" si="12"/>
        <v>14.849242404917497</v>
      </c>
      <c r="E58" s="16">
        <v>4</v>
      </c>
      <c r="F58" s="40">
        <v>1.90476190476</v>
      </c>
      <c r="G58" s="81" t="s">
        <v>542</v>
      </c>
      <c r="H58" s="25">
        <v>21.06</v>
      </c>
      <c r="I58" s="25">
        <v>1.06</v>
      </c>
      <c r="J58">
        <v>1.5489999999999999</v>
      </c>
      <c r="K58" s="25">
        <f t="shared" si="7"/>
        <v>6.0074010000000007</v>
      </c>
      <c r="L58" s="25">
        <v>0.03</v>
      </c>
      <c r="M58" s="81" t="s">
        <v>542</v>
      </c>
      <c r="N58" s="79">
        <v>21</v>
      </c>
      <c r="O58" s="79">
        <v>0.99</v>
      </c>
      <c r="P58" s="79">
        <v>0.05</v>
      </c>
      <c r="Q58" s="79">
        <f t="shared" si="8"/>
        <v>15.602500000000001</v>
      </c>
      <c r="R58" s="79">
        <v>9.0999999999999998E-2</v>
      </c>
      <c r="S58" t="s">
        <v>542</v>
      </c>
      <c r="T58" s="79">
        <v>21</v>
      </c>
      <c r="U58" s="79">
        <v>0.99</v>
      </c>
      <c r="V58" s="79">
        <v>2.056</v>
      </c>
      <c r="W58" s="79">
        <f t="shared" si="9"/>
        <v>3.7791359999999998</v>
      </c>
      <c r="X58" s="79">
        <v>1</v>
      </c>
      <c r="Y58" s="79"/>
      <c r="Z58" s="79">
        <v>21</v>
      </c>
      <c r="AA58" s="79">
        <v>0</v>
      </c>
      <c r="AB58" s="79">
        <v>2</v>
      </c>
      <c r="AC58" s="79"/>
      <c r="AD58" s="79">
        <f t="shared" si="10"/>
        <v>4.3900226757449436</v>
      </c>
      <c r="AE58" t="s">
        <v>542</v>
      </c>
      <c r="AG58" s="79">
        <v>21</v>
      </c>
      <c r="AH58" s="79">
        <v>1</v>
      </c>
      <c r="AI58" s="79">
        <v>2</v>
      </c>
      <c r="AJ58" s="79">
        <v>2E-3</v>
      </c>
      <c r="AK58" t="s">
        <v>542</v>
      </c>
      <c r="AL58" s="79">
        <f t="shared" si="11"/>
        <v>4</v>
      </c>
      <c r="AM58" s="144"/>
      <c r="AN58" s="124">
        <v>2</v>
      </c>
      <c r="AO58" s="124">
        <v>2</v>
      </c>
      <c r="AP58" s="124"/>
    </row>
    <row r="59" spans="1:42">
      <c r="A59" t="s">
        <v>341</v>
      </c>
      <c r="B59">
        <v>21</v>
      </c>
      <c r="C59">
        <v>0</v>
      </c>
      <c r="D59">
        <f t="shared" si="12"/>
        <v>14.849242404917497</v>
      </c>
      <c r="E59" s="16">
        <v>3.75</v>
      </c>
      <c r="F59" s="40">
        <v>0</v>
      </c>
      <c r="G59" s="81" t="s">
        <v>542</v>
      </c>
      <c r="H59" s="25">
        <v>21.06</v>
      </c>
      <c r="I59" s="25">
        <v>1.06</v>
      </c>
      <c r="J59">
        <v>1.5489999999999999</v>
      </c>
      <c r="K59" s="25">
        <f t="shared" si="7"/>
        <v>4.8444010000000004</v>
      </c>
      <c r="L59" s="25">
        <v>0.03</v>
      </c>
      <c r="M59" t="s">
        <v>540</v>
      </c>
      <c r="N59" s="79">
        <v>21</v>
      </c>
      <c r="O59" s="79">
        <v>0.09</v>
      </c>
      <c r="P59" s="79">
        <v>4.2999999999999997E-2</v>
      </c>
      <c r="Q59" s="79">
        <f t="shared" si="8"/>
        <v>13.741848999999998</v>
      </c>
      <c r="R59" s="79">
        <v>0.45</v>
      </c>
      <c r="S59" t="s">
        <v>548</v>
      </c>
      <c r="T59" s="79">
        <v>21</v>
      </c>
      <c r="U59" s="79">
        <v>0.9</v>
      </c>
      <c r="V59" s="79">
        <v>2.056</v>
      </c>
      <c r="W59" s="79">
        <f t="shared" si="9"/>
        <v>2.8696359999999999</v>
      </c>
      <c r="X59" s="79">
        <v>0.45</v>
      </c>
      <c r="Y59" s="79"/>
      <c r="Z59" s="79">
        <v>21</v>
      </c>
      <c r="AA59" s="79">
        <v>1</v>
      </c>
      <c r="AB59" s="79">
        <v>2</v>
      </c>
      <c r="AC59" s="79"/>
      <c r="AD59" s="79">
        <f t="shared" si="10"/>
        <v>14.0625</v>
      </c>
      <c r="AE59" t="s">
        <v>542</v>
      </c>
      <c r="AF59" t="s">
        <v>542</v>
      </c>
      <c r="AG59" s="79">
        <v>21</v>
      </c>
      <c r="AH59" s="79">
        <v>1</v>
      </c>
      <c r="AI59" s="79">
        <v>2</v>
      </c>
      <c r="AJ59" s="79">
        <v>2E-3</v>
      </c>
      <c r="AK59" t="s">
        <v>542</v>
      </c>
      <c r="AL59" s="79">
        <f t="shared" si="11"/>
        <v>3.0625</v>
      </c>
      <c r="AM59" s="144"/>
      <c r="AN59" s="124">
        <v>2</v>
      </c>
      <c r="AO59" s="124">
        <v>2</v>
      </c>
      <c r="AP59" s="124"/>
    </row>
    <row r="60" spans="1:42">
      <c r="A60" t="s">
        <v>369</v>
      </c>
      <c r="B60">
        <v>21</v>
      </c>
      <c r="C60">
        <v>0</v>
      </c>
      <c r="D60">
        <f t="shared" si="12"/>
        <v>14.849242404917497</v>
      </c>
      <c r="E60" s="16">
        <v>3.25</v>
      </c>
      <c r="F60" s="40">
        <v>0</v>
      </c>
      <c r="G60" s="81" t="s">
        <v>542</v>
      </c>
      <c r="H60" s="25">
        <v>21.06</v>
      </c>
      <c r="I60" s="25">
        <v>1.06</v>
      </c>
      <c r="J60">
        <v>1.5489999999999999</v>
      </c>
      <c r="K60" s="25">
        <f t="shared" si="7"/>
        <v>2.8934010000000003</v>
      </c>
      <c r="L60" s="25">
        <v>0.03</v>
      </c>
      <c r="M60" t="s">
        <v>540</v>
      </c>
      <c r="N60" s="79">
        <v>21</v>
      </c>
      <c r="O60" s="79">
        <v>0.09</v>
      </c>
      <c r="P60" s="79">
        <v>4.2999999999999997E-2</v>
      </c>
      <c r="Q60" s="79">
        <f t="shared" si="8"/>
        <v>10.284848999999999</v>
      </c>
      <c r="R60" s="79">
        <v>0.45</v>
      </c>
      <c r="S60" t="s">
        <v>548</v>
      </c>
      <c r="T60" s="79">
        <v>21</v>
      </c>
      <c r="U60" s="79">
        <v>0.9</v>
      </c>
      <c r="V60" s="79">
        <v>0.47099999999999997</v>
      </c>
      <c r="W60" s="79">
        <f t="shared" si="9"/>
        <v>7.7228409999999998</v>
      </c>
      <c r="X60" s="79">
        <v>0.45</v>
      </c>
      <c r="Y60" s="79"/>
      <c r="Z60" s="79">
        <v>21</v>
      </c>
      <c r="AA60" s="79">
        <v>1</v>
      </c>
      <c r="AB60" s="79">
        <v>2</v>
      </c>
      <c r="AC60" s="79"/>
      <c r="AD60" s="79">
        <f t="shared" si="10"/>
        <v>10.5625</v>
      </c>
      <c r="AE60" t="s">
        <v>542</v>
      </c>
      <c r="AF60" t="s">
        <v>542</v>
      </c>
      <c r="AG60" s="79">
        <v>21</v>
      </c>
      <c r="AH60" s="79">
        <v>0</v>
      </c>
      <c r="AI60" s="79">
        <v>2</v>
      </c>
      <c r="AJ60" s="79">
        <v>0.01</v>
      </c>
      <c r="AK60" t="s">
        <v>542</v>
      </c>
      <c r="AL60" s="79">
        <f t="shared" si="11"/>
        <v>1.5625</v>
      </c>
      <c r="AM60" s="144"/>
      <c r="AN60" s="124">
        <v>2</v>
      </c>
      <c r="AO60" s="124">
        <v>2</v>
      </c>
      <c r="AP60" s="124"/>
    </row>
    <row r="61" spans="1:42">
      <c r="A61" t="s">
        <v>371</v>
      </c>
      <c r="B61">
        <v>21</v>
      </c>
      <c r="C61">
        <v>1</v>
      </c>
      <c r="D61">
        <f t="shared" si="12"/>
        <v>14.142135623730951</v>
      </c>
      <c r="E61" s="16">
        <v>2.25</v>
      </c>
      <c r="F61" s="40">
        <v>0</v>
      </c>
      <c r="G61" s="81" t="s">
        <v>542</v>
      </c>
      <c r="H61" s="25">
        <v>21.06</v>
      </c>
      <c r="I61" s="25">
        <v>1.06</v>
      </c>
      <c r="J61">
        <v>1.5489999999999999</v>
      </c>
      <c r="K61" s="25">
        <f t="shared" si="7"/>
        <v>0.49140100000000009</v>
      </c>
      <c r="L61" s="25">
        <v>0.03</v>
      </c>
      <c r="M61" t="s">
        <v>540</v>
      </c>
      <c r="N61" s="79">
        <v>21</v>
      </c>
      <c r="O61" s="79">
        <v>0.09</v>
      </c>
      <c r="P61" s="79">
        <v>4.2999999999999997E-2</v>
      </c>
      <c r="Q61" s="79">
        <f t="shared" si="8"/>
        <v>4.8708489999999998</v>
      </c>
      <c r="R61" s="79">
        <v>0.45</v>
      </c>
      <c r="S61" t="s">
        <v>548</v>
      </c>
      <c r="T61" s="79">
        <v>21</v>
      </c>
      <c r="U61" s="79">
        <v>0.9</v>
      </c>
      <c r="V61" s="79">
        <v>2.056</v>
      </c>
      <c r="W61" s="79">
        <f t="shared" si="9"/>
        <v>3.7635999999999982E-2</v>
      </c>
      <c r="X61" s="79">
        <v>0.45</v>
      </c>
      <c r="Y61" s="79"/>
      <c r="Z61" s="79">
        <v>21</v>
      </c>
      <c r="AA61" s="79">
        <v>1</v>
      </c>
      <c r="AB61" s="79">
        <v>2</v>
      </c>
      <c r="AC61" s="79"/>
      <c r="AD61" s="79">
        <f t="shared" si="10"/>
        <v>5.0625</v>
      </c>
      <c r="AE61" t="s">
        <v>542</v>
      </c>
      <c r="AF61" t="s">
        <v>542</v>
      </c>
      <c r="AG61" s="79">
        <v>21</v>
      </c>
      <c r="AH61" s="79">
        <v>0</v>
      </c>
      <c r="AI61" s="79">
        <v>2</v>
      </c>
      <c r="AJ61" s="79">
        <v>0.01</v>
      </c>
      <c r="AK61" t="s">
        <v>542</v>
      </c>
      <c r="AL61" s="79">
        <f t="shared" si="11"/>
        <v>6.25E-2</v>
      </c>
      <c r="AM61" s="144"/>
      <c r="AN61" s="124">
        <v>2</v>
      </c>
      <c r="AO61" s="124">
        <v>2</v>
      </c>
      <c r="AP61" s="124"/>
    </row>
    <row r="62" spans="1:42">
      <c r="A62" t="s">
        <v>384</v>
      </c>
      <c r="B62">
        <v>21</v>
      </c>
      <c r="C62">
        <v>1</v>
      </c>
      <c r="D62">
        <f t="shared" si="12"/>
        <v>14.142135623730951</v>
      </c>
      <c r="E62" s="16">
        <v>2</v>
      </c>
      <c r="F62" s="40">
        <v>1.90476190476</v>
      </c>
      <c r="G62" s="81" t="s">
        <v>542</v>
      </c>
      <c r="H62" s="25">
        <v>21.06</v>
      </c>
      <c r="I62" s="25">
        <v>1.06</v>
      </c>
      <c r="J62">
        <v>1.5489999999999999</v>
      </c>
      <c r="K62" s="25">
        <f t="shared" si="7"/>
        <v>0.20340100000000005</v>
      </c>
      <c r="L62" s="25">
        <v>0.03</v>
      </c>
      <c r="M62" s="81" t="s">
        <v>542</v>
      </c>
      <c r="N62" s="79">
        <v>21</v>
      </c>
      <c r="O62" s="79">
        <v>0.99</v>
      </c>
      <c r="P62" s="79">
        <v>0.05</v>
      </c>
      <c r="Q62" s="79">
        <f t="shared" si="8"/>
        <v>3.8024999999999998</v>
      </c>
      <c r="R62" s="79">
        <v>9.0999999999999998E-2</v>
      </c>
      <c r="S62" t="s">
        <v>542</v>
      </c>
      <c r="T62" s="79">
        <v>21</v>
      </c>
      <c r="U62" s="79">
        <v>0.99</v>
      </c>
      <c r="V62" s="79">
        <v>2.056</v>
      </c>
      <c r="W62" s="79">
        <f t="shared" si="9"/>
        <v>3.1360000000000055E-3</v>
      </c>
      <c r="X62" s="79">
        <v>1</v>
      </c>
      <c r="Y62" s="79"/>
      <c r="Z62" s="79">
        <v>21</v>
      </c>
      <c r="AA62" s="79">
        <v>0</v>
      </c>
      <c r="AB62" s="79">
        <v>2</v>
      </c>
      <c r="AC62" s="79"/>
      <c r="AD62" s="79">
        <f t="shared" si="10"/>
        <v>9.0702947849433183E-3</v>
      </c>
      <c r="AE62" t="s">
        <v>542</v>
      </c>
      <c r="AG62" s="79">
        <v>21</v>
      </c>
      <c r="AH62" s="79">
        <v>0</v>
      </c>
      <c r="AI62" s="79">
        <v>2</v>
      </c>
      <c r="AJ62" s="79">
        <v>0.01</v>
      </c>
      <c r="AK62" t="s">
        <v>542</v>
      </c>
      <c r="AL62" s="79">
        <f t="shared" si="11"/>
        <v>0</v>
      </c>
      <c r="AM62" s="144"/>
      <c r="AN62" s="124">
        <v>2</v>
      </c>
      <c r="AO62" s="124">
        <v>2</v>
      </c>
      <c r="AP62" s="124"/>
    </row>
    <row r="63" spans="1:42">
      <c r="A63" t="s">
        <v>336</v>
      </c>
      <c r="B63">
        <v>21</v>
      </c>
      <c r="C63">
        <v>1</v>
      </c>
      <c r="D63">
        <f t="shared" si="12"/>
        <v>14.142135623730951</v>
      </c>
      <c r="E63" s="16">
        <v>0</v>
      </c>
      <c r="F63" s="40">
        <v>0</v>
      </c>
      <c r="G63" t="s">
        <v>540</v>
      </c>
      <c r="H63" s="25">
        <v>21.99</v>
      </c>
      <c r="I63" s="25">
        <v>0.06</v>
      </c>
      <c r="J63">
        <v>4.3999999999999997E-2</v>
      </c>
      <c r="K63" s="25">
        <f t="shared" si="7"/>
        <v>1.9359999999999998E-3</v>
      </c>
      <c r="L63" s="25">
        <v>0.4</v>
      </c>
      <c r="M63" t="s">
        <v>540</v>
      </c>
      <c r="N63" s="79">
        <v>21.99</v>
      </c>
      <c r="O63" s="79">
        <v>0.09</v>
      </c>
      <c r="P63" s="79">
        <v>0.43</v>
      </c>
      <c r="Q63" s="79">
        <f t="shared" si="8"/>
        <v>0.18489999999999998</v>
      </c>
      <c r="R63" s="79">
        <v>0.45</v>
      </c>
      <c r="S63" t="s">
        <v>548</v>
      </c>
      <c r="T63" s="79">
        <v>21.99</v>
      </c>
      <c r="U63" s="79">
        <v>0.09</v>
      </c>
      <c r="V63" s="79">
        <v>2.056</v>
      </c>
      <c r="W63" s="79">
        <f t="shared" si="9"/>
        <v>4.2271359999999998</v>
      </c>
      <c r="X63" s="79">
        <v>0.45</v>
      </c>
      <c r="Y63" s="79"/>
      <c r="Z63" s="79">
        <v>22</v>
      </c>
      <c r="AA63" s="79">
        <v>0</v>
      </c>
      <c r="AB63" s="79">
        <v>2</v>
      </c>
      <c r="AC63" s="79"/>
      <c r="AD63" s="79">
        <f t="shared" si="10"/>
        <v>0</v>
      </c>
      <c r="AE63" t="s">
        <v>542</v>
      </c>
      <c r="AG63" s="79">
        <v>22</v>
      </c>
      <c r="AH63" s="79">
        <v>0</v>
      </c>
      <c r="AI63" s="79">
        <v>1.5</v>
      </c>
      <c r="AJ63" s="79">
        <v>1</v>
      </c>
      <c r="AK63" t="s">
        <v>542</v>
      </c>
      <c r="AL63" s="79">
        <f t="shared" si="11"/>
        <v>2.25</v>
      </c>
      <c r="AM63" s="144"/>
      <c r="AN63" s="124">
        <v>2</v>
      </c>
      <c r="AO63" s="124">
        <v>2</v>
      </c>
      <c r="AP63" s="124"/>
    </row>
    <row r="64" spans="1:42">
      <c r="A64" t="s">
        <v>346</v>
      </c>
      <c r="B64">
        <v>22</v>
      </c>
      <c r="C64">
        <v>0</v>
      </c>
      <c r="D64">
        <f t="shared" si="12"/>
        <v>15.556349186104045</v>
      </c>
      <c r="E64" s="16">
        <v>1</v>
      </c>
      <c r="F64" s="40">
        <v>0</v>
      </c>
      <c r="G64" t="s">
        <v>540</v>
      </c>
      <c r="H64" s="25">
        <v>21.99</v>
      </c>
      <c r="I64" s="25">
        <v>0.06</v>
      </c>
      <c r="J64">
        <v>4.3999999999999997E-2</v>
      </c>
      <c r="K64" s="25">
        <f t="shared" si="7"/>
        <v>0.91393599999999997</v>
      </c>
      <c r="L64" s="25">
        <v>0.4</v>
      </c>
      <c r="M64" t="s">
        <v>540</v>
      </c>
      <c r="N64" s="79">
        <v>21.99</v>
      </c>
      <c r="O64" s="79">
        <v>0.09</v>
      </c>
      <c r="P64" s="79">
        <v>0.43</v>
      </c>
      <c r="Q64" s="79">
        <f t="shared" si="8"/>
        <v>0.32490000000000008</v>
      </c>
      <c r="R64" s="79">
        <v>0.45</v>
      </c>
      <c r="S64" t="s">
        <v>548</v>
      </c>
      <c r="T64" s="79">
        <v>21.99</v>
      </c>
      <c r="U64" s="79">
        <v>0.09</v>
      </c>
      <c r="V64" s="79">
        <v>2.056</v>
      </c>
      <c r="W64" s="79">
        <f t="shared" si="9"/>
        <v>1.1151360000000001</v>
      </c>
      <c r="X64" s="79">
        <v>0.45</v>
      </c>
      <c r="Y64" s="79"/>
      <c r="Z64" s="79">
        <v>22</v>
      </c>
      <c r="AA64" s="79">
        <v>0</v>
      </c>
      <c r="AB64" s="79">
        <v>2</v>
      </c>
      <c r="AC64" s="79"/>
      <c r="AD64" s="79">
        <f t="shared" si="10"/>
        <v>1</v>
      </c>
      <c r="AE64" t="s">
        <v>542</v>
      </c>
      <c r="AG64" s="79">
        <v>22</v>
      </c>
      <c r="AH64" s="79">
        <v>0</v>
      </c>
      <c r="AI64" s="79">
        <v>1.5</v>
      </c>
      <c r="AJ64" s="79">
        <v>1</v>
      </c>
      <c r="AK64" t="s">
        <v>542</v>
      </c>
      <c r="AL64" s="79">
        <f t="shared" si="11"/>
        <v>0.25</v>
      </c>
      <c r="AM64" s="144"/>
      <c r="AN64" s="124">
        <v>1.5</v>
      </c>
      <c r="AO64" s="124">
        <v>2</v>
      </c>
      <c r="AP64" s="124"/>
    </row>
    <row r="65" spans="1:42">
      <c r="A65" t="s">
        <v>380</v>
      </c>
      <c r="B65">
        <v>22</v>
      </c>
      <c r="C65">
        <v>0</v>
      </c>
      <c r="D65">
        <f t="shared" si="12"/>
        <v>15.556349186104045</v>
      </c>
      <c r="E65" s="16">
        <v>1.75</v>
      </c>
      <c r="F65" s="40">
        <v>0</v>
      </c>
      <c r="G65" t="s">
        <v>540</v>
      </c>
      <c r="H65" s="25">
        <v>21.99</v>
      </c>
      <c r="I65" s="25">
        <v>0.06</v>
      </c>
      <c r="J65">
        <v>4.3999999999999997E-2</v>
      </c>
      <c r="K65" s="25">
        <f t="shared" si="7"/>
        <v>2.9104359999999998</v>
      </c>
      <c r="L65" s="25">
        <v>0.4</v>
      </c>
      <c r="M65" t="s">
        <v>540</v>
      </c>
      <c r="N65" s="79">
        <v>21.99</v>
      </c>
      <c r="O65" s="79">
        <v>0.09</v>
      </c>
      <c r="P65" s="79">
        <v>0.43</v>
      </c>
      <c r="Q65" s="79">
        <f t="shared" si="8"/>
        <v>1.7424000000000002</v>
      </c>
      <c r="R65" s="79">
        <v>0.45</v>
      </c>
      <c r="S65" t="s">
        <v>548</v>
      </c>
      <c r="T65" s="79">
        <v>21.99</v>
      </c>
      <c r="U65" s="79">
        <v>0.09</v>
      </c>
      <c r="V65" s="79">
        <v>2.056</v>
      </c>
      <c r="W65" s="79">
        <f t="shared" si="9"/>
        <v>9.3636000000000025E-2</v>
      </c>
      <c r="X65" s="79">
        <v>0.45</v>
      </c>
      <c r="Y65" s="79"/>
      <c r="Z65" s="79">
        <v>21</v>
      </c>
      <c r="AA65" s="79">
        <v>0</v>
      </c>
      <c r="AB65" s="79">
        <v>2</v>
      </c>
      <c r="AC65" s="79"/>
      <c r="AD65" s="79">
        <f t="shared" si="10"/>
        <v>3.0625</v>
      </c>
      <c r="AE65" t="s">
        <v>542</v>
      </c>
      <c r="AG65" s="79">
        <v>21</v>
      </c>
      <c r="AH65" s="79">
        <v>1</v>
      </c>
      <c r="AI65" s="79">
        <v>2</v>
      </c>
      <c r="AJ65" s="79">
        <v>2E-3</v>
      </c>
      <c r="AK65" t="s">
        <v>542</v>
      </c>
      <c r="AL65" s="79">
        <f t="shared" si="11"/>
        <v>6.25E-2</v>
      </c>
      <c r="AM65" s="144"/>
      <c r="AN65" s="124">
        <v>1.5</v>
      </c>
      <c r="AO65" s="124">
        <v>2</v>
      </c>
      <c r="AP65" s="124"/>
    </row>
    <row r="66" spans="1:42">
      <c r="A66" t="s">
        <v>351</v>
      </c>
      <c r="B66">
        <v>22</v>
      </c>
      <c r="C66">
        <v>0</v>
      </c>
      <c r="D66">
        <f t="shared" si="12"/>
        <v>15.556349186104045</v>
      </c>
      <c r="E66" s="16">
        <v>4</v>
      </c>
      <c r="F66" s="40">
        <v>1.53846153846</v>
      </c>
      <c r="G66" s="81" t="s">
        <v>542</v>
      </c>
      <c r="H66" s="25">
        <v>25.98</v>
      </c>
      <c r="I66" s="25">
        <v>1.06</v>
      </c>
      <c r="J66">
        <v>1.5489999999999999</v>
      </c>
      <c r="K66" s="25">
        <f>POWER((E66-J66),2)</f>
        <v>6.0074010000000007</v>
      </c>
      <c r="L66" s="25">
        <v>0.03</v>
      </c>
      <c r="M66" s="81" t="s">
        <v>542</v>
      </c>
      <c r="N66" s="79">
        <v>25.98</v>
      </c>
      <c r="O66" s="79">
        <v>0.99</v>
      </c>
      <c r="P66" s="79">
        <v>0.05</v>
      </c>
      <c r="Q66" s="79">
        <f>POWER((E66-P66),2)</f>
        <v>15.602500000000001</v>
      </c>
      <c r="R66" s="79">
        <v>9.0999999999999998E-2</v>
      </c>
      <c r="S66" t="s">
        <v>542</v>
      </c>
      <c r="T66" s="79">
        <v>25.98</v>
      </c>
      <c r="U66" s="79">
        <v>1.02</v>
      </c>
      <c r="V66" s="79">
        <v>2.056</v>
      </c>
      <c r="W66" s="79">
        <f>POWER((E66-V66),2)</f>
        <v>3.7791359999999998</v>
      </c>
      <c r="X66" s="79">
        <v>1</v>
      </c>
      <c r="Y66" s="79"/>
      <c r="Z66" s="79">
        <v>22</v>
      </c>
      <c r="AA66" s="79">
        <v>0</v>
      </c>
      <c r="AB66" s="79">
        <v>2</v>
      </c>
      <c r="AC66" s="79"/>
      <c r="AD66" s="79">
        <f t="shared" si="10"/>
        <v>6.0591715976407103</v>
      </c>
      <c r="AE66" t="s">
        <v>542</v>
      </c>
      <c r="AG66" s="79">
        <v>22</v>
      </c>
      <c r="AH66" s="79">
        <v>0</v>
      </c>
      <c r="AI66" s="79">
        <v>1.5</v>
      </c>
      <c r="AJ66" s="79">
        <v>1</v>
      </c>
      <c r="AK66" t="s">
        <v>542</v>
      </c>
      <c r="AL66" s="79">
        <f t="shared" si="11"/>
        <v>6.25</v>
      </c>
      <c r="AM66" s="144"/>
      <c r="AN66" s="124">
        <v>1.5</v>
      </c>
      <c r="AO66" s="124">
        <v>2</v>
      </c>
      <c r="AP66" s="124"/>
    </row>
    <row r="67" spans="1:42">
      <c r="A67" t="s">
        <v>316</v>
      </c>
      <c r="B67">
        <v>26</v>
      </c>
      <c r="C67">
        <v>1</v>
      </c>
      <c r="D67">
        <f t="shared" si="12"/>
        <v>17.677669529663689</v>
      </c>
      <c r="E67" s="16">
        <v>0</v>
      </c>
      <c r="F67" s="40">
        <v>0</v>
      </c>
      <c r="G67" t="s">
        <v>540</v>
      </c>
      <c r="H67" s="25">
        <v>27</v>
      </c>
      <c r="I67" s="25">
        <v>0.12</v>
      </c>
      <c r="J67">
        <v>0.04</v>
      </c>
      <c r="K67" s="25">
        <f>POWER((E67-J67),2)</f>
        <v>1.6000000000000001E-3</v>
      </c>
      <c r="L67" s="25">
        <v>0.6</v>
      </c>
      <c r="M67" t="s">
        <v>540</v>
      </c>
      <c r="N67" s="79">
        <v>27</v>
      </c>
      <c r="O67" s="79">
        <v>0.09</v>
      </c>
      <c r="P67" s="79">
        <v>4.2999999999999997E-2</v>
      </c>
      <c r="Q67" s="79">
        <f>POWER((E67-P67),2)</f>
        <v>1.8489999999999997E-3</v>
      </c>
      <c r="R67" s="79">
        <v>0.45</v>
      </c>
      <c r="S67" t="s">
        <v>548</v>
      </c>
      <c r="T67" s="79">
        <v>27</v>
      </c>
      <c r="U67" s="79">
        <v>0.09</v>
      </c>
      <c r="V67" s="79">
        <v>0.44700000000000001</v>
      </c>
      <c r="W67" s="79">
        <f>POWER((E67-V67),2)</f>
        <v>0.19980900000000001</v>
      </c>
      <c r="X67" s="79">
        <v>0.45</v>
      </c>
      <c r="Y67" s="79"/>
      <c r="Z67" s="79">
        <v>26</v>
      </c>
      <c r="AA67" s="79">
        <v>1</v>
      </c>
      <c r="AB67" s="79">
        <v>2</v>
      </c>
      <c r="AC67" s="79"/>
      <c r="AD67" s="79">
        <f t="shared" si="10"/>
        <v>0</v>
      </c>
      <c r="AE67" t="s">
        <v>542</v>
      </c>
      <c r="AF67" t="s">
        <v>542</v>
      </c>
      <c r="AG67" s="79">
        <v>26</v>
      </c>
      <c r="AH67" s="79">
        <v>1</v>
      </c>
      <c r="AI67" s="79">
        <v>2</v>
      </c>
      <c r="AJ67" s="79">
        <v>2E-3</v>
      </c>
      <c r="AK67" t="s">
        <v>542</v>
      </c>
      <c r="AL67" s="79">
        <f t="shared" si="11"/>
        <v>4</v>
      </c>
      <c r="AM67" s="144"/>
      <c r="AN67" s="124">
        <v>2</v>
      </c>
      <c r="AO67" s="124">
        <v>2</v>
      </c>
      <c r="AP67" s="124"/>
    </row>
    <row r="68" spans="1:42">
      <c r="A68" t="s">
        <v>288</v>
      </c>
      <c r="B68">
        <v>27</v>
      </c>
      <c r="C68">
        <v>0</v>
      </c>
      <c r="D68">
        <f t="shared" si="12"/>
        <v>19.091883092036785</v>
      </c>
      <c r="E68" s="16">
        <v>2</v>
      </c>
      <c r="F68" s="40">
        <v>0</v>
      </c>
      <c r="G68" t="s">
        <v>540</v>
      </c>
      <c r="H68" s="25">
        <v>28.98</v>
      </c>
      <c r="I68" s="25">
        <v>0.06</v>
      </c>
      <c r="J68">
        <v>0.05</v>
      </c>
      <c r="K68" s="25">
        <f>POWER((E68-J68),2)</f>
        <v>3.8024999999999998</v>
      </c>
      <c r="L68" s="25">
        <v>0.2</v>
      </c>
      <c r="M68" t="s">
        <v>540</v>
      </c>
      <c r="N68" s="79">
        <v>28.98</v>
      </c>
      <c r="O68" s="79">
        <v>0.09</v>
      </c>
      <c r="P68" s="79">
        <v>4.2999999999999997E-2</v>
      </c>
      <c r="Q68" s="79">
        <f>POWER((E68-P68),2)</f>
        <v>3.8298490000000003</v>
      </c>
      <c r="R68" s="79">
        <v>0.45</v>
      </c>
      <c r="S68" t="s">
        <v>548</v>
      </c>
      <c r="T68" s="79">
        <v>29.07</v>
      </c>
      <c r="U68" s="79">
        <v>0.09</v>
      </c>
      <c r="V68" s="79">
        <v>0.44700000000000001</v>
      </c>
      <c r="W68" s="79">
        <f>POWER((E68-V68),2)</f>
        <v>2.4118089999999999</v>
      </c>
      <c r="X68" s="79">
        <v>0.45</v>
      </c>
      <c r="Y68" s="79"/>
      <c r="Z68" s="79">
        <v>27</v>
      </c>
      <c r="AA68" s="79">
        <v>0</v>
      </c>
      <c r="AB68" s="79">
        <v>2</v>
      </c>
      <c r="AC68" s="79"/>
      <c r="AD68" s="79">
        <f t="shared" si="10"/>
        <v>4</v>
      </c>
      <c r="AE68" t="s">
        <v>542</v>
      </c>
      <c r="AG68" s="79">
        <v>27</v>
      </c>
      <c r="AH68" s="79">
        <v>3</v>
      </c>
      <c r="AI68" s="79">
        <v>2</v>
      </c>
      <c r="AJ68" s="79">
        <v>3.0000000000000001E-3</v>
      </c>
      <c r="AK68" t="s">
        <v>542</v>
      </c>
      <c r="AL68" s="79">
        <f t="shared" si="11"/>
        <v>0</v>
      </c>
      <c r="AM68" s="144"/>
      <c r="AN68" s="124">
        <v>2</v>
      </c>
      <c r="AO68" s="124">
        <v>2</v>
      </c>
      <c r="AP68" s="124"/>
    </row>
    <row r="69" spans="1:42">
      <c r="A69" t="s">
        <v>324</v>
      </c>
      <c r="B69">
        <v>29</v>
      </c>
      <c r="C69">
        <v>0</v>
      </c>
      <c r="D69">
        <f t="shared" si="12"/>
        <v>20.506096654409877</v>
      </c>
      <c r="E69" s="16">
        <v>0</v>
      </c>
      <c r="F69" s="40">
        <v>1.3333333333299999</v>
      </c>
      <c r="G69" s="81" t="s">
        <v>542</v>
      </c>
      <c r="H69" s="25">
        <v>29.73</v>
      </c>
      <c r="I69" s="25">
        <v>1.1200000000000001</v>
      </c>
      <c r="J69">
        <v>1.548</v>
      </c>
      <c r="K69" s="25">
        <f>POWER((E69-J69),2)</f>
        <v>2.3963040000000002</v>
      </c>
      <c r="L69" s="25">
        <v>5.3999999999999999E-2</v>
      </c>
      <c r="M69" s="81" t="s">
        <v>542</v>
      </c>
      <c r="N69" s="79">
        <v>29.91</v>
      </c>
      <c r="O69" s="79">
        <v>1.08</v>
      </c>
      <c r="P69" s="79">
        <v>1.5489999999999999</v>
      </c>
      <c r="Q69" s="79">
        <f>POWER((E69-P69),2)</f>
        <v>2.3994009999999997</v>
      </c>
      <c r="R69" s="79">
        <v>0.16400000000000001</v>
      </c>
      <c r="S69" t="s">
        <v>542</v>
      </c>
      <c r="T69" s="79">
        <v>29.91</v>
      </c>
      <c r="U69" s="79">
        <v>0.99</v>
      </c>
      <c r="V69" s="79">
        <v>0.44700000000000001</v>
      </c>
      <c r="W69" s="79">
        <f>POWER((E69-V69),2)</f>
        <v>0.19980900000000001</v>
      </c>
      <c r="X69" s="79">
        <v>1</v>
      </c>
      <c r="Y69" s="79"/>
      <c r="Z69" s="79">
        <v>29</v>
      </c>
      <c r="AA69" s="79">
        <v>0</v>
      </c>
      <c r="AB69" s="79">
        <v>2</v>
      </c>
      <c r="AC69" s="79"/>
      <c r="AD69" s="79">
        <f t="shared" si="10"/>
        <v>1.7777777777688888</v>
      </c>
      <c r="AE69" t="s">
        <v>542</v>
      </c>
      <c r="AG69" s="79">
        <v>29</v>
      </c>
      <c r="AH69" s="79">
        <v>0</v>
      </c>
      <c r="AI69" s="79">
        <v>1.675</v>
      </c>
      <c r="AJ69" s="79">
        <v>0.66800000000000004</v>
      </c>
      <c r="AK69" t="s">
        <v>542</v>
      </c>
      <c r="AL69" s="79">
        <f t="shared" si="11"/>
        <v>2.805625</v>
      </c>
      <c r="AM69" s="144"/>
      <c r="AN69" s="124">
        <v>1.675</v>
      </c>
      <c r="AO69" s="124">
        <v>2</v>
      </c>
      <c r="AP69" s="124"/>
    </row>
    <row r="70" spans="1:42">
      <c r="A70" t="s">
        <v>301</v>
      </c>
      <c r="B70">
        <v>30</v>
      </c>
      <c r="C70">
        <v>1</v>
      </c>
      <c r="D70">
        <f t="shared" si="12"/>
        <v>20.506096654409877</v>
      </c>
      <c r="E70" s="16">
        <v>2.75</v>
      </c>
      <c r="F70" s="40">
        <v>2.1052631578900001</v>
      </c>
      <c r="G70" s="81" t="s">
        <v>542</v>
      </c>
      <c r="H70" s="25">
        <v>29.73</v>
      </c>
      <c r="I70" s="25">
        <v>1.1200000000000001</v>
      </c>
      <c r="J70">
        <v>1.548</v>
      </c>
      <c r="K70" s="25">
        <f>POWER((E70-J70),2)</f>
        <v>1.444804</v>
      </c>
      <c r="L70" s="25">
        <v>5.3999999999999999E-2</v>
      </c>
      <c r="M70" s="81" t="s">
        <v>542</v>
      </c>
      <c r="N70" s="79">
        <v>29.91</v>
      </c>
      <c r="O70" s="79">
        <v>1.08</v>
      </c>
      <c r="P70" s="79">
        <v>1.5489999999999999</v>
      </c>
      <c r="Q70" s="79">
        <f>POWER((E70-P70),2)</f>
        <v>1.4424010000000003</v>
      </c>
      <c r="R70" s="79">
        <v>0.16400000000000001</v>
      </c>
      <c r="S70" t="s">
        <v>542</v>
      </c>
      <c r="T70" s="79">
        <v>29.91</v>
      </c>
      <c r="U70" s="79">
        <v>0.99</v>
      </c>
      <c r="V70" s="79">
        <v>0.44700000000000001</v>
      </c>
      <c r="W70" s="79">
        <f>POWER((E70-V70),2)</f>
        <v>5.3038089999999993</v>
      </c>
      <c r="X70" s="79">
        <v>1</v>
      </c>
      <c r="Y70" s="79"/>
      <c r="Z70" s="79">
        <v>32</v>
      </c>
      <c r="AA70" s="79">
        <v>2</v>
      </c>
      <c r="AB70" s="79">
        <v>2</v>
      </c>
      <c r="AC70" s="79"/>
      <c r="AD70" s="79">
        <f t="shared" si="10"/>
        <v>0.415685595573975</v>
      </c>
      <c r="AE70" t="s">
        <v>542</v>
      </c>
      <c r="AG70" s="79">
        <v>32</v>
      </c>
      <c r="AH70" s="79">
        <v>2</v>
      </c>
      <c r="AI70" s="79">
        <v>1.5</v>
      </c>
      <c r="AJ70" s="79">
        <v>1</v>
      </c>
      <c r="AK70" t="s">
        <v>542</v>
      </c>
      <c r="AL70" s="79">
        <f t="shared" si="11"/>
        <v>1.5625</v>
      </c>
      <c r="AM70" s="144"/>
      <c r="AN70" s="124">
        <v>2</v>
      </c>
      <c r="AO70" s="124">
        <v>2</v>
      </c>
      <c r="AP70" s="124"/>
    </row>
    <row r="71" spans="1:42">
      <c r="K71" s="25">
        <f>AVERAGE(K2:K70)</f>
        <v>7.7186072898550719</v>
      </c>
      <c r="Q71" s="25">
        <f>AVERAGE(Q2:Q70)</f>
        <v>9.839968752028982</v>
      </c>
      <c r="W71" s="25">
        <f>AVERAGE(W2:W70)</f>
        <v>6.1933243913043503</v>
      </c>
      <c r="AD71" s="25">
        <f>AVERAGE(AD2:AD70)</f>
        <v>8.507407208211923</v>
      </c>
      <c r="AL71" s="25">
        <f>AVERAGE(AL2:AL70)</f>
        <v>8.3778351449275359</v>
      </c>
      <c r="AM71" s="145"/>
    </row>
    <row r="75" spans="1:42">
      <c r="A75" t="s">
        <v>539</v>
      </c>
      <c r="B75">
        <f>MEDIAN(B2:B70)</f>
        <v>13</v>
      </c>
      <c r="C75">
        <f>MEDIAN(C2:C70)</f>
        <v>0</v>
      </c>
    </row>
  </sheetData>
  <autoFilter ref="B1:C1">
    <sortState ref="B2:C71">
      <sortCondition ref="B1"/>
    </sortState>
  </autoFilter>
  <conditionalFormatting sqref="G2">
    <cfRule type="colorScale" priority="101">
      <colorScale>
        <cfvo type="min" val="0"/>
        <cfvo type="max" val="0"/>
        <color rgb="FFFF7128"/>
        <color rgb="FFFFEF9C"/>
      </colorScale>
    </cfRule>
  </conditionalFormatting>
  <conditionalFormatting sqref="M7 G2:G70">
    <cfRule type="cellIs" dxfId="341" priority="52" operator="equal">
      <formula>"TIENDEASERAGRESIVO"</formula>
    </cfRule>
  </conditionalFormatting>
  <conditionalFormatting sqref="S2:S70">
    <cfRule type="cellIs" dxfId="340" priority="49" operator="equal">
      <formula>"TIENDEASERAGRESIVO"</formula>
    </cfRule>
    <cfRule type="cellIs" dxfId="339" priority="50" operator="equal">
      <formula>"POSITIVO"</formula>
    </cfRule>
    <cfRule type="cellIs" dxfId="338" priority="51" operator="equal">
      <formula>"MUYPOSITIVO"</formula>
    </cfRule>
  </conditionalFormatting>
  <conditionalFormatting sqref="F2:G70 P2:Q70 V2:W70 J2:K70">
    <cfRule type="cellIs" dxfId="337" priority="106" operator="between">
      <formula>4</formula>
      <formula>7</formula>
    </cfRule>
  </conditionalFormatting>
  <conditionalFormatting sqref="M2:M70 G2:G70 S2:S70">
    <cfRule type="cellIs" dxfId="336" priority="45" operator="equal">
      <formula>"TIENDEASERAGRESIVO"</formula>
    </cfRule>
    <cfRule type="cellIs" dxfId="335" priority="46" operator="equal">
      <formula>"POSITIVO"</formula>
    </cfRule>
    <cfRule type="cellIs" dxfId="334" priority="47" operator="equal">
      <formula>"MUY POSITIVO"</formula>
    </cfRule>
    <cfRule type="cellIs" dxfId="333" priority="48" operator="equal">
      <formula>"MUY POSITIVO"</formula>
    </cfRule>
    <cfRule type="cellIs" dxfId="332" priority="102" operator="equal">
      <formula>"MUY POSITIVO"</formula>
    </cfRule>
  </conditionalFormatting>
  <conditionalFormatting sqref="F2:F70 P2:Q70 V2:W70 J2:K70">
    <cfRule type="cellIs" dxfId="331" priority="43" operator="greaterThan">
      <formula>7</formula>
    </cfRule>
    <cfRule type="cellIs" dxfId="330" priority="44" operator="between">
      <formula>0</formula>
      <formula>4</formula>
    </cfRule>
  </conditionalFormatting>
  <conditionalFormatting sqref="E2:E70">
    <cfRule type="cellIs" dxfId="329" priority="40" operator="between">
      <formula>4</formula>
      <formula>7</formula>
    </cfRule>
    <cfRule type="cellIs" dxfId="328" priority="41" operator="lessThan">
      <formula>4</formula>
    </cfRule>
    <cfRule type="cellIs" dxfId="327" priority="42" operator="greaterThan">
      <formula>7</formula>
    </cfRule>
  </conditionalFormatting>
  <conditionalFormatting sqref="AK1:AK1048576">
    <cfRule type="cellIs" dxfId="326" priority="36" operator="equal">
      <formula>"POSTIVO"</formula>
    </cfRule>
  </conditionalFormatting>
  <conditionalFormatting sqref="AK2 AE2:AE70">
    <cfRule type="cellIs" dxfId="325" priority="35" operator="equal">
      <formula>"POSITIVO"</formula>
    </cfRule>
  </conditionalFormatting>
  <conditionalFormatting sqref="AK2:AK70">
    <cfRule type="cellIs" dxfId="324" priority="33" operator="equal">
      <formula>"TIENDEASERAGRESIVO"</formula>
    </cfRule>
    <cfRule type="cellIs" dxfId="323" priority="34" operator="equal">
      <formula>"POSITIVO"</formula>
    </cfRule>
  </conditionalFormatting>
  <conditionalFormatting sqref="AI2:AI70">
    <cfRule type="cellIs" dxfId="322" priority="27" operator="greaterThan">
      <formula>7</formula>
    </cfRule>
    <cfRule type="cellIs" dxfId="321" priority="28" operator="between">
      <formula>4</formula>
      <formula>7</formula>
    </cfRule>
    <cfRule type="cellIs" dxfId="320" priority="29" operator="between">
      <formula>4</formula>
      <formula>7</formula>
    </cfRule>
    <cfRule type="cellIs" dxfId="319" priority="30" operator="lessThan">
      <formula>4</formula>
    </cfRule>
    <cfRule type="cellIs" dxfId="318" priority="31" operator="equal">
      <formula>"&lt; 4"</formula>
    </cfRule>
    <cfRule type="cellIs" dxfId="317" priority="32" operator="equal">
      <formula>"&lt;4"</formula>
    </cfRule>
  </conditionalFormatting>
  <conditionalFormatting sqref="AB2:AB52 AD2:AD70 AL2:AM70">
    <cfRule type="cellIs" dxfId="316" priority="24" operator="greaterThan">
      <formula>7</formula>
    </cfRule>
    <cfRule type="cellIs" dxfId="315" priority="25" operator="between">
      <formula>4</formula>
      <formula>7</formula>
    </cfRule>
    <cfRule type="cellIs" dxfId="314" priority="26" operator="lessThan">
      <formula>4</formula>
    </cfRule>
  </conditionalFormatting>
  <conditionalFormatting sqref="AB2:AB70">
    <cfRule type="cellIs" dxfId="313" priority="19" operator="lessThan">
      <formula>4</formula>
    </cfRule>
  </conditionalFormatting>
  <conditionalFormatting sqref="F54">
    <cfRule type="cellIs" dxfId="312" priority="10" operator="between">
      <formula>4</formula>
      <formula>7</formula>
    </cfRule>
    <cfRule type="cellIs" dxfId="311" priority="11" operator="lessThan">
      <formula>4</formula>
    </cfRule>
    <cfRule type="cellIs" dxfId="310" priority="12" operator="greaterThan">
      <formula>7</formula>
    </cfRule>
  </conditionalFormatting>
  <conditionalFormatting sqref="K2:K5">
    <cfRule type="cellIs" dxfId="309" priority="7" operator="greaterThan">
      <formula>7</formula>
    </cfRule>
    <cfRule type="cellIs" dxfId="308" priority="8" operator="between">
      <formula>4</formula>
      <formula>7</formula>
    </cfRule>
    <cfRule type="cellIs" dxfId="307" priority="9" operator="lessThan">
      <formula>4</formula>
    </cfRule>
  </conditionalFormatting>
  <conditionalFormatting sqref="Q2">
    <cfRule type="cellIs" dxfId="306" priority="4" operator="greaterThan">
      <formula>7</formula>
    </cfRule>
    <cfRule type="cellIs" dxfId="305" priority="5" operator="between">
      <formula>4</formula>
      <formula>7</formula>
    </cfRule>
    <cfRule type="cellIs" dxfId="304" priority="6" operator="lessThan">
      <formula>4</formula>
    </cfRule>
  </conditionalFormatting>
  <conditionalFormatting sqref="W2">
    <cfRule type="cellIs" dxfId="303" priority="1" operator="greaterThan">
      <formula>7</formula>
    </cfRule>
    <cfRule type="cellIs" dxfId="302" priority="2" operator="between">
      <formula>4</formula>
      <formula>7</formula>
    </cfRule>
    <cfRule type="cellIs" dxfId="301" priority="3" operator="lessThan">
      <formula>4</formula>
    </cfRule>
  </conditionalFormatting>
  <pageMargins left="0.7" right="0.7" top="0.75" bottom="0.75" header="0.3" footer="0.3"/>
  <pageSetup paperSize="9" orientation="portrait" horizontalDpi="300" verticalDpi="300" r:id="rId1"/>
  <tableParts count="1">
    <tablePart r:id="rId2"/>
  </tableParts>
</worksheet>
</file>

<file path=xl/worksheets/sheet13.xml><?xml version="1.0" encoding="utf-8"?>
<worksheet xmlns="http://schemas.openxmlformats.org/spreadsheetml/2006/main" xmlns:r="http://schemas.openxmlformats.org/officeDocument/2006/relationships">
  <dimension ref="A1:D113"/>
  <sheetViews>
    <sheetView workbookViewId="0">
      <selection activeCell="C72" sqref="C72"/>
    </sheetView>
  </sheetViews>
  <sheetFormatPr baseColWidth="10" defaultRowHeight="15"/>
  <cols>
    <col min="1" max="1" width="44.7109375" customWidth="1"/>
    <col min="2" max="2" width="18.28515625" customWidth="1"/>
    <col min="3" max="3" width="12.7109375" customWidth="1"/>
    <col min="4" max="4" width="20.85546875" customWidth="1"/>
  </cols>
  <sheetData>
    <row r="1" spans="1:4">
      <c r="A1" t="s">
        <v>575</v>
      </c>
      <c r="B1" s="54" t="s">
        <v>574</v>
      </c>
      <c r="C1" s="58" t="s">
        <v>430</v>
      </c>
      <c r="D1" s="84" t="s">
        <v>502</v>
      </c>
    </row>
    <row r="2" spans="1:4" ht="25.5">
      <c r="A2" s="31" t="s">
        <v>287</v>
      </c>
      <c r="B2" s="16">
        <v>49</v>
      </c>
      <c r="C2" s="16">
        <v>7.8120249999999993</v>
      </c>
      <c r="D2" s="85">
        <v>39.008639268722533</v>
      </c>
    </row>
    <row r="3" spans="1:4" ht="38.25">
      <c r="A3" s="32" t="s">
        <v>301</v>
      </c>
      <c r="B3" s="16">
        <v>33.0625</v>
      </c>
      <c r="C3" s="16">
        <v>26.291256250000004</v>
      </c>
      <c r="D3" s="85">
        <v>62.591172960064171</v>
      </c>
    </row>
    <row r="4" spans="1:4" ht="51">
      <c r="A4" s="31" t="s">
        <v>306</v>
      </c>
      <c r="B4" s="16">
        <v>8.0953798186049433</v>
      </c>
      <c r="C4" s="16">
        <v>18.0625</v>
      </c>
      <c r="D4" s="85">
        <v>20.521738897465969</v>
      </c>
    </row>
    <row r="5" spans="1:4" ht="25.5">
      <c r="A5" s="32" t="s">
        <v>376</v>
      </c>
      <c r="B5" s="16">
        <v>16</v>
      </c>
      <c r="C5" s="16">
        <v>8.2943999999999996</v>
      </c>
      <c r="D5" s="85">
        <v>10.889999999999999</v>
      </c>
    </row>
    <row r="6" spans="1:4" ht="38.25">
      <c r="A6" s="32" t="s">
        <v>378</v>
      </c>
      <c r="B6" s="16">
        <v>14.0625</v>
      </c>
      <c r="C6" s="16">
        <v>9.7968999999999991</v>
      </c>
      <c r="D6" s="85">
        <v>11.314049586774413</v>
      </c>
    </row>
    <row r="7" spans="1:4">
      <c r="A7" s="31" t="s">
        <v>383</v>
      </c>
      <c r="B7" s="16">
        <v>7.1111111111288903</v>
      </c>
      <c r="C7" s="16">
        <v>8.2943999999999996</v>
      </c>
      <c r="D7" s="85">
        <v>7.0428994083044376</v>
      </c>
    </row>
    <row r="8" spans="1:4" ht="38.25">
      <c r="A8" s="32" t="s">
        <v>288</v>
      </c>
      <c r="B8" s="16">
        <v>45.5625</v>
      </c>
      <c r="C8" s="16">
        <v>1.6899999999999971E-2</v>
      </c>
      <c r="D8" s="85">
        <v>38.21487603305561</v>
      </c>
    </row>
    <row r="9" spans="1:4" ht="25.5">
      <c r="A9" s="31" t="s">
        <v>289</v>
      </c>
      <c r="B9" s="16">
        <v>13.058367768621322</v>
      </c>
      <c r="C9" s="16">
        <v>3.0625</v>
      </c>
      <c r="D9" s="85">
        <v>47.020408163267263</v>
      </c>
    </row>
    <row r="10" spans="1:4" ht="25.5">
      <c r="A10" s="31" t="s">
        <v>295</v>
      </c>
      <c r="B10" s="16">
        <v>16.673611111083886</v>
      </c>
      <c r="C10" s="16">
        <v>5.8777777782889565E-3</v>
      </c>
      <c r="D10" s="85">
        <v>23.646289888512044</v>
      </c>
    </row>
    <row r="11" spans="1:4" ht="25.5">
      <c r="A11" s="31" t="s">
        <v>124</v>
      </c>
      <c r="B11" s="16">
        <v>12.665224913482247</v>
      </c>
      <c r="C11" s="16">
        <v>4.9729000000000019</v>
      </c>
      <c r="D11" s="85">
        <v>8.2086797682014865</v>
      </c>
    </row>
    <row r="12" spans="1:4" ht="38.25">
      <c r="A12" s="32" t="s">
        <v>346</v>
      </c>
      <c r="B12" s="16">
        <v>12.25</v>
      </c>
      <c r="C12" s="16">
        <v>0.13322500000000015</v>
      </c>
      <c r="D12" s="85">
        <v>9.2815804017686716</v>
      </c>
    </row>
    <row r="13" spans="1:4" ht="38.25">
      <c r="A13" s="32" t="s">
        <v>361</v>
      </c>
      <c r="B13" s="16">
        <v>47.537396121948966</v>
      </c>
      <c r="C13" s="16">
        <v>4.4944000000000006</v>
      </c>
      <c r="D13" s="85">
        <v>74.364648352452562</v>
      </c>
    </row>
    <row r="14" spans="1:4">
      <c r="A14" s="32" t="s">
        <v>372</v>
      </c>
      <c r="B14" s="16">
        <v>11.673611111133891</v>
      </c>
      <c r="C14" s="16">
        <v>0.3249000000000003</v>
      </c>
      <c r="D14" s="85">
        <v>8.5610425240059218</v>
      </c>
    </row>
    <row r="15" spans="1:4">
      <c r="A15" s="32" t="s">
        <v>294</v>
      </c>
      <c r="B15" s="16">
        <v>7.5625</v>
      </c>
      <c r="C15" s="16">
        <v>45.5625</v>
      </c>
      <c r="D15" s="85">
        <v>3.442001385042528</v>
      </c>
    </row>
    <row r="16" spans="1:4" ht="26.25" thickBot="1">
      <c r="A16" s="34" t="s">
        <v>311</v>
      </c>
      <c r="B16" s="16">
        <v>12.25</v>
      </c>
      <c r="C16" s="16">
        <v>11.424399999999999</v>
      </c>
      <c r="D16" s="85">
        <v>6.25E-2</v>
      </c>
    </row>
    <row r="17" spans="1:4">
      <c r="A17" s="32" t="s">
        <v>312</v>
      </c>
      <c r="B17" s="16">
        <v>12.001275510233775</v>
      </c>
      <c r="C17" s="16">
        <v>45.5625</v>
      </c>
      <c r="D17" s="85">
        <v>3.3611111111098886</v>
      </c>
    </row>
    <row r="18" spans="1:4">
      <c r="A18" s="31" t="s">
        <v>343</v>
      </c>
      <c r="B18" s="16">
        <v>7.3673469387987751</v>
      </c>
      <c r="C18" s="16">
        <v>15.054399999999999</v>
      </c>
      <c r="D18" s="85">
        <v>2.1360946745607099</v>
      </c>
    </row>
    <row r="19" spans="1:4">
      <c r="A19" s="32" t="s">
        <v>357</v>
      </c>
      <c r="B19" s="16">
        <v>32.111111111148894</v>
      </c>
      <c r="C19" s="16">
        <v>64</v>
      </c>
      <c r="D19" s="85">
        <v>0.53250547845181895</v>
      </c>
    </row>
    <row r="20" spans="1:4">
      <c r="A20" s="31" t="s">
        <v>362</v>
      </c>
      <c r="B20" s="16">
        <v>45.5625</v>
      </c>
      <c r="C20" s="16">
        <v>60.0625</v>
      </c>
      <c r="D20" s="85">
        <v>1.0519395134779224</v>
      </c>
    </row>
    <row r="21" spans="1:4">
      <c r="A21" s="31" t="s">
        <v>385</v>
      </c>
      <c r="B21" s="16">
        <v>13.795918367378775</v>
      </c>
      <c r="C21" s="16">
        <v>23.814399999999999</v>
      </c>
      <c r="D21" s="85">
        <v>0.77718144044599724</v>
      </c>
    </row>
    <row r="22" spans="1:4">
      <c r="A22" s="31" t="s">
        <v>317</v>
      </c>
      <c r="B22" s="16">
        <v>10.5625</v>
      </c>
      <c r="C22" s="16">
        <v>0.43560000000000021</v>
      </c>
      <c r="D22" s="85">
        <v>1.3369140625</v>
      </c>
    </row>
    <row r="23" spans="1:4" ht="25.5">
      <c r="A23" s="32" t="s">
        <v>285</v>
      </c>
      <c r="B23" s="16">
        <v>7.5625</v>
      </c>
      <c r="C23" s="16">
        <v>39.0625</v>
      </c>
      <c r="D23" s="85">
        <v>6.2132893598639383</v>
      </c>
    </row>
    <row r="24" spans="1:4">
      <c r="A24" s="31" t="s">
        <v>313</v>
      </c>
      <c r="B24" s="16">
        <v>10.331632653088775</v>
      </c>
      <c r="C24" s="16">
        <v>42.25</v>
      </c>
      <c r="D24" s="85">
        <v>4.2387543252604836</v>
      </c>
    </row>
    <row r="25" spans="1:4" ht="25.5">
      <c r="A25" s="31" t="s">
        <v>350</v>
      </c>
      <c r="B25" s="16">
        <v>9</v>
      </c>
      <c r="C25" s="16">
        <v>1.625625000000001</v>
      </c>
      <c r="D25" s="85">
        <v>6.1349785679017845</v>
      </c>
    </row>
    <row r="26" spans="1:4" ht="25.5">
      <c r="A26" s="31" t="s">
        <v>286</v>
      </c>
      <c r="B26" s="16">
        <v>0.14927685950132236</v>
      </c>
      <c r="C26" s="16">
        <v>33.0625</v>
      </c>
      <c r="D26" s="85">
        <v>9.5238007256083588</v>
      </c>
    </row>
    <row r="27" spans="1:4" ht="25.5">
      <c r="A27" s="31" t="s">
        <v>327</v>
      </c>
      <c r="B27" s="16">
        <v>0.85207100592284024</v>
      </c>
      <c r="C27" s="16">
        <v>8.2943999999999996</v>
      </c>
      <c r="D27" s="85">
        <v>10.658304498270279</v>
      </c>
    </row>
    <row r="28" spans="1:4" ht="25.5">
      <c r="A28" s="32" t="s">
        <v>328</v>
      </c>
      <c r="B28" s="16">
        <v>1.8595041321322326E-2</v>
      </c>
      <c r="C28" s="16">
        <v>30.25</v>
      </c>
      <c r="D28" s="85">
        <v>7.4104938271592857</v>
      </c>
    </row>
    <row r="29" spans="1:4" ht="25.5">
      <c r="A29" s="31" t="s">
        <v>345</v>
      </c>
      <c r="B29" s="16">
        <v>1.0727040816237758</v>
      </c>
      <c r="C29" s="16">
        <v>4.9000000000000397E-3</v>
      </c>
      <c r="D29" s="85">
        <v>33.506286982253869</v>
      </c>
    </row>
    <row r="30" spans="1:4" ht="25.5">
      <c r="A30" s="32" t="s">
        <v>365</v>
      </c>
      <c r="B30" s="16">
        <v>9.3364197533580121E-2</v>
      </c>
      <c r="C30" s="16">
        <v>5.5224999999999982</v>
      </c>
      <c r="D30" s="85">
        <v>13.201111111086888</v>
      </c>
    </row>
    <row r="31" spans="1:4">
      <c r="A31" s="32" t="s">
        <v>374</v>
      </c>
      <c r="B31" s="16">
        <v>0.25</v>
      </c>
      <c r="C31" s="16">
        <v>6.8644000000000007</v>
      </c>
      <c r="D31" s="85">
        <v>55.449298469409023</v>
      </c>
    </row>
    <row r="32" spans="1:4">
      <c r="A32" s="31" t="s">
        <v>284</v>
      </c>
      <c r="B32" s="16">
        <v>0.5625</v>
      </c>
      <c r="C32" s="16">
        <v>68.0625</v>
      </c>
      <c r="D32" s="85">
        <v>0.5625</v>
      </c>
    </row>
    <row r="33" spans="1:4" ht="38.25">
      <c r="A33" s="31" t="s">
        <v>291</v>
      </c>
      <c r="B33" s="16">
        <v>0.25</v>
      </c>
      <c r="C33" s="16">
        <v>72.25</v>
      </c>
      <c r="D33" s="85">
        <v>0.12706325404670918</v>
      </c>
    </row>
    <row r="34" spans="1:4">
      <c r="A34" s="31" t="s">
        <v>293</v>
      </c>
      <c r="B34" s="16">
        <v>1.5625</v>
      </c>
      <c r="C34" s="16">
        <v>31.696899999999999</v>
      </c>
      <c r="D34" s="85">
        <v>0.390625</v>
      </c>
    </row>
    <row r="35" spans="1:4" ht="25.5">
      <c r="A35" s="31" t="s">
        <v>300</v>
      </c>
      <c r="B35" s="16">
        <v>2.25</v>
      </c>
      <c r="C35" s="16">
        <v>56.25</v>
      </c>
      <c r="D35" s="85">
        <v>1.6553019036296712</v>
      </c>
    </row>
    <row r="36" spans="1:4" ht="25.5">
      <c r="A36" s="32" t="s">
        <v>314</v>
      </c>
      <c r="B36" s="16">
        <v>0</v>
      </c>
      <c r="C36" s="16">
        <v>81</v>
      </c>
      <c r="D36" s="85">
        <v>0.87890625</v>
      </c>
    </row>
    <row r="37" spans="1:4" ht="38.25">
      <c r="A37" s="32" t="s">
        <v>316</v>
      </c>
      <c r="B37" s="16">
        <v>0</v>
      </c>
      <c r="C37" s="16">
        <v>47.334399999999995</v>
      </c>
      <c r="D37" s="85">
        <v>0.36862244897976526</v>
      </c>
    </row>
    <row r="38" spans="1:4">
      <c r="A38" s="32" t="s">
        <v>322</v>
      </c>
      <c r="B38" s="16">
        <v>0</v>
      </c>
      <c r="C38" s="16">
        <v>47.334399999999995</v>
      </c>
      <c r="D38" s="85">
        <v>1.0968316289318847</v>
      </c>
    </row>
    <row r="39" spans="1:4" ht="25.5">
      <c r="A39" s="31" t="s">
        <v>325</v>
      </c>
      <c r="B39" s="16">
        <v>4.8155864197335809</v>
      </c>
      <c r="C39" s="16">
        <v>45.5625</v>
      </c>
      <c r="D39" s="85">
        <v>3.3611111111098886</v>
      </c>
    </row>
    <row r="40" spans="1:4" ht="38.25">
      <c r="A40" s="32" t="s">
        <v>330</v>
      </c>
      <c r="B40" s="16">
        <v>0</v>
      </c>
      <c r="C40" s="16">
        <v>81</v>
      </c>
      <c r="D40" s="85">
        <v>0.11111111111088891</v>
      </c>
    </row>
    <row r="41" spans="1:4" ht="25.5">
      <c r="A41" s="32" t="s">
        <v>332</v>
      </c>
      <c r="B41" s="16">
        <v>0</v>
      </c>
      <c r="C41" s="16">
        <v>81</v>
      </c>
      <c r="D41" s="85">
        <v>4.7258979206124763E-2</v>
      </c>
    </row>
    <row r="42" spans="1:4" ht="38.25">
      <c r="A42" s="32" t="s">
        <v>336</v>
      </c>
      <c r="B42" s="16">
        <v>0</v>
      </c>
      <c r="C42" s="16">
        <v>81</v>
      </c>
      <c r="D42" s="85">
        <v>3.1141868512006923E-2</v>
      </c>
    </row>
    <row r="43" spans="1:4">
      <c r="A43" s="31" t="s">
        <v>337</v>
      </c>
      <c r="B43" s="16">
        <v>6.25E-2</v>
      </c>
      <c r="C43" s="16">
        <v>76.5625</v>
      </c>
      <c r="D43" s="85">
        <v>6.25E-2</v>
      </c>
    </row>
    <row r="44" spans="1:4">
      <c r="A44" s="32" t="s">
        <v>342</v>
      </c>
      <c r="B44" s="16">
        <v>0</v>
      </c>
      <c r="C44" s="16">
        <v>81</v>
      </c>
      <c r="D44" s="85">
        <v>1.0850694444513889E-2</v>
      </c>
    </row>
    <row r="45" spans="1:4" ht="25.5">
      <c r="A45" s="32" t="s">
        <v>344</v>
      </c>
      <c r="B45" s="16">
        <v>0.3686224489761224</v>
      </c>
      <c r="C45" s="16">
        <v>45.5625</v>
      </c>
      <c r="D45" s="85">
        <v>3.471123866212265</v>
      </c>
    </row>
    <row r="46" spans="1:4" ht="25.5">
      <c r="A46" s="31" t="s">
        <v>348</v>
      </c>
      <c r="B46" s="16">
        <v>3.0625</v>
      </c>
      <c r="C46" s="16">
        <v>52.5625</v>
      </c>
      <c r="D46" s="85">
        <v>2.4591942148766033</v>
      </c>
    </row>
    <row r="47" spans="1:4" ht="25.5">
      <c r="A47" s="31" t="s">
        <v>358</v>
      </c>
      <c r="B47" s="16">
        <v>2.25</v>
      </c>
      <c r="C47" s="16">
        <v>28.944399999999998</v>
      </c>
      <c r="D47" s="85">
        <v>1.5625E-2</v>
      </c>
    </row>
    <row r="48" spans="1:4" ht="38.25">
      <c r="A48" s="32" t="s">
        <v>359</v>
      </c>
      <c r="B48" s="16">
        <v>6.25E-2</v>
      </c>
      <c r="C48" s="16">
        <v>76.5625</v>
      </c>
      <c r="D48" s="85">
        <v>1.8595041322413224E-2</v>
      </c>
    </row>
    <row r="49" spans="1:4" ht="25.5">
      <c r="A49" s="31" t="s">
        <v>360</v>
      </c>
      <c r="B49" s="16">
        <v>0</v>
      </c>
      <c r="C49" s="16">
        <v>81</v>
      </c>
      <c r="D49" s="85">
        <v>0.10366448576695363</v>
      </c>
    </row>
    <row r="50" spans="1:4">
      <c r="A50" s="32" t="s">
        <v>363</v>
      </c>
      <c r="B50" s="16">
        <v>0.5625</v>
      </c>
      <c r="C50" s="16">
        <v>68.0625</v>
      </c>
      <c r="D50" s="85">
        <v>0.390625</v>
      </c>
    </row>
    <row r="51" spans="1:4" ht="25.5">
      <c r="A51" s="32" t="s">
        <v>367</v>
      </c>
      <c r="B51" s="16">
        <v>0</v>
      </c>
      <c r="C51" s="16">
        <v>81</v>
      </c>
      <c r="D51" s="85">
        <v>0</v>
      </c>
    </row>
    <row r="52" spans="1:4" ht="38.25">
      <c r="A52" s="33" t="s">
        <v>369</v>
      </c>
      <c r="B52" s="16">
        <v>0</v>
      </c>
      <c r="C52" s="16">
        <v>81</v>
      </c>
      <c r="D52" s="85">
        <v>2.4930747922404434E-2</v>
      </c>
    </row>
    <row r="53" spans="1:4" ht="25.5">
      <c r="A53" s="31" t="s">
        <v>375</v>
      </c>
      <c r="B53" s="16">
        <v>5.0625</v>
      </c>
      <c r="C53" s="16">
        <v>21.436899999999998</v>
      </c>
      <c r="D53" s="85">
        <v>2.2325919415911608</v>
      </c>
    </row>
    <row r="54" spans="1:4" ht="38.25">
      <c r="A54" s="32" t="s">
        <v>380</v>
      </c>
      <c r="B54" s="16">
        <v>1</v>
      </c>
      <c r="C54" s="16">
        <v>17.167211111083489</v>
      </c>
      <c r="D54" s="85">
        <v>8.6129489603279749E-2</v>
      </c>
    </row>
    <row r="55" spans="1:4" ht="26.25" thickBot="1">
      <c r="A55" s="34" t="s">
        <v>382</v>
      </c>
      <c r="B55" s="16">
        <v>0</v>
      </c>
      <c r="C55" s="16">
        <v>81</v>
      </c>
      <c r="D55" s="85">
        <v>2.7784722656250005</v>
      </c>
    </row>
    <row r="56" spans="1:4" ht="25.5">
      <c r="A56" s="32" t="s">
        <v>386</v>
      </c>
      <c r="B56" s="16">
        <v>0</v>
      </c>
      <c r="C56" s="16">
        <v>81</v>
      </c>
      <c r="D56" s="85">
        <v>2.995562130180178E-2</v>
      </c>
    </row>
    <row r="57" spans="1:4" ht="25.5">
      <c r="A57" s="31" t="s">
        <v>387</v>
      </c>
      <c r="B57" s="16">
        <v>0.25</v>
      </c>
      <c r="C57" s="16">
        <v>49</v>
      </c>
      <c r="D57" s="85">
        <v>2.3541186082270036</v>
      </c>
    </row>
    <row r="58" spans="1:4" ht="25.5">
      <c r="A58" s="32" t="s">
        <v>388</v>
      </c>
      <c r="B58" s="16">
        <v>1.5625</v>
      </c>
      <c r="C58" s="16">
        <v>39.0625</v>
      </c>
      <c r="D58" s="85">
        <v>3.5056586690813507</v>
      </c>
    </row>
    <row r="59" spans="1:4" ht="25.5">
      <c r="A59" s="32" t="s">
        <v>296</v>
      </c>
      <c r="B59" s="16">
        <v>1.5625</v>
      </c>
      <c r="C59" s="16">
        <v>5.6169000000000002</v>
      </c>
      <c r="D59" s="85">
        <v>6.25E-2</v>
      </c>
    </row>
    <row r="60" spans="1:4" ht="38.25">
      <c r="A60" s="32" t="s">
        <v>324</v>
      </c>
      <c r="B60" s="16">
        <v>0.84027777778388901</v>
      </c>
      <c r="C60" s="16">
        <v>3.010225000000001</v>
      </c>
      <c r="D60" s="85">
        <v>3.471123866212265</v>
      </c>
    </row>
    <row r="61" spans="1:4" ht="38.25">
      <c r="A61" s="31" t="s">
        <v>331</v>
      </c>
      <c r="B61" s="16">
        <v>0</v>
      </c>
      <c r="C61" s="16">
        <v>0.54760000000000031</v>
      </c>
      <c r="D61" s="85">
        <v>0.299072265625</v>
      </c>
    </row>
    <row r="62" spans="1:4" ht="38.25">
      <c r="A62" s="32" t="s">
        <v>351</v>
      </c>
      <c r="B62" s="16">
        <v>1.4792899407100591E-3</v>
      </c>
      <c r="C62" s="16">
        <v>0.42250000000000049</v>
      </c>
      <c r="D62" s="85">
        <v>1.5834027777769388</v>
      </c>
    </row>
    <row r="63" spans="1:4" ht="25.5">
      <c r="A63" s="31" t="s">
        <v>368</v>
      </c>
      <c r="B63" s="16">
        <v>1.8418367346861222</v>
      </c>
      <c r="C63" s="16">
        <v>4.3264000000000005</v>
      </c>
      <c r="D63" s="85">
        <v>0.72413553994161384</v>
      </c>
    </row>
    <row r="64" spans="1:4" ht="38.25">
      <c r="A64" s="32" t="s">
        <v>371</v>
      </c>
      <c r="B64" s="16">
        <v>9.0702947849433183E-3</v>
      </c>
      <c r="C64" s="16">
        <v>0.10890000000000005</v>
      </c>
      <c r="D64" s="85">
        <v>3.7140399660664798</v>
      </c>
    </row>
    <row r="65" spans="1:4" ht="25.5">
      <c r="A65" s="31" t="s">
        <v>379</v>
      </c>
      <c r="B65" s="16">
        <v>3.0625</v>
      </c>
      <c r="C65" s="16">
        <v>3.3489000000000004</v>
      </c>
      <c r="D65" s="85">
        <v>0.94344598226315091</v>
      </c>
    </row>
    <row r="66" spans="1:4" ht="38.25">
      <c r="A66" s="32" t="s">
        <v>384</v>
      </c>
      <c r="B66" s="16">
        <v>0</v>
      </c>
      <c r="C66" s="16">
        <v>0.68890000000000007</v>
      </c>
      <c r="D66" s="85">
        <v>0.13169875130040062</v>
      </c>
    </row>
    <row r="67" spans="1:4" ht="38.25">
      <c r="A67" s="32" t="s">
        <v>309</v>
      </c>
      <c r="B67" s="16">
        <v>0.415685595573975</v>
      </c>
      <c r="C67" s="16">
        <v>39.0625</v>
      </c>
      <c r="D67" s="85">
        <v>4.7028461330457976</v>
      </c>
    </row>
    <row r="68" spans="1:4" ht="25.5">
      <c r="A68" s="31" t="s">
        <v>335</v>
      </c>
      <c r="B68" s="16">
        <v>3.7808641975135808</v>
      </c>
      <c r="C68" s="16">
        <v>42.25</v>
      </c>
      <c r="D68" s="85">
        <v>4.7258979206037814</v>
      </c>
    </row>
    <row r="69" spans="1:4">
      <c r="A69" s="32" t="s">
        <v>340</v>
      </c>
      <c r="B69" s="16">
        <v>5.0625</v>
      </c>
      <c r="C69" s="16">
        <v>45.5625</v>
      </c>
      <c r="D69" s="85">
        <v>4.515625</v>
      </c>
    </row>
    <row r="70" spans="1:4" ht="39" thickBot="1">
      <c r="A70" s="83" t="s">
        <v>341</v>
      </c>
      <c r="B70" s="16">
        <v>1.1995464852649433</v>
      </c>
      <c r="C70" s="16">
        <v>15.054399999999999</v>
      </c>
      <c r="D70" s="85">
        <v>6.4682183801763404</v>
      </c>
    </row>
    <row r="71" spans="1:4" ht="15.75" thickBot="1">
      <c r="A71" t="s">
        <v>576</v>
      </c>
      <c r="B71" s="62">
        <v>7.2283473473451281</v>
      </c>
      <c r="C71" s="16">
        <v>33.88158326288206</v>
      </c>
      <c r="D71" s="23">
        <v>8.365494298108862</v>
      </c>
    </row>
    <row r="72" spans="1:4">
      <c r="A72" t="s">
        <v>577</v>
      </c>
      <c r="B72" s="38">
        <f>AVERAGE(B69,B53,B39,B2:B25)</f>
        <v>17.400002702088393</v>
      </c>
      <c r="C72">
        <f>AVERAGE(C67:C70,C63,C59,C30:C58,C26:C28,C23:C24,C15:C21,C13,C11,C2:C7)</f>
        <v>42.25623077020154</v>
      </c>
      <c r="D72">
        <f>AVERAGE(D26:D31,D23:D25,D67:D70,D4:D14,D2:D3)</f>
        <v>20.285189636662878</v>
      </c>
    </row>
    <row r="73" spans="1:4">
      <c r="B73" s="38"/>
    </row>
    <row r="74" spans="1:4">
      <c r="B74" s="38"/>
    </row>
    <row r="75" spans="1:4">
      <c r="B75" s="38"/>
    </row>
    <row r="76" spans="1:4">
      <c r="B76" s="38"/>
    </row>
    <row r="77" spans="1:4">
      <c r="B77" s="38"/>
    </row>
    <row r="78" spans="1:4">
      <c r="B78" s="38"/>
    </row>
    <row r="79" spans="1:4">
      <c r="B79" s="38"/>
    </row>
    <row r="80" spans="1:4">
      <c r="B80" s="38"/>
    </row>
    <row r="81" spans="2:2">
      <c r="B81" s="38"/>
    </row>
    <row r="82" spans="2:2">
      <c r="B82" s="38"/>
    </row>
    <row r="83" spans="2:2">
      <c r="B83" s="38"/>
    </row>
    <row r="84" spans="2:2">
      <c r="B84" s="38"/>
    </row>
    <row r="85" spans="2:2">
      <c r="B85" s="38"/>
    </row>
    <row r="86" spans="2:2">
      <c r="B86" s="38"/>
    </row>
    <row r="87" spans="2:2">
      <c r="B87" s="38"/>
    </row>
    <row r="88" spans="2:2">
      <c r="B88" s="38"/>
    </row>
    <row r="89" spans="2:2">
      <c r="B89" s="38"/>
    </row>
    <row r="90" spans="2:2">
      <c r="B90" s="38"/>
    </row>
    <row r="91" spans="2:2">
      <c r="B91" s="38"/>
    </row>
    <row r="92" spans="2:2">
      <c r="B92" s="38"/>
    </row>
    <row r="93" spans="2:2">
      <c r="B93" s="38"/>
    </row>
    <row r="94" spans="2:2">
      <c r="B94" s="38"/>
    </row>
    <row r="95" spans="2:2">
      <c r="B95" s="38"/>
    </row>
    <row r="96" spans="2:2">
      <c r="B96" s="38"/>
    </row>
    <row r="97" spans="2:2">
      <c r="B97" s="38"/>
    </row>
    <row r="98" spans="2:2">
      <c r="B98" s="38"/>
    </row>
    <row r="99" spans="2:2">
      <c r="B99" s="38"/>
    </row>
    <row r="100" spans="2:2">
      <c r="B100" s="38"/>
    </row>
    <row r="101" spans="2:2">
      <c r="B101" s="38"/>
    </row>
    <row r="102" spans="2:2">
      <c r="B102" s="38"/>
    </row>
    <row r="103" spans="2:2">
      <c r="B103" s="38"/>
    </row>
    <row r="104" spans="2:2">
      <c r="B104" s="38"/>
    </row>
    <row r="105" spans="2:2">
      <c r="B105" s="38"/>
    </row>
    <row r="106" spans="2:2">
      <c r="B106" s="38"/>
    </row>
    <row r="107" spans="2:2">
      <c r="B107" s="38"/>
    </row>
    <row r="108" spans="2:2">
      <c r="B108" s="38"/>
    </row>
    <row r="109" spans="2:2">
      <c r="B109" s="38"/>
    </row>
    <row r="110" spans="2:2">
      <c r="B110" s="38"/>
    </row>
    <row r="111" spans="2:2">
      <c r="B111" s="38"/>
    </row>
    <row r="112" spans="2:2">
      <c r="B112" s="38"/>
    </row>
    <row r="113" spans="2:2">
      <c r="B113" s="38"/>
    </row>
  </sheetData>
  <conditionalFormatting sqref="B2:B71">
    <cfRule type="cellIs" dxfId="267" priority="7" operator="between">
      <formula>4</formula>
      <formula>7</formula>
    </cfRule>
    <cfRule type="cellIs" dxfId="266" priority="8" operator="lessThan">
      <formula>4</formula>
    </cfRule>
    <cfRule type="cellIs" dxfId="265" priority="9" operator="greaterThan">
      <formula>7</formula>
    </cfRule>
  </conditionalFormatting>
  <conditionalFormatting sqref="C2:C71">
    <cfRule type="cellIs" dxfId="264" priority="4" operator="between">
      <formula>4</formula>
      <formula>7</formula>
    </cfRule>
    <cfRule type="cellIs" dxfId="263" priority="5" operator="lessThan">
      <formula>4</formula>
    </cfRule>
    <cfRule type="cellIs" dxfId="262" priority="6" operator="greaterThan">
      <formula>7</formula>
    </cfRule>
  </conditionalFormatting>
  <conditionalFormatting sqref="D2:D71">
    <cfRule type="cellIs" dxfId="261" priority="3" operator="greaterThan">
      <formula>7</formula>
    </cfRule>
  </conditionalFormatting>
  <conditionalFormatting sqref="D2:D71">
    <cfRule type="cellIs" dxfId="260" priority="2" operator="between">
      <formula>4</formula>
      <formula>7</formula>
    </cfRule>
  </conditionalFormatting>
  <conditionalFormatting sqref="D2:D71">
    <cfRule type="cellIs" dxfId="259" priority="1" operator="lessThan">
      <formula>4</formula>
    </cfRule>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dimension ref="A1:AQ176"/>
  <sheetViews>
    <sheetView zoomScale="90" zoomScaleNormal="90" workbookViewId="0">
      <pane ySplit="1" topLeftCell="A163" activePane="bottomLeft" state="frozen"/>
      <selection activeCell="B1" sqref="B1"/>
      <selection pane="bottomLeft" activeCell="A175" sqref="A175"/>
    </sheetView>
  </sheetViews>
  <sheetFormatPr baseColWidth="10" defaultRowHeight="15"/>
  <cols>
    <col min="1" max="1" width="80" customWidth="1"/>
    <col min="4" max="4" width="11.42578125" customWidth="1"/>
    <col min="5" max="5" width="0" hidden="1" customWidth="1"/>
    <col min="6" max="9" width="11.42578125" style="25" hidden="1" customWidth="1"/>
    <col min="10" max="10" width="11.42578125" hidden="1" customWidth="1"/>
    <col min="11" max="11" width="11.42578125" style="25" hidden="1" customWidth="1"/>
    <col min="12" max="13" width="0" hidden="1" customWidth="1"/>
    <col min="14" max="17" width="11.42578125" style="25" hidden="1" customWidth="1"/>
    <col min="18" max="18" width="11.42578125" hidden="1" customWidth="1"/>
    <col min="19" max="19" width="11.42578125" style="25" hidden="1" customWidth="1"/>
    <col min="20" max="20" width="0" hidden="1" customWidth="1"/>
    <col min="21" max="26" width="11.42578125" hidden="1" customWidth="1"/>
    <col min="27" max="28" width="0" hidden="1" customWidth="1"/>
    <col min="29" max="32" width="11.42578125" style="25" hidden="1" customWidth="1"/>
    <col min="33" max="33" width="11.42578125" hidden="1" customWidth="1"/>
    <col min="34" max="34" width="11.42578125" style="25" customWidth="1"/>
    <col min="41" max="41" width="11.42578125" style="25" customWidth="1"/>
    <col min="43" max="43" width="0" hidden="1" customWidth="1"/>
  </cols>
  <sheetData>
    <row r="1" spans="1:43" ht="64.5" customHeight="1">
      <c r="A1" t="s">
        <v>582</v>
      </c>
      <c r="B1" s="86" t="s">
        <v>583</v>
      </c>
      <c r="C1" s="86" t="s">
        <v>584</v>
      </c>
      <c r="D1" s="54" t="s">
        <v>414</v>
      </c>
      <c r="F1" s="89" t="s">
        <v>543</v>
      </c>
      <c r="G1" s="89" t="s">
        <v>544</v>
      </c>
      <c r="H1" s="89" t="s">
        <v>551</v>
      </c>
      <c r="I1" s="89" t="s">
        <v>545</v>
      </c>
      <c r="J1" s="88" t="s">
        <v>546</v>
      </c>
      <c r="K1" s="89" t="s">
        <v>590</v>
      </c>
      <c r="N1" s="89" t="s">
        <v>558</v>
      </c>
      <c r="O1" s="89" t="s">
        <v>559</v>
      </c>
      <c r="P1" s="89" t="s">
        <v>560</v>
      </c>
      <c r="Q1" s="89" t="s">
        <v>561</v>
      </c>
      <c r="R1" s="88" t="s">
        <v>547</v>
      </c>
      <c r="S1" s="89" t="s">
        <v>591</v>
      </c>
      <c r="U1" s="88" t="s">
        <v>562</v>
      </c>
      <c r="V1" s="88" t="s">
        <v>563</v>
      </c>
      <c r="W1" s="88" t="s">
        <v>564</v>
      </c>
      <c r="X1" s="88" t="s">
        <v>565</v>
      </c>
      <c r="Y1" s="88" t="s">
        <v>550</v>
      </c>
      <c r="Z1" s="88" t="s">
        <v>592</v>
      </c>
      <c r="AC1" s="89" t="s">
        <v>566</v>
      </c>
      <c r="AD1" s="89" t="s">
        <v>567</v>
      </c>
      <c r="AE1" s="89" t="s">
        <v>557</v>
      </c>
      <c r="AF1" s="89" t="s">
        <v>568</v>
      </c>
      <c r="AG1" s="88" t="s">
        <v>581</v>
      </c>
      <c r="AH1" s="89" t="s">
        <v>593</v>
      </c>
      <c r="AK1" s="88" t="s">
        <v>554</v>
      </c>
      <c r="AL1" s="88" t="s">
        <v>555</v>
      </c>
      <c r="AM1" s="88" t="s">
        <v>556</v>
      </c>
      <c r="AN1" s="88" t="s">
        <v>571</v>
      </c>
      <c r="AO1" s="91" t="s">
        <v>586</v>
      </c>
      <c r="AP1" s="91" t="s">
        <v>594</v>
      </c>
      <c r="AQ1" s="90" t="s">
        <v>573</v>
      </c>
    </row>
    <row r="2" spans="1:43">
      <c r="A2" s="15" t="s">
        <v>36</v>
      </c>
      <c r="B2">
        <v>5</v>
      </c>
      <c r="C2">
        <v>1</v>
      </c>
      <c r="D2" s="87">
        <v>1.5</v>
      </c>
      <c r="F2" s="25">
        <v>5</v>
      </c>
      <c r="G2" s="25">
        <v>1.08</v>
      </c>
      <c r="H2" s="25">
        <v>1.5489999999999999</v>
      </c>
      <c r="I2" s="25">
        <v>0.04</v>
      </c>
      <c r="J2" t="s">
        <v>542</v>
      </c>
      <c r="K2" s="25">
        <f t="shared" ref="K2:K33" si="0">POWER((D2-H2),2)</f>
        <v>2.4009999999999934E-3</v>
      </c>
      <c r="N2" s="25">
        <v>5</v>
      </c>
      <c r="O2" s="25">
        <v>1.08</v>
      </c>
      <c r="P2" s="25">
        <v>1.5489999999999999</v>
      </c>
      <c r="Q2" s="25">
        <v>0.04</v>
      </c>
      <c r="R2" t="s">
        <v>542</v>
      </c>
      <c r="S2" s="25">
        <f t="shared" ref="S2:S33" si="1">POWER((D2-P2),2)</f>
        <v>2.4009999999999934E-3</v>
      </c>
      <c r="U2" s="25">
        <v>5</v>
      </c>
      <c r="V2" s="25">
        <v>1</v>
      </c>
      <c r="W2" s="25">
        <v>5.1669999999999998</v>
      </c>
      <c r="X2" s="25">
        <v>1</v>
      </c>
      <c r="Y2" t="s">
        <v>549</v>
      </c>
      <c r="Z2">
        <f>POWER((D2-W2),2)</f>
        <v>13.446888999999999</v>
      </c>
      <c r="AC2" s="25">
        <v>5</v>
      </c>
      <c r="AD2" s="25">
        <v>1</v>
      </c>
      <c r="AE2" s="25">
        <v>3.5</v>
      </c>
      <c r="AF2" s="25">
        <v>1</v>
      </c>
      <c r="AG2" t="s">
        <v>542</v>
      </c>
      <c r="AH2" s="25">
        <f t="shared" ref="AH2:AH33" si="2">POWER((D2-AE2),2)</f>
        <v>4</v>
      </c>
      <c r="AK2" s="25">
        <v>5</v>
      </c>
      <c r="AL2" s="25">
        <v>1</v>
      </c>
      <c r="AM2" s="25">
        <v>5.5</v>
      </c>
      <c r="AN2" s="25">
        <v>2E-3</v>
      </c>
      <c r="AO2" s="25" t="s">
        <v>549</v>
      </c>
      <c r="AP2">
        <f t="shared" ref="AP2:AP33" si="3">POWER((D2-AM2),2)</f>
        <v>16</v>
      </c>
    </row>
    <row r="3" spans="1:43">
      <c r="A3" s="17" t="s">
        <v>112</v>
      </c>
      <c r="B3">
        <v>5</v>
      </c>
      <c r="C3">
        <v>1</v>
      </c>
      <c r="D3" s="87">
        <v>2</v>
      </c>
      <c r="F3" s="25">
        <v>5</v>
      </c>
      <c r="G3" s="25">
        <v>1.08</v>
      </c>
      <c r="H3" s="25">
        <v>1.5489999999999999</v>
      </c>
      <c r="I3" s="25">
        <v>3.04</v>
      </c>
      <c r="J3" t="s">
        <v>542</v>
      </c>
      <c r="K3" s="25">
        <f t="shared" si="0"/>
        <v>0.20340100000000005</v>
      </c>
      <c r="N3" s="25">
        <v>5</v>
      </c>
      <c r="O3" s="25">
        <v>1.08</v>
      </c>
      <c r="P3" s="25">
        <v>1.5489999999999999</v>
      </c>
      <c r="Q3" s="25">
        <v>0.04</v>
      </c>
      <c r="R3" t="s">
        <v>542</v>
      </c>
      <c r="S3" s="25">
        <f t="shared" si="1"/>
        <v>0.20340100000000005</v>
      </c>
      <c r="U3" s="25">
        <v>5</v>
      </c>
      <c r="V3" s="25">
        <v>1</v>
      </c>
      <c r="W3" s="25">
        <v>5.1669999999999998</v>
      </c>
      <c r="X3" s="25">
        <v>1</v>
      </c>
      <c r="Y3" t="s">
        <v>549</v>
      </c>
      <c r="Z3">
        <f>POWER((D3-W3),2)</f>
        <v>10.029888999999999</v>
      </c>
      <c r="AC3" s="25">
        <v>5</v>
      </c>
      <c r="AD3" s="25">
        <v>1</v>
      </c>
      <c r="AE3" s="25">
        <v>3.5</v>
      </c>
      <c r="AF3" s="25">
        <v>1</v>
      </c>
      <c r="AG3" t="s">
        <v>542</v>
      </c>
      <c r="AH3" s="25">
        <f t="shared" si="2"/>
        <v>2.25</v>
      </c>
      <c r="AI3" s="25">
        <v>1</v>
      </c>
      <c r="AJ3" s="25"/>
      <c r="AK3" s="25">
        <v>5</v>
      </c>
      <c r="AL3" s="25">
        <v>1</v>
      </c>
      <c r="AM3" s="25">
        <v>5.5</v>
      </c>
      <c r="AN3" s="25">
        <v>2E-3</v>
      </c>
      <c r="AO3" s="25" t="s">
        <v>549</v>
      </c>
      <c r="AP3">
        <f t="shared" si="3"/>
        <v>12.25</v>
      </c>
    </row>
    <row r="4" spans="1:43">
      <c r="A4" s="15" t="s">
        <v>253</v>
      </c>
      <c r="B4">
        <v>5</v>
      </c>
      <c r="C4">
        <v>1</v>
      </c>
      <c r="D4" s="87">
        <v>2</v>
      </c>
      <c r="F4" s="25">
        <v>5</v>
      </c>
      <c r="G4" s="25">
        <v>1.08</v>
      </c>
      <c r="H4" s="25">
        <v>1.5489999999999999</v>
      </c>
      <c r="I4" s="25">
        <v>3.04</v>
      </c>
      <c r="J4" t="s">
        <v>542</v>
      </c>
      <c r="K4" s="25">
        <f t="shared" si="0"/>
        <v>0.20340100000000005</v>
      </c>
      <c r="N4" s="25">
        <v>5</v>
      </c>
      <c r="O4" s="25">
        <v>1.08</v>
      </c>
      <c r="P4" s="25">
        <v>1.5489999999999999</v>
      </c>
      <c r="Q4" s="25">
        <v>0.04</v>
      </c>
      <c r="R4" t="s">
        <v>542</v>
      </c>
      <c r="S4" s="25">
        <f t="shared" si="1"/>
        <v>0.20340100000000005</v>
      </c>
      <c r="U4" s="25">
        <v>5</v>
      </c>
      <c r="V4" s="25">
        <v>1</v>
      </c>
      <c r="W4" s="25">
        <v>5.1669999999999998</v>
      </c>
      <c r="X4" s="25">
        <v>1</v>
      </c>
      <c r="Y4" t="s">
        <v>549</v>
      </c>
      <c r="Z4">
        <f>POWER((D4-W4),2)</f>
        <v>10.029888999999999</v>
      </c>
      <c r="AC4" s="25">
        <v>5</v>
      </c>
      <c r="AD4" s="25">
        <v>1</v>
      </c>
      <c r="AE4" s="25">
        <v>3.5</v>
      </c>
      <c r="AF4" s="25">
        <v>1</v>
      </c>
      <c r="AG4" t="s">
        <v>542</v>
      </c>
      <c r="AH4" s="25">
        <f t="shared" si="2"/>
        <v>2.25</v>
      </c>
      <c r="AI4" s="25">
        <v>1</v>
      </c>
      <c r="AJ4" s="25"/>
      <c r="AK4" s="25">
        <v>5</v>
      </c>
      <c r="AL4" s="25">
        <v>1</v>
      </c>
      <c r="AM4" s="25">
        <v>5.5</v>
      </c>
      <c r="AN4" s="25">
        <v>2E-3</v>
      </c>
      <c r="AO4" s="25" t="s">
        <v>549</v>
      </c>
      <c r="AP4">
        <f t="shared" si="3"/>
        <v>12.25</v>
      </c>
    </row>
    <row r="5" spans="1:43">
      <c r="A5" s="17" t="s">
        <v>262</v>
      </c>
      <c r="B5">
        <v>5</v>
      </c>
      <c r="C5">
        <v>1</v>
      </c>
      <c r="D5" s="87">
        <v>2.25</v>
      </c>
      <c r="F5" s="25">
        <v>5</v>
      </c>
      <c r="G5" s="25">
        <v>1.08</v>
      </c>
      <c r="H5" s="25">
        <v>1.5489999999999999</v>
      </c>
      <c r="I5" s="25">
        <v>3.04</v>
      </c>
      <c r="J5" t="s">
        <v>542</v>
      </c>
      <c r="K5" s="25">
        <f t="shared" si="0"/>
        <v>0.49140100000000009</v>
      </c>
      <c r="N5" s="25">
        <v>5</v>
      </c>
      <c r="O5" s="25">
        <v>1.08</v>
      </c>
      <c r="P5" s="25">
        <v>1.5489999999999999</v>
      </c>
      <c r="Q5" s="25">
        <v>0.04</v>
      </c>
      <c r="R5" t="s">
        <v>542</v>
      </c>
      <c r="S5" s="25">
        <f t="shared" si="1"/>
        <v>0.49140100000000009</v>
      </c>
      <c r="U5" s="25">
        <v>5</v>
      </c>
      <c r="V5" s="25">
        <v>1</v>
      </c>
      <c r="W5" s="25">
        <v>5.1669999999999998</v>
      </c>
      <c r="X5" s="25">
        <v>1</v>
      </c>
      <c r="Y5" t="s">
        <v>549</v>
      </c>
      <c r="Z5">
        <f>POWER((D5-W5),2)</f>
        <v>8.5088889999999981</v>
      </c>
      <c r="AC5" s="25">
        <v>5</v>
      </c>
      <c r="AD5" s="25">
        <v>1</v>
      </c>
      <c r="AE5" s="25">
        <v>3.5</v>
      </c>
      <c r="AF5" s="25">
        <v>1</v>
      </c>
      <c r="AG5" t="s">
        <v>542</v>
      </c>
      <c r="AH5" s="25">
        <f t="shared" si="2"/>
        <v>1.5625</v>
      </c>
      <c r="AI5" s="25">
        <v>1</v>
      </c>
      <c r="AJ5" s="25"/>
      <c r="AK5" s="25">
        <v>5</v>
      </c>
      <c r="AL5" s="25">
        <v>1</v>
      </c>
      <c r="AM5" s="25">
        <v>5.5</v>
      </c>
      <c r="AN5" s="25">
        <v>2E-3</v>
      </c>
      <c r="AO5" s="25" t="s">
        <v>549</v>
      </c>
      <c r="AP5">
        <f t="shared" si="3"/>
        <v>10.5625</v>
      </c>
    </row>
    <row r="6" spans="1:43">
      <c r="A6" s="15" t="s">
        <v>131</v>
      </c>
      <c r="B6">
        <v>5</v>
      </c>
      <c r="C6">
        <v>0</v>
      </c>
      <c r="D6" s="87">
        <v>2.5</v>
      </c>
      <c r="F6" s="25">
        <v>5</v>
      </c>
      <c r="G6" s="25">
        <v>0.1</v>
      </c>
      <c r="H6" s="25">
        <v>3.7999999999999999E-2</v>
      </c>
      <c r="I6" s="25">
        <v>0.94699999999999995</v>
      </c>
      <c r="J6" t="s">
        <v>548</v>
      </c>
      <c r="K6" s="25">
        <f t="shared" si="0"/>
        <v>6.0614440000000007</v>
      </c>
      <c r="N6" s="25">
        <v>5</v>
      </c>
      <c r="O6" s="25">
        <v>0.09</v>
      </c>
      <c r="P6" s="25">
        <v>4.2999999999999997E-2</v>
      </c>
      <c r="Q6" s="25">
        <v>0.45</v>
      </c>
      <c r="R6" t="s">
        <v>548</v>
      </c>
      <c r="S6" s="25">
        <f t="shared" si="1"/>
        <v>6.0368489999999992</v>
      </c>
      <c r="U6" s="25">
        <v>5</v>
      </c>
      <c r="V6" s="25">
        <v>0.09</v>
      </c>
      <c r="W6" s="25">
        <v>0.44700000000000001</v>
      </c>
      <c r="X6" s="25">
        <v>0.45</v>
      </c>
      <c r="Y6" t="s">
        <v>548</v>
      </c>
      <c r="Z6">
        <f>POWER((D3-W6),2)</f>
        <v>2.4118089999999999</v>
      </c>
      <c r="AC6" s="25">
        <v>5</v>
      </c>
      <c r="AD6" s="25">
        <v>0</v>
      </c>
      <c r="AE6" s="25">
        <v>2</v>
      </c>
      <c r="AF6" s="25">
        <v>1</v>
      </c>
      <c r="AG6" t="s">
        <v>542</v>
      </c>
      <c r="AH6" s="25">
        <f t="shared" si="2"/>
        <v>0.25</v>
      </c>
      <c r="AI6" s="25">
        <v>1</v>
      </c>
      <c r="AJ6" s="25"/>
      <c r="AK6" s="25">
        <v>5</v>
      </c>
      <c r="AL6" s="25">
        <v>0</v>
      </c>
      <c r="AM6" s="25">
        <v>1.5</v>
      </c>
      <c r="AN6" s="25">
        <v>1</v>
      </c>
      <c r="AO6" s="25" t="s">
        <v>542</v>
      </c>
      <c r="AP6">
        <f t="shared" si="3"/>
        <v>1</v>
      </c>
    </row>
    <row r="7" spans="1:43">
      <c r="A7" s="17" t="s">
        <v>93</v>
      </c>
      <c r="B7">
        <v>5</v>
      </c>
      <c r="C7">
        <v>1</v>
      </c>
      <c r="D7" s="87">
        <v>2.5</v>
      </c>
      <c r="F7" s="25">
        <v>5</v>
      </c>
      <c r="G7" s="25">
        <v>1.08</v>
      </c>
      <c r="H7" s="25">
        <v>1.5489999999999999</v>
      </c>
      <c r="I7" s="25">
        <v>1.04</v>
      </c>
      <c r="J7" t="s">
        <v>542</v>
      </c>
      <c r="K7" s="25">
        <f t="shared" si="0"/>
        <v>0.90440100000000012</v>
      </c>
      <c r="N7" s="25">
        <v>5</v>
      </c>
      <c r="O7" s="25">
        <v>1.08</v>
      </c>
      <c r="P7" s="25">
        <v>1.5489999999999999</v>
      </c>
      <c r="Q7" s="25">
        <v>0.04</v>
      </c>
      <c r="R7" t="s">
        <v>542</v>
      </c>
      <c r="S7" s="25">
        <f t="shared" si="1"/>
        <v>0.90440100000000012</v>
      </c>
      <c r="U7" s="25">
        <v>5</v>
      </c>
      <c r="V7" s="25">
        <v>1</v>
      </c>
      <c r="W7" s="25">
        <v>5.1669999999999998</v>
      </c>
      <c r="X7" s="25">
        <v>1</v>
      </c>
      <c r="Y7" t="s">
        <v>549</v>
      </c>
      <c r="Z7">
        <f>POWER((D7-W7),2)</f>
        <v>7.1128889999999991</v>
      </c>
      <c r="AC7" s="25">
        <v>5</v>
      </c>
      <c r="AD7" s="25">
        <v>1</v>
      </c>
      <c r="AE7" s="25">
        <v>3.5</v>
      </c>
      <c r="AF7" s="25">
        <v>1</v>
      </c>
      <c r="AG7" t="s">
        <v>542</v>
      </c>
      <c r="AH7" s="25">
        <f t="shared" si="2"/>
        <v>1</v>
      </c>
      <c r="AI7" s="25">
        <v>1</v>
      </c>
      <c r="AJ7" s="25"/>
      <c r="AK7" s="25">
        <v>5</v>
      </c>
      <c r="AL7" s="25">
        <v>1</v>
      </c>
      <c r="AM7" s="25">
        <v>5.5</v>
      </c>
      <c r="AN7" s="25">
        <v>2E-3</v>
      </c>
      <c r="AO7" s="25" t="s">
        <v>549</v>
      </c>
      <c r="AP7">
        <f t="shared" si="3"/>
        <v>9</v>
      </c>
    </row>
    <row r="8" spans="1:43">
      <c r="A8" s="15" t="s">
        <v>245</v>
      </c>
      <c r="B8">
        <v>5</v>
      </c>
      <c r="C8">
        <v>0</v>
      </c>
      <c r="D8" s="87">
        <v>3.5</v>
      </c>
      <c r="F8" s="25">
        <v>5</v>
      </c>
      <c r="G8" s="25">
        <v>0.1</v>
      </c>
      <c r="H8" s="25">
        <v>3.7999999999999999E-2</v>
      </c>
      <c r="I8" s="25">
        <v>0.94699999999999995</v>
      </c>
      <c r="J8" t="s">
        <v>548</v>
      </c>
      <c r="K8" s="25">
        <f t="shared" si="0"/>
        <v>11.985444000000001</v>
      </c>
      <c r="N8" s="25">
        <v>5</v>
      </c>
      <c r="O8" s="25">
        <v>0.09</v>
      </c>
      <c r="P8" s="25">
        <v>4.2999999999999997E-2</v>
      </c>
      <c r="Q8" s="25">
        <v>0.45</v>
      </c>
      <c r="R8" t="s">
        <v>548</v>
      </c>
      <c r="S8" s="25">
        <f t="shared" si="1"/>
        <v>11.950849</v>
      </c>
      <c r="U8" s="25">
        <v>5</v>
      </c>
      <c r="V8" s="25">
        <v>0.09</v>
      </c>
      <c r="W8" s="25">
        <v>0.44700000000000001</v>
      </c>
      <c r="X8" s="25">
        <v>0.45</v>
      </c>
      <c r="Y8" t="s">
        <v>548</v>
      </c>
      <c r="Z8">
        <f>POWER((D5-W8),2)</f>
        <v>3.2508089999999998</v>
      </c>
      <c r="AC8" s="25">
        <v>5</v>
      </c>
      <c r="AD8" s="25">
        <v>0</v>
      </c>
      <c r="AE8" s="25">
        <v>2</v>
      </c>
      <c r="AF8" s="25">
        <v>1</v>
      </c>
      <c r="AG8" t="s">
        <v>542</v>
      </c>
      <c r="AH8" s="25">
        <f t="shared" si="2"/>
        <v>2.25</v>
      </c>
      <c r="AI8" s="25">
        <v>1</v>
      </c>
      <c r="AJ8" s="25"/>
      <c r="AK8" s="25">
        <v>5</v>
      </c>
      <c r="AL8" s="25">
        <v>0</v>
      </c>
      <c r="AM8" s="25">
        <v>1.5</v>
      </c>
      <c r="AN8" s="25">
        <v>1</v>
      </c>
      <c r="AO8" s="25" t="s">
        <v>542</v>
      </c>
      <c r="AP8">
        <f t="shared" si="3"/>
        <v>4</v>
      </c>
    </row>
    <row r="9" spans="1:43">
      <c r="A9" s="17" t="s">
        <v>97</v>
      </c>
      <c r="B9">
        <v>5</v>
      </c>
      <c r="C9">
        <v>1</v>
      </c>
      <c r="D9" s="87">
        <v>4</v>
      </c>
      <c r="F9" s="25">
        <v>5</v>
      </c>
      <c r="G9" s="25">
        <v>1.08</v>
      </c>
      <c r="H9" s="25">
        <v>1.5489999999999999</v>
      </c>
      <c r="I9" s="25">
        <v>2.04</v>
      </c>
      <c r="J9" t="s">
        <v>542</v>
      </c>
      <c r="K9" s="25">
        <f t="shared" si="0"/>
        <v>6.0074010000000007</v>
      </c>
      <c r="N9" s="25">
        <v>5</v>
      </c>
      <c r="O9" s="25">
        <v>1.08</v>
      </c>
      <c r="P9" s="25">
        <v>1.5489999999999999</v>
      </c>
      <c r="Q9" s="25">
        <v>0.04</v>
      </c>
      <c r="R9" t="s">
        <v>542</v>
      </c>
      <c r="S9" s="25">
        <f t="shared" si="1"/>
        <v>6.0074010000000007</v>
      </c>
      <c r="U9" s="25">
        <v>5</v>
      </c>
      <c r="V9" s="25">
        <v>1</v>
      </c>
      <c r="W9" s="25">
        <v>5.1669999999999998</v>
      </c>
      <c r="X9" s="25">
        <v>1</v>
      </c>
      <c r="Y9" t="s">
        <v>549</v>
      </c>
      <c r="Z9">
        <f t="shared" ref="Z9:Z40" si="4">POWER((D9-W9),2)</f>
        <v>1.3618889999999995</v>
      </c>
      <c r="AC9" s="25">
        <v>5</v>
      </c>
      <c r="AD9" s="25">
        <v>1</v>
      </c>
      <c r="AE9" s="25">
        <v>3.5</v>
      </c>
      <c r="AF9" s="25">
        <v>1</v>
      </c>
      <c r="AG9" t="s">
        <v>542</v>
      </c>
      <c r="AH9" s="25">
        <f t="shared" si="2"/>
        <v>0.25</v>
      </c>
      <c r="AK9" s="25">
        <v>5</v>
      </c>
      <c r="AL9" s="25">
        <v>1</v>
      </c>
      <c r="AM9" s="25">
        <v>5.5</v>
      </c>
      <c r="AN9" s="25">
        <v>2E-3</v>
      </c>
      <c r="AO9" s="25" t="s">
        <v>549</v>
      </c>
      <c r="AP9">
        <f t="shared" si="3"/>
        <v>2.25</v>
      </c>
    </row>
    <row r="10" spans="1:43">
      <c r="A10" s="15" t="s">
        <v>155</v>
      </c>
      <c r="B10">
        <v>5</v>
      </c>
      <c r="C10">
        <v>1</v>
      </c>
      <c r="D10" s="87">
        <v>4.25</v>
      </c>
      <c r="F10" s="25">
        <v>5</v>
      </c>
      <c r="G10" s="25">
        <v>1.08</v>
      </c>
      <c r="H10" s="25">
        <v>1.5489999999999999</v>
      </c>
      <c r="I10" s="25">
        <v>3.04</v>
      </c>
      <c r="J10" t="s">
        <v>542</v>
      </c>
      <c r="K10" s="25">
        <f t="shared" si="0"/>
        <v>7.295401</v>
      </c>
      <c r="N10" s="25">
        <v>5</v>
      </c>
      <c r="O10" s="25">
        <v>1.08</v>
      </c>
      <c r="P10" s="25">
        <v>1.5489999999999999</v>
      </c>
      <c r="Q10" s="25">
        <v>0.04</v>
      </c>
      <c r="R10" t="s">
        <v>542</v>
      </c>
      <c r="S10" s="25">
        <f t="shared" si="1"/>
        <v>7.295401</v>
      </c>
      <c r="U10" s="25">
        <v>5</v>
      </c>
      <c r="V10" s="25">
        <v>1</v>
      </c>
      <c r="W10" s="25">
        <v>5.1669999999999998</v>
      </c>
      <c r="X10" s="25">
        <v>1</v>
      </c>
      <c r="Y10" t="s">
        <v>549</v>
      </c>
      <c r="Z10">
        <f t="shared" si="4"/>
        <v>0.84088899999999966</v>
      </c>
      <c r="AC10" s="25">
        <v>5</v>
      </c>
      <c r="AD10" s="25">
        <v>1</v>
      </c>
      <c r="AE10" s="25">
        <v>3.5</v>
      </c>
      <c r="AF10" s="25">
        <v>1</v>
      </c>
      <c r="AG10" t="s">
        <v>542</v>
      </c>
      <c r="AH10" s="25">
        <f t="shared" si="2"/>
        <v>0.5625</v>
      </c>
      <c r="AK10" s="25">
        <v>5</v>
      </c>
      <c r="AL10" s="25">
        <v>1</v>
      </c>
      <c r="AM10" s="25">
        <v>5.5</v>
      </c>
      <c r="AN10" s="25">
        <v>2E-3</v>
      </c>
      <c r="AO10" s="25" t="s">
        <v>549</v>
      </c>
      <c r="AP10">
        <f t="shared" si="3"/>
        <v>1.5625</v>
      </c>
    </row>
    <row r="11" spans="1:43">
      <c r="A11" s="18" t="s">
        <v>183</v>
      </c>
      <c r="B11">
        <v>6</v>
      </c>
      <c r="C11">
        <v>1</v>
      </c>
      <c r="D11" s="87">
        <v>0.25</v>
      </c>
      <c r="F11" s="25">
        <v>6</v>
      </c>
      <c r="G11" s="25">
        <v>1.08</v>
      </c>
      <c r="H11" s="25">
        <v>1.5489999999999999</v>
      </c>
      <c r="I11" s="25">
        <v>0.04</v>
      </c>
      <c r="J11" t="s">
        <v>542</v>
      </c>
      <c r="K11" s="25">
        <f t="shared" si="0"/>
        <v>1.6874009999999999</v>
      </c>
      <c r="N11" s="25">
        <v>6</v>
      </c>
      <c r="O11" s="25">
        <v>1.9890000000000001</v>
      </c>
      <c r="P11" s="25">
        <v>1.5489999999999999</v>
      </c>
      <c r="Q11" s="25">
        <v>0.04</v>
      </c>
      <c r="R11" t="s">
        <v>548</v>
      </c>
      <c r="S11" s="25">
        <f t="shared" si="1"/>
        <v>1.6874009999999999</v>
      </c>
      <c r="U11" s="25">
        <v>6</v>
      </c>
      <c r="V11" s="25">
        <v>1.02</v>
      </c>
      <c r="W11" s="25">
        <v>2.2290000000000001</v>
      </c>
      <c r="X11" s="25">
        <v>0.5</v>
      </c>
      <c r="Y11" t="s">
        <v>542</v>
      </c>
      <c r="Z11">
        <f t="shared" si="4"/>
        <v>3.9164410000000003</v>
      </c>
      <c r="AC11" s="25">
        <v>6</v>
      </c>
      <c r="AD11" s="25">
        <v>1</v>
      </c>
      <c r="AE11" s="25">
        <v>3.5</v>
      </c>
      <c r="AF11" s="25">
        <v>1</v>
      </c>
      <c r="AG11" t="s">
        <v>542</v>
      </c>
      <c r="AH11" s="25">
        <f t="shared" si="2"/>
        <v>10.5625</v>
      </c>
      <c r="AK11" s="25">
        <v>6</v>
      </c>
      <c r="AL11" s="25">
        <v>1</v>
      </c>
      <c r="AM11" s="25">
        <v>5.5</v>
      </c>
      <c r="AN11" s="25">
        <v>2E-3</v>
      </c>
      <c r="AO11" s="25" t="s">
        <v>549</v>
      </c>
      <c r="AP11">
        <f t="shared" si="3"/>
        <v>27.5625</v>
      </c>
    </row>
    <row r="12" spans="1:43">
      <c r="A12" s="15" t="s">
        <v>84</v>
      </c>
      <c r="B12">
        <v>6</v>
      </c>
      <c r="C12">
        <v>1</v>
      </c>
      <c r="D12" s="87">
        <v>1.5</v>
      </c>
      <c r="F12" s="25">
        <v>6</v>
      </c>
      <c r="G12" s="25">
        <v>1.08</v>
      </c>
      <c r="H12" s="25">
        <v>1.5489999999999999</v>
      </c>
      <c r="I12" s="25">
        <v>0.04</v>
      </c>
      <c r="J12" t="s">
        <v>542</v>
      </c>
      <c r="K12" s="25">
        <f t="shared" si="0"/>
        <v>2.4009999999999934E-3</v>
      </c>
      <c r="N12" s="25">
        <v>6</v>
      </c>
      <c r="O12" s="25">
        <v>1.9890000000000001</v>
      </c>
      <c r="P12" s="25">
        <v>1.5489999999999999</v>
      </c>
      <c r="Q12" s="25">
        <v>0.04</v>
      </c>
      <c r="R12" t="s">
        <v>548</v>
      </c>
      <c r="S12" s="25">
        <f t="shared" si="1"/>
        <v>2.4009999999999934E-3</v>
      </c>
      <c r="U12" s="25">
        <v>6</v>
      </c>
      <c r="V12" s="25">
        <v>1.02</v>
      </c>
      <c r="W12" s="25">
        <v>2.2290000000000001</v>
      </c>
      <c r="X12" s="25">
        <v>0.5</v>
      </c>
      <c r="Y12" t="s">
        <v>542</v>
      </c>
      <c r="Z12">
        <f t="shared" si="4"/>
        <v>0.53144100000000016</v>
      </c>
      <c r="AC12" s="25">
        <v>6</v>
      </c>
      <c r="AD12" s="25">
        <v>1</v>
      </c>
      <c r="AE12" s="25">
        <v>3.5</v>
      </c>
      <c r="AF12" s="25">
        <v>1</v>
      </c>
      <c r="AG12" t="s">
        <v>542</v>
      </c>
      <c r="AH12" s="25">
        <f t="shared" si="2"/>
        <v>4</v>
      </c>
      <c r="AK12" s="25">
        <v>6</v>
      </c>
      <c r="AL12" s="25">
        <v>1</v>
      </c>
      <c r="AM12" s="25">
        <v>5.5</v>
      </c>
      <c r="AN12" s="25">
        <v>2E-3</v>
      </c>
      <c r="AO12" s="25" t="s">
        <v>549</v>
      </c>
      <c r="AP12">
        <f t="shared" si="3"/>
        <v>16</v>
      </c>
    </row>
    <row r="13" spans="1:43">
      <c r="A13" s="15" t="s">
        <v>40</v>
      </c>
      <c r="B13">
        <v>6</v>
      </c>
      <c r="C13">
        <v>1</v>
      </c>
      <c r="D13" s="87">
        <v>2</v>
      </c>
      <c r="F13" s="25">
        <v>6</v>
      </c>
      <c r="G13" s="25">
        <v>1.08</v>
      </c>
      <c r="H13" s="25">
        <v>1.5489999999999999</v>
      </c>
      <c r="I13" s="25">
        <v>0.04</v>
      </c>
      <c r="J13" t="s">
        <v>542</v>
      </c>
      <c r="K13" s="25">
        <f t="shared" si="0"/>
        <v>0.20340100000000005</v>
      </c>
      <c r="N13" s="25">
        <v>6</v>
      </c>
      <c r="O13" s="25">
        <v>1.9890000000000001</v>
      </c>
      <c r="P13" s="25">
        <v>1.5489999999999999</v>
      </c>
      <c r="Q13" s="25">
        <v>0.04</v>
      </c>
      <c r="R13" t="s">
        <v>548</v>
      </c>
      <c r="S13" s="25">
        <f t="shared" si="1"/>
        <v>0.20340100000000005</v>
      </c>
      <c r="U13" s="25">
        <v>6</v>
      </c>
      <c r="V13" s="25">
        <v>1.02</v>
      </c>
      <c r="W13" s="25">
        <v>2.2290000000000001</v>
      </c>
      <c r="X13" s="25">
        <v>0.5</v>
      </c>
      <c r="Y13" t="s">
        <v>542</v>
      </c>
      <c r="Z13">
        <f t="shared" si="4"/>
        <v>5.2441000000000043E-2</v>
      </c>
      <c r="AC13" s="25">
        <v>6</v>
      </c>
      <c r="AD13" s="25">
        <v>1</v>
      </c>
      <c r="AE13" s="25">
        <v>3.5</v>
      </c>
      <c r="AF13" s="25">
        <v>1</v>
      </c>
      <c r="AG13" t="s">
        <v>542</v>
      </c>
      <c r="AH13" s="25">
        <f t="shared" si="2"/>
        <v>2.25</v>
      </c>
      <c r="AI13" s="25">
        <v>1</v>
      </c>
      <c r="AJ13" s="25"/>
      <c r="AK13" s="25">
        <v>6</v>
      </c>
      <c r="AL13" s="25">
        <v>1</v>
      </c>
      <c r="AM13" s="25">
        <v>5.5</v>
      </c>
      <c r="AN13" s="25">
        <v>2E-3</v>
      </c>
      <c r="AO13" s="25" t="s">
        <v>549</v>
      </c>
      <c r="AP13">
        <f t="shared" si="3"/>
        <v>12.25</v>
      </c>
    </row>
    <row r="14" spans="1:43">
      <c r="A14" s="17" t="s">
        <v>104</v>
      </c>
      <c r="B14">
        <v>6</v>
      </c>
      <c r="C14">
        <v>0</v>
      </c>
      <c r="D14" s="87">
        <v>2.25</v>
      </c>
      <c r="F14" s="25">
        <v>6</v>
      </c>
      <c r="G14" s="25">
        <v>0.1</v>
      </c>
      <c r="H14" s="25">
        <v>3.7999999999999999E-2</v>
      </c>
      <c r="I14" s="25">
        <v>0.8</v>
      </c>
      <c r="J14" t="s">
        <v>548</v>
      </c>
      <c r="K14" s="25">
        <f t="shared" si="0"/>
        <v>4.8929440000000008</v>
      </c>
      <c r="N14" s="25">
        <v>6</v>
      </c>
      <c r="O14" s="25">
        <v>0.09</v>
      </c>
      <c r="P14" s="25">
        <v>4.2999999999999997E-2</v>
      </c>
      <c r="Q14" s="25">
        <v>0.45</v>
      </c>
      <c r="R14" t="s">
        <v>548</v>
      </c>
      <c r="S14" s="25">
        <f t="shared" si="1"/>
        <v>4.8708489999999998</v>
      </c>
      <c r="U14" s="25">
        <v>6</v>
      </c>
      <c r="V14" s="25">
        <v>0.09</v>
      </c>
      <c r="W14" s="25">
        <v>0.44700000000000001</v>
      </c>
      <c r="X14" s="25">
        <v>0.45</v>
      </c>
      <c r="Y14" t="s">
        <v>548</v>
      </c>
      <c r="Z14">
        <f t="shared" si="4"/>
        <v>3.2508089999999998</v>
      </c>
      <c r="AC14" s="25">
        <v>6</v>
      </c>
      <c r="AD14" s="25">
        <v>0</v>
      </c>
      <c r="AE14" s="25">
        <v>2</v>
      </c>
      <c r="AF14" s="25">
        <v>1</v>
      </c>
      <c r="AG14" t="s">
        <v>542</v>
      </c>
      <c r="AH14" s="25">
        <f t="shared" si="2"/>
        <v>6.25E-2</v>
      </c>
      <c r="AI14" s="25">
        <v>1</v>
      </c>
      <c r="AJ14" s="25"/>
      <c r="AK14" s="25">
        <v>6</v>
      </c>
      <c r="AL14" s="25">
        <v>0</v>
      </c>
      <c r="AM14" s="25">
        <v>1.5</v>
      </c>
      <c r="AN14" s="25">
        <v>1</v>
      </c>
      <c r="AO14" s="25" t="s">
        <v>542</v>
      </c>
      <c r="AP14">
        <f t="shared" si="3"/>
        <v>0.5625</v>
      </c>
    </row>
    <row r="15" spans="1:43">
      <c r="A15" s="17" t="s">
        <v>101</v>
      </c>
      <c r="B15">
        <v>6</v>
      </c>
      <c r="C15">
        <v>0</v>
      </c>
      <c r="D15" s="87">
        <v>2.5</v>
      </c>
      <c r="F15" s="25">
        <v>6</v>
      </c>
      <c r="G15" s="25">
        <v>0.1</v>
      </c>
      <c r="H15" s="25">
        <v>3.7999999999999999E-2</v>
      </c>
      <c r="I15" s="25">
        <v>0.8</v>
      </c>
      <c r="J15" t="s">
        <v>548</v>
      </c>
      <c r="K15" s="25">
        <f t="shared" si="0"/>
        <v>6.0614440000000007</v>
      </c>
      <c r="N15" s="25">
        <v>6</v>
      </c>
      <c r="O15" s="25">
        <v>0.09</v>
      </c>
      <c r="P15" s="25">
        <v>4.2999999999999997E-2</v>
      </c>
      <c r="Q15" s="25">
        <v>0.45</v>
      </c>
      <c r="R15" t="s">
        <v>548</v>
      </c>
      <c r="S15" s="25">
        <f t="shared" si="1"/>
        <v>6.0368489999999992</v>
      </c>
      <c r="U15" s="25">
        <v>6</v>
      </c>
      <c r="V15" s="25">
        <v>0.09</v>
      </c>
      <c r="W15" s="25">
        <v>0.44700000000000001</v>
      </c>
      <c r="X15" s="25">
        <v>0.45</v>
      </c>
      <c r="Y15" t="s">
        <v>548</v>
      </c>
      <c r="Z15">
        <f t="shared" si="4"/>
        <v>4.2148089999999998</v>
      </c>
      <c r="AC15" s="25">
        <v>6</v>
      </c>
      <c r="AD15" s="25">
        <v>0</v>
      </c>
      <c r="AE15" s="25">
        <v>2</v>
      </c>
      <c r="AF15" s="25">
        <v>1</v>
      </c>
      <c r="AG15" t="s">
        <v>542</v>
      </c>
      <c r="AH15" s="25">
        <f t="shared" si="2"/>
        <v>0.25</v>
      </c>
      <c r="AI15" s="25">
        <v>1</v>
      </c>
      <c r="AJ15" s="25"/>
      <c r="AK15" s="25">
        <v>6</v>
      </c>
      <c r="AL15" s="25">
        <v>0</v>
      </c>
      <c r="AM15" s="25">
        <v>1.5</v>
      </c>
      <c r="AN15" s="25">
        <v>1</v>
      </c>
      <c r="AO15" s="25" t="s">
        <v>542</v>
      </c>
      <c r="AP15">
        <f t="shared" si="3"/>
        <v>1</v>
      </c>
    </row>
    <row r="16" spans="1:43">
      <c r="A16" s="17" t="s">
        <v>148</v>
      </c>
      <c r="B16">
        <v>6</v>
      </c>
      <c r="C16">
        <v>1</v>
      </c>
      <c r="D16" s="87">
        <v>2.75</v>
      </c>
      <c r="F16" s="25">
        <v>6</v>
      </c>
      <c r="G16" s="25">
        <v>1.08</v>
      </c>
      <c r="H16" s="25">
        <v>1.5489999999999999</v>
      </c>
      <c r="I16" s="25">
        <v>0.04</v>
      </c>
      <c r="J16" t="s">
        <v>542</v>
      </c>
      <c r="K16" s="25">
        <f t="shared" si="0"/>
        <v>1.4424010000000003</v>
      </c>
      <c r="N16" s="25">
        <v>6</v>
      </c>
      <c r="O16" s="25">
        <v>1.9890000000000001</v>
      </c>
      <c r="P16" s="25">
        <v>1.5489999999999999</v>
      </c>
      <c r="Q16" s="25">
        <v>0.04</v>
      </c>
      <c r="R16" t="s">
        <v>548</v>
      </c>
      <c r="S16" s="25">
        <f t="shared" si="1"/>
        <v>1.4424010000000003</v>
      </c>
      <c r="U16" s="25">
        <v>6</v>
      </c>
      <c r="V16" s="25">
        <v>1.02</v>
      </c>
      <c r="W16" s="25">
        <v>2.2290000000000001</v>
      </c>
      <c r="X16" s="25">
        <v>0.5</v>
      </c>
      <c r="Y16" t="s">
        <v>542</v>
      </c>
      <c r="Z16">
        <f t="shared" si="4"/>
        <v>0.27144099999999988</v>
      </c>
      <c r="AC16" s="25">
        <v>6</v>
      </c>
      <c r="AD16" s="25">
        <v>1</v>
      </c>
      <c r="AE16" s="25">
        <v>3.5</v>
      </c>
      <c r="AF16" s="25">
        <v>1</v>
      </c>
      <c r="AG16" t="s">
        <v>542</v>
      </c>
      <c r="AH16" s="25">
        <f t="shared" si="2"/>
        <v>0.5625</v>
      </c>
      <c r="AI16" s="25">
        <v>1</v>
      </c>
      <c r="AJ16" s="25"/>
      <c r="AK16" s="25">
        <v>6</v>
      </c>
      <c r="AL16" s="25">
        <v>1</v>
      </c>
      <c r="AM16" s="25">
        <v>5.5</v>
      </c>
      <c r="AN16" s="25">
        <v>2E-3</v>
      </c>
      <c r="AO16" s="25" t="s">
        <v>549</v>
      </c>
      <c r="AP16">
        <f t="shared" si="3"/>
        <v>7.5625</v>
      </c>
    </row>
    <row r="17" spans="1:42">
      <c r="A17" s="17" t="s">
        <v>160</v>
      </c>
      <c r="B17">
        <v>6</v>
      </c>
      <c r="C17">
        <v>1</v>
      </c>
      <c r="D17" s="87">
        <v>2.75</v>
      </c>
      <c r="F17" s="25">
        <v>6</v>
      </c>
      <c r="G17" s="25">
        <v>1.08</v>
      </c>
      <c r="H17" s="25">
        <v>1.5489999999999999</v>
      </c>
      <c r="I17" s="25">
        <v>0.04</v>
      </c>
      <c r="J17" t="s">
        <v>542</v>
      </c>
      <c r="K17" s="25">
        <f t="shared" si="0"/>
        <v>1.4424010000000003</v>
      </c>
      <c r="N17" s="25">
        <v>6</v>
      </c>
      <c r="O17" s="25">
        <v>1.9890000000000001</v>
      </c>
      <c r="P17" s="25">
        <v>1.5489999999999999</v>
      </c>
      <c r="Q17" s="25">
        <v>0.04</v>
      </c>
      <c r="R17" t="s">
        <v>548</v>
      </c>
      <c r="S17" s="25">
        <f t="shared" si="1"/>
        <v>1.4424010000000003</v>
      </c>
      <c r="U17" s="25">
        <v>6</v>
      </c>
      <c r="V17" s="25">
        <v>1.02</v>
      </c>
      <c r="W17" s="25">
        <v>2.2290000000000001</v>
      </c>
      <c r="X17" s="25">
        <v>0.5</v>
      </c>
      <c r="Y17" t="s">
        <v>542</v>
      </c>
      <c r="Z17">
        <f t="shared" si="4"/>
        <v>0.27144099999999988</v>
      </c>
      <c r="AC17" s="25">
        <v>6</v>
      </c>
      <c r="AD17" s="25">
        <v>1</v>
      </c>
      <c r="AE17" s="25">
        <v>3.5</v>
      </c>
      <c r="AF17" s="25">
        <v>1</v>
      </c>
      <c r="AG17" t="s">
        <v>542</v>
      </c>
      <c r="AH17" s="25">
        <f t="shared" si="2"/>
        <v>0.5625</v>
      </c>
      <c r="AI17" s="25">
        <v>1</v>
      </c>
      <c r="AJ17" s="25"/>
      <c r="AK17" s="25">
        <v>6</v>
      </c>
      <c r="AL17" s="25">
        <v>1</v>
      </c>
      <c r="AM17" s="25">
        <v>5.5</v>
      </c>
      <c r="AN17" s="25">
        <v>2E-3</v>
      </c>
      <c r="AO17" s="25" t="s">
        <v>549</v>
      </c>
      <c r="AP17">
        <f t="shared" si="3"/>
        <v>7.5625</v>
      </c>
    </row>
    <row r="18" spans="1:42">
      <c r="A18" s="15" t="s">
        <v>221</v>
      </c>
      <c r="B18">
        <v>6</v>
      </c>
      <c r="C18">
        <v>0</v>
      </c>
      <c r="D18" s="87">
        <v>3.25</v>
      </c>
      <c r="F18" s="25">
        <v>6</v>
      </c>
      <c r="G18" s="25">
        <v>0.1</v>
      </c>
      <c r="H18" s="25">
        <v>3.7999999999999999E-2</v>
      </c>
      <c r="I18" s="25">
        <v>0.8</v>
      </c>
      <c r="J18" t="s">
        <v>548</v>
      </c>
      <c r="K18" s="25">
        <f t="shared" si="0"/>
        <v>10.316944000000001</v>
      </c>
      <c r="N18" s="25">
        <v>6</v>
      </c>
      <c r="O18" s="25">
        <v>0.09</v>
      </c>
      <c r="P18" s="25">
        <v>4.2999999999999997E-2</v>
      </c>
      <c r="Q18" s="25">
        <v>0.45</v>
      </c>
      <c r="R18" t="s">
        <v>548</v>
      </c>
      <c r="S18" s="25">
        <f t="shared" si="1"/>
        <v>10.284848999999999</v>
      </c>
      <c r="U18" s="25">
        <v>6</v>
      </c>
      <c r="V18" s="25">
        <v>0.09</v>
      </c>
      <c r="W18" s="25">
        <v>0.44700000000000001</v>
      </c>
      <c r="X18" s="25">
        <v>0.45</v>
      </c>
      <c r="Y18" t="s">
        <v>548</v>
      </c>
      <c r="Z18">
        <f t="shared" si="4"/>
        <v>7.8568089999999993</v>
      </c>
      <c r="AC18" s="25">
        <v>6</v>
      </c>
      <c r="AD18" s="25">
        <v>0</v>
      </c>
      <c r="AE18" s="25">
        <v>2</v>
      </c>
      <c r="AF18" s="25">
        <v>1</v>
      </c>
      <c r="AG18" t="s">
        <v>542</v>
      </c>
      <c r="AH18" s="25">
        <f t="shared" si="2"/>
        <v>1.5625</v>
      </c>
      <c r="AI18" s="25">
        <v>1</v>
      </c>
      <c r="AJ18" s="25"/>
      <c r="AK18" s="25">
        <v>6</v>
      </c>
      <c r="AL18" s="25">
        <v>0</v>
      </c>
      <c r="AM18" s="25">
        <v>1.5</v>
      </c>
      <c r="AN18" s="25">
        <v>1</v>
      </c>
      <c r="AO18" s="25" t="s">
        <v>542</v>
      </c>
      <c r="AP18">
        <f t="shared" si="3"/>
        <v>3.0625</v>
      </c>
    </row>
    <row r="19" spans="1:42">
      <c r="A19" s="17" t="s">
        <v>172</v>
      </c>
      <c r="B19">
        <v>6</v>
      </c>
      <c r="C19">
        <v>1</v>
      </c>
      <c r="D19" s="87">
        <v>4</v>
      </c>
      <c r="F19" s="25">
        <v>6</v>
      </c>
      <c r="G19" s="25">
        <v>1.08</v>
      </c>
      <c r="H19" s="25">
        <v>1.5489999999999999</v>
      </c>
      <c r="I19" s="25">
        <v>0.04</v>
      </c>
      <c r="J19" t="s">
        <v>542</v>
      </c>
      <c r="K19" s="25">
        <f t="shared" si="0"/>
        <v>6.0074010000000007</v>
      </c>
      <c r="N19" s="25">
        <v>6</v>
      </c>
      <c r="O19" s="25">
        <v>1.9890000000000001</v>
      </c>
      <c r="P19" s="25">
        <v>1.5489999999999999</v>
      </c>
      <c r="Q19" s="25">
        <v>0.04</v>
      </c>
      <c r="R19" t="s">
        <v>548</v>
      </c>
      <c r="S19" s="25">
        <f t="shared" si="1"/>
        <v>6.0074010000000007</v>
      </c>
      <c r="U19" s="25">
        <v>6</v>
      </c>
      <c r="V19" s="25">
        <v>1.02</v>
      </c>
      <c r="W19" s="25">
        <v>2.2290000000000001</v>
      </c>
      <c r="X19" s="25">
        <v>0.5</v>
      </c>
      <c r="Y19" t="s">
        <v>542</v>
      </c>
      <c r="Z19">
        <f t="shared" si="4"/>
        <v>3.1364409999999996</v>
      </c>
      <c r="AC19" s="25">
        <v>6</v>
      </c>
      <c r="AD19" s="25">
        <v>1</v>
      </c>
      <c r="AE19" s="25">
        <v>3.5</v>
      </c>
      <c r="AF19" s="25">
        <v>1</v>
      </c>
      <c r="AG19" t="s">
        <v>542</v>
      </c>
      <c r="AH19" s="25">
        <f t="shared" si="2"/>
        <v>0.25</v>
      </c>
      <c r="AK19" s="25">
        <v>6</v>
      </c>
      <c r="AL19" s="25">
        <v>1</v>
      </c>
      <c r="AM19" s="25">
        <v>5.5</v>
      </c>
      <c r="AN19" s="25">
        <v>2E-3</v>
      </c>
      <c r="AO19" s="25" t="s">
        <v>549</v>
      </c>
      <c r="AP19">
        <f t="shared" si="3"/>
        <v>2.25</v>
      </c>
    </row>
    <row r="20" spans="1:42">
      <c r="A20" s="17" t="s">
        <v>29</v>
      </c>
      <c r="B20">
        <v>7</v>
      </c>
      <c r="C20">
        <v>1</v>
      </c>
      <c r="D20" s="87">
        <v>1.25</v>
      </c>
      <c r="F20" s="25">
        <v>7</v>
      </c>
      <c r="G20" s="25">
        <v>1.08</v>
      </c>
      <c r="H20" s="25">
        <v>1.5489999999999999</v>
      </c>
      <c r="I20" s="25">
        <v>0.04</v>
      </c>
      <c r="J20" t="s">
        <v>542</v>
      </c>
      <c r="K20" s="25">
        <f t="shared" si="0"/>
        <v>8.9400999999999953E-2</v>
      </c>
      <c r="N20" s="25">
        <v>7</v>
      </c>
      <c r="O20" s="25">
        <v>1.08</v>
      </c>
      <c r="P20" s="25">
        <v>1.5489999999999999</v>
      </c>
      <c r="Q20" s="25">
        <v>0.04</v>
      </c>
      <c r="R20" t="s">
        <v>542</v>
      </c>
      <c r="S20" s="25">
        <f t="shared" si="1"/>
        <v>8.9400999999999953E-2</v>
      </c>
      <c r="U20" s="25">
        <v>7</v>
      </c>
      <c r="V20" s="25">
        <v>1.02</v>
      </c>
      <c r="W20" s="25">
        <v>2.056</v>
      </c>
      <c r="X20" s="25">
        <v>1</v>
      </c>
      <c r="Y20" t="s">
        <v>542</v>
      </c>
      <c r="Z20">
        <f t="shared" si="4"/>
        <v>0.6496360000000001</v>
      </c>
      <c r="AC20" s="25">
        <v>7</v>
      </c>
      <c r="AD20" s="25">
        <v>1</v>
      </c>
      <c r="AE20" s="25">
        <v>3.5</v>
      </c>
      <c r="AF20" s="25">
        <v>1</v>
      </c>
      <c r="AG20" t="s">
        <v>542</v>
      </c>
      <c r="AH20" s="25">
        <f t="shared" si="2"/>
        <v>5.0625</v>
      </c>
      <c r="AK20" s="25">
        <v>7</v>
      </c>
      <c r="AL20" s="25">
        <v>1</v>
      </c>
      <c r="AM20" s="25">
        <v>5.5</v>
      </c>
      <c r="AN20" s="25">
        <v>2E-3</v>
      </c>
      <c r="AO20" s="25" t="s">
        <v>549</v>
      </c>
      <c r="AP20">
        <f t="shared" si="3"/>
        <v>18.0625</v>
      </c>
    </row>
    <row r="21" spans="1:42">
      <c r="A21" s="15" t="s">
        <v>265</v>
      </c>
      <c r="B21">
        <v>7</v>
      </c>
      <c r="C21">
        <v>1</v>
      </c>
      <c r="D21" s="87">
        <v>2</v>
      </c>
      <c r="F21" s="25">
        <v>7</v>
      </c>
      <c r="G21" s="25">
        <v>1.08</v>
      </c>
      <c r="H21" s="25">
        <v>1.5489999999999999</v>
      </c>
      <c r="I21" s="25">
        <v>0.04</v>
      </c>
      <c r="J21" t="s">
        <v>542</v>
      </c>
      <c r="K21" s="25">
        <f t="shared" si="0"/>
        <v>0.20340100000000005</v>
      </c>
      <c r="N21" s="25">
        <v>7</v>
      </c>
      <c r="O21" s="25">
        <v>1.08</v>
      </c>
      <c r="P21" s="25">
        <v>1.5489999999999999</v>
      </c>
      <c r="Q21" s="25">
        <v>0.04</v>
      </c>
      <c r="R21" t="s">
        <v>542</v>
      </c>
      <c r="S21" s="25">
        <f t="shared" si="1"/>
        <v>0.20340100000000005</v>
      </c>
      <c r="U21" s="25">
        <v>7</v>
      </c>
      <c r="V21" s="25">
        <v>1.02</v>
      </c>
      <c r="W21" s="25">
        <v>2.056</v>
      </c>
      <c r="X21" s="25">
        <v>1</v>
      </c>
      <c r="Y21" t="s">
        <v>542</v>
      </c>
      <c r="Z21">
        <f t="shared" si="4"/>
        <v>3.1360000000000055E-3</v>
      </c>
      <c r="AC21" s="25">
        <v>7</v>
      </c>
      <c r="AD21" s="25">
        <v>1</v>
      </c>
      <c r="AE21" s="25">
        <v>3.5</v>
      </c>
      <c r="AF21" s="25">
        <v>1</v>
      </c>
      <c r="AG21" t="s">
        <v>542</v>
      </c>
      <c r="AH21" s="25">
        <f t="shared" si="2"/>
        <v>2.25</v>
      </c>
      <c r="AI21" s="25">
        <v>1</v>
      </c>
      <c r="AJ21" s="25"/>
      <c r="AK21" s="25">
        <v>7</v>
      </c>
      <c r="AL21" s="25">
        <v>1</v>
      </c>
      <c r="AM21" s="25">
        <v>5.5</v>
      </c>
      <c r="AN21" s="25">
        <v>2E-3</v>
      </c>
      <c r="AO21" s="25" t="s">
        <v>549</v>
      </c>
      <c r="AP21">
        <f t="shared" si="3"/>
        <v>12.25</v>
      </c>
    </row>
    <row r="22" spans="1:42">
      <c r="A22" s="17" t="s">
        <v>95</v>
      </c>
      <c r="B22">
        <v>7</v>
      </c>
      <c r="C22">
        <v>1</v>
      </c>
      <c r="D22" s="87">
        <v>2.25</v>
      </c>
      <c r="F22" s="25">
        <v>7</v>
      </c>
      <c r="G22" s="25">
        <v>1.08</v>
      </c>
      <c r="H22" s="25">
        <v>1.5489999999999999</v>
      </c>
      <c r="I22" s="25">
        <v>0.04</v>
      </c>
      <c r="J22" t="s">
        <v>542</v>
      </c>
      <c r="K22" s="25">
        <f t="shared" si="0"/>
        <v>0.49140100000000009</v>
      </c>
      <c r="N22" s="25">
        <v>7</v>
      </c>
      <c r="O22" s="25">
        <v>1.08</v>
      </c>
      <c r="P22" s="25">
        <v>1.5489999999999999</v>
      </c>
      <c r="Q22" s="25">
        <v>0.04</v>
      </c>
      <c r="R22" t="s">
        <v>542</v>
      </c>
      <c r="S22" s="25">
        <f t="shared" si="1"/>
        <v>0.49140100000000009</v>
      </c>
      <c r="U22" s="25">
        <v>7</v>
      </c>
      <c r="V22" s="25">
        <v>1.02</v>
      </c>
      <c r="W22" s="25">
        <v>2.056</v>
      </c>
      <c r="X22" s="25">
        <v>1</v>
      </c>
      <c r="Y22" t="s">
        <v>542</v>
      </c>
      <c r="Z22">
        <f t="shared" si="4"/>
        <v>3.7635999999999982E-2</v>
      </c>
      <c r="AC22" s="25">
        <v>7</v>
      </c>
      <c r="AD22" s="25">
        <v>1</v>
      </c>
      <c r="AE22" s="25">
        <v>3.5</v>
      </c>
      <c r="AF22" s="25">
        <v>1</v>
      </c>
      <c r="AG22" t="s">
        <v>542</v>
      </c>
      <c r="AH22" s="25">
        <f t="shared" si="2"/>
        <v>1.5625</v>
      </c>
      <c r="AI22" s="25">
        <v>1</v>
      </c>
      <c r="AJ22" s="25"/>
      <c r="AK22" s="25">
        <v>7</v>
      </c>
      <c r="AL22" s="25">
        <v>1</v>
      </c>
      <c r="AM22" s="25">
        <v>5.5</v>
      </c>
      <c r="AN22" s="25">
        <v>2E-3</v>
      </c>
      <c r="AO22" s="25" t="s">
        <v>549</v>
      </c>
      <c r="AP22">
        <f t="shared" si="3"/>
        <v>10.5625</v>
      </c>
    </row>
    <row r="23" spans="1:42">
      <c r="A23" s="15" t="s">
        <v>50</v>
      </c>
      <c r="B23">
        <v>7</v>
      </c>
      <c r="C23">
        <v>1</v>
      </c>
      <c r="D23" s="87">
        <v>2.5</v>
      </c>
      <c r="F23" s="25">
        <v>7</v>
      </c>
      <c r="G23" s="25">
        <v>1.08</v>
      </c>
      <c r="H23" s="25">
        <v>1.5489999999999999</v>
      </c>
      <c r="I23" s="25">
        <v>0.04</v>
      </c>
      <c r="J23" t="s">
        <v>542</v>
      </c>
      <c r="K23" s="25">
        <f t="shared" si="0"/>
        <v>0.90440100000000012</v>
      </c>
      <c r="N23" s="25">
        <v>7</v>
      </c>
      <c r="O23" s="25">
        <v>1.08</v>
      </c>
      <c r="P23" s="25">
        <v>1.5489999999999999</v>
      </c>
      <c r="Q23" s="25">
        <v>0.04</v>
      </c>
      <c r="R23" t="s">
        <v>542</v>
      </c>
      <c r="S23" s="25">
        <f t="shared" si="1"/>
        <v>0.90440100000000012</v>
      </c>
      <c r="U23" s="25">
        <v>7</v>
      </c>
      <c r="V23" s="25">
        <v>1.02</v>
      </c>
      <c r="W23" s="25">
        <v>2.056</v>
      </c>
      <c r="X23" s="25">
        <v>1</v>
      </c>
      <c r="Y23" t="s">
        <v>542</v>
      </c>
      <c r="Z23">
        <f t="shared" si="4"/>
        <v>0.19713599999999995</v>
      </c>
      <c r="AC23" s="25">
        <v>7</v>
      </c>
      <c r="AD23" s="25">
        <v>1</v>
      </c>
      <c r="AE23" s="25">
        <v>3.5</v>
      </c>
      <c r="AF23" s="25">
        <v>1</v>
      </c>
      <c r="AG23" t="s">
        <v>542</v>
      </c>
      <c r="AH23" s="25">
        <f t="shared" si="2"/>
        <v>1</v>
      </c>
      <c r="AI23" s="25">
        <v>1</v>
      </c>
      <c r="AJ23" s="25"/>
      <c r="AK23" s="25">
        <v>7</v>
      </c>
      <c r="AL23" s="25">
        <v>1</v>
      </c>
      <c r="AM23" s="25">
        <v>5.5</v>
      </c>
      <c r="AN23" s="25">
        <v>2E-3</v>
      </c>
      <c r="AO23" s="25" t="s">
        <v>549</v>
      </c>
      <c r="AP23">
        <f t="shared" si="3"/>
        <v>9</v>
      </c>
    </row>
    <row r="24" spans="1:42">
      <c r="A24" s="17" t="s">
        <v>71</v>
      </c>
      <c r="B24">
        <v>7</v>
      </c>
      <c r="C24">
        <v>1</v>
      </c>
      <c r="D24" s="87">
        <v>2.5</v>
      </c>
      <c r="F24" s="25">
        <v>7</v>
      </c>
      <c r="G24" s="25">
        <v>1.08</v>
      </c>
      <c r="H24" s="25">
        <v>1.5489999999999999</v>
      </c>
      <c r="I24" s="25">
        <v>0.04</v>
      </c>
      <c r="J24" t="s">
        <v>542</v>
      </c>
      <c r="K24" s="25">
        <f t="shared" si="0"/>
        <v>0.90440100000000012</v>
      </c>
      <c r="N24" s="25">
        <v>7</v>
      </c>
      <c r="O24" s="25">
        <v>1.08</v>
      </c>
      <c r="P24" s="25">
        <v>1.5489999999999999</v>
      </c>
      <c r="Q24" s="25">
        <v>0.04</v>
      </c>
      <c r="R24" t="s">
        <v>542</v>
      </c>
      <c r="S24" s="25">
        <f t="shared" si="1"/>
        <v>0.90440100000000012</v>
      </c>
      <c r="U24" s="25">
        <v>7</v>
      </c>
      <c r="V24" s="25">
        <v>1.02</v>
      </c>
      <c r="W24" s="25">
        <v>2.056</v>
      </c>
      <c r="X24" s="25">
        <v>1</v>
      </c>
      <c r="Y24" t="s">
        <v>542</v>
      </c>
      <c r="Z24">
        <f t="shared" si="4"/>
        <v>0.19713599999999995</v>
      </c>
      <c r="AC24" s="25">
        <v>7</v>
      </c>
      <c r="AD24" s="25">
        <v>1</v>
      </c>
      <c r="AE24" s="25">
        <v>3.5</v>
      </c>
      <c r="AF24" s="25">
        <v>1</v>
      </c>
      <c r="AG24" t="s">
        <v>542</v>
      </c>
      <c r="AH24" s="25">
        <f t="shared" si="2"/>
        <v>1</v>
      </c>
      <c r="AI24" s="25">
        <v>1</v>
      </c>
      <c r="AJ24" s="25"/>
      <c r="AK24" s="25">
        <v>7</v>
      </c>
      <c r="AL24" s="25">
        <v>1</v>
      </c>
      <c r="AM24" s="25">
        <v>5.5</v>
      </c>
      <c r="AN24" s="25">
        <v>2E-3</v>
      </c>
      <c r="AO24" s="25" t="s">
        <v>549</v>
      </c>
      <c r="AP24">
        <f t="shared" si="3"/>
        <v>9</v>
      </c>
    </row>
    <row r="25" spans="1:42">
      <c r="A25" s="15" t="s">
        <v>82</v>
      </c>
      <c r="B25">
        <v>7</v>
      </c>
      <c r="C25">
        <v>1</v>
      </c>
      <c r="D25" s="87">
        <v>3</v>
      </c>
      <c r="F25" s="25">
        <v>7</v>
      </c>
      <c r="G25" s="25">
        <v>1.08</v>
      </c>
      <c r="H25" s="25">
        <v>1.5489999999999999</v>
      </c>
      <c r="I25" s="25">
        <v>0.04</v>
      </c>
      <c r="J25" t="s">
        <v>542</v>
      </c>
      <c r="K25" s="25">
        <f t="shared" si="0"/>
        <v>2.1054010000000001</v>
      </c>
      <c r="N25" s="25">
        <v>7</v>
      </c>
      <c r="O25" s="25">
        <v>1.08</v>
      </c>
      <c r="P25" s="25">
        <v>1.5489999999999999</v>
      </c>
      <c r="Q25" s="25">
        <v>0.04</v>
      </c>
      <c r="R25" t="s">
        <v>542</v>
      </c>
      <c r="S25" s="25">
        <f t="shared" si="1"/>
        <v>2.1054010000000001</v>
      </c>
      <c r="U25" s="25">
        <v>7</v>
      </c>
      <c r="V25" s="25">
        <v>1.02</v>
      </c>
      <c r="W25" s="25">
        <v>2.056</v>
      </c>
      <c r="X25" s="25">
        <v>1</v>
      </c>
      <c r="Y25" t="s">
        <v>542</v>
      </c>
      <c r="Z25">
        <f t="shared" si="4"/>
        <v>0.89113599999999993</v>
      </c>
      <c r="AC25" s="25">
        <v>7</v>
      </c>
      <c r="AD25" s="25">
        <v>1</v>
      </c>
      <c r="AE25" s="25">
        <v>3.5</v>
      </c>
      <c r="AF25" s="25">
        <v>1</v>
      </c>
      <c r="AG25" t="s">
        <v>542</v>
      </c>
      <c r="AH25" s="25">
        <f t="shared" si="2"/>
        <v>0.25</v>
      </c>
      <c r="AI25" s="25">
        <v>1</v>
      </c>
      <c r="AJ25" s="25"/>
      <c r="AK25" s="25">
        <v>7</v>
      </c>
      <c r="AL25" s="25">
        <v>1</v>
      </c>
      <c r="AM25" s="25">
        <v>5.5</v>
      </c>
      <c r="AN25" s="25">
        <v>2E-3</v>
      </c>
      <c r="AO25" s="25" t="s">
        <v>549</v>
      </c>
      <c r="AP25">
        <f t="shared" si="3"/>
        <v>6.25</v>
      </c>
    </row>
    <row r="26" spans="1:42">
      <c r="A26" s="15" t="s">
        <v>32</v>
      </c>
      <c r="B26">
        <v>7</v>
      </c>
      <c r="C26">
        <v>1</v>
      </c>
      <c r="D26" s="87">
        <v>3.25</v>
      </c>
      <c r="F26" s="25">
        <v>7</v>
      </c>
      <c r="G26" s="25">
        <v>1.08</v>
      </c>
      <c r="H26" s="25">
        <v>1.5489999999999999</v>
      </c>
      <c r="I26" s="25">
        <v>0.04</v>
      </c>
      <c r="J26" t="s">
        <v>542</v>
      </c>
      <c r="K26" s="25">
        <f t="shared" si="0"/>
        <v>2.8934010000000003</v>
      </c>
      <c r="N26" s="25">
        <v>7</v>
      </c>
      <c r="O26" s="25">
        <v>1.08</v>
      </c>
      <c r="P26" s="25">
        <v>1.5489999999999999</v>
      </c>
      <c r="Q26" s="25">
        <v>0.04</v>
      </c>
      <c r="R26" t="s">
        <v>542</v>
      </c>
      <c r="S26" s="25">
        <f t="shared" si="1"/>
        <v>2.8934010000000003</v>
      </c>
      <c r="U26" s="25">
        <v>7</v>
      </c>
      <c r="V26" s="25">
        <v>1.02</v>
      </c>
      <c r="W26" s="25">
        <v>2.056</v>
      </c>
      <c r="X26" s="25">
        <v>1</v>
      </c>
      <c r="Y26" t="s">
        <v>542</v>
      </c>
      <c r="Z26">
        <f t="shared" si="4"/>
        <v>1.4256359999999999</v>
      </c>
      <c r="AC26" s="25">
        <v>7</v>
      </c>
      <c r="AD26" s="25">
        <v>1</v>
      </c>
      <c r="AE26" s="25">
        <v>3.5</v>
      </c>
      <c r="AF26" s="25">
        <v>1</v>
      </c>
      <c r="AG26" t="s">
        <v>542</v>
      </c>
      <c r="AH26" s="25">
        <f t="shared" si="2"/>
        <v>6.25E-2</v>
      </c>
      <c r="AI26" s="25">
        <v>1</v>
      </c>
      <c r="AJ26" s="25"/>
      <c r="AK26" s="25">
        <v>7</v>
      </c>
      <c r="AL26" s="25">
        <v>1</v>
      </c>
      <c r="AM26" s="25">
        <v>5.5</v>
      </c>
      <c r="AN26" s="25">
        <v>2E-3</v>
      </c>
      <c r="AO26" s="25" t="s">
        <v>549</v>
      </c>
      <c r="AP26">
        <f t="shared" si="3"/>
        <v>5.0625</v>
      </c>
    </row>
    <row r="27" spans="1:42">
      <c r="A27" s="15" t="s">
        <v>165</v>
      </c>
      <c r="B27">
        <v>7</v>
      </c>
      <c r="C27">
        <v>1</v>
      </c>
      <c r="D27" s="87">
        <v>3.25</v>
      </c>
      <c r="F27" s="25">
        <v>7</v>
      </c>
      <c r="G27" s="25">
        <v>1.08</v>
      </c>
      <c r="H27" s="25">
        <v>1.5489999999999999</v>
      </c>
      <c r="I27" s="25">
        <v>0.04</v>
      </c>
      <c r="J27" t="s">
        <v>542</v>
      </c>
      <c r="K27" s="25">
        <f t="shared" si="0"/>
        <v>2.8934010000000003</v>
      </c>
      <c r="N27" s="25">
        <v>7</v>
      </c>
      <c r="O27" s="25">
        <v>1.08</v>
      </c>
      <c r="P27" s="25">
        <v>1.5489999999999999</v>
      </c>
      <c r="Q27" s="25">
        <v>0.04</v>
      </c>
      <c r="R27" t="s">
        <v>542</v>
      </c>
      <c r="S27" s="25">
        <f t="shared" si="1"/>
        <v>2.8934010000000003</v>
      </c>
      <c r="U27" s="25">
        <v>7</v>
      </c>
      <c r="V27" s="25">
        <v>1.02</v>
      </c>
      <c r="W27" s="25">
        <v>2.056</v>
      </c>
      <c r="X27" s="25">
        <v>1</v>
      </c>
      <c r="Y27" t="s">
        <v>542</v>
      </c>
      <c r="Z27">
        <f t="shared" si="4"/>
        <v>1.4256359999999999</v>
      </c>
      <c r="AC27" s="25">
        <v>7</v>
      </c>
      <c r="AD27" s="25">
        <v>1</v>
      </c>
      <c r="AE27" s="25">
        <v>3.5</v>
      </c>
      <c r="AF27" s="25">
        <v>1</v>
      </c>
      <c r="AG27" t="s">
        <v>542</v>
      </c>
      <c r="AH27" s="25">
        <f t="shared" si="2"/>
        <v>6.25E-2</v>
      </c>
      <c r="AI27" s="25">
        <v>1</v>
      </c>
      <c r="AJ27" s="25"/>
      <c r="AK27" s="25">
        <v>7</v>
      </c>
      <c r="AL27" s="25">
        <v>1</v>
      </c>
      <c r="AM27" s="25">
        <v>5.5</v>
      </c>
      <c r="AN27" s="25">
        <v>2E-3</v>
      </c>
      <c r="AO27" s="25" t="s">
        <v>549</v>
      </c>
      <c r="AP27">
        <f t="shared" si="3"/>
        <v>5.0625</v>
      </c>
    </row>
    <row r="28" spans="1:42">
      <c r="A28" s="15" t="s">
        <v>22</v>
      </c>
      <c r="B28">
        <v>7</v>
      </c>
      <c r="C28">
        <v>0</v>
      </c>
      <c r="D28" s="87">
        <v>3.25</v>
      </c>
      <c r="F28" s="25">
        <v>7</v>
      </c>
      <c r="G28" s="25">
        <v>0.1</v>
      </c>
      <c r="H28" s="25">
        <v>0.04</v>
      </c>
      <c r="I28" s="25">
        <v>0.6</v>
      </c>
      <c r="J28" t="s">
        <v>548</v>
      </c>
      <c r="K28" s="25">
        <f t="shared" si="0"/>
        <v>10.3041</v>
      </c>
      <c r="N28" s="25">
        <v>7</v>
      </c>
      <c r="O28" s="25">
        <v>0.09</v>
      </c>
      <c r="P28" s="25">
        <v>4.2999999999999997E-2</v>
      </c>
      <c r="Q28" s="25">
        <v>0.45</v>
      </c>
      <c r="R28" t="s">
        <v>548</v>
      </c>
      <c r="S28" s="25">
        <f t="shared" si="1"/>
        <v>10.284848999999999</v>
      </c>
      <c r="U28" s="25">
        <v>7</v>
      </c>
      <c r="V28" s="25">
        <v>0.09</v>
      </c>
      <c r="W28" s="25">
        <v>0.44700000000000001</v>
      </c>
      <c r="X28" s="25">
        <v>0.45</v>
      </c>
      <c r="Y28" t="s">
        <v>548</v>
      </c>
      <c r="Z28">
        <f t="shared" si="4"/>
        <v>7.8568089999999993</v>
      </c>
      <c r="AC28" s="25">
        <v>7</v>
      </c>
      <c r="AD28" s="25">
        <v>0</v>
      </c>
      <c r="AE28" s="25">
        <v>2</v>
      </c>
      <c r="AF28" s="25">
        <v>1</v>
      </c>
      <c r="AG28" t="s">
        <v>542</v>
      </c>
      <c r="AH28" s="25">
        <f t="shared" si="2"/>
        <v>1.5625</v>
      </c>
      <c r="AI28" s="25">
        <v>1</v>
      </c>
      <c r="AJ28" s="25"/>
      <c r="AK28" s="25">
        <v>7</v>
      </c>
      <c r="AL28" s="25">
        <v>0</v>
      </c>
      <c r="AM28" s="25">
        <v>2</v>
      </c>
      <c r="AN28" s="25">
        <v>0.01</v>
      </c>
      <c r="AO28" s="25" t="s">
        <v>542</v>
      </c>
      <c r="AP28">
        <f t="shared" si="3"/>
        <v>1.5625</v>
      </c>
    </row>
    <row r="29" spans="1:42">
      <c r="A29" s="17" t="s">
        <v>39</v>
      </c>
      <c r="B29">
        <v>7</v>
      </c>
      <c r="C29">
        <v>0</v>
      </c>
      <c r="D29" s="87">
        <v>4.25</v>
      </c>
      <c r="F29" s="25">
        <v>7</v>
      </c>
      <c r="G29" s="25">
        <v>0.1</v>
      </c>
      <c r="H29" s="25">
        <v>0.04</v>
      </c>
      <c r="I29" s="25">
        <v>0.6</v>
      </c>
      <c r="J29" t="s">
        <v>548</v>
      </c>
      <c r="K29" s="25">
        <f t="shared" si="0"/>
        <v>17.7241</v>
      </c>
      <c r="N29" s="25">
        <v>7</v>
      </c>
      <c r="O29" s="25">
        <v>0.09</v>
      </c>
      <c r="P29" s="25">
        <v>4.2999999999999997E-2</v>
      </c>
      <c r="Q29" s="25">
        <v>0.45</v>
      </c>
      <c r="R29" t="s">
        <v>548</v>
      </c>
      <c r="S29" s="25">
        <f t="shared" si="1"/>
        <v>17.698848999999999</v>
      </c>
      <c r="U29" s="25">
        <v>7</v>
      </c>
      <c r="V29" s="25">
        <v>0.09</v>
      </c>
      <c r="W29" s="25">
        <v>0.44700000000000001</v>
      </c>
      <c r="X29" s="25">
        <v>0.45</v>
      </c>
      <c r="Y29" t="s">
        <v>548</v>
      </c>
      <c r="Z29">
        <f t="shared" si="4"/>
        <v>14.462809</v>
      </c>
      <c r="AC29" s="25">
        <v>7</v>
      </c>
      <c r="AD29" s="25">
        <v>0</v>
      </c>
      <c r="AE29" s="25">
        <v>2</v>
      </c>
      <c r="AF29" s="25">
        <v>1</v>
      </c>
      <c r="AG29" t="s">
        <v>542</v>
      </c>
      <c r="AH29" s="25">
        <f t="shared" si="2"/>
        <v>5.0625</v>
      </c>
      <c r="AI29" s="25">
        <v>5</v>
      </c>
      <c r="AK29" s="25">
        <v>7</v>
      </c>
      <c r="AL29" s="25">
        <v>0</v>
      </c>
      <c r="AM29" s="25">
        <v>2</v>
      </c>
      <c r="AN29" s="25">
        <v>0.01</v>
      </c>
      <c r="AO29" s="25" t="s">
        <v>542</v>
      </c>
      <c r="AP29">
        <f t="shared" si="3"/>
        <v>5.0625</v>
      </c>
    </row>
    <row r="30" spans="1:42">
      <c r="A30" s="17" t="s">
        <v>81</v>
      </c>
      <c r="B30">
        <v>7</v>
      </c>
      <c r="C30">
        <v>1</v>
      </c>
      <c r="D30" s="87">
        <v>4.25</v>
      </c>
      <c r="F30" s="25">
        <v>7</v>
      </c>
      <c r="G30" s="25">
        <v>1.08</v>
      </c>
      <c r="H30" s="25">
        <v>1.5489999999999999</v>
      </c>
      <c r="I30" s="25">
        <v>0.04</v>
      </c>
      <c r="J30" t="s">
        <v>542</v>
      </c>
      <c r="K30" s="25">
        <f t="shared" si="0"/>
        <v>7.295401</v>
      </c>
      <c r="N30" s="25">
        <v>7</v>
      </c>
      <c r="O30" s="25">
        <v>1.08</v>
      </c>
      <c r="P30" s="25">
        <v>1.5489999999999999</v>
      </c>
      <c r="Q30" s="25">
        <v>0.04</v>
      </c>
      <c r="R30" t="s">
        <v>542</v>
      </c>
      <c r="S30" s="25">
        <f t="shared" si="1"/>
        <v>7.295401</v>
      </c>
      <c r="U30" s="25">
        <v>7</v>
      </c>
      <c r="V30" s="25">
        <v>1.02</v>
      </c>
      <c r="W30" s="25">
        <v>2.056</v>
      </c>
      <c r="X30" s="25">
        <v>1</v>
      </c>
      <c r="Y30" t="s">
        <v>542</v>
      </c>
      <c r="Z30">
        <f t="shared" si="4"/>
        <v>4.8136359999999998</v>
      </c>
      <c r="AC30" s="25">
        <v>7</v>
      </c>
      <c r="AD30" s="25">
        <v>1</v>
      </c>
      <c r="AE30" s="25">
        <v>3.5</v>
      </c>
      <c r="AF30" s="25">
        <v>1</v>
      </c>
      <c r="AG30" t="s">
        <v>542</v>
      </c>
      <c r="AH30" s="25">
        <f t="shared" si="2"/>
        <v>0.5625</v>
      </c>
      <c r="AK30" s="25">
        <v>7</v>
      </c>
      <c r="AL30" s="25">
        <v>1</v>
      </c>
      <c r="AM30" s="25">
        <v>5.5</v>
      </c>
      <c r="AN30" s="25">
        <v>2E-3</v>
      </c>
      <c r="AO30" s="25" t="s">
        <v>549</v>
      </c>
      <c r="AP30">
        <f t="shared" si="3"/>
        <v>1.5625</v>
      </c>
    </row>
    <row r="31" spans="1:42">
      <c r="A31" s="17" t="s">
        <v>118</v>
      </c>
      <c r="B31">
        <v>7</v>
      </c>
      <c r="C31">
        <v>1</v>
      </c>
      <c r="D31" s="87">
        <v>5</v>
      </c>
      <c r="F31" s="25">
        <v>7</v>
      </c>
      <c r="G31" s="25">
        <v>1.08</v>
      </c>
      <c r="H31" s="25">
        <v>1.5489999999999999</v>
      </c>
      <c r="I31" s="25">
        <v>0.04</v>
      </c>
      <c r="J31" t="s">
        <v>542</v>
      </c>
      <c r="K31" s="25">
        <f t="shared" si="0"/>
        <v>11.909401000000001</v>
      </c>
      <c r="N31" s="25">
        <v>7</v>
      </c>
      <c r="O31" s="25">
        <v>1.08</v>
      </c>
      <c r="P31" s="25">
        <v>1.5489999999999999</v>
      </c>
      <c r="Q31" s="25">
        <v>0.04</v>
      </c>
      <c r="R31" t="s">
        <v>542</v>
      </c>
      <c r="S31" s="25">
        <f t="shared" si="1"/>
        <v>11.909401000000001</v>
      </c>
      <c r="U31" s="25">
        <v>7</v>
      </c>
      <c r="V31" s="25">
        <v>1.02</v>
      </c>
      <c r="W31" s="25">
        <v>2.056</v>
      </c>
      <c r="X31" s="25">
        <v>1</v>
      </c>
      <c r="Y31" t="s">
        <v>542</v>
      </c>
      <c r="Z31">
        <f t="shared" si="4"/>
        <v>8.6671359999999993</v>
      </c>
      <c r="AC31" s="25">
        <v>7</v>
      </c>
      <c r="AD31" s="25">
        <v>1</v>
      </c>
      <c r="AE31" s="25">
        <v>3.5</v>
      </c>
      <c r="AF31" s="25">
        <v>1</v>
      </c>
      <c r="AG31" t="s">
        <v>542</v>
      </c>
      <c r="AH31" s="25">
        <f t="shared" si="2"/>
        <v>2.25</v>
      </c>
      <c r="AK31" s="25">
        <v>7</v>
      </c>
      <c r="AL31" s="25">
        <v>1</v>
      </c>
      <c r="AM31" s="25">
        <v>5.5</v>
      </c>
      <c r="AN31" s="25">
        <v>2E-3</v>
      </c>
      <c r="AO31" s="25" t="s">
        <v>549</v>
      </c>
      <c r="AP31">
        <f t="shared" si="3"/>
        <v>0.25</v>
      </c>
    </row>
    <row r="32" spans="1:42">
      <c r="A32" s="15" t="s">
        <v>227</v>
      </c>
      <c r="B32">
        <v>7</v>
      </c>
      <c r="C32">
        <v>0</v>
      </c>
      <c r="D32" s="87">
        <v>5.75</v>
      </c>
      <c r="F32" s="25">
        <v>7</v>
      </c>
      <c r="G32" s="25">
        <v>0.1</v>
      </c>
      <c r="H32" s="25">
        <v>0.04</v>
      </c>
      <c r="I32" s="25">
        <v>0.6</v>
      </c>
      <c r="J32" t="s">
        <v>548</v>
      </c>
      <c r="K32" s="25">
        <f t="shared" si="0"/>
        <v>32.604100000000003</v>
      </c>
      <c r="N32" s="25">
        <v>7</v>
      </c>
      <c r="O32" s="25">
        <v>0.09</v>
      </c>
      <c r="P32" s="25">
        <v>4.2999999999999997E-2</v>
      </c>
      <c r="Q32" s="25">
        <v>0.45</v>
      </c>
      <c r="R32" t="s">
        <v>548</v>
      </c>
      <c r="S32" s="25">
        <f t="shared" si="1"/>
        <v>32.569848999999998</v>
      </c>
      <c r="U32" s="25">
        <v>7</v>
      </c>
      <c r="V32" s="25">
        <v>0.09</v>
      </c>
      <c r="W32" s="25">
        <v>0.44700000000000001</v>
      </c>
      <c r="X32" s="25">
        <v>0.45</v>
      </c>
      <c r="Y32" t="s">
        <v>548</v>
      </c>
      <c r="Z32">
        <f t="shared" si="4"/>
        <v>28.121808999999999</v>
      </c>
      <c r="AC32" s="25">
        <v>7</v>
      </c>
      <c r="AD32" s="25">
        <v>0</v>
      </c>
      <c r="AE32" s="25">
        <v>2</v>
      </c>
      <c r="AF32" s="25">
        <v>1</v>
      </c>
      <c r="AG32" t="s">
        <v>542</v>
      </c>
      <c r="AH32" s="25">
        <f t="shared" si="2"/>
        <v>14.0625</v>
      </c>
      <c r="AK32" s="25">
        <v>7</v>
      </c>
      <c r="AL32" s="25">
        <v>0</v>
      </c>
      <c r="AM32" s="25">
        <v>2</v>
      </c>
      <c r="AN32" s="25">
        <v>0.01</v>
      </c>
      <c r="AO32" s="25" t="s">
        <v>542</v>
      </c>
      <c r="AP32">
        <f t="shared" si="3"/>
        <v>14.0625</v>
      </c>
    </row>
    <row r="33" spans="1:42">
      <c r="A33" s="17" t="s">
        <v>19</v>
      </c>
      <c r="B33">
        <v>7</v>
      </c>
      <c r="C33">
        <v>1</v>
      </c>
      <c r="D33" s="87">
        <v>6</v>
      </c>
      <c r="F33" s="25">
        <v>7</v>
      </c>
      <c r="G33" s="25">
        <v>1.08</v>
      </c>
      <c r="H33" s="25">
        <v>1.5489999999999999</v>
      </c>
      <c r="I33" s="25">
        <v>0.04</v>
      </c>
      <c r="J33" t="s">
        <v>542</v>
      </c>
      <c r="K33" s="25">
        <f t="shared" si="0"/>
        <v>19.811401000000004</v>
      </c>
      <c r="N33" s="25">
        <v>7</v>
      </c>
      <c r="O33" s="25">
        <v>1.08</v>
      </c>
      <c r="P33" s="25">
        <v>1.5489999999999999</v>
      </c>
      <c r="Q33" s="25">
        <v>0.04</v>
      </c>
      <c r="R33" t="s">
        <v>542</v>
      </c>
      <c r="S33" s="25">
        <f t="shared" si="1"/>
        <v>19.811401000000004</v>
      </c>
      <c r="U33" s="25">
        <v>7</v>
      </c>
      <c r="V33" s="25">
        <v>1.02</v>
      </c>
      <c r="W33" s="25">
        <v>2.056</v>
      </c>
      <c r="X33" s="25">
        <v>1</v>
      </c>
      <c r="Y33" t="s">
        <v>542</v>
      </c>
      <c r="Z33">
        <f t="shared" si="4"/>
        <v>15.555135999999999</v>
      </c>
      <c r="AC33" s="25">
        <v>7</v>
      </c>
      <c r="AD33" s="25">
        <v>1</v>
      </c>
      <c r="AE33" s="25">
        <v>3.5</v>
      </c>
      <c r="AF33" s="25">
        <v>1</v>
      </c>
      <c r="AG33" t="s">
        <v>542</v>
      </c>
      <c r="AH33" s="25">
        <f t="shared" si="2"/>
        <v>6.25</v>
      </c>
      <c r="AI33" s="25">
        <v>5</v>
      </c>
      <c r="AK33" s="25">
        <v>7</v>
      </c>
      <c r="AL33" s="25">
        <v>1</v>
      </c>
      <c r="AM33" s="25">
        <v>5.5</v>
      </c>
      <c r="AN33" s="25">
        <v>2E-3</v>
      </c>
      <c r="AO33" s="25" t="s">
        <v>549</v>
      </c>
      <c r="AP33">
        <f t="shared" si="3"/>
        <v>0.25</v>
      </c>
    </row>
    <row r="34" spans="1:42">
      <c r="A34" s="15" t="s">
        <v>96</v>
      </c>
      <c r="B34">
        <v>8</v>
      </c>
      <c r="C34">
        <v>1</v>
      </c>
      <c r="D34" s="87">
        <v>0.75</v>
      </c>
      <c r="F34" s="25">
        <v>8</v>
      </c>
      <c r="G34" s="25">
        <v>1.08</v>
      </c>
      <c r="H34" s="25">
        <v>1.5489999999999999</v>
      </c>
      <c r="I34" s="25">
        <v>0.04</v>
      </c>
      <c r="J34" t="s">
        <v>542</v>
      </c>
      <c r="K34" s="25">
        <f t="shared" ref="K34:K65" si="5">POWER((D34-H34),2)</f>
        <v>0.63840099999999989</v>
      </c>
      <c r="N34" s="25">
        <v>8</v>
      </c>
      <c r="O34" s="25">
        <v>1.08</v>
      </c>
      <c r="P34" s="25">
        <v>1.5489999999999999</v>
      </c>
      <c r="Q34" s="25">
        <v>0.04</v>
      </c>
      <c r="R34" t="s">
        <v>542</v>
      </c>
      <c r="S34" s="25">
        <f t="shared" ref="S34:S65" si="6">POWER((D34-P34),2)</f>
        <v>0.63840099999999989</v>
      </c>
      <c r="U34" s="25">
        <v>8</v>
      </c>
      <c r="V34" s="25">
        <v>1.02</v>
      </c>
      <c r="W34" s="25">
        <v>2.056</v>
      </c>
      <c r="X34" s="25">
        <v>1</v>
      </c>
      <c r="Y34" t="s">
        <v>542</v>
      </c>
      <c r="Z34">
        <f t="shared" si="4"/>
        <v>1.7056360000000002</v>
      </c>
      <c r="AC34" s="25">
        <v>8</v>
      </c>
      <c r="AD34" s="25">
        <v>1</v>
      </c>
      <c r="AE34" s="25">
        <v>3.5</v>
      </c>
      <c r="AF34" s="25">
        <v>1</v>
      </c>
      <c r="AG34" t="s">
        <v>542</v>
      </c>
      <c r="AH34" s="25">
        <f t="shared" ref="AH34:AH65" si="7">POWER((D34-AE34),2)</f>
        <v>7.5625</v>
      </c>
      <c r="AK34" s="25">
        <v>8</v>
      </c>
      <c r="AL34" s="25">
        <v>1</v>
      </c>
      <c r="AM34" s="25">
        <v>5.5</v>
      </c>
      <c r="AN34" s="25">
        <v>2E-3</v>
      </c>
      <c r="AO34" s="25" t="s">
        <v>549</v>
      </c>
      <c r="AP34">
        <f t="shared" ref="AP34:AP65" si="8">POWER((D34-AM34),2)</f>
        <v>22.5625</v>
      </c>
    </row>
    <row r="35" spans="1:42">
      <c r="A35" s="17" t="s">
        <v>31</v>
      </c>
      <c r="B35">
        <v>8</v>
      </c>
      <c r="C35">
        <v>1</v>
      </c>
      <c r="D35" s="87">
        <v>2</v>
      </c>
      <c r="F35" s="25">
        <v>8</v>
      </c>
      <c r="G35" s="25">
        <v>1.08</v>
      </c>
      <c r="H35" s="25">
        <v>1.5489999999999999</v>
      </c>
      <c r="I35" s="25">
        <v>0.04</v>
      </c>
      <c r="J35" t="s">
        <v>542</v>
      </c>
      <c r="K35" s="25">
        <f t="shared" si="5"/>
        <v>0.20340100000000005</v>
      </c>
      <c r="N35" s="25">
        <v>8</v>
      </c>
      <c r="O35" s="25">
        <v>1.08</v>
      </c>
      <c r="P35" s="25">
        <v>1.5489999999999999</v>
      </c>
      <c r="Q35" s="25">
        <v>0.04</v>
      </c>
      <c r="R35" t="s">
        <v>542</v>
      </c>
      <c r="S35" s="25">
        <f t="shared" si="6"/>
        <v>0.20340100000000005</v>
      </c>
      <c r="U35" s="25">
        <v>8</v>
      </c>
      <c r="V35" s="25">
        <v>1.02</v>
      </c>
      <c r="W35" s="25">
        <v>2.056</v>
      </c>
      <c r="X35" s="25">
        <v>1</v>
      </c>
      <c r="Y35" t="s">
        <v>542</v>
      </c>
      <c r="Z35">
        <f t="shared" si="4"/>
        <v>3.1360000000000055E-3</v>
      </c>
      <c r="AC35" s="25">
        <v>8</v>
      </c>
      <c r="AD35" s="25">
        <v>1</v>
      </c>
      <c r="AE35" s="25">
        <v>3.5</v>
      </c>
      <c r="AF35" s="25">
        <v>1</v>
      </c>
      <c r="AG35" t="s">
        <v>542</v>
      </c>
      <c r="AH35" s="25">
        <f t="shared" si="7"/>
        <v>2.25</v>
      </c>
      <c r="AI35" s="25">
        <v>1</v>
      </c>
      <c r="AJ35" s="25"/>
      <c r="AK35" s="25">
        <v>8</v>
      </c>
      <c r="AL35" s="25">
        <v>1</v>
      </c>
      <c r="AM35" s="25">
        <v>5.5</v>
      </c>
      <c r="AN35" s="25">
        <v>2E-3</v>
      </c>
      <c r="AO35" s="25" t="s">
        <v>549</v>
      </c>
      <c r="AP35">
        <f t="shared" si="8"/>
        <v>12.25</v>
      </c>
    </row>
    <row r="36" spans="1:42">
      <c r="A36" s="17" t="s">
        <v>15</v>
      </c>
      <c r="B36">
        <v>8</v>
      </c>
      <c r="C36">
        <v>1</v>
      </c>
      <c r="D36" s="87">
        <v>2.25</v>
      </c>
      <c r="F36" s="25">
        <v>8</v>
      </c>
      <c r="G36" s="25">
        <v>1.08</v>
      </c>
      <c r="H36" s="25">
        <v>1.5489999999999999</v>
      </c>
      <c r="I36" s="25">
        <v>0.04</v>
      </c>
      <c r="J36" t="s">
        <v>542</v>
      </c>
      <c r="K36" s="25">
        <f t="shared" si="5"/>
        <v>0.49140100000000009</v>
      </c>
      <c r="N36" s="25">
        <v>8</v>
      </c>
      <c r="O36" s="25">
        <v>1.08</v>
      </c>
      <c r="P36" s="25">
        <v>1.5489999999999999</v>
      </c>
      <c r="Q36" s="25">
        <v>0.04</v>
      </c>
      <c r="R36" t="s">
        <v>542</v>
      </c>
      <c r="S36" s="25">
        <f t="shared" si="6"/>
        <v>0.49140100000000009</v>
      </c>
      <c r="U36" s="25">
        <v>8</v>
      </c>
      <c r="V36" s="25">
        <v>1.02</v>
      </c>
      <c r="W36" s="25">
        <v>2.056</v>
      </c>
      <c r="X36" s="25">
        <v>1</v>
      </c>
      <c r="Y36" t="s">
        <v>542</v>
      </c>
      <c r="Z36">
        <f t="shared" si="4"/>
        <v>3.7635999999999982E-2</v>
      </c>
      <c r="AC36" s="25">
        <v>8</v>
      </c>
      <c r="AD36" s="25">
        <v>1</v>
      </c>
      <c r="AE36" s="25">
        <v>3.5</v>
      </c>
      <c r="AF36" s="25">
        <v>1</v>
      </c>
      <c r="AG36" t="s">
        <v>542</v>
      </c>
      <c r="AH36" s="25">
        <f t="shared" si="7"/>
        <v>1.5625</v>
      </c>
      <c r="AI36" s="25">
        <v>1</v>
      </c>
      <c r="AJ36" s="25"/>
      <c r="AK36" s="25">
        <v>8</v>
      </c>
      <c r="AL36" s="25">
        <v>1</v>
      </c>
      <c r="AM36" s="25">
        <v>5.5</v>
      </c>
      <c r="AN36" s="25">
        <v>2E-3</v>
      </c>
      <c r="AO36" s="25" t="s">
        <v>549</v>
      </c>
      <c r="AP36">
        <f t="shared" si="8"/>
        <v>10.5625</v>
      </c>
    </row>
    <row r="37" spans="1:42">
      <c r="A37" s="17" t="s">
        <v>87</v>
      </c>
      <c r="B37">
        <v>8</v>
      </c>
      <c r="C37">
        <v>1</v>
      </c>
      <c r="D37" s="87">
        <v>2.25</v>
      </c>
      <c r="F37" s="25">
        <v>8</v>
      </c>
      <c r="G37" s="25">
        <v>1.08</v>
      </c>
      <c r="H37" s="25">
        <v>1.5489999999999999</v>
      </c>
      <c r="I37" s="25">
        <v>0.04</v>
      </c>
      <c r="J37" t="s">
        <v>542</v>
      </c>
      <c r="K37" s="25">
        <f t="shared" si="5"/>
        <v>0.49140100000000009</v>
      </c>
      <c r="N37" s="25">
        <v>8</v>
      </c>
      <c r="O37" s="25">
        <v>1.08</v>
      </c>
      <c r="P37" s="25">
        <v>1.5489999999999999</v>
      </c>
      <c r="Q37" s="25">
        <v>0.04</v>
      </c>
      <c r="R37" t="s">
        <v>542</v>
      </c>
      <c r="S37" s="25">
        <f t="shared" si="6"/>
        <v>0.49140100000000009</v>
      </c>
      <c r="U37" s="25">
        <v>8</v>
      </c>
      <c r="V37" s="25">
        <v>1.02</v>
      </c>
      <c r="W37" s="25">
        <v>2.056</v>
      </c>
      <c r="X37" s="25">
        <v>1</v>
      </c>
      <c r="Y37" t="s">
        <v>542</v>
      </c>
      <c r="Z37">
        <f t="shared" si="4"/>
        <v>3.7635999999999982E-2</v>
      </c>
      <c r="AC37" s="25">
        <v>8</v>
      </c>
      <c r="AD37" s="25">
        <v>1</v>
      </c>
      <c r="AE37" s="25">
        <v>3.5</v>
      </c>
      <c r="AF37" s="25">
        <v>1</v>
      </c>
      <c r="AG37" t="s">
        <v>542</v>
      </c>
      <c r="AH37" s="25">
        <f t="shared" si="7"/>
        <v>1.5625</v>
      </c>
      <c r="AI37" s="25">
        <v>1</v>
      </c>
      <c r="AJ37" s="25"/>
      <c r="AK37" s="25">
        <v>8</v>
      </c>
      <c r="AL37" s="25">
        <v>1</v>
      </c>
      <c r="AM37" s="25">
        <v>5.5</v>
      </c>
      <c r="AN37" s="25">
        <v>2E-3</v>
      </c>
      <c r="AO37" s="25" t="s">
        <v>549</v>
      </c>
      <c r="AP37">
        <f t="shared" si="8"/>
        <v>10.5625</v>
      </c>
    </row>
    <row r="38" spans="1:42">
      <c r="A38" s="15" t="s">
        <v>251</v>
      </c>
      <c r="B38">
        <v>8</v>
      </c>
      <c r="C38">
        <v>1</v>
      </c>
      <c r="D38" s="87">
        <v>2.25</v>
      </c>
      <c r="F38" s="25">
        <v>8</v>
      </c>
      <c r="G38" s="25">
        <v>1.08</v>
      </c>
      <c r="H38" s="25">
        <v>1.5489999999999999</v>
      </c>
      <c r="I38" s="25">
        <v>0.04</v>
      </c>
      <c r="J38" t="s">
        <v>542</v>
      </c>
      <c r="K38" s="25">
        <f t="shared" si="5"/>
        <v>0.49140100000000009</v>
      </c>
      <c r="N38" s="25">
        <v>8</v>
      </c>
      <c r="O38" s="25">
        <v>1.08</v>
      </c>
      <c r="P38" s="25">
        <v>1.5489999999999999</v>
      </c>
      <c r="Q38" s="25">
        <v>0.04</v>
      </c>
      <c r="R38" t="s">
        <v>542</v>
      </c>
      <c r="S38" s="25">
        <f t="shared" si="6"/>
        <v>0.49140100000000009</v>
      </c>
      <c r="U38" s="25">
        <v>8</v>
      </c>
      <c r="V38" s="25">
        <v>1.02</v>
      </c>
      <c r="W38" s="25">
        <v>2.056</v>
      </c>
      <c r="X38" s="25">
        <v>1</v>
      </c>
      <c r="Y38" t="s">
        <v>542</v>
      </c>
      <c r="Z38">
        <f t="shared" si="4"/>
        <v>3.7635999999999982E-2</v>
      </c>
      <c r="AC38" s="25">
        <v>8</v>
      </c>
      <c r="AD38" s="25">
        <v>1</v>
      </c>
      <c r="AE38" s="25">
        <v>3.5</v>
      </c>
      <c r="AF38" s="25">
        <v>1</v>
      </c>
      <c r="AG38" t="s">
        <v>542</v>
      </c>
      <c r="AH38" s="25">
        <f t="shared" si="7"/>
        <v>1.5625</v>
      </c>
      <c r="AI38" s="25">
        <v>1</v>
      </c>
      <c r="AJ38" s="25"/>
      <c r="AK38" s="25">
        <v>8</v>
      </c>
      <c r="AL38" s="25">
        <v>1</v>
      </c>
      <c r="AM38" s="25">
        <v>5.5</v>
      </c>
      <c r="AN38" s="25">
        <v>2E-3</v>
      </c>
      <c r="AO38" s="25" t="s">
        <v>549</v>
      </c>
      <c r="AP38">
        <f t="shared" si="8"/>
        <v>10.5625</v>
      </c>
    </row>
    <row r="39" spans="1:42">
      <c r="A39" s="15" t="s">
        <v>125</v>
      </c>
      <c r="B39">
        <v>8</v>
      </c>
      <c r="C39">
        <v>1</v>
      </c>
      <c r="D39" s="87">
        <v>2.5</v>
      </c>
      <c r="F39" s="25">
        <v>8</v>
      </c>
      <c r="G39" s="25">
        <v>1.08</v>
      </c>
      <c r="H39" s="25">
        <v>1.5489999999999999</v>
      </c>
      <c r="I39" s="25">
        <v>0.04</v>
      </c>
      <c r="J39" t="s">
        <v>542</v>
      </c>
      <c r="K39" s="25">
        <f t="shared" si="5"/>
        <v>0.90440100000000012</v>
      </c>
      <c r="N39" s="25">
        <v>8</v>
      </c>
      <c r="O39" s="25">
        <v>1.08</v>
      </c>
      <c r="P39" s="25">
        <v>1.5489999999999999</v>
      </c>
      <c r="Q39" s="25">
        <v>0.04</v>
      </c>
      <c r="R39" t="s">
        <v>542</v>
      </c>
      <c r="S39" s="25">
        <f t="shared" si="6"/>
        <v>0.90440100000000012</v>
      </c>
      <c r="U39" s="25">
        <v>8</v>
      </c>
      <c r="V39" s="25">
        <v>1.02</v>
      </c>
      <c r="W39" s="25">
        <v>2.056</v>
      </c>
      <c r="X39" s="25">
        <v>1</v>
      </c>
      <c r="Y39" t="s">
        <v>542</v>
      </c>
      <c r="Z39">
        <f t="shared" si="4"/>
        <v>0.19713599999999995</v>
      </c>
      <c r="AC39" s="25">
        <v>8</v>
      </c>
      <c r="AD39" s="25">
        <v>1</v>
      </c>
      <c r="AE39" s="25">
        <v>3.5</v>
      </c>
      <c r="AF39" s="25">
        <v>1</v>
      </c>
      <c r="AG39" t="s">
        <v>542</v>
      </c>
      <c r="AH39" s="25">
        <f t="shared" si="7"/>
        <v>1</v>
      </c>
      <c r="AI39" s="25">
        <v>1</v>
      </c>
      <c r="AJ39" s="25"/>
      <c r="AK39" s="25">
        <v>8</v>
      </c>
      <c r="AL39" s="25">
        <v>1</v>
      </c>
      <c r="AM39" s="25">
        <v>5.5</v>
      </c>
      <c r="AN39" s="25">
        <v>2E-3</v>
      </c>
      <c r="AO39" s="25" t="s">
        <v>549</v>
      </c>
      <c r="AP39">
        <f t="shared" si="8"/>
        <v>9</v>
      </c>
    </row>
    <row r="40" spans="1:42">
      <c r="A40" s="18" t="s">
        <v>211</v>
      </c>
      <c r="B40">
        <v>8</v>
      </c>
      <c r="C40">
        <v>1</v>
      </c>
      <c r="D40" s="87">
        <v>2.5</v>
      </c>
      <c r="F40" s="25">
        <v>8</v>
      </c>
      <c r="G40" s="25">
        <v>1.08</v>
      </c>
      <c r="H40" s="25">
        <v>1.5489999999999999</v>
      </c>
      <c r="I40" s="25">
        <v>0.04</v>
      </c>
      <c r="J40" t="s">
        <v>542</v>
      </c>
      <c r="K40" s="25">
        <f t="shared" si="5"/>
        <v>0.90440100000000012</v>
      </c>
      <c r="N40" s="25">
        <v>8</v>
      </c>
      <c r="O40" s="25">
        <v>1.08</v>
      </c>
      <c r="P40" s="25">
        <v>1.5489999999999999</v>
      </c>
      <c r="Q40" s="25">
        <v>0.04</v>
      </c>
      <c r="R40" t="s">
        <v>542</v>
      </c>
      <c r="S40" s="25">
        <f t="shared" si="6"/>
        <v>0.90440100000000012</v>
      </c>
      <c r="U40" s="25">
        <v>8</v>
      </c>
      <c r="V40" s="25">
        <v>1.02</v>
      </c>
      <c r="W40" s="25">
        <v>2.056</v>
      </c>
      <c r="X40" s="25">
        <v>1</v>
      </c>
      <c r="Y40" t="s">
        <v>542</v>
      </c>
      <c r="Z40">
        <f t="shared" si="4"/>
        <v>0.19713599999999995</v>
      </c>
      <c r="AC40" s="25">
        <v>8</v>
      </c>
      <c r="AD40" s="25">
        <v>1</v>
      </c>
      <c r="AE40" s="25">
        <v>3.5</v>
      </c>
      <c r="AF40" s="25">
        <v>1</v>
      </c>
      <c r="AG40" t="s">
        <v>542</v>
      </c>
      <c r="AH40" s="25">
        <f t="shared" si="7"/>
        <v>1</v>
      </c>
      <c r="AI40" s="25">
        <v>1</v>
      </c>
      <c r="AJ40" s="25"/>
      <c r="AK40" s="25">
        <v>8</v>
      </c>
      <c r="AL40" s="25">
        <v>1</v>
      </c>
      <c r="AM40" s="25">
        <v>5.5</v>
      </c>
      <c r="AN40" s="25">
        <v>2E-3</v>
      </c>
      <c r="AO40" s="25" t="s">
        <v>549</v>
      </c>
      <c r="AP40">
        <f t="shared" si="8"/>
        <v>9</v>
      </c>
    </row>
    <row r="41" spans="1:42">
      <c r="A41" s="15" t="s">
        <v>129</v>
      </c>
      <c r="B41">
        <v>8</v>
      </c>
      <c r="C41">
        <v>1</v>
      </c>
      <c r="D41" s="87">
        <v>4.75</v>
      </c>
      <c r="F41" s="25">
        <v>8</v>
      </c>
      <c r="G41" s="25">
        <v>1.08</v>
      </c>
      <c r="H41" s="25">
        <v>1.5489999999999999</v>
      </c>
      <c r="I41" s="25">
        <v>0.04</v>
      </c>
      <c r="J41" t="s">
        <v>542</v>
      </c>
      <c r="K41" s="25">
        <f t="shared" si="5"/>
        <v>10.246401000000001</v>
      </c>
      <c r="N41" s="25">
        <v>8</v>
      </c>
      <c r="O41" s="25">
        <v>1.08</v>
      </c>
      <c r="P41" s="25">
        <v>1.5489999999999999</v>
      </c>
      <c r="Q41" s="25">
        <v>0.04</v>
      </c>
      <c r="R41" t="s">
        <v>542</v>
      </c>
      <c r="S41" s="25">
        <f t="shared" si="6"/>
        <v>10.246401000000001</v>
      </c>
      <c r="U41" s="25">
        <v>8</v>
      </c>
      <c r="V41" s="25">
        <v>1.02</v>
      </c>
      <c r="W41" s="25">
        <v>2.056</v>
      </c>
      <c r="X41" s="25">
        <v>1</v>
      </c>
      <c r="Y41" t="s">
        <v>542</v>
      </c>
      <c r="Z41">
        <f t="shared" ref="Z41:Z72" si="9">POWER((D41-W41),2)</f>
        <v>7.2576359999999998</v>
      </c>
      <c r="AC41" s="25">
        <v>8</v>
      </c>
      <c r="AD41" s="25">
        <v>1</v>
      </c>
      <c r="AE41" s="25">
        <v>3.5</v>
      </c>
      <c r="AF41" s="25">
        <v>1</v>
      </c>
      <c r="AG41" t="s">
        <v>542</v>
      </c>
      <c r="AH41" s="25">
        <f t="shared" si="7"/>
        <v>1.5625</v>
      </c>
      <c r="AK41" s="25">
        <v>8</v>
      </c>
      <c r="AL41" s="25">
        <v>1</v>
      </c>
      <c r="AM41" s="25">
        <v>5.5</v>
      </c>
      <c r="AN41" s="25">
        <v>2E-3</v>
      </c>
      <c r="AO41" s="25" t="s">
        <v>549</v>
      </c>
      <c r="AP41">
        <f t="shared" si="8"/>
        <v>0.5625</v>
      </c>
    </row>
    <row r="42" spans="1:42">
      <c r="A42" s="17" t="s">
        <v>37</v>
      </c>
      <c r="B42">
        <v>9</v>
      </c>
      <c r="C42">
        <v>1</v>
      </c>
      <c r="D42" s="87">
        <v>0</v>
      </c>
      <c r="F42" s="25">
        <v>9</v>
      </c>
      <c r="G42" s="25">
        <v>1.08</v>
      </c>
      <c r="H42" s="25">
        <v>1.5489999999999999</v>
      </c>
      <c r="I42" s="25">
        <v>0.04</v>
      </c>
      <c r="J42" t="s">
        <v>542</v>
      </c>
      <c r="K42" s="25">
        <f t="shared" si="5"/>
        <v>2.3994009999999997</v>
      </c>
      <c r="N42" s="25">
        <v>9</v>
      </c>
      <c r="O42" s="25">
        <v>1.08</v>
      </c>
      <c r="P42" s="25">
        <v>1.5489999999999999</v>
      </c>
      <c r="Q42" s="25">
        <v>0.04</v>
      </c>
      <c r="R42" t="s">
        <v>542</v>
      </c>
      <c r="S42" s="25">
        <f t="shared" si="6"/>
        <v>2.3994009999999997</v>
      </c>
      <c r="U42" s="25">
        <v>9</v>
      </c>
      <c r="V42" s="25">
        <v>1.02</v>
      </c>
      <c r="W42" s="25">
        <v>2.056</v>
      </c>
      <c r="X42" s="25">
        <v>1</v>
      </c>
      <c r="Y42" t="s">
        <v>542</v>
      </c>
      <c r="Z42">
        <f t="shared" si="9"/>
        <v>4.2271359999999998</v>
      </c>
      <c r="AC42" s="25">
        <v>9</v>
      </c>
      <c r="AD42" s="25">
        <v>1</v>
      </c>
      <c r="AE42" s="25">
        <v>3.5</v>
      </c>
      <c r="AF42" s="25">
        <v>1</v>
      </c>
      <c r="AG42" t="s">
        <v>542</v>
      </c>
      <c r="AH42" s="25">
        <f t="shared" si="7"/>
        <v>12.25</v>
      </c>
      <c r="AK42" s="25">
        <v>9</v>
      </c>
      <c r="AL42" s="25">
        <v>1</v>
      </c>
      <c r="AM42" s="25">
        <v>5.5</v>
      </c>
      <c r="AN42" s="25">
        <v>2E-3</v>
      </c>
      <c r="AO42" s="25" t="s">
        <v>549</v>
      </c>
      <c r="AP42">
        <f t="shared" si="8"/>
        <v>30.25</v>
      </c>
    </row>
    <row r="43" spans="1:42">
      <c r="A43" s="17" t="s">
        <v>170</v>
      </c>
      <c r="B43">
        <v>9</v>
      </c>
      <c r="C43">
        <v>0</v>
      </c>
      <c r="D43" s="87">
        <v>2.25</v>
      </c>
      <c r="F43" s="25">
        <v>9</v>
      </c>
      <c r="G43" s="25">
        <v>0.1</v>
      </c>
      <c r="H43" s="25">
        <v>0.05</v>
      </c>
      <c r="I43" s="25">
        <v>0.2</v>
      </c>
      <c r="J43" t="s">
        <v>548</v>
      </c>
      <c r="K43" s="25">
        <f t="shared" si="5"/>
        <v>4.8400000000000007</v>
      </c>
      <c r="N43" s="25">
        <v>9</v>
      </c>
      <c r="O43" s="25">
        <v>0.09</v>
      </c>
      <c r="P43" s="25">
        <v>4.2999999999999997E-2</v>
      </c>
      <c r="Q43" s="25">
        <v>0.45</v>
      </c>
      <c r="R43" t="s">
        <v>548</v>
      </c>
      <c r="S43" s="25">
        <f t="shared" si="6"/>
        <v>4.8708489999999998</v>
      </c>
      <c r="U43" s="25">
        <v>9</v>
      </c>
      <c r="V43" s="25">
        <v>0.09</v>
      </c>
      <c r="W43" s="25">
        <v>0.44700000000000001</v>
      </c>
      <c r="X43" s="25">
        <v>0.45</v>
      </c>
      <c r="Y43" t="s">
        <v>548</v>
      </c>
      <c r="Z43">
        <f t="shared" si="9"/>
        <v>3.2508089999999998</v>
      </c>
      <c r="AC43" s="25">
        <v>9</v>
      </c>
      <c r="AD43" s="25">
        <v>0</v>
      </c>
      <c r="AE43" s="25">
        <v>2</v>
      </c>
      <c r="AF43" s="25">
        <v>1</v>
      </c>
      <c r="AG43" t="s">
        <v>542</v>
      </c>
      <c r="AH43" s="25">
        <f t="shared" si="7"/>
        <v>6.25E-2</v>
      </c>
      <c r="AI43" s="25">
        <v>1</v>
      </c>
      <c r="AJ43" s="25"/>
      <c r="AK43" s="25">
        <v>9</v>
      </c>
      <c r="AL43" s="25">
        <v>0</v>
      </c>
      <c r="AM43" s="25">
        <v>1.5</v>
      </c>
      <c r="AN43" s="25">
        <v>1</v>
      </c>
      <c r="AO43" s="25" t="s">
        <v>542</v>
      </c>
      <c r="AP43">
        <f t="shared" si="8"/>
        <v>0.5625</v>
      </c>
    </row>
    <row r="44" spans="1:42">
      <c r="A44" s="17" t="s">
        <v>35</v>
      </c>
      <c r="B44">
        <v>9</v>
      </c>
      <c r="C44">
        <v>3</v>
      </c>
      <c r="D44" s="87">
        <v>2.75</v>
      </c>
      <c r="F44" s="25">
        <v>9</v>
      </c>
      <c r="G44" s="25">
        <v>3</v>
      </c>
      <c r="H44" s="25">
        <v>1.5449999999999999</v>
      </c>
      <c r="I44" s="25">
        <v>0.2</v>
      </c>
      <c r="J44" t="s">
        <v>542</v>
      </c>
      <c r="K44" s="25">
        <f t="shared" si="5"/>
        <v>1.4520250000000001</v>
      </c>
      <c r="N44" s="25">
        <v>9</v>
      </c>
      <c r="O44" s="25">
        <v>3</v>
      </c>
      <c r="P44" s="25">
        <v>1.536</v>
      </c>
      <c r="Q44" s="25">
        <v>0.6</v>
      </c>
      <c r="R44" t="s">
        <v>542</v>
      </c>
      <c r="S44" s="25">
        <f t="shared" si="6"/>
        <v>1.4737959999999999</v>
      </c>
      <c r="U44" s="25">
        <v>9</v>
      </c>
      <c r="V44" s="25">
        <v>3</v>
      </c>
      <c r="W44" s="25">
        <v>5.1669999999999998</v>
      </c>
      <c r="X44" s="25">
        <v>1</v>
      </c>
      <c r="Y44" t="s">
        <v>549</v>
      </c>
      <c r="Z44">
        <f t="shared" si="9"/>
        <v>5.8418889999999992</v>
      </c>
      <c r="AC44" s="25">
        <v>9</v>
      </c>
      <c r="AD44" s="25">
        <v>3</v>
      </c>
      <c r="AE44" s="25">
        <v>5.5</v>
      </c>
      <c r="AF44" s="25">
        <v>1</v>
      </c>
      <c r="AG44" t="s">
        <v>549</v>
      </c>
      <c r="AH44" s="25">
        <f t="shared" si="7"/>
        <v>7.5625</v>
      </c>
      <c r="AK44" s="25">
        <v>9</v>
      </c>
      <c r="AL44" s="25">
        <v>3</v>
      </c>
      <c r="AM44" s="25">
        <v>5.5</v>
      </c>
      <c r="AN44" s="25">
        <v>2E-3</v>
      </c>
      <c r="AO44" s="25" t="s">
        <v>549</v>
      </c>
      <c r="AP44">
        <f t="shared" si="8"/>
        <v>7.5625</v>
      </c>
    </row>
    <row r="45" spans="1:42">
      <c r="A45" s="15" t="s">
        <v>261</v>
      </c>
      <c r="B45">
        <v>9</v>
      </c>
      <c r="C45">
        <v>1</v>
      </c>
      <c r="D45" s="87">
        <v>4</v>
      </c>
      <c r="F45" s="25">
        <v>9</v>
      </c>
      <c r="G45" s="25">
        <v>1.08</v>
      </c>
      <c r="H45" s="25">
        <v>1.5489999999999999</v>
      </c>
      <c r="I45" s="25">
        <v>0.04</v>
      </c>
      <c r="J45" t="s">
        <v>542</v>
      </c>
      <c r="K45" s="25">
        <f t="shared" si="5"/>
        <v>6.0074010000000007</v>
      </c>
      <c r="N45" s="25">
        <v>9</v>
      </c>
      <c r="O45" s="25">
        <v>1.08</v>
      </c>
      <c r="P45" s="25">
        <v>1.5489999999999999</v>
      </c>
      <c r="Q45" s="25">
        <v>0.04</v>
      </c>
      <c r="R45" t="s">
        <v>542</v>
      </c>
      <c r="S45" s="25">
        <f t="shared" si="6"/>
        <v>6.0074010000000007</v>
      </c>
      <c r="U45" s="25">
        <v>9</v>
      </c>
      <c r="V45" s="25">
        <v>1.02</v>
      </c>
      <c r="W45" s="25">
        <v>2.056</v>
      </c>
      <c r="X45" s="25">
        <v>1</v>
      </c>
      <c r="Y45" t="s">
        <v>542</v>
      </c>
      <c r="Z45">
        <f t="shared" si="9"/>
        <v>3.7791359999999998</v>
      </c>
      <c r="AC45" s="25">
        <v>9</v>
      </c>
      <c r="AD45" s="25">
        <v>1</v>
      </c>
      <c r="AE45" s="25">
        <v>3.5</v>
      </c>
      <c r="AF45" s="25">
        <v>1</v>
      </c>
      <c r="AG45" t="s">
        <v>542</v>
      </c>
      <c r="AH45" s="25">
        <f t="shared" si="7"/>
        <v>0.25</v>
      </c>
      <c r="AK45" s="25">
        <v>9</v>
      </c>
      <c r="AL45" s="25">
        <v>1</v>
      </c>
      <c r="AM45" s="25">
        <v>5.5</v>
      </c>
      <c r="AN45" s="25">
        <v>2E-3</v>
      </c>
      <c r="AO45" s="25" t="s">
        <v>549</v>
      </c>
      <c r="AP45">
        <f t="shared" si="8"/>
        <v>2.25</v>
      </c>
    </row>
    <row r="46" spans="1:42">
      <c r="A46" s="17" t="s">
        <v>67</v>
      </c>
      <c r="B46">
        <v>9</v>
      </c>
      <c r="C46">
        <v>0</v>
      </c>
      <c r="D46" s="87">
        <v>4.25</v>
      </c>
      <c r="F46" s="25">
        <v>9</v>
      </c>
      <c r="G46" s="25">
        <v>0.1</v>
      </c>
      <c r="H46" s="25">
        <v>0.05</v>
      </c>
      <c r="I46" s="25">
        <v>0.2</v>
      </c>
      <c r="J46" t="s">
        <v>548</v>
      </c>
      <c r="K46" s="25">
        <f t="shared" si="5"/>
        <v>17.64</v>
      </c>
      <c r="N46" s="25">
        <v>9</v>
      </c>
      <c r="O46" s="25">
        <v>0.09</v>
      </c>
      <c r="P46" s="25">
        <v>4.2999999999999997E-2</v>
      </c>
      <c r="Q46" s="25">
        <v>0.45</v>
      </c>
      <c r="R46" t="s">
        <v>548</v>
      </c>
      <c r="S46" s="25">
        <f t="shared" si="6"/>
        <v>17.698848999999999</v>
      </c>
      <c r="U46" s="25">
        <v>9</v>
      </c>
      <c r="V46" s="25">
        <v>0.09</v>
      </c>
      <c r="W46" s="25">
        <v>0.44700000000000001</v>
      </c>
      <c r="X46" s="25">
        <v>0.45</v>
      </c>
      <c r="Y46" t="s">
        <v>548</v>
      </c>
      <c r="Z46">
        <f t="shared" si="9"/>
        <v>14.462809</v>
      </c>
      <c r="AC46" s="25">
        <v>9</v>
      </c>
      <c r="AD46" s="25">
        <v>0</v>
      </c>
      <c r="AE46" s="25">
        <v>2</v>
      </c>
      <c r="AF46" s="25">
        <v>1</v>
      </c>
      <c r="AG46" t="s">
        <v>542</v>
      </c>
      <c r="AH46" s="25">
        <f t="shared" si="7"/>
        <v>5.0625</v>
      </c>
      <c r="AI46" s="25">
        <v>5</v>
      </c>
      <c r="AK46" s="25">
        <v>9</v>
      </c>
      <c r="AL46" s="25">
        <v>0</v>
      </c>
      <c r="AM46" s="25">
        <v>1.5</v>
      </c>
      <c r="AN46" s="25">
        <v>1</v>
      </c>
      <c r="AO46" s="25" t="s">
        <v>542</v>
      </c>
      <c r="AP46">
        <f t="shared" si="8"/>
        <v>7.5625</v>
      </c>
    </row>
    <row r="47" spans="1:42">
      <c r="A47" s="17" t="s">
        <v>53</v>
      </c>
      <c r="B47">
        <v>10</v>
      </c>
      <c r="C47">
        <v>1</v>
      </c>
      <c r="D47" s="87">
        <v>2</v>
      </c>
      <c r="F47" s="25">
        <v>10</v>
      </c>
      <c r="G47" s="25">
        <v>1.1000000000000001</v>
      </c>
      <c r="H47" s="25">
        <v>1.5489999999999999</v>
      </c>
      <c r="I47" s="25">
        <v>2.5000000000000001E-2</v>
      </c>
      <c r="J47" t="s">
        <v>542</v>
      </c>
      <c r="K47" s="25">
        <f t="shared" si="5"/>
        <v>0.20340100000000005</v>
      </c>
      <c r="N47" s="25">
        <v>10</v>
      </c>
      <c r="O47" s="25">
        <v>1.08</v>
      </c>
      <c r="P47" s="25">
        <v>1.5489999999999999</v>
      </c>
      <c r="Q47" s="25">
        <v>0.04</v>
      </c>
      <c r="R47" t="s">
        <v>542</v>
      </c>
      <c r="S47" s="25">
        <f t="shared" si="6"/>
        <v>0.20340100000000005</v>
      </c>
      <c r="U47" s="25">
        <v>10</v>
      </c>
      <c r="V47" s="25">
        <v>1.02</v>
      </c>
      <c r="W47" s="25">
        <v>2.056</v>
      </c>
      <c r="X47" s="25">
        <v>1</v>
      </c>
      <c r="Y47" t="s">
        <v>542</v>
      </c>
      <c r="Z47">
        <f t="shared" si="9"/>
        <v>3.1360000000000055E-3</v>
      </c>
      <c r="AC47" s="25">
        <v>10</v>
      </c>
      <c r="AD47" s="25">
        <v>1</v>
      </c>
      <c r="AE47" s="25">
        <v>3.5</v>
      </c>
      <c r="AF47" s="25">
        <v>1</v>
      </c>
      <c r="AG47" t="s">
        <v>542</v>
      </c>
      <c r="AH47" s="25">
        <f t="shared" si="7"/>
        <v>2.25</v>
      </c>
      <c r="AI47" s="25">
        <v>1</v>
      </c>
      <c r="AJ47" s="25"/>
      <c r="AK47" s="25">
        <v>10</v>
      </c>
      <c r="AL47" s="25">
        <v>1</v>
      </c>
      <c r="AM47" s="25">
        <v>5.5</v>
      </c>
      <c r="AN47" s="25">
        <v>2E-3</v>
      </c>
      <c r="AO47" s="25" t="s">
        <v>549</v>
      </c>
      <c r="AP47">
        <f t="shared" si="8"/>
        <v>12.25</v>
      </c>
    </row>
    <row r="48" spans="1:42">
      <c r="A48" s="17" t="s">
        <v>79</v>
      </c>
      <c r="B48">
        <v>10</v>
      </c>
      <c r="C48">
        <v>1</v>
      </c>
      <c r="D48" s="87">
        <v>2.25</v>
      </c>
      <c r="F48" s="25">
        <v>10</v>
      </c>
      <c r="G48" s="25">
        <v>1.1000000000000001</v>
      </c>
      <c r="H48" s="25">
        <v>1.5489999999999999</v>
      </c>
      <c r="I48" s="25">
        <v>2.5000000000000001E-2</v>
      </c>
      <c r="J48" t="s">
        <v>542</v>
      </c>
      <c r="K48" s="25">
        <f t="shared" si="5"/>
        <v>0.49140100000000009</v>
      </c>
      <c r="N48" s="25">
        <v>10</v>
      </c>
      <c r="O48" s="25">
        <v>1.08</v>
      </c>
      <c r="P48" s="25">
        <v>1.5489999999999999</v>
      </c>
      <c r="Q48" s="25">
        <v>0.04</v>
      </c>
      <c r="R48" t="s">
        <v>542</v>
      </c>
      <c r="S48" s="25">
        <f t="shared" si="6"/>
        <v>0.49140100000000009</v>
      </c>
      <c r="U48" s="25">
        <v>10</v>
      </c>
      <c r="V48" s="25">
        <v>1.02</v>
      </c>
      <c r="W48" s="25">
        <v>2.056</v>
      </c>
      <c r="X48" s="25">
        <v>1</v>
      </c>
      <c r="Y48" t="s">
        <v>542</v>
      </c>
      <c r="Z48">
        <f t="shared" si="9"/>
        <v>3.7635999999999982E-2</v>
      </c>
      <c r="AC48" s="25">
        <v>10</v>
      </c>
      <c r="AD48" s="25">
        <v>1</v>
      </c>
      <c r="AE48" s="25">
        <v>3.5</v>
      </c>
      <c r="AF48" s="25">
        <v>1</v>
      </c>
      <c r="AG48" t="s">
        <v>542</v>
      </c>
      <c r="AH48" s="25">
        <f t="shared" si="7"/>
        <v>1.5625</v>
      </c>
      <c r="AI48" s="25">
        <v>1</v>
      </c>
      <c r="AJ48" s="25"/>
      <c r="AK48" s="25">
        <v>10</v>
      </c>
      <c r="AL48" s="25">
        <v>1</v>
      </c>
      <c r="AM48" s="25">
        <v>5.5</v>
      </c>
      <c r="AN48" s="25">
        <v>2E-3</v>
      </c>
      <c r="AO48" s="25" t="s">
        <v>549</v>
      </c>
      <c r="AP48">
        <f t="shared" si="8"/>
        <v>10.5625</v>
      </c>
    </row>
    <row r="49" spans="1:42">
      <c r="A49" s="17" t="s">
        <v>114</v>
      </c>
      <c r="B49">
        <v>10</v>
      </c>
      <c r="C49">
        <v>1</v>
      </c>
      <c r="D49" s="87">
        <v>2.5</v>
      </c>
      <c r="F49" s="25">
        <v>10</v>
      </c>
      <c r="G49" s="25">
        <v>1.1000000000000001</v>
      </c>
      <c r="H49" s="25">
        <v>1.5489999999999999</v>
      </c>
      <c r="I49" s="25">
        <v>2.5000000000000001E-2</v>
      </c>
      <c r="J49" t="s">
        <v>542</v>
      </c>
      <c r="K49" s="25">
        <f t="shared" si="5"/>
        <v>0.90440100000000012</v>
      </c>
      <c r="N49" s="25">
        <v>10</v>
      </c>
      <c r="O49" s="25">
        <v>1.08</v>
      </c>
      <c r="P49" s="25">
        <v>1.5489999999999999</v>
      </c>
      <c r="Q49" s="25">
        <v>0.04</v>
      </c>
      <c r="R49" t="s">
        <v>542</v>
      </c>
      <c r="S49" s="25">
        <f t="shared" si="6"/>
        <v>0.90440100000000012</v>
      </c>
      <c r="U49" s="25">
        <v>10</v>
      </c>
      <c r="V49" s="25">
        <v>1.02</v>
      </c>
      <c r="W49" s="25">
        <v>2.056</v>
      </c>
      <c r="X49" s="25">
        <v>1</v>
      </c>
      <c r="Y49" t="s">
        <v>542</v>
      </c>
      <c r="Z49">
        <f t="shared" si="9"/>
        <v>0.19713599999999995</v>
      </c>
      <c r="AC49" s="25">
        <v>10</v>
      </c>
      <c r="AD49" s="25">
        <v>1</v>
      </c>
      <c r="AE49" s="25">
        <v>3.5</v>
      </c>
      <c r="AF49" s="25">
        <v>1</v>
      </c>
      <c r="AG49" t="s">
        <v>542</v>
      </c>
      <c r="AH49" s="25">
        <f t="shared" si="7"/>
        <v>1</v>
      </c>
      <c r="AI49" s="25">
        <v>1</v>
      </c>
      <c r="AJ49" s="25"/>
      <c r="AK49" s="25">
        <v>10</v>
      </c>
      <c r="AL49" s="25">
        <v>1</v>
      </c>
      <c r="AM49" s="25">
        <v>5.5</v>
      </c>
      <c r="AN49" s="25">
        <v>2E-3</v>
      </c>
      <c r="AO49" s="25" t="s">
        <v>549</v>
      </c>
      <c r="AP49">
        <f t="shared" si="8"/>
        <v>9</v>
      </c>
    </row>
    <row r="50" spans="1:42">
      <c r="A50" s="15" t="s">
        <v>143</v>
      </c>
      <c r="B50">
        <v>10</v>
      </c>
      <c r="C50">
        <v>1</v>
      </c>
      <c r="D50" s="87">
        <v>2.5</v>
      </c>
      <c r="F50" s="25">
        <v>10</v>
      </c>
      <c r="G50" s="25">
        <v>1.1000000000000001</v>
      </c>
      <c r="H50" s="25">
        <v>1.5489999999999999</v>
      </c>
      <c r="I50" s="25">
        <v>2.5000000000000001E-2</v>
      </c>
      <c r="J50" t="s">
        <v>542</v>
      </c>
      <c r="K50" s="25">
        <f t="shared" si="5"/>
        <v>0.90440100000000012</v>
      </c>
      <c r="N50" s="25">
        <v>10</v>
      </c>
      <c r="O50" s="25">
        <v>1.08</v>
      </c>
      <c r="P50" s="25">
        <v>1.5489999999999999</v>
      </c>
      <c r="Q50" s="25">
        <v>0.04</v>
      </c>
      <c r="R50" t="s">
        <v>542</v>
      </c>
      <c r="S50" s="25">
        <f t="shared" si="6"/>
        <v>0.90440100000000012</v>
      </c>
      <c r="U50" s="25">
        <v>10</v>
      </c>
      <c r="V50" s="25">
        <v>1.02</v>
      </c>
      <c r="W50" s="25">
        <v>2.056</v>
      </c>
      <c r="X50" s="25">
        <v>1</v>
      </c>
      <c r="Y50" t="s">
        <v>542</v>
      </c>
      <c r="Z50">
        <f t="shared" si="9"/>
        <v>0.19713599999999995</v>
      </c>
      <c r="AC50" s="25">
        <v>10</v>
      </c>
      <c r="AD50" s="25">
        <v>1</v>
      </c>
      <c r="AE50" s="25">
        <v>3.5</v>
      </c>
      <c r="AF50" s="25">
        <v>1</v>
      </c>
      <c r="AG50" t="s">
        <v>542</v>
      </c>
      <c r="AH50" s="25">
        <f t="shared" si="7"/>
        <v>1</v>
      </c>
      <c r="AI50" s="25">
        <v>1</v>
      </c>
      <c r="AJ50" s="25"/>
      <c r="AK50" s="25">
        <v>10</v>
      </c>
      <c r="AL50" s="25">
        <v>1</v>
      </c>
      <c r="AM50" s="25">
        <v>5.5</v>
      </c>
      <c r="AN50" s="25">
        <v>2E-3</v>
      </c>
      <c r="AO50" s="25" t="s">
        <v>549</v>
      </c>
      <c r="AP50">
        <f t="shared" si="8"/>
        <v>9</v>
      </c>
    </row>
    <row r="51" spans="1:42">
      <c r="A51" s="15" t="s">
        <v>215</v>
      </c>
      <c r="B51">
        <v>10</v>
      </c>
      <c r="C51">
        <v>1</v>
      </c>
      <c r="D51" s="87">
        <v>2.5</v>
      </c>
      <c r="F51" s="25">
        <v>10</v>
      </c>
      <c r="G51" s="25">
        <v>1.1000000000000001</v>
      </c>
      <c r="H51" s="25">
        <v>1.5489999999999999</v>
      </c>
      <c r="I51" s="25">
        <v>2.5000000000000001E-2</v>
      </c>
      <c r="J51" t="s">
        <v>542</v>
      </c>
      <c r="K51" s="25">
        <f t="shared" si="5"/>
        <v>0.90440100000000012</v>
      </c>
      <c r="N51" s="25">
        <v>10</v>
      </c>
      <c r="O51" s="25">
        <v>1.08</v>
      </c>
      <c r="P51" s="25">
        <v>1.5489999999999999</v>
      </c>
      <c r="Q51" s="25">
        <v>0.04</v>
      </c>
      <c r="R51" t="s">
        <v>542</v>
      </c>
      <c r="S51" s="25">
        <f t="shared" si="6"/>
        <v>0.90440100000000012</v>
      </c>
      <c r="U51" s="25">
        <v>10</v>
      </c>
      <c r="V51" s="25">
        <v>1.02</v>
      </c>
      <c r="W51" s="25">
        <v>2.056</v>
      </c>
      <c r="X51" s="25">
        <v>1</v>
      </c>
      <c r="Y51" t="s">
        <v>542</v>
      </c>
      <c r="Z51">
        <f t="shared" si="9"/>
        <v>0.19713599999999995</v>
      </c>
      <c r="AC51" s="25">
        <v>10</v>
      </c>
      <c r="AD51" s="25">
        <v>1</v>
      </c>
      <c r="AE51" s="25">
        <v>3.5</v>
      </c>
      <c r="AF51" s="25">
        <v>1</v>
      </c>
      <c r="AG51" t="s">
        <v>542</v>
      </c>
      <c r="AH51" s="25">
        <f t="shared" si="7"/>
        <v>1</v>
      </c>
      <c r="AI51" s="25">
        <v>1</v>
      </c>
      <c r="AJ51" s="25"/>
      <c r="AK51" s="25">
        <v>10</v>
      </c>
      <c r="AL51" s="25">
        <v>1</v>
      </c>
      <c r="AM51" s="25">
        <v>5.5</v>
      </c>
      <c r="AN51" s="25">
        <v>2E-3</v>
      </c>
      <c r="AO51" s="25" t="s">
        <v>549</v>
      </c>
      <c r="AP51">
        <f t="shared" si="8"/>
        <v>9</v>
      </c>
    </row>
    <row r="52" spans="1:42">
      <c r="A52" s="17" t="s">
        <v>194</v>
      </c>
      <c r="B52">
        <v>10</v>
      </c>
      <c r="C52">
        <v>1</v>
      </c>
      <c r="D52" s="87">
        <v>3.25</v>
      </c>
      <c r="F52" s="25">
        <v>10</v>
      </c>
      <c r="G52" s="25">
        <v>1.1000000000000001</v>
      </c>
      <c r="H52" s="25">
        <v>1.5489999999999999</v>
      </c>
      <c r="I52" s="25">
        <v>2.5000000000000001E-2</v>
      </c>
      <c r="J52" t="s">
        <v>542</v>
      </c>
      <c r="K52" s="25">
        <f t="shared" si="5"/>
        <v>2.8934010000000003</v>
      </c>
      <c r="N52" s="25">
        <v>10</v>
      </c>
      <c r="O52" s="25">
        <v>1.08</v>
      </c>
      <c r="P52" s="25">
        <v>1.5489999999999999</v>
      </c>
      <c r="Q52" s="25">
        <v>0.04</v>
      </c>
      <c r="R52" t="s">
        <v>542</v>
      </c>
      <c r="S52" s="25">
        <f t="shared" si="6"/>
        <v>2.8934010000000003</v>
      </c>
      <c r="U52" s="25">
        <v>10</v>
      </c>
      <c r="V52" s="25">
        <v>1.02</v>
      </c>
      <c r="W52" s="25">
        <v>2.056</v>
      </c>
      <c r="X52" s="25">
        <v>1</v>
      </c>
      <c r="Y52" t="s">
        <v>542</v>
      </c>
      <c r="Z52">
        <f t="shared" si="9"/>
        <v>1.4256359999999999</v>
      </c>
      <c r="AC52" s="25">
        <v>10</v>
      </c>
      <c r="AD52" s="25">
        <v>1</v>
      </c>
      <c r="AE52" s="25">
        <v>3.5</v>
      </c>
      <c r="AF52" s="25">
        <v>1</v>
      </c>
      <c r="AG52" t="s">
        <v>542</v>
      </c>
      <c r="AH52" s="25">
        <f t="shared" si="7"/>
        <v>6.25E-2</v>
      </c>
      <c r="AI52" s="25">
        <v>1</v>
      </c>
      <c r="AJ52" s="25"/>
      <c r="AK52" s="25">
        <v>10</v>
      </c>
      <c r="AL52" s="25">
        <v>1</v>
      </c>
      <c r="AM52" s="25">
        <v>5.5</v>
      </c>
      <c r="AN52" s="25">
        <v>2E-3</v>
      </c>
      <c r="AO52" s="25" t="s">
        <v>549</v>
      </c>
      <c r="AP52">
        <f t="shared" si="8"/>
        <v>5.0625</v>
      </c>
    </row>
    <row r="53" spans="1:42">
      <c r="A53" s="17" t="s">
        <v>49</v>
      </c>
      <c r="B53">
        <v>10</v>
      </c>
      <c r="C53">
        <v>0</v>
      </c>
      <c r="D53" s="87">
        <v>4</v>
      </c>
      <c r="F53" s="25">
        <v>10</v>
      </c>
      <c r="G53" s="25">
        <v>0.1</v>
      </c>
      <c r="H53" s="25">
        <v>0.05</v>
      </c>
      <c r="J53" t="s">
        <v>548</v>
      </c>
      <c r="K53" s="25">
        <f t="shared" si="5"/>
        <v>15.602500000000001</v>
      </c>
      <c r="N53" s="25">
        <v>10</v>
      </c>
      <c r="O53" s="25">
        <v>0.09</v>
      </c>
      <c r="P53" s="25">
        <v>4.2999999999999997E-2</v>
      </c>
      <c r="Q53" s="25">
        <v>0.45</v>
      </c>
      <c r="R53" t="s">
        <v>548</v>
      </c>
      <c r="S53" s="25">
        <f t="shared" si="6"/>
        <v>15.657848999999999</v>
      </c>
      <c r="U53" s="25">
        <v>10</v>
      </c>
      <c r="V53" s="25">
        <v>0.09</v>
      </c>
      <c r="W53" s="25">
        <v>0.44700000000000001</v>
      </c>
      <c r="X53" s="25">
        <v>0.45</v>
      </c>
      <c r="Y53" t="s">
        <v>548</v>
      </c>
      <c r="Z53">
        <f t="shared" si="9"/>
        <v>12.623809</v>
      </c>
      <c r="AC53" s="25">
        <v>10</v>
      </c>
      <c r="AD53" s="25">
        <v>0</v>
      </c>
      <c r="AE53" s="25">
        <v>2</v>
      </c>
      <c r="AF53" s="25">
        <v>1</v>
      </c>
      <c r="AG53" t="s">
        <v>542</v>
      </c>
      <c r="AH53" s="25">
        <f t="shared" si="7"/>
        <v>4</v>
      </c>
      <c r="AI53" s="25">
        <v>5</v>
      </c>
      <c r="AK53" s="25">
        <v>10</v>
      </c>
      <c r="AL53" s="25">
        <v>0</v>
      </c>
      <c r="AM53" s="25">
        <v>1.5</v>
      </c>
      <c r="AN53" s="25">
        <v>1</v>
      </c>
      <c r="AO53" s="25" t="s">
        <v>542</v>
      </c>
      <c r="AP53">
        <f t="shared" si="8"/>
        <v>6.25</v>
      </c>
    </row>
    <row r="54" spans="1:42">
      <c r="A54" s="17" t="s">
        <v>152</v>
      </c>
      <c r="B54">
        <v>10</v>
      </c>
      <c r="C54">
        <v>1</v>
      </c>
      <c r="D54" s="87">
        <v>4.25</v>
      </c>
      <c r="F54" s="25">
        <v>10</v>
      </c>
      <c r="G54" s="25">
        <v>1.1000000000000001</v>
      </c>
      <c r="H54" s="25">
        <v>1.5489999999999999</v>
      </c>
      <c r="I54" s="25">
        <v>2.5000000000000001E-2</v>
      </c>
      <c r="J54" t="s">
        <v>542</v>
      </c>
      <c r="K54" s="25">
        <f t="shared" si="5"/>
        <v>7.295401</v>
      </c>
      <c r="N54" s="25">
        <v>10</v>
      </c>
      <c r="O54" s="25">
        <v>1.08</v>
      </c>
      <c r="P54" s="25">
        <v>1.5489999999999999</v>
      </c>
      <c r="Q54" s="25">
        <v>0.04</v>
      </c>
      <c r="R54" t="s">
        <v>542</v>
      </c>
      <c r="S54" s="25">
        <f t="shared" si="6"/>
        <v>7.295401</v>
      </c>
      <c r="U54" s="25">
        <v>10</v>
      </c>
      <c r="V54" s="25">
        <v>1.02</v>
      </c>
      <c r="W54" s="25">
        <v>2.056</v>
      </c>
      <c r="X54" s="25">
        <v>1</v>
      </c>
      <c r="Y54" t="s">
        <v>542</v>
      </c>
      <c r="Z54">
        <f t="shared" si="9"/>
        <v>4.8136359999999998</v>
      </c>
      <c r="AC54" s="25">
        <v>10</v>
      </c>
      <c r="AD54" s="25">
        <v>1</v>
      </c>
      <c r="AE54" s="25">
        <v>3.5</v>
      </c>
      <c r="AF54" s="25">
        <v>1</v>
      </c>
      <c r="AG54" t="s">
        <v>542</v>
      </c>
      <c r="AH54" s="25">
        <f t="shared" si="7"/>
        <v>0.5625</v>
      </c>
      <c r="AK54" s="25">
        <v>10</v>
      </c>
      <c r="AL54" s="25">
        <v>1</v>
      </c>
      <c r="AM54" s="25">
        <v>5.5</v>
      </c>
      <c r="AN54" s="25">
        <v>2E-3</v>
      </c>
      <c r="AO54" s="25" t="s">
        <v>549</v>
      </c>
      <c r="AP54">
        <f t="shared" si="8"/>
        <v>1.5625</v>
      </c>
    </row>
    <row r="55" spans="1:42">
      <c r="A55" s="17" t="s">
        <v>11</v>
      </c>
      <c r="B55">
        <v>10</v>
      </c>
      <c r="C55">
        <v>1</v>
      </c>
      <c r="D55" s="87">
        <v>5.25</v>
      </c>
      <c r="F55" s="25">
        <v>10</v>
      </c>
      <c r="G55" s="25">
        <v>1.1000000000000001</v>
      </c>
      <c r="H55" s="25">
        <v>1.5489999999999999</v>
      </c>
      <c r="I55" s="25">
        <v>2.5000000000000001E-2</v>
      </c>
      <c r="J55" t="s">
        <v>542</v>
      </c>
      <c r="K55" s="25">
        <f t="shared" si="5"/>
        <v>13.697401000000001</v>
      </c>
      <c r="N55" s="25">
        <v>10</v>
      </c>
      <c r="O55" s="25">
        <v>1.08</v>
      </c>
      <c r="P55" s="25">
        <v>1.5489999999999999</v>
      </c>
      <c r="Q55" s="25">
        <v>0.04</v>
      </c>
      <c r="R55" t="s">
        <v>542</v>
      </c>
      <c r="S55" s="25">
        <f t="shared" si="6"/>
        <v>13.697401000000001</v>
      </c>
      <c r="U55" s="25">
        <v>10</v>
      </c>
      <c r="V55" s="25">
        <v>1.02</v>
      </c>
      <c r="W55" s="25">
        <v>2.056</v>
      </c>
      <c r="X55" s="25">
        <v>1</v>
      </c>
      <c r="Y55" t="s">
        <v>542</v>
      </c>
      <c r="Z55">
        <f t="shared" si="9"/>
        <v>10.201635999999999</v>
      </c>
      <c r="AC55" s="25">
        <v>10</v>
      </c>
      <c r="AD55" s="25">
        <v>1</v>
      </c>
      <c r="AE55" s="25">
        <v>3.5</v>
      </c>
      <c r="AF55" s="25">
        <v>1</v>
      </c>
      <c r="AG55" t="s">
        <v>542</v>
      </c>
      <c r="AH55" s="25">
        <f t="shared" si="7"/>
        <v>3.0625</v>
      </c>
      <c r="AK55" s="25">
        <v>10</v>
      </c>
      <c r="AL55" s="25">
        <v>1</v>
      </c>
      <c r="AM55" s="25">
        <v>5.5</v>
      </c>
      <c r="AN55" s="25">
        <v>2E-3</v>
      </c>
      <c r="AO55" s="25" t="s">
        <v>549</v>
      </c>
      <c r="AP55">
        <f t="shared" si="8"/>
        <v>6.25E-2</v>
      </c>
    </row>
    <row r="56" spans="1:42">
      <c r="A56" s="17" t="s">
        <v>220</v>
      </c>
      <c r="B56">
        <v>11</v>
      </c>
      <c r="C56">
        <v>1</v>
      </c>
      <c r="D56" s="87">
        <v>2.75</v>
      </c>
      <c r="F56" s="25">
        <v>11.13</v>
      </c>
      <c r="G56" s="25">
        <v>1.1000000000000001</v>
      </c>
      <c r="H56" s="25">
        <v>1.5489999999999999</v>
      </c>
      <c r="I56" s="25">
        <v>0.05</v>
      </c>
      <c r="J56" t="s">
        <v>542</v>
      </c>
      <c r="K56" s="25">
        <f t="shared" si="5"/>
        <v>1.4424010000000003</v>
      </c>
      <c r="N56" s="25">
        <v>11</v>
      </c>
      <c r="O56" s="25">
        <v>1.08</v>
      </c>
      <c r="P56" s="25">
        <v>1.5489999999999999</v>
      </c>
      <c r="Q56" s="25">
        <v>0.05</v>
      </c>
      <c r="R56" t="s">
        <v>542</v>
      </c>
      <c r="S56" s="25">
        <f t="shared" si="6"/>
        <v>1.4424010000000003</v>
      </c>
      <c r="U56" s="25">
        <v>11</v>
      </c>
      <c r="V56" s="25">
        <v>1.02</v>
      </c>
      <c r="W56" s="25">
        <v>2.056</v>
      </c>
      <c r="X56" s="25">
        <v>1</v>
      </c>
      <c r="Y56" t="s">
        <v>542</v>
      </c>
      <c r="Z56">
        <f t="shared" si="9"/>
        <v>0.48163599999999995</v>
      </c>
      <c r="AC56" s="25">
        <v>11</v>
      </c>
      <c r="AD56" s="25">
        <v>1</v>
      </c>
      <c r="AE56" s="25">
        <v>3.5</v>
      </c>
      <c r="AF56" s="25">
        <v>1</v>
      </c>
      <c r="AG56" t="s">
        <v>542</v>
      </c>
      <c r="AH56" s="25">
        <f t="shared" si="7"/>
        <v>0.5625</v>
      </c>
      <c r="AI56" s="25">
        <v>1</v>
      </c>
      <c r="AJ56" s="25"/>
      <c r="AK56" s="25">
        <v>11</v>
      </c>
      <c r="AL56" s="25">
        <v>1</v>
      </c>
      <c r="AM56" s="25">
        <v>5.5</v>
      </c>
      <c r="AN56" s="25">
        <v>2E-3</v>
      </c>
      <c r="AO56" s="25" t="s">
        <v>549</v>
      </c>
      <c r="AP56">
        <f t="shared" si="8"/>
        <v>7.5625</v>
      </c>
    </row>
    <row r="57" spans="1:42">
      <c r="A57" s="17" t="s">
        <v>222</v>
      </c>
      <c r="B57">
        <v>11</v>
      </c>
      <c r="C57">
        <v>1</v>
      </c>
      <c r="D57" s="87">
        <v>3</v>
      </c>
      <c r="F57" s="25">
        <v>11.13</v>
      </c>
      <c r="G57" s="25">
        <v>1.1000000000000001</v>
      </c>
      <c r="H57" s="25">
        <v>1.5489999999999999</v>
      </c>
      <c r="I57" s="25">
        <v>0.05</v>
      </c>
      <c r="J57" t="s">
        <v>542</v>
      </c>
      <c r="K57" s="25">
        <f t="shared" si="5"/>
        <v>2.1054010000000001</v>
      </c>
      <c r="N57" s="25">
        <v>11</v>
      </c>
      <c r="O57" s="25">
        <v>1.08</v>
      </c>
      <c r="P57" s="25">
        <v>1.5489999999999999</v>
      </c>
      <c r="Q57" s="25">
        <v>0.05</v>
      </c>
      <c r="R57" t="s">
        <v>542</v>
      </c>
      <c r="S57" s="25">
        <f t="shared" si="6"/>
        <v>2.1054010000000001</v>
      </c>
      <c r="U57" s="25">
        <v>11</v>
      </c>
      <c r="V57" s="25">
        <v>1.02</v>
      </c>
      <c r="W57" s="25">
        <v>2.056</v>
      </c>
      <c r="X57" s="25">
        <v>1</v>
      </c>
      <c r="Y57" t="s">
        <v>542</v>
      </c>
      <c r="Z57">
        <f t="shared" si="9"/>
        <v>0.89113599999999993</v>
      </c>
      <c r="AC57" s="25">
        <v>11</v>
      </c>
      <c r="AD57" s="25">
        <v>1</v>
      </c>
      <c r="AE57" s="25">
        <v>3.5</v>
      </c>
      <c r="AF57" s="25">
        <v>1</v>
      </c>
      <c r="AG57" t="s">
        <v>542</v>
      </c>
      <c r="AH57" s="25">
        <f t="shared" si="7"/>
        <v>0.25</v>
      </c>
      <c r="AI57" s="25">
        <v>1</v>
      </c>
      <c r="AJ57" s="25"/>
      <c r="AK57" s="25">
        <v>11</v>
      </c>
      <c r="AL57" s="25">
        <v>1</v>
      </c>
      <c r="AM57" s="25">
        <v>5.5</v>
      </c>
      <c r="AN57" s="25">
        <v>2E-3</v>
      </c>
      <c r="AO57" s="25" t="s">
        <v>549</v>
      </c>
      <c r="AP57">
        <f t="shared" si="8"/>
        <v>6.25</v>
      </c>
    </row>
    <row r="58" spans="1:42">
      <c r="A58" s="17" t="s">
        <v>156</v>
      </c>
      <c r="B58">
        <v>11</v>
      </c>
      <c r="C58">
        <v>1</v>
      </c>
      <c r="D58" s="87">
        <v>3.5</v>
      </c>
      <c r="F58" s="25">
        <v>11.13</v>
      </c>
      <c r="G58" s="25">
        <v>1.1000000000000001</v>
      </c>
      <c r="H58" s="25">
        <v>1.5489999999999999</v>
      </c>
      <c r="I58" s="25">
        <v>0.05</v>
      </c>
      <c r="J58" t="s">
        <v>542</v>
      </c>
      <c r="K58" s="25">
        <f t="shared" si="5"/>
        <v>3.8064010000000001</v>
      </c>
      <c r="N58" s="25">
        <v>11</v>
      </c>
      <c r="O58" s="25">
        <v>1.08</v>
      </c>
      <c r="P58" s="25">
        <v>1.5489999999999999</v>
      </c>
      <c r="Q58" s="25">
        <v>0.05</v>
      </c>
      <c r="R58" t="s">
        <v>542</v>
      </c>
      <c r="S58" s="25">
        <f t="shared" si="6"/>
        <v>3.8064010000000001</v>
      </c>
      <c r="U58" s="25">
        <v>11</v>
      </c>
      <c r="V58" s="25">
        <v>1.02</v>
      </c>
      <c r="W58" s="25">
        <v>2.056</v>
      </c>
      <c r="X58" s="25">
        <v>1</v>
      </c>
      <c r="Y58" t="s">
        <v>542</v>
      </c>
      <c r="Z58">
        <f t="shared" si="9"/>
        <v>2.0851359999999999</v>
      </c>
      <c r="AC58" s="25">
        <v>11</v>
      </c>
      <c r="AD58" s="25">
        <v>1</v>
      </c>
      <c r="AE58" s="25">
        <v>3.5</v>
      </c>
      <c r="AF58" s="25">
        <v>1</v>
      </c>
      <c r="AG58" t="s">
        <v>542</v>
      </c>
      <c r="AH58" s="25">
        <f t="shared" si="7"/>
        <v>0</v>
      </c>
      <c r="AI58" s="25">
        <v>1</v>
      </c>
      <c r="AJ58" s="25"/>
      <c r="AK58" s="25">
        <v>11</v>
      </c>
      <c r="AL58" s="25">
        <v>1</v>
      </c>
      <c r="AM58" s="25">
        <v>5.5</v>
      </c>
      <c r="AN58" s="25">
        <v>2E-3</v>
      </c>
      <c r="AO58" s="25" t="s">
        <v>549</v>
      </c>
      <c r="AP58">
        <f t="shared" si="8"/>
        <v>4</v>
      </c>
    </row>
    <row r="59" spans="1:42">
      <c r="A59" s="15" t="s">
        <v>10</v>
      </c>
      <c r="B59">
        <v>11</v>
      </c>
      <c r="C59">
        <v>0</v>
      </c>
      <c r="D59" s="87">
        <v>3.5</v>
      </c>
      <c r="F59" s="25">
        <v>11.13</v>
      </c>
      <c r="G59" s="25">
        <v>0.1</v>
      </c>
      <c r="H59" s="25">
        <v>4.8000000000000001E-2</v>
      </c>
      <c r="I59" s="25">
        <v>0.28299999999999997</v>
      </c>
      <c r="J59" t="s">
        <v>548</v>
      </c>
      <c r="K59" s="25">
        <f t="shared" si="5"/>
        <v>11.916304</v>
      </c>
      <c r="N59" s="25">
        <v>11</v>
      </c>
      <c r="O59" s="25">
        <v>0.09</v>
      </c>
      <c r="P59" s="25">
        <v>4.8000000000000001E-2</v>
      </c>
      <c r="Q59" s="25">
        <v>0.25</v>
      </c>
      <c r="R59" t="s">
        <v>548</v>
      </c>
      <c r="S59" s="25">
        <f t="shared" si="6"/>
        <v>11.916304</v>
      </c>
      <c r="U59" s="25">
        <v>11</v>
      </c>
      <c r="V59" s="25">
        <v>0.09</v>
      </c>
      <c r="W59" s="25">
        <v>0.44700000000000001</v>
      </c>
      <c r="X59" s="25">
        <v>0.45</v>
      </c>
      <c r="Y59" t="s">
        <v>548</v>
      </c>
      <c r="Z59">
        <f t="shared" si="9"/>
        <v>9.3208089999999988</v>
      </c>
      <c r="AC59" s="25">
        <v>11</v>
      </c>
      <c r="AD59" s="25">
        <v>0</v>
      </c>
      <c r="AE59" s="25">
        <v>2</v>
      </c>
      <c r="AF59" s="25">
        <v>1</v>
      </c>
      <c r="AG59" t="s">
        <v>542</v>
      </c>
      <c r="AH59" s="25">
        <f t="shared" si="7"/>
        <v>2.25</v>
      </c>
      <c r="AI59" s="25">
        <v>1</v>
      </c>
      <c r="AJ59" s="25"/>
      <c r="AK59" s="25">
        <v>11</v>
      </c>
      <c r="AL59" s="25">
        <v>0</v>
      </c>
      <c r="AM59" s="25">
        <v>1.5</v>
      </c>
      <c r="AN59" s="25">
        <v>1</v>
      </c>
      <c r="AO59" s="25" t="s">
        <v>542</v>
      </c>
      <c r="AP59">
        <f t="shared" si="8"/>
        <v>4</v>
      </c>
    </row>
    <row r="60" spans="1:42">
      <c r="A60" s="15" t="s">
        <v>119</v>
      </c>
      <c r="B60">
        <v>11</v>
      </c>
      <c r="C60">
        <v>1</v>
      </c>
      <c r="D60" s="87">
        <v>3.75</v>
      </c>
      <c r="F60" s="25">
        <v>11.13</v>
      </c>
      <c r="G60" s="25">
        <v>1.1000000000000001</v>
      </c>
      <c r="H60" s="25">
        <v>1.5489999999999999</v>
      </c>
      <c r="I60" s="25">
        <v>0.05</v>
      </c>
      <c r="J60" t="s">
        <v>542</v>
      </c>
      <c r="K60" s="25">
        <f t="shared" si="5"/>
        <v>4.8444010000000004</v>
      </c>
      <c r="N60" s="25">
        <v>11</v>
      </c>
      <c r="O60" s="25">
        <v>1.08</v>
      </c>
      <c r="P60" s="25">
        <v>1.5489999999999999</v>
      </c>
      <c r="Q60" s="25">
        <v>0.05</v>
      </c>
      <c r="R60" t="s">
        <v>542</v>
      </c>
      <c r="S60" s="25">
        <f t="shared" si="6"/>
        <v>4.8444010000000004</v>
      </c>
      <c r="U60" s="25">
        <v>11</v>
      </c>
      <c r="V60" s="25">
        <v>1.02</v>
      </c>
      <c r="W60" s="25">
        <v>2.056</v>
      </c>
      <c r="X60" s="25">
        <v>1</v>
      </c>
      <c r="Y60" t="s">
        <v>542</v>
      </c>
      <c r="Z60">
        <f t="shared" si="9"/>
        <v>2.8696359999999999</v>
      </c>
      <c r="AC60" s="25">
        <v>11</v>
      </c>
      <c r="AD60" s="25">
        <v>1</v>
      </c>
      <c r="AE60" s="25">
        <v>3.5</v>
      </c>
      <c r="AF60" s="25">
        <v>1</v>
      </c>
      <c r="AG60" t="s">
        <v>542</v>
      </c>
      <c r="AH60" s="25">
        <f t="shared" si="7"/>
        <v>6.25E-2</v>
      </c>
      <c r="AI60" s="25">
        <v>1</v>
      </c>
      <c r="AJ60" s="25"/>
      <c r="AK60" s="25">
        <v>11</v>
      </c>
      <c r="AL60" s="25">
        <v>1</v>
      </c>
      <c r="AM60" s="25">
        <v>5.5</v>
      </c>
      <c r="AN60" s="25">
        <v>2E-3</v>
      </c>
      <c r="AO60" s="25" t="s">
        <v>549</v>
      </c>
      <c r="AP60">
        <f t="shared" si="8"/>
        <v>3.0625</v>
      </c>
    </row>
    <row r="61" spans="1:42">
      <c r="A61" s="17" t="s">
        <v>65</v>
      </c>
      <c r="B61">
        <v>11</v>
      </c>
      <c r="C61">
        <v>1</v>
      </c>
      <c r="D61" s="87">
        <v>4.25</v>
      </c>
      <c r="F61" s="25">
        <v>11.13</v>
      </c>
      <c r="G61" s="25">
        <v>1.1000000000000001</v>
      </c>
      <c r="H61" s="25">
        <v>1.5489999999999999</v>
      </c>
      <c r="I61" s="25">
        <v>0.05</v>
      </c>
      <c r="J61" t="s">
        <v>542</v>
      </c>
      <c r="K61" s="25">
        <f t="shared" si="5"/>
        <v>7.295401</v>
      </c>
      <c r="N61" s="25">
        <v>11</v>
      </c>
      <c r="O61" s="25">
        <v>1.08</v>
      </c>
      <c r="P61" s="25">
        <v>1.5489999999999999</v>
      </c>
      <c r="Q61" s="25">
        <v>0.05</v>
      </c>
      <c r="R61" t="s">
        <v>542</v>
      </c>
      <c r="S61" s="25">
        <f t="shared" si="6"/>
        <v>7.295401</v>
      </c>
      <c r="U61" s="25">
        <v>11</v>
      </c>
      <c r="V61" s="25">
        <v>1.02</v>
      </c>
      <c r="W61" s="25">
        <v>2.056</v>
      </c>
      <c r="X61" s="25">
        <v>1</v>
      </c>
      <c r="Y61" t="s">
        <v>542</v>
      </c>
      <c r="Z61">
        <f t="shared" si="9"/>
        <v>4.8136359999999998</v>
      </c>
      <c r="AC61" s="25">
        <v>11</v>
      </c>
      <c r="AD61" s="25">
        <v>1</v>
      </c>
      <c r="AE61" s="25">
        <v>3.5</v>
      </c>
      <c r="AF61" s="25">
        <v>1</v>
      </c>
      <c r="AG61" t="s">
        <v>542</v>
      </c>
      <c r="AH61" s="25">
        <f t="shared" si="7"/>
        <v>0.5625</v>
      </c>
      <c r="AK61" s="25">
        <v>11</v>
      </c>
      <c r="AL61" s="25">
        <v>1</v>
      </c>
      <c r="AM61" s="25">
        <v>5.5</v>
      </c>
      <c r="AN61" s="25">
        <v>2E-3</v>
      </c>
      <c r="AO61" s="25" t="s">
        <v>549</v>
      </c>
      <c r="AP61">
        <f t="shared" si="8"/>
        <v>1.5625</v>
      </c>
    </row>
    <row r="62" spans="1:42">
      <c r="A62" s="15" t="s">
        <v>241</v>
      </c>
      <c r="B62">
        <v>12</v>
      </c>
      <c r="C62">
        <v>1</v>
      </c>
      <c r="D62" s="87">
        <v>1</v>
      </c>
      <c r="F62" s="25">
        <v>12</v>
      </c>
      <c r="G62" s="25">
        <v>1.1000000000000001</v>
      </c>
      <c r="H62" s="25">
        <v>1.5489999999999999</v>
      </c>
      <c r="I62" s="25">
        <v>0.05</v>
      </c>
      <c r="J62" t="s">
        <v>542</v>
      </c>
      <c r="K62" s="25">
        <f t="shared" si="5"/>
        <v>0.30140099999999992</v>
      </c>
      <c r="N62" s="25">
        <v>12</v>
      </c>
      <c r="O62" s="25">
        <v>1.08</v>
      </c>
      <c r="P62" s="25">
        <v>1.5489999999999999</v>
      </c>
      <c r="Q62" s="25">
        <v>0.04</v>
      </c>
      <c r="R62" t="s">
        <v>542</v>
      </c>
      <c r="S62" s="25">
        <f t="shared" si="6"/>
        <v>0.30140099999999992</v>
      </c>
      <c r="U62" s="25">
        <v>12</v>
      </c>
      <c r="V62" s="25">
        <v>1.02</v>
      </c>
      <c r="W62" s="25">
        <v>2.056</v>
      </c>
      <c r="X62" s="25">
        <v>1</v>
      </c>
      <c r="Y62" t="s">
        <v>542</v>
      </c>
      <c r="Z62">
        <f t="shared" si="9"/>
        <v>1.1151360000000001</v>
      </c>
      <c r="AC62" s="25">
        <v>12</v>
      </c>
      <c r="AD62" s="25">
        <v>1</v>
      </c>
      <c r="AE62" s="25">
        <v>3.5</v>
      </c>
      <c r="AF62" s="25">
        <v>1</v>
      </c>
      <c r="AG62" t="s">
        <v>542</v>
      </c>
      <c r="AH62" s="25">
        <f t="shared" si="7"/>
        <v>6.25</v>
      </c>
      <c r="AK62" s="25">
        <v>12</v>
      </c>
      <c r="AL62" s="25">
        <v>1</v>
      </c>
      <c r="AM62" s="25">
        <v>5.5</v>
      </c>
      <c r="AN62" s="25">
        <v>2E-3</v>
      </c>
      <c r="AO62" s="25" t="s">
        <v>549</v>
      </c>
      <c r="AP62">
        <f t="shared" si="8"/>
        <v>20.25</v>
      </c>
    </row>
    <row r="63" spans="1:42">
      <c r="A63" s="15" t="s">
        <v>153</v>
      </c>
      <c r="B63">
        <v>12</v>
      </c>
      <c r="C63">
        <v>1</v>
      </c>
      <c r="D63" s="87">
        <v>1.5</v>
      </c>
      <c r="F63" s="25">
        <v>12</v>
      </c>
      <c r="G63" s="25">
        <v>1.1000000000000001</v>
      </c>
      <c r="H63" s="25">
        <v>1.5489999999999999</v>
      </c>
      <c r="I63" s="25">
        <v>0.05</v>
      </c>
      <c r="J63" t="s">
        <v>542</v>
      </c>
      <c r="K63" s="25">
        <f t="shared" si="5"/>
        <v>2.4009999999999934E-3</v>
      </c>
      <c r="N63" s="25">
        <v>12</v>
      </c>
      <c r="O63" s="25">
        <v>1.08</v>
      </c>
      <c r="P63" s="25">
        <v>1.5489999999999999</v>
      </c>
      <c r="Q63" s="25">
        <v>0.04</v>
      </c>
      <c r="R63" t="s">
        <v>542</v>
      </c>
      <c r="S63" s="25">
        <f t="shared" si="6"/>
        <v>2.4009999999999934E-3</v>
      </c>
      <c r="U63" s="25">
        <v>12</v>
      </c>
      <c r="V63" s="25">
        <v>1.02</v>
      </c>
      <c r="W63" s="25">
        <v>2.056</v>
      </c>
      <c r="X63" s="25">
        <v>1</v>
      </c>
      <c r="Y63" t="s">
        <v>542</v>
      </c>
      <c r="Z63">
        <f t="shared" si="9"/>
        <v>0.30913600000000008</v>
      </c>
      <c r="AC63" s="25">
        <v>12</v>
      </c>
      <c r="AD63" s="25">
        <v>1</v>
      </c>
      <c r="AE63" s="25">
        <v>3.5</v>
      </c>
      <c r="AF63" s="25">
        <v>1</v>
      </c>
      <c r="AG63" t="s">
        <v>542</v>
      </c>
      <c r="AH63" s="25">
        <f t="shared" si="7"/>
        <v>4</v>
      </c>
      <c r="AK63" s="25">
        <v>12</v>
      </c>
      <c r="AL63" s="25">
        <v>1</v>
      </c>
      <c r="AM63" s="25">
        <v>5.5</v>
      </c>
      <c r="AN63" s="25">
        <v>2E-3</v>
      </c>
      <c r="AO63" s="25" t="s">
        <v>549</v>
      </c>
      <c r="AP63">
        <f t="shared" si="8"/>
        <v>16</v>
      </c>
    </row>
    <row r="64" spans="1:42">
      <c r="A64" s="15" t="s">
        <v>90</v>
      </c>
      <c r="B64">
        <v>12</v>
      </c>
      <c r="C64">
        <v>0</v>
      </c>
      <c r="D64" s="87">
        <v>2.5</v>
      </c>
      <c r="F64" s="25">
        <v>12</v>
      </c>
      <c r="G64" s="25">
        <v>0.1</v>
      </c>
      <c r="H64" s="25">
        <v>4.2000000000000003E-2</v>
      </c>
      <c r="I64" s="25">
        <v>0.5</v>
      </c>
      <c r="J64" t="s">
        <v>548</v>
      </c>
      <c r="K64" s="25">
        <f t="shared" si="5"/>
        <v>6.0417640000000006</v>
      </c>
      <c r="N64" s="25">
        <v>12</v>
      </c>
      <c r="O64" s="25">
        <v>0.09</v>
      </c>
      <c r="P64" s="25">
        <v>4.4999999999999998E-2</v>
      </c>
      <c r="Q64" s="25">
        <v>0.45</v>
      </c>
      <c r="R64" t="s">
        <v>548</v>
      </c>
      <c r="S64" s="25">
        <f t="shared" si="6"/>
        <v>6.0270250000000001</v>
      </c>
      <c r="U64" s="25">
        <v>12</v>
      </c>
      <c r="V64" s="25">
        <v>0.09</v>
      </c>
      <c r="W64" s="25">
        <v>0.44700000000000001</v>
      </c>
      <c r="X64" s="25">
        <v>0.45</v>
      </c>
      <c r="Y64" t="s">
        <v>548</v>
      </c>
      <c r="Z64">
        <f t="shared" si="9"/>
        <v>4.2148089999999998</v>
      </c>
      <c r="AC64" s="25">
        <v>12</v>
      </c>
      <c r="AD64" s="25">
        <v>0</v>
      </c>
      <c r="AE64" s="25">
        <v>2</v>
      </c>
      <c r="AF64" s="25">
        <v>1</v>
      </c>
      <c r="AG64" t="s">
        <v>542</v>
      </c>
      <c r="AH64" s="25">
        <f t="shared" si="7"/>
        <v>0.25</v>
      </c>
      <c r="AI64" s="25">
        <v>1</v>
      </c>
      <c r="AJ64" s="25"/>
      <c r="AK64" s="25">
        <v>12</v>
      </c>
      <c r="AL64" s="25">
        <v>0</v>
      </c>
      <c r="AM64" s="25">
        <v>1.5</v>
      </c>
      <c r="AN64" s="25">
        <v>1</v>
      </c>
      <c r="AO64" s="25" t="s">
        <v>542</v>
      </c>
      <c r="AP64">
        <f t="shared" si="8"/>
        <v>1</v>
      </c>
    </row>
    <row r="65" spans="1:42">
      <c r="A65" s="17" t="s">
        <v>120</v>
      </c>
      <c r="B65">
        <v>12</v>
      </c>
      <c r="C65">
        <v>1</v>
      </c>
      <c r="D65" s="87">
        <v>2.75</v>
      </c>
      <c r="F65" s="25">
        <v>12</v>
      </c>
      <c r="G65" s="25">
        <v>1.1000000000000001</v>
      </c>
      <c r="H65" s="25">
        <v>1.5489999999999999</v>
      </c>
      <c r="I65" s="25">
        <v>0.05</v>
      </c>
      <c r="J65" t="s">
        <v>542</v>
      </c>
      <c r="K65" s="25">
        <f t="shared" si="5"/>
        <v>1.4424010000000003</v>
      </c>
      <c r="N65" s="25">
        <v>12</v>
      </c>
      <c r="O65" s="25">
        <v>1.08</v>
      </c>
      <c r="P65" s="25">
        <v>1.5489999999999999</v>
      </c>
      <c r="Q65" s="25">
        <v>0.04</v>
      </c>
      <c r="R65" t="s">
        <v>542</v>
      </c>
      <c r="S65" s="25">
        <f t="shared" si="6"/>
        <v>1.4424010000000003</v>
      </c>
      <c r="U65" s="25">
        <v>12</v>
      </c>
      <c r="V65" s="25">
        <v>1.02</v>
      </c>
      <c r="W65" s="25">
        <v>2.056</v>
      </c>
      <c r="X65" s="25">
        <v>1</v>
      </c>
      <c r="Y65" t="s">
        <v>542</v>
      </c>
      <c r="Z65">
        <f t="shared" si="9"/>
        <v>0.48163599999999995</v>
      </c>
      <c r="AC65" s="25">
        <v>12</v>
      </c>
      <c r="AD65" s="25">
        <v>1</v>
      </c>
      <c r="AE65" s="25">
        <v>3.5</v>
      </c>
      <c r="AF65" s="25">
        <v>1</v>
      </c>
      <c r="AG65" t="s">
        <v>542</v>
      </c>
      <c r="AH65" s="25">
        <f t="shared" si="7"/>
        <v>0.5625</v>
      </c>
      <c r="AI65" s="25">
        <v>1</v>
      </c>
      <c r="AJ65" s="25"/>
      <c r="AK65" s="25">
        <v>12</v>
      </c>
      <c r="AL65" s="25">
        <v>1</v>
      </c>
      <c r="AM65" s="25">
        <v>5.5</v>
      </c>
      <c r="AN65" s="25">
        <v>2E-3</v>
      </c>
      <c r="AO65" s="25" t="s">
        <v>549</v>
      </c>
      <c r="AP65">
        <f t="shared" si="8"/>
        <v>7.5625</v>
      </c>
    </row>
    <row r="66" spans="1:42">
      <c r="A66" s="15" t="s">
        <v>217</v>
      </c>
      <c r="B66">
        <v>12</v>
      </c>
      <c r="C66">
        <v>1</v>
      </c>
      <c r="D66" s="87">
        <v>3</v>
      </c>
      <c r="F66" s="25">
        <v>12</v>
      </c>
      <c r="G66" s="25">
        <v>1.1000000000000001</v>
      </c>
      <c r="H66" s="25">
        <v>1.5489999999999999</v>
      </c>
      <c r="I66" s="25">
        <v>0.05</v>
      </c>
      <c r="J66" t="s">
        <v>542</v>
      </c>
      <c r="K66" s="25">
        <f t="shared" ref="K66:K97" si="10">POWER((D66-H66),2)</f>
        <v>2.1054010000000001</v>
      </c>
      <c r="N66" s="25">
        <v>12</v>
      </c>
      <c r="O66" s="25">
        <v>1.08</v>
      </c>
      <c r="P66" s="25">
        <v>1.5489999999999999</v>
      </c>
      <c r="Q66" s="25">
        <v>0.04</v>
      </c>
      <c r="R66" t="s">
        <v>542</v>
      </c>
      <c r="S66" s="25">
        <f t="shared" ref="S66:S97" si="11">POWER((D66-P66),2)</f>
        <v>2.1054010000000001</v>
      </c>
      <c r="U66" s="25">
        <v>12</v>
      </c>
      <c r="V66" s="25">
        <v>1.02</v>
      </c>
      <c r="W66" s="25">
        <v>2.056</v>
      </c>
      <c r="X66" s="25">
        <v>1</v>
      </c>
      <c r="Y66" t="s">
        <v>542</v>
      </c>
      <c r="Z66">
        <f t="shared" si="9"/>
        <v>0.89113599999999993</v>
      </c>
      <c r="AC66" s="25">
        <v>12</v>
      </c>
      <c r="AD66" s="25">
        <v>1</v>
      </c>
      <c r="AE66" s="25">
        <v>3.5</v>
      </c>
      <c r="AF66" s="25">
        <v>1</v>
      </c>
      <c r="AG66" t="s">
        <v>542</v>
      </c>
      <c r="AH66" s="25">
        <f t="shared" ref="AH66:AH97" si="12">POWER((D66-AE66),2)</f>
        <v>0.25</v>
      </c>
      <c r="AI66" s="25">
        <v>1</v>
      </c>
      <c r="AJ66" s="25"/>
      <c r="AK66" s="25">
        <v>12</v>
      </c>
      <c r="AL66" s="25">
        <v>1</v>
      </c>
      <c r="AM66" s="25">
        <v>5.5</v>
      </c>
      <c r="AN66" s="25">
        <v>2E-3</v>
      </c>
      <c r="AO66" s="25" t="s">
        <v>549</v>
      </c>
      <c r="AP66">
        <f t="shared" ref="AP66:AP97" si="13">POWER((D66-AM66),2)</f>
        <v>6.25</v>
      </c>
    </row>
    <row r="67" spans="1:42">
      <c r="A67" s="17" t="s">
        <v>126</v>
      </c>
      <c r="B67">
        <v>12</v>
      </c>
      <c r="C67">
        <v>1</v>
      </c>
      <c r="D67" s="87">
        <v>6.25</v>
      </c>
      <c r="F67" s="25">
        <v>12</v>
      </c>
      <c r="G67" s="25">
        <v>1.1000000000000001</v>
      </c>
      <c r="H67" s="25">
        <v>1.5489999999999999</v>
      </c>
      <c r="I67" s="25">
        <v>0.05</v>
      </c>
      <c r="J67" t="s">
        <v>542</v>
      </c>
      <c r="K67" s="25">
        <f t="shared" si="10"/>
        <v>22.099401000000004</v>
      </c>
      <c r="N67" s="25">
        <v>12</v>
      </c>
      <c r="O67" s="25">
        <v>1.08</v>
      </c>
      <c r="P67" s="25">
        <v>1.5489999999999999</v>
      </c>
      <c r="Q67" s="25">
        <v>0.04</v>
      </c>
      <c r="R67" t="s">
        <v>542</v>
      </c>
      <c r="S67" s="25">
        <f t="shared" si="11"/>
        <v>22.099401000000004</v>
      </c>
      <c r="U67" s="25">
        <v>12</v>
      </c>
      <c r="V67" s="25">
        <v>1.02</v>
      </c>
      <c r="W67" s="25">
        <v>2.056</v>
      </c>
      <c r="X67" s="25">
        <v>1</v>
      </c>
      <c r="Y67" t="s">
        <v>542</v>
      </c>
      <c r="Z67">
        <f t="shared" si="9"/>
        <v>17.589635999999999</v>
      </c>
      <c r="AC67" s="25">
        <v>12</v>
      </c>
      <c r="AD67" s="25">
        <v>1</v>
      </c>
      <c r="AE67" s="25">
        <v>3.5</v>
      </c>
      <c r="AF67" s="25">
        <v>1</v>
      </c>
      <c r="AG67" t="s">
        <v>542</v>
      </c>
      <c r="AH67" s="25">
        <f t="shared" si="12"/>
        <v>7.5625</v>
      </c>
      <c r="AK67" s="25">
        <v>12</v>
      </c>
      <c r="AL67" s="25">
        <v>1</v>
      </c>
      <c r="AM67" s="25">
        <v>5.5</v>
      </c>
      <c r="AN67" s="25">
        <v>2E-3</v>
      </c>
      <c r="AO67" s="25" t="s">
        <v>549</v>
      </c>
      <c r="AP67">
        <f t="shared" si="13"/>
        <v>0.5625</v>
      </c>
    </row>
    <row r="68" spans="1:42">
      <c r="A68" s="15" t="s">
        <v>14</v>
      </c>
      <c r="B68">
        <v>13</v>
      </c>
      <c r="C68">
        <v>1</v>
      </c>
      <c r="D68" s="87">
        <v>2</v>
      </c>
      <c r="F68" s="25">
        <v>13</v>
      </c>
      <c r="G68" s="25">
        <v>1.1000000000000001</v>
      </c>
      <c r="H68" s="25">
        <v>1.5489999999999999</v>
      </c>
      <c r="I68" s="25">
        <v>0.05</v>
      </c>
      <c r="J68" t="s">
        <v>542</v>
      </c>
      <c r="K68" s="25">
        <f t="shared" si="10"/>
        <v>0.20340100000000005</v>
      </c>
      <c r="N68" s="25">
        <v>13</v>
      </c>
      <c r="O68" s="25">
        <v>1.08</v>
      </c>
      <c r="P68" s="25">
        <v>1.5489999999999999</v>
      </c>
      <c r="Q68" s="25">
        <v>0.04</v>
      </c>
      <c r="R68" t="s">
        <v>542</v>
      </c>
      <c r="S68" s="25">
        <f t="shared" si="11"/>
        <v>0.20340100000000005</v>
      </c>
      <c r="U68" s="25">
        <v>13</v>
      </c>
      <c r="V68" s="25">
        <v>1.02</v>
      </c>
      <c r="W68" s="25">
        <v>2.056</v>
      </c>
      <c r="X68" s="25">
        <v>1</v>
      </c>
      <c r="Y68" t="s">
        <v>542</v>
      </c>
      <c r="Z68">
        <f t="shared" si="9"/>
        <v>3.1360000000000055E-3</v>
      </c>
      <c r="AC68" s="25">
        <v>13</v>
      </c>
      <c r="AD68" s="25">
        <v>1</v>
      </c>
      <c r="AE68" s="25">
        <v>3.5</v>
      </c>
      <c r="AF68" s="25">
        <v>1</v>
      </c>
      <c r="AG68" t="s">
        <v>542</v>
      </c>
      <c r="AH68" s="25">
        <f t="shared" si="12"/>
        <v>2.25</v>
      </c>
      <c r="AI68" s="25">
        <v>1</v>
      </c>
      <c r="AJ68" s="25"/>
      <c r="AK68" s="25">
        <v>13</v>
      </c>
      <c r="AL68" s="25">
        <v>1</v>
      </c>
      <c r="AM68" s="25">
        <v>5.5</v>
      </c>
      <c r="AN68" s="25">
        <v>2E-3</v>
      </c>
      <c r="AO68" s="25" t="s">
        <v>549</v>
      </c>
      <c r="AP68">
        <f t="shared" si="13"/>
        <v>12.25</v>
      </c>
    </row>
    <row r="69" spans="1:42">
      <c r="A69" s="18" t="s">
        <v>242</v>
      </c>
      <c r="B69">
        <v>13</v>
      </c>
      <c r="C69">
        <v>1</v>
      </c>
      <c r="D69" s="87">
        <v>2.75</v>
      </c>
      <c r="F69" s="25">
        <v>13</v>
      </c>
      <c r="G69" s="25">
        <v>1.1000000000000001</v>
      </c>
      <c r="H69" s="25">
        <v>1.5489999999999999</v>
      </c>
      <c r="I69" s="25">
        <v>0.05</v>
      </c>
      <c r="J69" t="s">
        <v>542</v>
      </c>
      <c r="K69" s="25">
        <f t="shared" si="10"/>
        <v>1.4424010000000003</v>
      </c>
      <c r="N69" s="25">
        <v>13</v>
      </c>
      <c r="O69" s="25">
        <v>1.08</v>
      </c>
      <c r="P69" s="25">
        <v>1.5489999999999999</v>
      </c>
      <c r="Q69" s="25">
        <v>0.04</v>
      </c>
      <c r="R69" t="s">
        <v>542</v>
      </c>
      <c r="S69" s="25">
        <f t="shared" si="11"/>
        <v>1.4424010000000003</v>
      </c>
      <c r="U69" s="25">
        <v>13</v>
      </c>
      <c r="V69" s="25">
        <v>1.02</v>
      </c>
      <c r="W69" s="25">
        <v>2.056</v>
      </c>
      <c r="X69" s="25">
        <v>1</v>
      </c>
      <c r="Y69" t="s">
        <v>542</v>
      </c>
      <c r="Z69">
        <f t="shared" si="9"/>
        <v>0.48163599999999995</v>
      </c>
      <c r="AC69" s="25">
        <v>13</v>
      </c>
      <c r="AD69" s="25">
        <v>1</v>
      </c>
      <c r="AE69" s="25">
        <v>3.5</v>
      </c>
      <c r="AF69" s="25">
        <v>1</v>
      </c>
      <c r="AG69" t="s">
        <v>542</v>
      </c>
      <c r="AH69" s="25">
        <f t="shared" si="12"/>
        <v>0.5625</v>
      </c>
      <c r="AI69" s="25">
        <v>1</v>
      </c>
      <c r="AJ69" s="25"/>
      <c r="AK69" s="25">
        <v>13</v>
      </c>
      <c r="AL69" s="25">
        <v>1</v>
      </c>
      <c r="AM69" s="25">
        <v>5.5</v>
      </c>
      <c r="AN69" s="25">
        <v>2E-3</v>
      </c>
      <c r="AO69" s="25" t="s">
        <v>549</v>
      </c>
      <c r="AP69">
        <f t="shared" si="13"/>
        <v>7.5625</v>
      </c>
    </row>
    <row r="70" spans="1:42">
      <c r="A70" s="17" t="s">
        <v>168</v>
      </c>
      <c r="B70">
        <v>13</v>
      </c>
      <c r="C70">
        <v>0</v>
      </c>
      <c r="D70" s="87">
        <v>3.25</v>
      </c>
      <c r="F70" s="25">
        <v>13</v>
      </c>
      <c r="G70" s="25">
        <v>0.1</v>
      </c>
      <c r="H70" s="25">
        <v>3.7999999999999999E-2</v>
      </c>
      <c r="I70" s="25">
        <v>0.75</v>
      </c>
      <c r="J70" t="s">
        <v>548</v>
      </c>
      <c r="K70" s="25">
        <f t="shared" si="10"/>
        <v>10.316944000000001</v>
      </c>
      <c r="N70" s="25">
        <v>13</v>
      </c>
      <c r="O70" s="25">
        <v>0.09</v>
      </c>
      <c r="P70" s="25">
        <v>4.2999999999999997E-2</v>
      </c>
      <c r="Q70" s="25">
        <v>0.45</v>
      </c>
      <c r="R70" t="s">
        <v>548</v>
      </c>
      <c r="S70" s="25">
        <f t="shared" si="11"/>
        <v>10.284848999999999</v>
      </c>
      <c r="U70" s="25">
        <v>13</v>
      </c>
      <c r="V70" s="25">
        <v>0.09</v>
      </c>
      <c r="W70" s="25">
        <v>0.44700000000000001</v>
      </c>
      <c r="X70" s="25">
        <v>0.45</v>
      </c>
      <c r="Y70" t="s">
        <v>548</v>
      </c>
      <c r="Z70">
        <f t="shared" si="9"/>
        <v>7.8568089999999993</v>
      </c>
      <c r="AC70" s="25">
        <v>13</v>
      </c>
      <c r="AD70" s="25">
        <v>0</v>
      </c>
      <c r="AE70" s="25">
        <v>2</v>
      </c>
      <c r="AF70" s="25">
        <v>1</v>
      </c>
      <c r="AG70" t="s">
        <v>542</v>
      </c>
      <c r="AH70" s="25">
        <f t="shared" si="12"/>
        <v>1.5625</v>
      </c>
      <c r="AI70" s="25">
        <v>1</v>
      </c>
      <c r="AJ70" s="25"/>
      <c r="AK70" s="25">
        <v>13</v>
      </c>
      <c r="AL70" s="25">
        <v>0</v>
      </c>
      <c r="AM70" s="25">
        <v>1.75</v>
      </c>
      <c r="AN70" s="25">
        <v>0.5</v>
      </c>
      <c r="AO70" s="25" t="s">
        <v>542</v>
      </c>
      <c r="AP70">
        <f t="shared" si="13"/>
        <v>2.25</v>
      </c>
    </row>
    <row r="71" spans="1:42" ht="25.5">
      <c r="A71" s="17" t="s">
        <v>210</v>
      </c>
      <c r="B71">
        <v>13</v>
      </c>
      <c r="C71">
        <v>1</v>
      </c>
      <c r="D71" s="87">
        <v>3.5</v>
      </c>
      <c r="F71" s="25">
        <v>13</v>
      </c>
      <c r="G71" s="25">
        <v>1.1000000000000001</v>
      </c>
      <c r="H71" s="25">
        <v>1.5489999999999999</v>
      </c>
      <c r="I71" s="25">
        <v>0.05</v>
      </c>
      <c r="J71" t="s">
        <v>542</v>
      </c>
      <c r="K71" s="25">
        <f t="shared" si="10"/>
        <v>3.8064010000000001</v>
      </c>
      <c r="N71" s="25">
        <v>13</v>
      </c>
      <c r="O71" s="25">
        <v>1.08</v>
      </c>
      <c r="P71" s="25">
        <v>1.5489999999999999</v>
      </c>
      <c r="Q71" s="25">
        <v>0.04</v>
      </c>
      <c r="R71" t="s">
        <v>542</v>
      </c>
      <c r="S71" s="25">
        <f t="shared" si="11"/>
        <v>3.8064010000000001</v>
      </c>
      <c r="U71" s="25">
        <v>13</v>
      </c>
      <c r="V71" s="25">
        <v>1.02</v>
      </c>
      <c r="W71" s="25">
        <v>2.056</v>
      </c>
      <c r="X71" s="25">
        <v>1</v>
      </c>
      <c r="Y71" t="s">
        <v>542</v>
      </c>
      <c r="Z71">
        <f t="shared" si="9"/>
        <v>2.0851359999999999</v>
      </c>
      <c r="AC71" s="25">
        <v>13</v>
      </c>
      <c r="AD71" s="25">
        <v>1</v>
      </c>
      <c r="AE71" s="25">
        <v>3.5</v>
      </c>
      <c r="AF71" s="25">
        <v>1</v>
      </c>
      <c r="AG71" t="s">
        <v>542</v>
      </c>
      <c r="AH71" s="25">
        <f t="shared" si="12"/>
        <v>0</v>
      </c>
      <c r="AI71" s="25">
        <v>1</v>
      </c>
      <c r="AJ71" s="25"/>
      <c r="AK71" s="25">
        <v>13</v>
      </c>
      <c r="AL71" s="25">
        <v>1</v>
      </c>
      <c r="AM71" s="25">
        <v>5.5</v>
      </c>
      <c r="AN71" s="25">
        <v>2E-3</v>
      </c>
      <c r="AO71" s="25" t="s">
        <v>549</v>
      </c>
      <c r="AP71">
        <f t="shared" si="13"/>
        <v>4</v>
      </c>
    </row>
    <row r="72" spans="1:42">
      <c r="A72" s="15" t="s">
        <v>231</v>
      </c>
      <c r="B72">
        <v>13</v>
      </c>
      <c r="C72">
        <v>1</v>
      </c>
      <c r="D72" s="87">
        <v>3.5</v>
      </c>
      <c r="F72" s="25">
        <v>13</v>
      </c>
      <c r="G72" s="25">
        <v>1.1000000000000001</v>
      </c>
      <c r="H72" s="25">
        <v>1.5489999999999999</v>
      </c>
      <c r="I72" s="25">
        <v>0.05</v>
      </c>
      <c r="J72" t="s">
        <v>542</v>
      </c>
      <c r="K72" s="25">
        <f t="shared" si="10"/>
        <v>3.8064010000000001</v>
      </c>
      <c r="N72" s="25">
        <v>13</v>
      </c>
      <c r="O72" s="25">
        <v>1.08</v>
      </c>
      <c r="P72" s="25">
        <v>1.5489999999999999</v>
      </c>
      <c r="Q72" s="25">
        <v>0.04</v>
      </c>
      <c r="R72" t="s">
        <v>542</v>
      </c>
      <c r="S72" s="25">
        <f t="shared" si="11"/>
        <v>3.8064010000000001</v>
      </c>
      <c r="U72" s="25">
        <v>13</v>
      </c>
      <c r="V72" s="25">
        <v>1.02</v>
      </c>
      <c r="W72" s="25">
        <v>2.056</v>
      </c>
      <c r="X72" s="25">
        <v>1</v>
      </c>
      <c r="Y72" t="s">
        <v>542</v>
      </c>
      <c r="Z72">
        <f t="shared" si="9"/>
        <v>2.0851359999999999</v>
      </c>
      <c r="AC72" s="25">
        <v>13</v>
      </c>
      <c r="AD72" s="25">
        <v>1</v>
      </c>
      <c r="AE72" s="25">
        <v>3.5</v>
      </c>
      <c r="AF72" s="25">
        <v>1</v>
      </c>
      <c r="AG72" t="s">
        <v>542</v>
      </c>
      <c r="AH72" s="25">
        <f t="shared" si="12"/>
        <v>0</v>
      </c>
      <c r="AI72" s="25">
        <v>1</v>
      </c>
      <c r="AJ72" s="25"/>
      <c r="AK72" s="25">
        <v>13</v>
      </c>
      <c r="AL72" s="25">
        <v>1</v>
      </c>
      <c r="AM72" s="25">
        <v>5.5</v>
      </c>
      <c r="AN72" s="25">
        <v>2E-3</v>
      </c>
      <c r="AO72" s="25" t="s">
        <v>549</v>
      </c>
      <c r="AP72">
        <f t="shared" si="13"/>
        <v>4</v>
      </c>
    </row>
    <row r="73" spans="1:42">
      <c r="A73" s="17" t="s">
        <v>274</v>
      </c>
      <c r="B73">
        <v>13</v>
      </c>
      <c r="C73">
        <v>1</v>
      </c>
      <c r="D73" s="87">
        <v>4.5</v>
      </c>
      <c r="F73" s="25">
        <v>13</v>
      </c>
      <c r="G73" s="25">
        <v>1.1000000000000001</v>
      </c>
      <c r="H73" s="25">
        <v>1.5489999999999999</v>
      </c>
      <c r="I73" s="25">
        <v>0.05</v>
      </c>
      <c r="J73" t="s">
        <v>542</v>
      </c>
      <c r="K73" s="25">
        <f t="shared" si="10"/>
        <v>8.7084010000000003</v>
      </c>
      <c r="N73" s="25">
        <v>13</v>
      </c>
      <c r="O73" s="25">
        <v>1.08</v>
      </c>
      <c r="P73" s="25">
        <v>1.5489999999999999</v>
      </c>
      <c r="Q73" s="25">
        <v>0.04</v>
      </c>
      <c r="R73" t="s">
        <v>542</v>
      </c>
      <c r="S73" s="25">
        <f t="shared" si="11"/>
        <v>8.7084010000000003</v>
      </c>
      <c r="U73" s="25">
        <v>13</v>
      </c>
      <c r="V73" s="25">
        <v>1.02</v>
      </c>
      <c r="W73" s="25">
        <v>2.056</v>
      </c>
      <c r="X73" s="25">
        <v>1</v>
      </c>
      <c r="Y73" t="s">
        <v>542</v>
      </c>
      <c r="Z73">
        <f t="shared" ref="Z73:Z104" si="14">POWER((D73-W73),2)</f>
        <v>5.9731359999999993</v>
      </c>
      <c r="AC73" s="25">
        <v>13</v>
      </c>
      <c r="AD73" s="25">
        <v>1</v>
      </c>
      <c r="AE73" s="25">
        <v>3.5</v>
      </c>
      <c r="AF73" s="25">
        <v>1</v>
      </c>
      <c r="AG73" t="s">
        <v>542</v>
      </c>
      <c r="AH73" s="25">
        <f t="shared" si="12"/>
        <v>1</v>
      </c>
      <c r="AK73" s="25">
        <v>13</v>
      </c>
      <c r="AL73" s="25">
        <v>1</v>
      </c>
      <c r="AM73" s="25">
        <v>5.5</v>
      </c>
      <c r="AN73" s="25">
        <v>2E-3</v>
      </c>
      <c r="AO73" s="25" t="s">
        <v>549</v>
      </c>
      <c r="AP73">
        <f t="shared" si="13"/>
        <v>1</v>
      </c>
    </row>
    <row r="74" spans="1:42">
      <c r="A74" s="15" t="s">
        <v>133</v>
      </c>
      <c r="B74">
        <v>13</v>
      </c>
      <c r="C74">
        <v>1</v>
      </c>
      <c r="D74" s="87">
        <v>4.75</v>
      </c>
      <c r="F74" s="25">
        <v>13</v>
      </c>
      <c r="G74" s="25">
        <v>1.1000000000000001</v>
      </c>
      <c r="H74" s="25">
        <v>1.5489999999999999</v>
      </c>
      <c r="I74" s="25">
        <v>0.05</v>
      </c>
      <c r="J74" t="s">
        <v>542</v>
      </c>
      <c r="K74" s="25">
        <f t="shared" si="10"/>
        <v>10.246401000000001</v>
      </c>
      <c r="N74" s="25">
        <v>13</v>
      </c>
      <c r="O74" s="25">
        <v>1.08</v>
      </c>
      <c r="P74" s="25">
        <v>1.5489999999999999</v>
      </c>
      <c r="Q74" s="25">
        <v>0.04</v>
      </c>
      <c r="R74" t="s">
        <v>542</v>
      </c>
      <c r="S74" s="25">
        <f t="shared" si="11"/>
        <v>10.246401000000001</v>
      </c>
      <c r="U74" s="25">
        <v>13</v>
      </c>
      <c r="V74" s="25">
        <v>1.02</v>
      </c>
      <c r="W74" s="25">
        <v>2.056</v>
      </c>
      <c r="X74" s="25">
        <v>1</v>
      </c>
      <c r="Y74" t="s">
        <v>542</v>
      </c>
      <c r="Z74">
        <f t="shared" si="14"/>
        <v>7.2576359999999998</v>
      </c>
      <c r="AC74" s="25">
        <v>13</v>
      </c>
      <c r="AD74" s="25">
        <v>1</v>
      </c>
      <c r="AE74" s="25">
        <v>3.5</v>
      </c>
      <c r="AF74" s="25">
        <v>1</v>
      </c>
      <c r="AG74" t="s">
        <v>542</v>
      </c>
      <c r="AH74" s="25">
        <f t="shared" si="12"/>
        <v>1.5625</v>
      </c>
      <c r="AK74" s="25">
        <v>13</v>
      </c>
      <c r="AL74" s="25">
        <v>1</v>
      </c>
      <c r="AM74" s="25">
        <v>5.5</v>
      </c>
      <c r="AN74" s="25">
        <v>2E-3</v>
      </c>
      <c r="AO74" s="25" t="s">
        <v>549</v>
      </c>
      <c r="AP74">
        <f t="shared" si="13"/>
        <v>0.5625</v>
      </c>
    </row>
    <row r="75" spans="1:42" ht="25.5">
      <c r="A75" s="15" t="s">
        <v>157</v>
      </c>
      <c r="B75">
        <v>13</v>
      </c>
      <c r="C75">
        <v>1</v>
      </c>
      <c r="D75" s="87">
        <v>5</v>
      </c>
      <c r="F75" s="25">
        <v>13</v>
      </c>
      <c r="G75" s="25">
        <v>1.1000000000000001</v>
      </c>
      <c r="H75" s="25">
        <v>1.5489999999999999</v>
      </c>
      <c r="I75" s="25">
        <v>0.05</v>
      </c>
      <c r="J75" t="s">
        <v>542</v>
      </c>
      <c r="K75" s="25">
        <f t="shared" si="10"/>
        <v>11.909401000000001</v>
      </c>
      <c r="N75" s="25">
        <v>13</v>
      </c>
      <c r="O75" s="25">
        <v>1.08</v>
      </c>
      <c r="P75" s="25">
        <v>1.5489999999999999</v>
      </c>
      <c r="Q75" s="25">
        <v>0.04</v>
      </c>
      <c r="R75" t="s">
        <v>542</v>
      </c>
      <c r="S75" s="25">
        <f t="shared" si="11"/>
        <v>11.909401000000001</v>
      </c>
      <c r="U75" s="25">
        <v>13</v>
      </c>
      <c r="V75" s="25">
        <v>1.02</v>
      </c>
      <c r="W75" s="25">
        <v>2.056</v>
      </c>
      <c r="X75" s="25">
        <v>1</v>
      </c>
      <c r="Y75" t="s">
        <v>542</v>
      </c>
      <c r="Z75">
        <f t="shared" si="14"/>
        <v>8.6671359999999993</v>
      </c>
      <c r="AC75" s="25">
        <v>13</v>
      </c>
      <c r="AD75" s="25">
        <v>1</v>
      </c>
      <c r="AE75" s="25">
        <v>3.5</v>
      </c>
      <c r="AF75" s="25">
        <v>1</v>
      </c>
      <c r="AG75" t="s">
        <v>542</v>
      </c>
      <c r="AH75" s="25">
        <f t="shared" si="12"/>
        <v>2.25</v>
      </c>
      <c r="AK75" s="25">
        <v>13</v>
      </c>
      <c r="AL75" s="25">
        <v>1</v>
      </c>
      <c r="AM75" s="25">
        <v>5.5</v>
      </c>
      <c r="AN75" s="25">
        <v>2E-3</v>
      </c>
      <c r="AO75" s="25" t="s">
        <v>549</v>
      </c>
      <c r="AP75">
        <f t="shared" si="13"/>
        <v>0.25</v>
      </c>
    </row>
    <row r="76" spans="1:42">
      <c r="A76" s="17" t="s">
        <v>140</v>
      </c>
      <c r="B76">
        <v>13</v>
      </c>
      <c r="C76">
        <v>1</v>
      </c>
      <c r="D76" s="87">
        <v>5.25</v>
      </c>
      <c r="F76" s="25">
        <v>13</v>
      </c>
      <c r="G76" s="25">
        <v>1.1000000000000001</v>
      </c>
      <c r="H76" s="25">
        <v>1.5489999999999999</v>
      </c>
      <c r="I76" s="25">
        <v>0.05</v>
      </c>
      <c r="J76" t="s">
        <v>542</v>
      </c>
      <c r="K76" s="25">
        <f t="shared" si="10"/>
        <v>13.697401000000001</v>
      </c>
      <c r="N76" s="25">
        <v>13</v>
      </c>
      <c r="O76" s="25">
        <v>1.08</v>
      </c>
      <c r="P76" s="25">
        <v>1.5489999999999999</v>
      </c>
      <c r="Q76" s="25">
        <v>0.04</v>
      </c>
      <c r="R76" t="s">
        <v>542</v>
      </c>
      <c r="S76" s="25">
        <f t="shared" si="11"/>
        <v>13.697401000000001</v>
      </c>
      <c r="U76" s="25">
        <v>13</v>
      </c>
      <c r="V76" s="25">
        <v>1.02</v>
      </c>
      <c r="W76" s="25">
        <v>2.056</v>
      </c>
      <c r="X76" s="25">
        <v>1</v>
      </c>
      <c r="Y76" t="s">
        <v>542</v>
      </c>
      <c r="Z76">
        <f t="shared" si="14"/>
        <v>10.201635999999999</v>
      </c>
      <c r="AC76" s="25">
        <v>13</v>
      </c>
      <c r="AD76" s="25">
        <v>1</v>
      </c>
      <c r="AE76" s="25">
        <v>3.5</v>
      </c>
      <c r="AF76" s="25">
        <v>1</v>
      </c>
      <c r="AG76" t="s">
        <v>542</v>
      </c>
      <c r="AH76" s="25">
        <f t="shared" si="12"/>
        <v>3.0625</v>
      </c>
      <c r="AK76" s="25">
        <v>13</v>
      </c>
      <c r="AL76" s="25">
        <v>1</v>
      </c>
      <c r="AM76" s="25">
        <v>5.5</v>
      </c>
      <c r="AN76" s="25">
        <v>2E-3</v>
      </c>
      <c r="AO76" s="25" t="s">
        <v>549</v>
      </c>
      <c r="AP76">
        <f t="shared" si="13"/>
        <v>6.25E-2</v>
      </c>
    </row>
    <row r="77" spans="1:42">
      <c r="A77" s="17" t="s">
        <v>5</v>
      </c>
      <c r="B77">
        <v>14</v>
      </c>
      <c r="C77">
        <v>1</v>
      </c>
      <c r="D77" s="87">
        <v>1.5</v>
      </c>
      <c r="F77" s="25">
        <v>14</v>
      </c>
      <c r="G77" s="25">
        <v>1.08</v>
      </c>
      <c r="H77" s="25">
        <v>1.5489999999999999</v>
      </c>
      <c r="I77" s="25">
        <v>0.04</v>
      </c>
      <c r="J77" t="s">
        <v>542</v>
      </c>
      <c r="K77" s="25">
        <f t="shared" si="10"/>
        <v>2.4009999999999934E-3</v>
      </c>
      <c r="N77" s="25">
        <v>14</v>
      </c>
      <c r="O77" s="25">
        <v>1.08</v>
      </c>
      <c r="P77" s="25">
        <v>1.5489999999999999</v>
      </c>
      <c r="Q77" s="25">
        <v>0.04</v>
      </c>
      <c r="R77" t="s">
        <v>542</v>
      </c>
      <c r="S77" s="25">
        <f t="shared" si="11"/>
        <v>2.4009999999999934E-3</v>
      </c>
      <c r="U77" s="25">
        <v>14</v>
      </c>
      <c r="V77" s="25">
        <v>1.02</v>
      </c>
      <c r="W77" s="25">
        <v>2.056</v>
      </c>
      <c r="X77" s="25">
        <v>1</v>
      </c>
      <c r="Y77" t="s">
        <v>542</v>
      </c>
      <c r="Z77">
        <f t="shared" si="14"/>
        <v>0.30913600000000008</v>
      </c>
      <c r="AC77" s="25">
        <v>14</v>
      </c>
      <c r="AD77" s="25">
        <v>1</v>
      </c>
      <c r="AE77" s="25">
        <v>3.5</v>
      </c>
      <c r="AF77" s="25">
        <v>1</v>
      </c>
      <c r="AG77" t="s">
        <v>542</v>
      </c>
      <c r="AH77" s="25">
        <f t="shared" si="12"/>
        <v>4</v>
      </c>
      <c r="AK77" s="25">
        <v>14</v>
      </c>
      <c r="AL77" s="25">
        <v>1</v>
      </c>
      <c r="AM77" s="25">
        <v>2</v>
      </c>
      <c r="AN77" s="25">
        <v>2E-3</v>
      </c>
      <c r="AO77" s="25" t="s">
        <v>542</v>
      </c>
      <c r="AP77">
        <f t="shared" si="13"/>
        <v>0.25</v>
      </c>
    </row>
    <row r="78" spans="1:42">
      <c r="A78" s="15" t="s">
        <v>103</v>
      </c>
      <c r="B78">
        <v>14</v>
      </c>
      <c r="C78">
        <v>1</v>
      </c>
      <c r="D78" s="87">
        <v>1.5</v>
      </c>
      <c r="F78" s="25">
        <v>14</v>
      </c>
      <c r="G78" s="25">
        <v>1.08</v>
      </c>
      <c r="H78" s="25">
        <v>1.5489999999999999</v>
      </c>
      <c r="I78" s="25">
        <v>0.04</v>
      </c>
      <c r="J78" t="s">
        <v>542</v>
      </c>
      <c r="K78" s="25">
        <f t="shared" si="10"/>
        <v>2.4009999999999934E-3</v>
      </c>
      <c r="N78" s="25">
        <v>14</v>
      </c>
      <c r="O78" s="25">
        <v>1.08</v>
      </c>
      <c r="P78" s="25">
        <v>1.5489999999999999</v>
      </c>
      <c r="Q78" s="25">
        <v>0.04</v>
      </c>
      <c r="R78" t="s">
        <v>542</v>
      </c>
      <c r="S78" s="25">
        <f t="shared" si="11"/>
        <v>2.4009999999999934E-3</v>
      </c>
      <c r="U78" s="25">
        <v>14</v>
      </c>
      <c r="V78" s="25">
        <v>1.02</v>
      </c>
      <c r="W78" s="25">
        <v>2.056</v>
      </c>
      <c r="X78" s="25">
        <v>1</v>
      </c>
      <c r="Y78" t="s">
        <v>542</v>
      </c>
      <c r="Z78">
        <f t="shared" si="14"/>
        <v>0.30913600000000008</v>
      </c>
      <c r="AC78" s="25">
        <v>14</v>
      </c>
      <c r="AD78" s="25">
        <v>1</v>
      </c>
      <c r="AE78" s="25">
        <v>3.5</v>
      </c>
      <c r="AF78" s="25">
        <v>1</v>
      </c>
      <c r="AG78" t="s">
        <v>542</v>
      </c>
      <c r="AH78" s="25">
        <f t="shared" si="12"/>
        <v>4</v>
      </c>
      <c r="AK78" s="25">
        <v>14</v>
      </c>
      <c r="AL78" s="25">
        <v>1</v>
      </c>
      <c r="AM78" s="25">
        <v>2</v>
      </c>
      <c r="AN78" s="25">
        <v>2E-3</v>
      </c>
      <c r="AO78" s="25" t="s">
        <v>542</v>
      </c>
      <c r="AP78">
        <f t="shared" si="13"/>
        <v>0.25</v>
      </c>
    </row>
    <row r="79" spans="1:42">
      <c r="A79" s="17" t="s">
        <v>136</v>
      </c>
      <c r="B79">
        <v>14</v>
      </c>
      <c r="C79">
        <v>1</v>
      </c>
      <c r="D79" s="87">
        <v>2</v>
      </c>
      <c r="F79" s="25">
        <v>14</v>
      </c>
      <c r="G79" s="25">
        <v>1.08</v>
      </c>
      <c r="H79" s="25">
        <v>1.5489999999999999</v>
      </c>
      <c r="I79" s="25">
        <v>0.04</v>
      </c>
      <c r="J79" t="s">
        <v>542</v>
      </c>
      <c r="K79" s="25">
        <f t="shared" si="10"/>
        <v>0.20340100000000005</v>
      </c>
      <c r="N79" s="25">
        <v>14</v>
      </c>
      <c r="O79" s="25">
        <v>1.08</v>
      </c>
      <c r="P79" s="25">
        <v>1.5489999999999999</v>
      </c>
      <c r="Q79" s="25">
        <v>0.04</v>
      </c>
      <c r="R79" t="s">
        <v>542</v>
      </c>
      <c r="S79" s="25">
        <f t="shared" si="11"/>
        <v>0.20340100000000005</v>
      </c>
      <c r="U79" s="25">
        <v>14</v>
      </c>
      <c r="V79" s="25">
        <v>1.02</v>
      </c>
      <c r="W79" s="25">
        <v>2.056</v>
      </c>
      <c r="X79" s="25">
        <v>1</v>
      </c>
      <c r="Y79" t="s">
        <v>542</v>
      </c>
      <c r="Z79">
        <f t="shared" si="14"/>
        <v>3.1360000000000055E-3</v>
      </c>
      <c r="AC79" s="25">
        <v>14</v>
      </c>
      <c r="AD79" s="25">
        <v>1</v>
      </c>
      <c r="AE79" s="25">
        <v>3.5</v>
      </c>
      <c r="AF79" s="25">
        <v>1</v>
      </c>
      <c r="AG79" t="s">
        <v>542</v>
      </c>
      <c r="AH79" s="25">
        <f t="shared" si="12"/>
        <v>2.25</v>
      </c>
      <c r="AI79" s="25">
        <v>1</v>
      </c>
      <c r="AJ79" s="25"/>
      <c r="AK79" s="25">
        <v>14</v>
      </c>
      <c r="AL79" s="25">
        <v>1</v>
      </c>
      <c r="AM79" s="25">
        <v>2</v>
      </c>
      <c r="AN79" s="25">
        <v>2E-3</v>
      </c>
      <c r="AO79" s="25" t="s">
        <v>542</v>
      </c>
      <c r="AP79">
        <f t="shared" si="13"/>
        <v>0</v>
      </c>
    </row>
    <row r="80" spans="1:42">
      <c r="A80" s="15" t="s">
        <v>237</v>
      </c>
      <c r="B80">
        <v>14</v>
      </c>
      <c r="C80">
        <v>1</v>
      </c>
      <c r="D80" s="87">
        <v>2.25</v>
      </c>
      <c r="F80" s="25">
        <v>14</v>
      </c>
      <c r="G80" s="25">
        <v>1.08</v>
      </c>
      <c r="H80" s="25">
        <v>1.5489999999999999</v>
      </c>
      <c r="I80" s="25">
        <v>0.04</v>
      </c>
      <c r="J80" t="s">
        <v>542</v>
      </c>
      <c r="K80" s="25">
        <f t="shared" si="10"/>
        <v>0.49140100000000009</v>
      </c>
      <c r="N80" s="25">
        <v>14</v>
      </c>
      <c r="O80" s="25">
        <v>1.08</v>
      </c>
      <c r="P80" s="25">
        <v>1.5489999999999999</v>
      </c>
      <c r="Q80" s="25">
        <v>0.04</v>
      </c>
      <c r="R80" t="s">
        <v>542</v>
      </c>
      <c r="S80" s="25">
        <f t="shared" si="11"/>
        <v>0.49140100000000009</v>
      </c>
      <c r="U80" s="25">
        <v>14</v>
      </c>
      <c r="V80" s="25">
        <v>1.02</v>
      </c>
      <c r="W80" s="25">
        <v>2.056</v>
      </c>
      <c r="X80" s="25">
        <v>1</v>
      </c>
      <c r="Y80" t="s">
        <v>542</v>
      </c>
      <c r="Z80">
        <f t="shared" si="14"/>
        <v>3.7635999999999982E-2</v>
      </c>
      <c r="AC80" s="25">
        <v>14</v>
      </c>
      <c r="AD80" s="25">
        <v>1</v>
      </c>
      <c r="AE80" s="25">
        <v>3.5</v>
      </c>
      <c r="AF80" s="25">
        <v>1</v>
      </c>
      <c r="AG80" t="s">
        <v>542</v>
      </c>
      <c r="AH80" s="25">
        <f t="shared" si="12"/>
        <v>1.5625</v>
      </c>
      <c r="AI80" s="25">
        <v>1</v>
      </c>
      <c r="AJ80" s="25"/>
      <c r="AK80" s="25">
        <v>14</v>
      </c>
      <c r="AL80" s="25">
        <v>1</v>
      </c>
      <c r="AM80" s="25">
        <v>2</v>
      </c>
      <c r="AN80" s="25">
        <v>2E-3</v>
      </c>
      <c r="AO80" s="25" t="s">
        <v>542</v>
      </c>
      <c r="AP80">
        <f t="shared" si="13"/>
        <v>6.25E-2</v>
      </c>
    </row>
    <row r="81" spans="1:42">
      <c r="A81" s="17" t="s">
        <v>246</v>
      </c>
      <c r="B81">
        <v>14</v>
      </c>
      <c r="C81">
        <v>1</v>
      </c>
      <c r="D81" s="87">
        <v>2.25</v>
      </c>
      <c r="F81" s="25">
        <v>14</v>
      </c>
      <c r="G81" s="25">
        <v>1.08</v>
      </c>
      <c r="H81" s="25">
        <v>1.5489999999999999</v>
      </c>
      <c r="I81" s="25">
        <v>0.04</v>
      </c>
      <c r="J81" t="s">
        <v>542</v>
      </c>
      <c r="K81" s="25">
        <f t="shared" si="10"/>
        <v>0.49140100000000009</v>
      </c>
      <c r="N81" s="25">
        <v>14</v>
      </c>
      <c r="O81" s="25">
        <v>1.08</v>
      </c>
      <c r="P81" s="25">
        <v>1.5489999999999999</v>
      </c>
      <c r="Q81" s="25">
        <v>0.04</v>
      </c>
      <c r="R81" t="s">
        <v>542</v>
      </c>
      <c r="S81" s="25">
        <f t="shared" si="11"/>
        <v>0.49140100000000009</v>
      </c>
      <c r="U81" s="25">
        <v>14</v>
      </c>
      <c r="V81" s="25">
        <v>1.02</v>
      </c>
      <c r="W81" s="25">
        <v>2.056</v>
      </c>
      <c r="X81" s="25">
        <v>1</v>
      </c>
      <c r="Y81" t="s">
        <v>542</v>
      </c>
      <c r="Z81">
        <f t="shared" si="14"/>
        <v>3.7635999999999982E-2</v>
      </c>
      <c r="AC81" s="25">
        <v>14</v>
      </c>
      <c r="AD81" s="25">
        <v>1</v>
      </c>
      <c r="AE81" s="25">
        <v>3.5</v>
      </c>
      <c r="AF81" s="25">
        <v>1</v>
      </c>
      <c r="AG81" t="s">
        <v>542</v>
      </c>
      <c r="AH81" s="25">
        <f t="shared" si="12"/>
        <v>1.5625</v>
      </c>
      <c r="AI81" s="25">
        <v>1</v>
      </c>
      <c r="AJ81" s="25"/>
      <c r="AK81" s="25">
        <v>14</v>
      </c>
      <c r="AL81" s="25">
        <v>1</v>
      </c>
      <c r="AM81" s="25">
        <v>2</v>
      </c>
      <c r="AN81" s="25">
        <v>2E-3</v>
      </c>
      <c r="AO81" s="25" t="s">
        <v>542</v>
      </c>
      <c r="AP81">
        <f t="shared" si="13"/>
        <v>6.25E-2</v>
      </c>
    </row>
    <row r="82" spans="1:42">
      <c r="A82" s="17" t="s">
        <v>200</v>
      </c>
      <c r="B82">
        <v>14</v>
      </c>
      <c r="C82">
        <v>1</v>
      </c>
      <c r="D82" s="87">
        <v>2.5</v>
      </c>
      <c r="F82" s="25">
        <v>14</v>
      </c>
      <c r="G82" s="25">
        <v>1.08</v>
      </c>
      <c r="H82" s="25">
        <v>1.5489999999999999</v>
      </c>
      <c r="I82" s="25">
        <v>0.04</v>
      </c>
      <c r="J82" t="s">
        <v>542</v>
      </c>
      <c r="K82" s="25">
        <f t="shared" si="10"/>
        <v>0.90440100000000012</v>
      </c>
      <c r="N82" s="25">
        <v>14</v>
      </c>
      <c r="O82" s="25">
        <v>1.08</v>
      </c>
      <c r="P82" s="25">
        <v>1.5489999999999999</v>
      </c>
      <c r="Q82" s="25">
        <v>0.04</v>
      </c>
      <c r="R82" t="s">
        <v>542</v>
      </c>
      <c r="S82" s="25">
        <f t="shared" si="11"/>
        <v>0.90440100000000012</v>
      </c>
      <c r="U82" s="25">
        <v>14</v>
      </c>
      <c r="V82" s="25">
        <v>1.02</v>
      </c>
      <c r="W82" s="25">
        <v>2.056</v>
      </c>
      <c r="X82" s="25">
        <v>1</v>
      </c>
      <c r="Y82" t="s">
        <v>542</v>
      </c>
      <c r="Z82">
        <f t="shared" si="14"/>
        <v>0.19713599999999995</v>
      </c>
      <c r="AC82" s="25">
        <v>14</v>
      </c>
      <c r="AD82" s="25">
        <v>1</v>
      </c>
      <c r="AE82" s="25">
        <v>3.5</v>
      </c>
      <c r="AF82" s="25">
        <v>1</v>
      </c>
      <c r="AG82" t="s">
        <v>542</v>
      </c>
      <c r="AH82" s="25">
        <f t="shared" si="12"/>
        <v>1</v>
      </c>
      <c r="AI82" s="25">
        <v>1</v>
      </c>
      <c r="AJ82" s="25"/>
      <c r="AK82" s="25">
        <v>14</v>
      </c>
      <c r="AL82" s="25">
        <v>1</v>
      </c>
      <c r="AM82" s="25">
        <v>2</v>
      </c>
      <c r="AN82" s="25">
        <v>2E-3</v>
      </c>
      <c r="AO82" s="25" t="s">
        <v>542</v>
      </c>
      <c r="AP82">
        <f t="shared" si="13"/>
        <v>0.25</v>
      </c>
    </row>
    <row r="83" spans="1:42">
      <c r="A83" s="15" t="s">
        <v>205</v>
      </c>
      <c r="B83">
        <v>14</v>
      </c>
      <c r="C83">
        <v>2</v>
      </c>
      <c r="D83" s="87">
        <v>2.75</v>
      </c>
      <c r="F83" s="25">
        <v>14</v>
      </c>
      <c r="G83" s="25">
        <v>2</v>
      </c>
      <c r="H83" s="25">
        <v>1.5389999999999999</v>
      </c>
      <c r="I83" s="25">
        <v>0.5</v>
      </c>
      <c r="J83" t="s">
        <v>542</v>
      </c>
      <c r="K83" s="25">
        <f t="shared" si="10"/>
        <v>1.4665210000000002</v>
      </c>
      <c r="N83" s="25">
        <v>14</v>
      </c>
      <c r="O83" s="25">
        <v>2</v>
      </c>
      <c r="P83" s="25">
        <v>1.5389999999999999</v>
      </c>
      <c r="Q83" s="25">
        <v>0.5</v>
      </c>
      <c r="R83" t="s">
        <v>542</v>
      </c>
      <c r="S83" s="25">
        <f t="shared" si="11"/>
        <v>1.4665210000000002</v>
      </c>
      <c r="U83" s="25">
        <v>14</v>
      </c>
      <c r="V83" s="25">
        <v>2</v>
      </c>
      <c r="W83" s="25">
        <v>5.5</v>
      </c>
      <c r="X83" s="25">
        <v>1E-3</v>
      </c>
      <c r="Y83" t="s">
        <v>549</v>
      </c>
      <c r="Z83">
        <f t="shared" si="14"/>
        <v>7.5625</v>
      </c>
      <c r="AC83" s="25">
        <v>14</v>
      </c>
      <c r="AD83" s="25">
        <v>2</v>
      </c>
      <c r="AE83" s="25">
        <v>3.5</v>
      </c>
      <c r="AF83" s="25">
        <v>1</v>
      </c>
      <c r="AG83" t="s">
        <v>549</v>
      </c>
      <c r="AH83" s="25">
        <f t="shared" si="12"/>
        <v>0.5625</v>
      </c>
      <c r="AI83" s="25">
        <v>1</v>
      </c>
      <c r="AJ83" s="25"/>
      <c r="AK83" s="25">
        <v>14</v>
      </c>
      <c r="AL83" s="25">
        <v>2</v>
      </c>
      <c r="AM83" s="25">
        <v>2</v>
      </c>
      <c r="AN83" s="25">
        <v>0.01</v>
      </c>
      <c r="AO83" s="25" t="s">
        <v>542</v>
      </c>
      <c r="AP83">
        <f t="shared" si="13"/>
        <v>0.5625</v>
      </c>
    </row>
    <row r="84" spans="1:42">
      <c r="A84" s="15" t="s">
        <v>271</v>
      </c>
      <c r="B84">
        <v>14</v>
      </c>
      <c r="C84">
        <v>1</v>
      </c>
      <c r="D84" s="87">
        <v>2.75</v>
      </c>
      <c r="F84" s="25">
        <v>14</v>
      </c>
      <c r="G84" s="25">
        <v>1.08</v>
      </c>
      <c r="H84" s="25">
        <v>1.5489999999999999</v>
      </c>
      <c r="I84" s="25">
        <v>0.04</v>
      </c>
      <c r="J84" t="s">
        <v>542</v>
      </c>
      <c r="K84" s="25">
        <f t="shared" si="10"/>
        <v>1.4424010000000003</v>
      </c>
      <c r="N84" s="25">
        <v>14</v>
      </c>
      <c r="O84" s="25">
        <v>1.08</v>
      </c>
      <c r="P84" s="25">
        <v>1.5489999999999999</v>
      </c>
      <c r="Q84" s="25">
        <v>0.04</v>
      </c>
      <c r="R84" t="s">
        <v>542</v>
      </c>
      <c r="S84" s="25">
        <f t="shared" si="11"/>
        <v>1.4424010000000003</v>
      </c>
      <c r="U84" s="25">
        <v>14</v>
      </c>
      <c r="V84" s="25">
        <v>1.02</v>
      </c>
      <c r="W84" s="25">
        <v>2.056</v>
      </c>
      <c r="X84" s="25">
        <v>1</v>
      </c>
      <c r="Y84" t="s">
        <v>542</v>
      </c>
      <c r="Z84">
        <f t="shared" si="14"/>
        <v>0.48163599999999995</v>
      </c>
      <c r="AC84" s="25">
        <v>14</v>
      </c>
      <c r="AD84" s="25">
        <v>1</v>
      </c>
      <c r="AE84" s="25">
        <v>3.5</v>
      </c>
      <c r="AF84" s="25">
        <v>1</v>
      </c>
      <c r="AG84" t="s">
        <v>542</v>
      </c>
      <c r="AH84" s="25">
        <f t="shared" si="12"/>
        <v>0.5625</v>
      </c>
      <c r="AI84" s="25">
        <v>1</v>
      </c>
      <c r="AJ84" s="25"/>
      <c r="AK84" s="25">
        <v>14</v>
      </c>
      <c r="AL84" s="25">
        <v>1</v>
      </c>
      <c r="AM84" s="25">
        <v>2</v>
      </c>
      <c r="AN84" s="25">
        <v>2E-3</v>
      </c>
      <c r="AO84" s="25" t="s">
        <v>542</v>
      </c>
      <c r="AP84">
        <f t="shared" si="13"/>
        <v>0.5625</v>
      </c>
    </row>
    <row r="85" spans="1:42">
      <c r="A85" s="15" t="s">
        <v>12</v>
      </c>
      <c r="B85">
        <v>14</v>
      </c>
      <c r="C85">
        <v>1</v>
      </c>
      <c r="D85" s="87">
        <v>4.5</v>
      </c>
      <c r="F85" s="25">
        <v>14</v>
      </c>
      <c r="G85" s="25">
        <v>1.08</v>
      </c>
      <c r="H85" s="25">
        <v>1.5489999999999999</v>
      </c>
      <c r="I85" s="25">
        <v>0.04</v>
      </c>
      <c r="J85" t="s">
        <v>542</v>
      </c>
      <c r="K85" s="25">
        <f t="shared" si="10"/>
        <v>8.7084010000000003</v>
      </c>
      <c r="N85" s="25">
        <v>14</v>
      </c>
      <c r="O85" s="25">
        <v>1.08</v>
      </c>
      <c r="P85" s="25">
        <v>1.5489999999999999</v>
      </c>
      <c r="Q85" s="25">
        <v>0.04</v>
      </c>
      <c r="R85" t="s">
        <v>542</v>
      </c>
      <c r="S85" s="25">
        <f t="shared" si="11"/>
        <v>8.7084010000000003</v>
      </c>
      <c r="U85" s="25">
        <v>14</v>
      </c>
      <c r="V85" s="25">
        <v>1.02</v>
      </c>
      <c r="W85" s="25">
        <v>2.056</v>
      </c>
      <c r="X85" s="25">
        <v>1</v>
      </c>
      <c r="Y85" t="s">
        <v>542</v>
      </c>
      <c r="Z85">
        <f t="shared" si="14"/>
        <v>5.9731359999999993</v>
      </c>
      <c r="AC85" s="25">
        <v>14</v>
      </c>
      <c r="AD85" s="25">
        <v>1</v>
      </c>
      <c r="AE85" s="25">
        <v>3.5</v>
      </c>
      <c r="AF85" s="25">
        <v>1</v>
      </c>
      <c r="AG85" t="s">
        <v>542</v>
      </c>
      <c r="AH85" s="25">
        <f t="shared" si="12"/>
        <v>1</v>
      </c>
      <c r="AK85" s="25">
        <v>14</v>
      </c>
      <c r="AL85" s="25">
        <v>1</v>
      </c>
      <c r="AM85" s="25">
        <v>2</v>
      </c>
      <c r="AN85" s="25">
        <v>2E-3</v>
      </c>
      <c r="AO85" s="25" t="s">
        <v>542</v>
      </c>
      <c r="AP85">
        <f t="shared" si="13"/>
        <v>6.25</v>
      </c>
    </row>
    <row r="86" spans="1:42">
      <c r="A86" s="15" t="s">
        <v>249</v>
      </c>
      <c r="B86">
        <v>14</v>
      </c>
      <c r="C86">
        <v>1</v>
      </c>
      <c r="D86" s="87">
        <v>4.75</v>
      </c>
      <c r="F86" s="25">
        <v>14</v>
      </c>
      <c r="G86" s="25">
        <v>1.08</v>
      </c>
      <c r="H86" s="25">
        <v>1.5489999999999999</v>
      </c>
      <c r="I86" s="25">
        <v>0.04</v>
      </c>
      <c r="J86" t="s">
        <v>542</v>
      </c>
      <c r="K86" s="25">
        <f t="shared" si="10"/>
        <v>10.246401000000001</v>
      </c>
      <c r="N86" s="25">
        <v>14</v>
      </c>
      <c r="O86" s="25">
        <v>1.08</v>
      </c>
      <c r="P86" s="25">
        <v>1.5489999999999999</v>
      </c>
      <c r="Q86" s="25">
        <v>0.04</v>
      </c>
      <c r="R86" t="s">
        <v>542</v>
      </c>
      <c r="S86" s="25">
        <f t="shared" si="11"/>
        <v>10.246401000000001</v>
      </c>
      <c r="U86" s="25">
        <v>14</v>
      </c>
      <c r="V86" s="25">
        <v>1.02</v>
      </c>
      <c r="W86" s="25">
        <v>2.056</v>
      </c>
      <c r="X86" s="25">
        <v>1</v>
      </c>
      <c r="Y86" t="s">
        <v>542</v>
      </c>
      <c r="Z86">
        <f t="shared" si="14"/>
        <v>7.2576359999999998</v>
      </c>
      <c r="AC86" s="25">
        <v>14</v>
      </c>
      <c r="AD86" s="25">
        <v>1</v>
      </c>
      <c r="AE86" s="25">
        <v>3.5</v>
      </c>
      <c r="AF86" s="25">
        <v>1</v>
      </c>
      <c r="AG86" t="s">
        <v>542</v>
      </c>
      <c r="AH86" s="25">
        <f t="shared" si="12"/>
        <v>1.5625</v>
      </c>
      <c r="AK86" s="25">
        <v>14</v>
      </c>
      <c r="AL86" s="25">
        <v>1</v>
      </c>
      <c r="AM86" s="25">
        <v>2</v>
      </c>
      <c r="AN86" s="25">
        <v>2E-3</v>
      </c>
      <c r="AO86" s="25" t="s">
        <v>542</v>
      </c>
      <c r="AP86">
        <f t="shared" si="13"/>
        <v>7.5625</v>
      </c>
    </row>
    <row r="87" spans="1:42" ht="25.5">
      <c r="A87" s="17" t="s">
        <v>198</v>
      </c>
      <c r="B87">
        <v>14</v>
      </c>
      <c r="C87">
        <v>0</v>
      </c>
      <c r="D87" s="87">
        <v>7</v>
      </c>
      <c r="F87" s="25">
        <v>14</v>
      </c>
      <c r="G87" s="25">
        <v>0.1</v>
      </c>
      <c r="H87" s="25">
        <v>3.7999999999999999E-2</v>
      </c>
      <c r="I87" s="25">
        <v>0.94699999999999995</v>
      </c>
      <c r="J87" t="s">
        <v>548</v>
      </c>
      <c r="K87" s="25">
        <f t="shared" si="10"/>
        <v>48.469443999999996</v>
      </c>
      <c r="N87" s="25">
        <v>14</v>
      </c>
      <c r="O87" s="25">
        <v>0.09</v>
      </c>
      <c r="P87" s="25">
        <v>4.2999999999999997E-2</v>
      </c>
      <c r="Q87" s="25">
        <v>0.45</v>
      </c>
      <c r="R87" t="s">
        <v>548</v>
      </c>
      <c r="S87" s="25">
        <f t="shared" si="11"/>
        <v>48.399848999999996</v>
      </c>
      <c r="U87" s="25">
        <v>14</v>
      </c>
      <c r="V87" s="25">
        <v>0.09</v>
      </c>
      <c r="W87" s="25">
        <v>0.44700000000000001</v>
      </c>
      <c r="X87" s="25">
        <v>0.45</v>
      </c>
      <c r="Y87" t="s">
        <v>548</v>
      </c>
      <c r="Z87">
        <f t="shared" si="14"/>
        <v>42.941808999999999</v>
      </c>
      <c r="AC87" s="25">
        <v>14</v>
      </c>
      <c r="AD87" s="25">
        <v>0</v>
      </c>
      <c r="AE87" s="25">
        <v>2</v>
      </c>
      <c r="AF87" s="25">
        <v>1</v>
      </c>
      <c r="AG87" t="s">
        <v>542</v>
      </c>
      <c r="AH87" s="25">
        <f t="shared" si="12"/>
        <v>25</v>
      </c>
      <c r="AK87" s="25">
        <v>14</v>
      </c>
      <c r="AL87" s="25">
        <v>0</v>
      </c>
      <c r="AM87" s="25">
        <v>2</v>
      </c>
      <c r="AN87" s="25">
        <v>0.01</v>
      </c>
      <c r="AO87" s="25" t="s">
        <v>542</v>
      </c>
      <c r="AP87">
        <f t="shared" si="13"/>
        <v>25</v>
      </c>
    </row>
    <row r="88" spans="1:42">
      <c r="A88" s="15" t="s">
        <v>42</v>
      </c>
      <c r="B88">
        <v>15</v>
      </c>
      <c r="C88">
        <v>1</v>
      </c>
      <c r="D88" s="87">
        <v>1.5</v>
      </c>
      <c r="F88" s="25">
        <v>15</v>
      </c>
      <c r="G88" s="25">
        <v>1.08</v>
      </c>
      <c r="H88" s="25">
        <v>1.5489999999999999</v>
      </c>
      <c r="I88" s="25">
        <v>0.04</v>
      </c>
      <c r="J88" t="s">
        <v>542</v>
      </c>
      <c r="K88" s="25">
        <f t="shared" si="10"/>
        <v>2.4009999999999934E-3</v>
      </c>
      <c r="N88" s="25">
        <v>15</v>
      </c>
      <c r="O88" s="25">
        <v>1.08</v>
      </c>
      <c r="P88" s="25">
        <v>1.5489999999999999</v>
      </c>
      <c r="Q88" s="25">
        <v>0.04</v>
      </c>
      <c r="R88" t="s">
        <v>542</v>
      </c>
      <c r="S88" s="25">
        <f t="shared" si="11"/>
        <v>2.4009999999999934E-3</v>
      </c>
      <c r="U88" s="25">
        <v>15</v>
      </c>
      <c r="V88" s="25">
        <v>1.02</v>
      </c>
      <c r="W88" s="25">
        <v>2.056</v>
      </c>
      <c r="X88" s="25">
        <v>1</v>
      </c>
      <c r="Y88" t="s">
        <v>542</v>
      </c>
      <c r="Z88">
        <f t="shared" si="14"/>
        <v>0.30913600000000008</v>
      </c>
      <c r="AC88" s="25">
        <v>15</v>
      </c>
      <c r="AD88" s="25">
        <v>1</v>
      </c>
      <c r="AE88" s="25">
        <v>2</v>
      </c>
      <c r="AF88" s="25">
        <v>1</v>
      </c>
      <c r="AG88" t="s">
        <v>542</v>
      </c>
      <c r="AH88" s="25">
        <f t="shared" si="12"/>
        <v>0.25</v>
      </c>
      <c r="AI88" s="25">
        <v>1</v>
      </c>
      <c r="AJ88" s="25"/>
      <c r="AK88" s="25">
        <v>15</v>
      </c>
      <c r="AL88" s="25">
        <v>1</v>
      </c>
      <c r="AM88" s="25">
        <v>2</v>
      </c>
      <c r="AN88" s="25">
        <v>2E-3</v>
      </c>
      <c r="AO88" s="25" t="s">
        <v>542</v>
      </c>
      <c r="AP88">
        <f t="shared" si="13"/>
        <v>0.25</v>
      </c>
    </row>
    <row r="89" spans="1:42">
      <c r="A89" s="17" t="s">
        <v>33</v>
      </c>
      <c r="B89">
        <v>15</v>
      </c>
      <c r="C89">
        <v>0</v>
      </c>
      <c r="D89" s="87">
        <v>2.5</v>
      </c>
      <c r="F89" s="25">
        <v>15</v>
      </c>
      <c r="G89" s="25">
        <v>0.1</v>
      </c>
      <c r="H89" s="25">
        <v>3.7999999999999999E-2</v>
      </c>
      <c r="I89" s="25">
        <v>0.83299999999999996</v>
      </c>
      <c r="J89" t="s">
        <v>548</v>
      </c>
      <c r="K89" s="25">
        <f t="shared" si="10"/>
        <v>6.0614440000000007</v>
      </c>
      <c r="N89" s="25">
        <v>15</v>
      </c>
      <c r="O89" s="25">
        <v>0.09</v>
      </c>
      <c r="P89" s="25">
        <v>4.2999999999999997E-2</v>
      </c>
      <c r="Q89" s="25">
        <v>0.45</v>
      </c>
      <c r="R89" t="s">
        <v>548</v>
      </c>
      <c r="S89" s="25">
        <f t="shared" si="11"/>
        <v>6.0368489999999992</v>
      </c>
      <c r="U89" s="25">
        <v>15</v>
      </c>
      <c r="V89" s="25">
        <v>0.09</v>
      </c>
      <c r="W89" s="25">
        <v>0.44700000000000001</v>
      </c>
      <c r="X89" s="25">
        <v>0.45</v>
      </c>
      <c r="Y89" t="s">
        <v>548</v>
      </c>
      <c r="Z89">
        <f t="shared" si="14"/>
        <v>4.2148089999999998</v>
      </c>
      <c r="AC89" s="25">
        <v>15</v>
      </c>
      <c r="AD89" s="25">
        <v>0</v>
      </c>
      <c r="AE89" s="25">
        <v>2</v>
      </c>
      <c r="AF89" s="25">
        <v>1</v>
      </c>
      <c r="AG89" t="s">
        <v>542</v>
      </c>
      <c r="AH89" s="25">
        <f t="shared" si="12"/>
        <v>0.25</v>
      </c>
      <c r="AI89" s="25">
        <v>1</v>
      </c>
      <c r="AJ89" s="25"/>
      <c r="AK89" s="25">
        <v>15</v>
      </c>
      <c r="AL89" s="25">
        <v>0</v>
      </c>
      <c r="AM89" s="25">
        <v>1.5</v>
      </c>
      <c r="AN89" s="25">
        <v>1</v>
      </c>
      <c r="AO89" s="25" t="s">
        <v>542</v>
      </c>
      <c r="AP89">
        <f t="shared" si="13"/>
        <v>1</v>
      </c>
    </row>
    <row r="90" spans="1:42">
      <c r="A90" s="15" t="s">
        <v>223</v>
      </c>
      <c r="B90">
        <v>15</v>
      </c>
      <c r="C90">
        <v>1</v>
      </c>
      <c r="D90" s="87">
        <v>3</v>
      </c>
      <c r="F90" s="25">
        <v>15</v>
      </c>
      <c r="G90" s="25">
        <v>1.08</v>
      </c>
      <c r="H90" s="25">
        <v>1.5489999999999999</v>
      </c>
      <c r="I90" s="25">
        <v>0.04</v>
      </c>
      <c r="J90" t="s">
        <v>542</v>
      </c>
      <c r="K90" s="25">
        <f t="shared" si="10"/>
        <v>2.1054010000000001</v>
      </c>
      <c r="N90" s="25">
        <v>16</v>
      </c>
      <c r="O90" s="25">
        <v>1.08</v>
      </c>
      <c r="P90" s="25">
        <v>1.5489999999999999</v>
      </c>
      <c r="Q90" s="25">
        <v>0.04</v>
      </c>
      <c r="R90" t="s">
        <v>542</v>
      </c>
      <c r="S90" s="25">
        <f t="shared" si="11"/>
        <v>2.1054010000000001</v>
      </c>
      <c r="U90" s="25">
        <v>15</v>
      </c>
      <c r="V90" s="25">
        <v>1.02</v>
      </c>
      <c r="W90" s="25">
        <v>2.056</v>
      </c>
      <c r="X90" s="25">
        <v>1</v>
      </c>
      <c r="Y90" t="s">
        <v>542</v>
      </c>
      <c r="Z90">
        <f t="shared" si="14"/>
        <v>0.89113599999999993</v>
      </c>
      <c r="AC90" s="25">
        <v>15</v>
      </c>
      <c r="AD90" s="25">
        <v>1</v>
      </c>
      <c r="AE90" s="25">
        <v>2</v>
      </c>
      <c r="AF90" s="25">
        <v>1</v>
      </c>
      <c r="AG90" t="s">
        <v>542</v>
      </c>
      <c r="AH90" s="25">
        <f t="shared" si="12"/>
        <v>1</v>
      </c>
      <c r="AI90" s="25">
        <v>1</v>
      </c>
      <c r="AJ90" s="25"/>
      <c r="AK90" s="25">
        <v>15</v>
      </c>
      <c r="AL90" s="25">
        <v>1</v>
      </c>
      <c r="AM90" s="25">
        <v>2</v>
      </c>
      <c r="AN90" s="25">
        <v>2E-3</v>
      </c>
      <c r="AO90" s="25" t="s">
        <v>542</v>
      </c>
      <c r="AP90">
        <f t="shared" si="13"/>
        <v>1</v>
      </c>
    </row>
    <row r="91" spans="1:42">
      <c r="A91" s="15" t="s">
        <v>127</v>
      </c>
      <c r="B91">
        <v>15</v>
      </c>
      <c r="C91">
        <v>1</v>
      </c>
      <c r="D91" s="87">
        <v>3.75</v>
      </c>
      <c r="F91" s="25">
        <v>15</v>
      </c>
      <c r="G91" s="25">
        <v>1.08</v>
      </c>
      <c r="H91" s="25">
        <v>1.5489999999999999</v>
      </c>
      <c r="I91" s="25">
        <v>0.04</v>
      </c>
      <c r="J91" t="s">
        <v>542</v>
      </c>
      <c r="K91" s="25">
        <f t="shared" si="10"/>
        <v>4.8444010000000004</v>
      </c>
      <c r="N91" s="25">
        <v>15</v>
      </c>
      <c r="O91" s="25">
        <v>1.08</v>
      </c>
      <c r="P91" s="25">
        <v>1.5489999999999999</v>
      </c>
      <c r="Q91" s="25">
        <v>0.04</v>
      </c>
      <c r="R91" t="s">
        <v>542</v>
      </c>
      <c r="S91" s="25">
        <f t="shared" si="11"/>
        <v>4.8444010000000004</v>
      </c>
      <c r="U91" s="25">
        <v>15</v>
      </c>
      <c r="V91" s="25">
        <v>1.02</v>
      </c>
      <c r="W91" s="25">
        <v>2.056</v>
      </c>
      <c r="X91" s="25">
        <v>1</v>
      </c>
      <c r="Y91" t="s">
        <v>542</v>
      </c>
      <c r="Z91">
        <f t="shared" si="14"/>
        <v>2.8696359999999999</v>
      </c>
      <c r="AC91" s="25">
        <v>15</v>
      </c>
      <c r="AD91" s="25">
        <v>1</v>
      </c>
      <c r="AE91" s="25">
        <v>2</v>
      </c>
      <c r="AF91" s="25">
        <v>1</v>
      </c>
      <c r="AG91" t="s">
        <v>542</v>
      </c>
      <c r="AH91" s="25">
        <f t="shared" si="12"/>
        <v>3.0625</v>
      </c>
      <c r="AI91" s="25">
        <v>1</v>
      </c>
      <c r="AJ91" s="25"/>
      <c r="AK91" s="25">
        <v>15</v>
      </c>
      <c r="AL91" s="25">
        <v>1</v>
      </c>
      <c r="AM91" s="25">
        <v>2</v>
      </c>
      <c r="AN91" s="25">
        <v>2E-3</v>
      </c>
      <c r="AO91" s="25" t="s">
        <v>542</v>
      </c>
      <c r="AP91">
        <f t="shared" si="13"/>
        <v>3.0625</v>
      </c>
    </row>
    <row r="92" spans="1:42">
      <c r="A92" s="17" t="s">
        <v>174</v>
      </c>
      <c r="B92">
        <v>15</v>
      </c>
      <c r="C92">
        <v>1</v>
      </c>
      <c r="D92" s="87">
        <v>4.25</v>
      </c>
      <c r="F92" s="25">
        <v>15</v>
      </c>
      <c r="G92" s="25">
        <v>1.08</v>
      </c>
      <c r="H92" s="25">
        <v>1.5489999999999999</v>
      </c>
      <c r="I92" s="25">
        <v>0.04</v>
      </c>
      <c r="J92" t="s">
        <v>542</v>
      </c>
      <c r="K92" s="25">
        <f t="shared" si="10"/>
        <v>7.295401</v>
      </c>
      <c r="N92" s="25">
        <v>15</v>
      </c>
      <c r="O92" s="25">
        <v>1.08</v>
      </c>
      <c r="P92" s="25">
        <v>1.5489999999999999</v>
      </c>
      <c r="Q92" s="25">
        <v>0.04</v>
      </c>
      <c r="R92" t="s">
        <v>542</v>
      </c>
      <c r="S92" s="25">
        <f t="shared" si="11"/>
        <v>7.295401</v>
      </c>
      <c r="U92" s="25">
        <v>15</v>
      </c>
      <c r="V92" s="25">
        <v>1.02</v>
      </c>
      <c r="W92" s="25">
        <v>2.056</v>
      </c>
      <c r="X92" s="25">
        <v>1</v>
      </c>
      <c r="Y92" t="s">
        <v>542</v>
      </c>
      <c r="Z92">
        <f t="shared" si="14"/>
        <v>4.8136359999999998</v>
      </c>
      <c r="AC92" s="25">
        <v>15</v>
      </c>
      <c r="AD92" s="25">
        <v>1</v>
      </c>
      <c r="AE92" s="25">
        <v>2</v>
      </c>
      <c r="AF92" s="25">
        <v>1</v>
      </c>
      <c r="AG92" t="s">
        <v>542</v>
      </c>
      <c r="AH92" s="25">
        <f t="shared" si="12"/>
        <v>5.0625</v>
      </c>
      <c r="AI92" s="25">
        <v>5</v>
      </c>
      <c r="AK92" s="25">
        <v>15</v>
      </c>
      <c r="AL92" s="25">
        <v>1</v>
      </c>
      <c r="AM92" s="25">
        <v>2</v>
      </c>
      <c r="AN92" s="25">
        <v>2E-3</v>
      </c>
      <c r="AO92" s="25" t="s">
        <v>542</v>
      </c>
      <c r="AP92">
        <f t="shared" si="13"/>
        <v>5.0625</v>
      </c>
    </row>
    <row r="93" spans="1:42">
      <c r="A93" s="15" t="s">
        <v>18</v>
      </c>
      <c r="B93">
        <v>15</v>
      </c>
      <c r="C93">
        <v>1</v>
      </c>
      <c r="D93" s="87">
        <v>6.25</v>
      </c>
      <c r="F93" s="25">
        <v>15</v>
      </c>
      <c r="G93" s="25">
        <v>1.08</v>
      </c>
      <c r="H93" s="25">
        <v>1.5489999999999999</v>
      </c>
      <c r="I93" s="25">
        <v>0.04</v>
      </c>
      <c r="J93" t="s">
        <v>542</v>
      </c>
      <c r="K93" s="25">
        <f t="shared" si="10"/>
        <v>22.099401000000004</v>
      </c>
      <c r="N93" s="25">
        <v>15</v>
      </c>
      <c r="O93" s="25">
        <v>1.08</v>
      </c>
      <c r="P93" s="25">
        <v>1.5489999999999999</v>
      </c>
      <c r="Q93" s="25">
        <v>0.04</v>
      </c>
      <c r="R93" t="s">
        <v>542</v>
      </c>
      <c r="S93" s="25">
        <f t="shared" si="11"/>
        <v>22.099401000000004</v>
      </c>
      <c r="U93" s="25">
        <v>15</v>
      </c>
      <c r="V93" s="25">
        <v>1.02</v>
      </c>
      <c r="W93" s="25">
        <v>2.056</v>
      </c>
      <c r="X93" s="25">
        <v>1</v>
      </c>
      <c r="Y93" t="s">
        <v>542</v>
      </c>
      <c r="Z93">
        <f t="shared" si="14"/>
        <v>17.589635999999999</v>
      </c>
      <c r="AC93" s="25">
        <v>15</v>
      </c>
      <c r="AD93" s="25">
        <v>1</v>
      </c>
      <c r="AE93" s="25">
        <v>2</v>
      </c>
      <c r="AF93" s="25">
        <v>1</v>
      </c>
      <c r="AG93" t="s">
        <v>542</v>
      </c>
      <c r="AH93" s="25">
        <f t="shared" si="12"/>
        <v>18.0625</v>
      </c>
      <c r="AK93" s="25">
        <v>15</v>
      </c>
      <c r="AL93" s="25">
        <v>1</v>
      </c>
      <c r="AM93" s="25">
        <v>2</v>
      </c>
      <c r="AN93" s="25">
        <v>2E-3</v>
      </c>
      <c r="AO93" s="25" t="s">
        <v>542</v>
      </c>
      <c r="AP93">
        <f t="shared" si="13"/>
        <v>18.0625</v>
      </c>
    </row>
    <row r="94" spans="1:42" ht="25.5">
      <c r="A94" s="15" t="s">
        <v>86</v>
      </c>
      <c r="B94">
        <v>16</v>
      </c>
      <c r="C94">
        <v>1</v>
      </c>
      <c r="D94" s="87">
        <v>0.5</v>
      </c>
      <c r="F94" s="25">
        <v>16</v>
      </c>
      <c r="G94" s="25">
        <v>1.08</v>
      </c>
      <c r="H94" s="25">
        <v>1.5489999999999999</v>
      </c>
      <c r="I94" s="25">
        <v>0.04</v>
      </c>
      <c r="J94" t="s">
        <v>542</v>
      </c>
      <c r="K94" s="25">
        <f t="shared" si="10"/>
        <v>1.100401</v>
      </c>
      <c r="N94" s="25">
        <v>16</v>
      </c>
      <c r="O94" s="25">
        <v>1.08</v>
      </c>
      <c r="P94" s="25">
        <v>1.5489999999999999</v>
      </c>
      <c r="Q94" s="25">
        <v>0.04</v>
      </c>
      <c r="R94" t="s">
        <v>542</v>
      </c>
      <c r="S94" s="25">
        <f t="shared" si="11"/>
        <v>1.100401</v>
      </c>
      <c r="U94" s="25">
        <v>16</v>
      </c>
      <c r="V94" s="25">
        <v>1.02</v>
      </c>
      <c r="W94" s="25">
        <v>2.121</v>
      </c>
      <c r="X94" s="25">
        <v>1</v>
      </c>
      <c r="Y94" t="s">
        <v>542</v>
      </c>
      <c r="Z94">
        <f t="shared" si="14"/>
        <v>2.6276410000000001</v>
      </c>
      <c r="AC94" s="25">
        <v>16</v>
      </c>
      <c r="AD94" s="25">
        <v>1</v>
      </c>
      <c r="AE94" s="25">
        <v>2</v>
      </c>
      <c r="AF94" s="25">
        <v>1</v>
      </c>
      <c r="AG94" t="s">
        <v>542</v>
      </c>
      <c r="AH94" s="25">
        <f t="shared" si="12"/>
        <v>2.25</v>
      </c>
      <c r="AI94" s="25">
        <v>1</v>
      </c>
      <c r="AJ94" s="25"/>
      <c r="AK94" s="25">
        <v>16</v>
      </c>
      <c r="AL94" s="25">
        <v>1</v>
      </c>
      <c r="AM94" s="25">
        <v>2</v>
      </c>
      <c r="AN94" s="25">
        <v>2E-3</v>
      </c>
      <c r="AO94" s="25" t="s">
        <v>542</v>
      </c>
      <c r="AP94">
        <f t="shared" si="13"/>
        <v>2.25</v>
      </c>
    </row>
    <row r="95" spans="1:42">
      <c r="A95" s="15" t="s">
        <v>201</v>
      </c>
      <c r="B95">
        <v>16</v>
      </c>
      <c r="C95">
        <v>2</v>
      </c>
      <c r="D95" s="87">
        <v>1</v>
      </c>
      <c r="F95" s="25">
        <v>16</v>
      </c>
      <c r="G95" s="25">
        <v>2</v>
      </c>
      <c r="H95" s="25">
        <v>1.5389999999999999</v>
      </c>
      <c r="I95" s="25">
        <v>0.5</v>
      </c>
      <c r="J95" t="s">
        <v>542</v>
      </c>
      <c r="K95" s="25">
        <f t="shared" si="10"/>
        <v>0.29052099999999992</v>
      </c>
      <c r="N95" s="25">
        <v>16</v>
      </c>
      <c r="O95" s="25">
        <v>2</v>
      </c>
      <c r="P95" s="25">
        <v>1.5389999999999999</v>
      </c>
      <c r="Q95" s="25">
        <v>0.5</v>
      </c>
      <c r="R95" t="s">
        <v>542</v>
      </c>
      <c r="S95" s="25">
        <f t="shared" si="11"/>
        <v>0.29052099999999992</v>
      </c>
      <c r="U95" s="25">
        <v>16</v>
      </c>
      <c r="V95" s="25">
        <v>2</v>
      </c>
      <c r="W95" s="25">
        <v>5.5</v>
      </c>
      <c r="X95" s="25">
        <v>1E-3</v>
      </c>
      <c r="Y95" t="s">
        <v>585</v>
      </c>
      <c r="Z95">
        <f t="shared" si="14"/>
        <v>20.25</v>
      </c>
      <c r="AC95" s="25">
        <v>16</v>
      </c>
      <c r="AD95" s="25">
        <v>2</v>
      </c>
      <c r="AE95" s="25">
        <v>2</v>
      </c>
      <c r="AF95" s="25">
        <v>1</v>
      </c>
      <c r="AG95" s="25" t="s">
        <v>542</v>
      </c>
      <c r="AH95" s="25">
        <f t="shared" si="12"/>
        <v>1</v>
      </c>
      <c r="AI95" s="25">
        <v>1</v>
      </c>
      <c r="AJ95" s="25"/>
      <c r="AK95" s="25">
        <v>16</v>
      </c>
      <c r="AL95" s="25">
        <v>2</v>
      </c>
      <c r="AM95" s="25">
        <v>1.5</v>
      </c>
      <c r="AN95" s="25">
        <v>1</v>
      </c>
      <c r="AO95" s="25" t="s">
        <v>542</v>
      </c>
      <c r="AP95">
        <f t="shared" si="13"/>
        <v>0.25</v>
      </c>
    </row>
    <row r="96" spans="1:42">
      <c r="A96" s="15" t="s">
        <v>92</v>
      </c>
      <c r="B96">
        <v>16</v>
      </c>
      <c r="C96">
        <v>1</v>
      </c>
      <c r="D96" s="87">
        <v>1.75</v>
      </c>
      <c r="F96" s="25">
        <v>16</v>
      </c>
      <c r="G96" s="25">
        <v>1.08</v>
      </c>
      <c r="H96" s="25">
        <v>1.5489999999999999</v>
      </c>
      <c r="I96" s="25">
        <v>0.04</v>
      </c>
      <c r="J96" t="s">
        <v>542</v>
      </c>
      <c r="K96" s="25">
        <f t="shared" si="10"/>
        <v>4.0401000000000027E-2</v>
      </c>
      <c r="N96" s="25">
        <v>16</v>
      </c>
      <c r="O96" s="25">
        <v>1.08</v>
      </c>
      <c r="P96" s="25">
        <v>1.5489999999999999</v>
      </c>
      <c r="Q96" s="25">
        <v>0.04</v>
      </c>
      <c r="R96" t="s">
        <v>542</v>
      </c>
      <c r="S96" s="25">
        <f t="shared" si="11"/>
        <v>4.0401000000000027E-2</v>
      </c>
      <c r="U96" s="25">
        <v>16</v>
      </c>
      <c r="V96" s="25">
        <v>1.02</v>
      </c>
      <c r="W96" s="25">
        <v>2.121</v>
      </c>
      <c r="X96" s="25">
        <v>1</v>
      </c>
      <c r="Y96" t="s">
        <v>542</v>
      </c>
      <c r="Z96">
        <f t="shared" si="14"/>
        <v>0.13764099999999999</v>
      </c>
      <c r="AC96" s="25">
        <v>16</v>
      </c>
      <c r="AD96" s="25">
        <v>1</v>
      </c>
      <c r="AE96" s="25">
        <v>2</v>
      </c>
      <c r="AF96" s="25">
        <v>1</v>
      </c>
      <c r="AG96" t="s">
        <v>542</v>
      </c>
      <c r="AH96" s="25">
        <f t="shared" si="12"/>
        <v>6.25E-2</v>
      </c>
      <c r="AI96" s="25">
        <v>1</v>
      </c>
      <c r="AJ96" s="25"/>
      <c r="AK96" s="25">
        <v>16</v>
      </c>
      <c r="AL96" s="25">
        <v>1</v>
      </c>
      <c r="AM96" s="25">
        <v>2</v>
      </c>
      <c r="AN96" s="25">
        <v>2E-3</v>
      </c>
      <c r="AO96" s="25" t="s">
        <v>542</v>
      </c>
      <c r="AP96">
        <f t="shared" si="13"/>
        <v>6.25E-2</v>
      </c>
    </row>
    <row r="97" spans="1:42">
      <c r="A97" s="15" t="s">
        <v>171</v>
      </c>
      <c r="B97">
        <v>16</v>
      </c>
      <c r="C97">
        <v>1</v>
      </c>
      <c r="D97" s="87">
        <v>1.75</v>
      </c>
      <c r="F97" s="25">
        <v>16</v>
      </c>
      <c r="G97" s="25">
        <v>1.08</v>
      </c>
      <c r="H97" s="25">
        <v>1.5489999999999999</v>
      </c>
      <c r="I97" s="25">
        <v>0.04</v>
      </c>
      <c r="J97" t="s">
        <v>542</v>
      </c>
      <c r="K97" s="25">
        <f t="shared" si="10"/>
        <v>4.0401000000000027E-2</v>
      </c>
      <c r="N97" s="25">
        <v>16</v>
      </c>
      <c r="O97" s="25">
        <v>1.08</v>
      </c>
      <c r="P97" s="25">
        <v>1.5489999999999999</v>
      </c>
      <c r="Q97" s="25">
        <v>0.04</v>
      </c>
      <c r="R97" t="s">
        <v>542</v>
      </c>
      <c r="S97" s="25">
        <f t="shared" si="11"/>
        <v>4.0401000000000027E-2</v>
      </c>
      <c r="U97" s="25">
        <v>16</v>
      </c>
      <c r="V97" s="25">
        <v>1.02</v>
      </c>
      <c r="W97" s="25">
        <v>2.121</v>
      </c>
      <c r="X97" s="25">
        <v>1</v>
      </c>
      <c r="Y97" t="s">
        <v>542</v>
      </c>
      <c r="Z97">
        <f t="shared" si="14"/>
        <v>0.13764099999999999</v>
      </c>
      <c r="AC97" s="25">
        <v>16</v>
      </c>
      <c r="AD97" s="25">
        <v>1</v>
      </c>
      <c r="AE97" s="25">
        <v>2</v>
      </c>
      <c r="AF97" s="25">
        <v>1</v>
      </c>
      <c r="AG97" t="s">
        <v>542</v>
      </c>
      <c r="AH97" s="25">
        <f t="shared" si="12"/>
        <v>6.25E-2</v>
      </c>
      <c r="AI97" s="25">
        <v>1</v>
      </c>
      <c r="AJ97" s="25"/>
      <c r="AK97" s="25">
        <v>16</v>
      </c>
      <c r="AL97" s="25">
        <v>1</v>
      </c>
      <c r="AM97" s="25">
        <v>2</v>
      </c>
      <c r="AN97" s="25">
        <v>2E-3</v>
      </c>
      <c r="AO97" s="25" t="s">
        <v>542</v>
      </c>
      <c r="AP97">
        <f t="shared" si="13"/>
        <v>6.25E-2</v>
      </c>
    </row>
    <row r="98" spans="1:42">
      <c r="A98" s="15" t="s">
        <v>72</v>
      </c>
      <c r="B98">
        <v>16</v>
      </c>
      <c r="C98">
        <v>1</v>
      </c>
      <c r="D98" s="87">
        <v>2.25</v>
      </c>
      <c r="F98" s="25">
        <v>16</v>
      </c>
      <c r="G98" s="25">
        <v>1.08</v>
      </c>
      <c r="H98" s="25">
        <v>1.5489999999999999</v>
      </c>
      <c r="I98" s="25">
        <v>0.04</v>
      </c>
      <c r="J98" t="s">
        <v>542</v>
      </c>
      <c r="K98" s="25">
        <f t="shared" ref="K98:K129" si="15">POWER((D98-H98),2)</f>
        <v>0.49140100000000009</v>
      </c>
      <c r="N98" s="25">
        <v>16</v>
      </c>
      <c r="O98" s="25">
        <v>1.08</v>
      </c>
      <c r="P98" s="25">
        <v>1.5489999999999999</v>
      </c>
      <c r="Q98" s="25">
        <v>0.04</v>
      </c>
      <c r="R98" t="s">
        <v>542</v>
      </c>
      <c r="S98" s="25">
        <f t="shared" ref="S98:S129" si="16">POWER((D98-P98),2)</f>
        <v>0.49140100000000009</v>
      </c>
      <c r="U98" s="25">
        <v>16</v>
      </c>
      <c r="V98" s="25">
        <v>1.02</v>
      </c>
      <c r="W98" s="25">
        <v>2.121</v>
      </c>
      <c r="X98" s="25">
        <v>1</v>
      </c>
      <c r="Y98" t="s">
        <v>542</v>
      </c>
      <c r="Z98">
        <f t="shared" si="14"/>
        <v>1.6641E-2</v>
      </c>
      <c r="AC98" s="25">
        <v>16</v>
      </c>
      <c r="AD98" s="25">
        <v>1</v>
      </c>
      <c r="AE98" s="25">
        <v>2</v>
      </c>
      <c r="AF98" s="25">
        <v>1</v>
      </c>
      <c r="AG98" t="s">
        <v>542</v>
      </c>
      <c r="AH98" s="25">
        <f t="shared" ref="AH98:AH129" si="17">POWER((D98-AE98),2)</f>
        <v>6.25E-2</v>
      </c>
      <c r="AI98" s="25">
        <v>1</v>
      </c>
      <c r="AJ98" s="25"/>
      <c r="AK98" s="25">
        <v>16</v>
      </c>
      <c r="AL98" s="25">
        <v>1</v>
      </c>
      <c r="AM98" s="25">
        <v>2</v>
      </c>
      <c r="AN98" s="25">
        <v>2E-3</v>
      </c>
      <c r="AO98" s="25" t="s">
        <v>542</v>
      </c>
      <c r="AP98">
        <f t="shared" ref="AP98:AP129" si="18">POWER((D98-AM98),2)</f>
        <v>6.25E-2</v>
      </c>
    </row>
    <row r="99" spans="1:42" ht="25.5">
      <c r="A99" s="17" t="s">
        <v>142</v>
      </c>
      <c r="B99">
        <v>16</v>
      </c>
      <c r="C99">
        <v>0</v>
      </c>
      <c r="D99" s="87">
        <v>2.25</v>
      </c>
      <c r="F99" s="25">
        <v>16</v>
      </c>
      <c r="G99" s="25">
        <v>0.1</v>
      </c>
      <c r="H99" s="25">
        <v>3.9E-2</v>
      </c>
      <c r="I99" s="25">
        <v>0.66700000000000004</v>
      </c>
      <c r="J99" t="s">
        <v>548</v>
      </c>
      <c r="K99" s="25">
        <f t="shared" si="15"/>
        <v>4.888520999999999</v>
      </c>
      <c r="N99" s="25">
        <v>16</v>
      </c>
      <c r="O99" s="25">
        <v>0.09</v>
      </c>
      <c r="P99" s="25">
        <v>4.2999999999999997E-2</v>
      </c>
      <c r="Q99" s="25">
        <v>0.45</v>
      </c>
      <c r="R99" t="s">
        <v>548</v>
      </c>
      <c r="S99" s="25">
        <f t="shared" si="16"/>
        <v>4.8708489999999998</v>
      </c>
      <c r="U99" s="25">
        <v>16</v>
      </c>
      <c r="V99" s="25">
        <v>0.09</v>
      </c>
      <c r="W99" s="25">
        <v>0.45600000000000002</v>
      </c>
      <c r="X99" s="25">
        <v>0.45</v>
      </c>
      <c r="Y99" t="s">
        <v>548</v>
      </c>
      <c r="Z99">
        <f t="shared" si="14"/>
        <v>3.2184360000000001</v>
      </c>
      <c r="AC99" s="25">
        <v>16</v>
      </c>
      <c r="AD99" s="25">
        <v>0</v>
      </c>
      <c r="AE99" s="25">
        <v>2</v>
      </c>
      <c r="AF99" s="25">
        <v>1</v>
      </c>
      <c r="AG99" t="s">
        <v>542</v>
      </c>
      <c r="AH99" s="25">
        <f t="shared" si="17"/>
        <v>6.25E-2</v>
      </c>
      <c r="AI99" s="25">
        <v>1</v>
      </c>
      <c r="AJ99" s="25"/>
      <c r="AK99" s="25">
        <v>16</v>
      </c>
      <c r="AL99" s="25">
        <v>0</v>
      </c>
      <c r="AM99" s="25">
        <v>1.5</v>
      </c>
      <c r="AN99" s="25">
        <v>1</v>
      </c>
      <c r="AO99" s="25" t="s">
        <v>542</v>
      </c>
      <c r="AP99">
        <f t="shared" si="18"/>
        <v>0.5625</v>
      </c>
    </row>
    <row r="100" spans="1:42" ht="25.5">
      <c r="A100" s="15" t="s">
        <v>76</v>
      </c>
      <c r="B100">
        <v>16</v>
      </c>
      <c r="C100">
        <v>1</v>
      </c>
      <c r="D100" s="87">
        <v>3.75</v>
      </c>
      <c r="F100" s="25">
        <v>16</v>
      </c>
      <c r="G100" s="25">
        <v>1.08</v>
      </c>
      <c r="H100" s="25">
        <v>1.5489999999999999</v>
      </c>
      <c r="I100" s="25">
        <v>0.04</v>
      </c>
      <c r="J100" t="s">
        <v>542</v>
      </c>
      <c r="K100" s="25">
        <f t="shared" si="15"/>
        <v>4.8444010000000004</v>
      </c>
      <c r="N100" s="25">
        <v>16</v>
      </c>
      <c r="O100" s="25">
        <v>1.08</v>
      </c>
      <c r="P100" s="25">
        <v>1.5489999999999999</v>
      </c>
      <c r="Q100" s="25">
        <v>0.04</v>
      </c>
      <c r="R100" t="s">
        <v>542</v>
      </c>
      <c r="S100" s="25">
        <f t="shared" si="16"/>
        <v>4.8444010000000004</v>
      </c>
      <c r="U100" s="25">
        <v>16</v>
      </c>
      <c r="V100" s="25">
        <v>1.02</v>
      </c>
      <c r="W100" s="25">
        <v>2.121</v>
      </c>
      <c r="X100" s="25">
        <v>1</v>
      </c>
      <c r="Y100" t="s">
        <v>542</v>
      </c>
      <c r="Z100">
        <f t="shared" si="14"/>
        <v>2.6536409999999999</v>
      </c>
      <c r="AC100" s="25">
        <v>16</v>
      </c>
      <c r="AD100" s="25">
        <v>1</v>
      </c>
      <c r="AE100" s="25">
        <v>2</v>
      </c>
      <c r="AF100" s="25">
        <v>1</v>
      </c>
      <c r="AG100" t="s">
        <v>542</v>
      </c>
      <c r="AH100" s="25">
        <f t="shared" si="17"/>
        <v>3.0625</v>
      </c>
      <c r="AI100" s="25">
        <v>1</v>
      </c>
      <c r="AJ100" s="25"/>
      <c r="AK100" s="25">
        <v>16</v>
      </c>
      <c r="AL100" s="25">
        <v>1</v>
      </c>
      <c r="AM100" s="25">
        <v>2</v>
      </c>
      <c r="AN100" s="25">
        <v>2E-3</v>
      </c>
      <c r="AO100" s="25" t="s">
        <v>542</v>
      </c>
      <c r="AP100">
        <f t="shared" si="18"/>
        <v>3.0625</v>
      </c>
    </row>
    <row r="101" spans="1:42">
      <c r="A101" s="15" t="s">
        <v>6</v>
      </c>
      <c r="B101">
        <v>16</v>
      </c>
      <c r="C101">
        <v>2</v>
      </c>
      <c r="D101" s="87">
        <v>4.25</v>
      </c>
      <c r="F101" s="25">
        <v>16</v>
      </c>
      <c r="G101" s="25">
        <v>2</v>
      </c>
      <c r="H101" s="25">
        <v>1.5389999999999999</v>
      </c>
      <c r="I101" s="25">
        <v>0.5</v>
      </c>
      <c r="J101" t="s">
        <v>542</v>
      </c>
      <c r="K101" s="25">
        <f t="shared" si="15"/>
        <v>7.349521000000002</v>
      </c>
      <c r="N101" s="25">
        <v>16</v>
      </c>
      <c r="O101" s="25">
        <v>2</v>
      </c>
      <c r="P101" s="25">
        <v>1.5389999999999999</v>
      </c>
      <c r="Q101" s="25">
        <v>0.5</v>
      </c>
      <c r="R101" t="s">
        <v>542</v>
      </c>
      <c r="S101" s="25">
        <f t="shared" si="16"/>
        <v>7.349521000000002</v>
      </c>
      <c r="U101" s="25">
        <v>16</v>
      </c>
      <c r="V101" s="25">
        <v>2</v>
      </c>
      <c r="W101" s="25">
        <v>5.5</v>
      </c>
      <c r="X101" s="25">
        <v>1E-3</v>
      </c>
      <c r="Y101" t="s">
        <v>585</v>
      </c>
      <c r="Z101">
        <f t="shared" si="14"/>
        <v>1.5625</v>
      </c>
      <c r="AC101" s="25">
        <v>16</v>
      </c>
      <c r="AD101" s="25">
        <v>2</v>
      </c>
      <c r="AE101" s="25">
        <v>2</v>
      </c>
      <c r="AF101" s="25">
        <v>1</v>
      </c>
      <c r="AG101" s="25" t="s">
        <v>542</v>
      </c>
      <c r="AH101" s="25">
        <f t="shared" si="17"/>
        <v>5.0625</v>
      </c>
      <c r="AI101" s="25">
        <v>5</v>
      </c>
      <c r="AK101" s="25">
        <v>16</v>
      </c>
      <c r="AL101" s="25">
        <v>2</v>
      </c>
      <c r="AM101" s="25">
        <v>1.5</v>
      </c>
      <c r="AN101" s="25">
        <v>1</v>
      </c>
      <c r="AO101" s="25" t="s">
        <v>542</v>
      </c>
      <c r="AP101">
        <f t="shared" si="18"/>
        <v>7.5625</v>
      </c>
    </row>
    <row r="102" spans="1:42">
      <c r="A102" s="15" t="s">
        <v>225</v>
      </c>
      <c r="B102">
        <v>16</v>
      </c>
      <c r="C102">
        <v>1</v>
      </c>
      <c r="D102" s="87">
        <v>5.75</v>
      </c>
      <c r="F102" s="25">
        <v>16</v>
      </c>
      <c r="G102" s="25">
        <v>1.08</v>
      </c>
      <c r="H102" s="25">
        <v>1.5489999999999999</v>
      </c>
      <c r="I102" s="25">
        <v>0.04</v>
      </c>
      <c r="J102" t="s">
        <v>542</v>
      </c>
      <c r="K102" s="25">
        <f t="shared" si="15"/>
        <v>17.648401000000003</v>
      </c>
      <c r="N102" s="25">
        <v>16</v>
      </c>
      <c r="O102" s="25">
        <v>1.08</v>
      </c>
      <c r="P102" s="25">
        <v>1.5489999999999999</v>
      </c>
      <c r="Q102" s="25">
        <v>0.04</v>
      </c>
      <c r="R102" t="s">
        <v>542</v>
      </c>
      <c r="S102" s="25">
        <f t="shared" si="16"/>
        <v>17.648401000000003</v>
      </c>
      <c r="U102" s="25">
        <v>16</v>
      </c>
      <c r="V102" s="25">
        <v>1.02</v>
      </c>
      <c r="W102" s="25">
        <v>2.121</v>
      </c>
      <c r="X102" s="25">
        <v>1</v>
      </c>
      <c r="Y102" t="s">
        <v>542</v>
      </c>
      <c r="Z102">
        <f t="shared" si="14"/>
        <v>13.169641</v>
      </c>
      <c r="AC102" s="25">
        <v>16</v>
      </c>
      <c r="AD102" s="25">
        <v>1</v>
      </c>
      <c r="AE102" s="25">
        <v>2</v>
      </c>
      <c r="AF102" s="25">
        <v>1</v>
      </c>
      <c r="AG102" t="s">
        <v>542</v>
      </c>
      <c r="AH102" s="25">
        <f t="shared" si="17"/>
        <v>14.0625</v>
      </c>
      <c r="AK102" s="25">
        <v>16</v>
      </c>
      <c r="AL102" s="25">
        <v>1</v>
      </c>
      <c r="AM102" s="25">
        <v>2</v>
      </c>
      <c r="AN102" s="25">
        <v>2E-3</v>
      </c>
      <c r="AO102" s="25" t="s">
        <v>542</v>
      </c>
      <c r="AP102">
        <f t="shared" si="18"/>
        <v>14.0625</v>
      </c>
    </row>
    <row r="103" spans="1:42">
      <c r="A103" s="17" t="s">
        <v>256</v>
      </c>
      <c r="B103">
        <v>16</v>
      </c>
      <c r="C103">
        <v>1</v>
      </c>
      <c r="D103" s="87">
        <v>6.5</v>
      </c>
      <c r="F103" s="25">
        <v>16</v>
      </c>
      <c r="G103" s="25">
        <v>1.08</v>
      </c>
      <c r="H103" s="25">
        <v>1.5489999999999999</v>
      </c>
      <c r="I103" s="25">
        <v>0.04</v>
      </c>
      <c r="J103" t="s">
        <v>542</v>
      </c>
      <c r="K103" s="25">
        <f t="shared" si="15"/>
        <v>24.512401000000004</v>
      </c>
      <c r="N103" s="25">
        <v>16</v>
      </c>
      <c r="O103" s="25">
        <v>1.08</v>
      </c>
      <c r="P103" s="25">
        <v>1.5489999999999999</v>
      </c>
      <c r="Q103" s="25">
        <v>0.04</v>
      </c>
      <c r="R103" t="s">
        <v>542</v>
      </c>
      <c r="S103" s="25">
        <f t="shared" si="16"/>
        <v>24.512401000000004</v>
      </c>
      <c r="U103" s="25">
        <v>16</v>
      </c>
      <c r="V103" s="25">
        <v>1.02</v>
      </c>
      <c r="W103" s="25">
        <v>2.121</v>
      </c>
      <c r="X103" s="25">
        <v>1</v>
      </c>
      <c r="Y103" t="s">
        <v>542</v>
      </c>
      <c r="Z103">
        <f t="shared" si="14"/>
        <v>19.175640999999995</v>
      </c>
      <c r="AC103" s="25">
        <v>16</v>
      </c>
      <c r="AD103" s="25">
        <v>1</v>
      </c>
      <c r="AE103" s="25">
        <v>2</v>
      </c>
      <c r="AF103" s="25">
        <v>1</v>
      </c>
      <c r="AG103" t="s">
        <v>542</v>
      </c>
      <c r="AH103" s="25">
        <f t="shared" si="17"/>
        <v>20.25</v>
      </c>
      <c r="AK103" s="25">
        <v>16</v>
      </c>
      <c r="AL103" s="25">
        <v>1</v>
      </c>
      <c r="AM103" s="25">
        <v>2</v>
      </c>
      <c r="AN103" s="25">
        <v>2E-3</v>
      </c>
      <c r="AO103" s="25" t="s">
        <v>542</v>
      </c>
      <c r="AP103">
        <f t="shared" si="18"/>
        <v>20.25</v>
      </c>
    </row>
    <row r="104" spans="1:42" ht="25.5">
      <c r="A104" s="15" t="s">
        <v>137</v>
      </c>
      <c r="B104">
        <v>17</v>
      </c>
      <c r="C104">
        <v>0</v>
      </c>
      <c r="D104" s="87">
        <v>2.5</v>
      </c>
      <c r="F104">
        <v>17</v>
      </c>
      <c r="G104" s="25">
        <v>0.1</v>
      </c>
      <c r="H104" s="25">
        <v>4.2000000000000003E-2</v>
      </c>
      <c r="I104" s="25">
        <v>0.5</v>
      </c>
      <c r="J104" t="s">
        <v>548</v>
      </c>
      <c r="K104" s="25">
        <f t="shared" si="15"/>
        <v>6.0417640000000006</v>
      </c>
      <c r="N104" s="25">
        <v>17</v>
      </c>
      <c r="O104" s="25">
        <v>0.09</v>
      </c>
      <c r="P104" s="25">
        <v>4.2999999999999997E-2</v>
      </c>
      <c r="Q104" s="25">
        <v>0.45</v>
      </c>
      <c r="R104" t="s">
        <v>548</v>
      </c>
      <c r="S104" s="25">
        <f t="shared" si="16"/>
        <v>6.0368489999999992</v>
      </c>
      <c r="U104" s="25">
        <v>17</v>
      </c>
      <c r="V104" s="25">
        <v>0.09</v>
      </c>
      <c r="W104" s="25">
        <v>0.44900000000000001</v>
      </c>
      <c r="X104" s="25">
        <v>0.4</v>
      </c>
      <c r="Y104" t="s">
        <v>548</v>
      </c>
      <c r="Z104">
        <f t="shared" si="14"/>
        <v>4.2066010000000009</v>
      </c>
      <c r="AC104" s="25">
        <v>17</v>
      </c>
      <c r="AD104" s="25">
        <v>0</v>
      </c>
      <c r="AE104" s="25">
        <v>2</v>
      </c>
      <c r="AF104" s="25">
        <v>1</v>
      </c>
      <c r="AG104" t="s">
        <v>542</v>
      </c>
      <c r="AH104" s="25">
        <f t="shared" si="17"/>
        <v>0.25</v>
      </c>
      <c r="AI104" s="25">
        <v>1</v>
      </c>
      <c r="AJ104" s="25"/>
      <c r="AK104" s="25">
        <v>17</v>
      </c>
      <c r="AL104" s="25">
        <v>0</v>
      </c>
      <c r="AM104" s="25">
        <v>1.5</v>
      </c>
      <c r="AN104" s="25">
        <v>1</v>
      </c>
      <c r="AO104" s="25" t="s">
        <v>542</v>
      </c>
      <c r="AP104">
        <f t="shared" si="18"/>
        <v>1</v>
      </c>
    </row>
    <row r="105" spans="1:42" ht="25.5">
      <c r="A105" s="15" t="s">
        <v>203</v>
      </c>
      <c r="B105">
        <v>17</v>
      </c>
      <c r="C105">
        <v>1</v>
      </c>
      <c r="D105" s="87">
        <v>3.5</v>
      </c>
      <c r="F105" s="25">
        <v>17</v>
      </c>
      <c r="G105" s="25">
        <v>1.08</v>
      </c>
      <c r="H105" s="25">
        <v>1.5489999999999999</v>
      </c>
      <c r="I105" s="25">
        <v>0.04</v>
      </c>
      <c r="J105" t="s">
        <v>542</v>
      </c>
      <c r="K105" s="25">
        <f t="shared" si="15"/>
        <v>3.8064010000000001</v>
      </c>
      <c r="N105" s="25">
        <v>17</v>
      </c>
      <c r="O105" s="25">
        <v>1.08</v>
      </c>
      <c r="P105" s="25">
        <v>1.5489999999999999</v>
      </c>
      <c r="Q105" s="25">
        <v>0.04</v>
      </c>
      <c r="R105" s="25" t="s">
        <v>542</v>
      </c>
      <c r="S105" s="25">
        <f t="shared" si="16"/>
        <v>3.8064010000000001</v>
      </c>
      <c r="U105" s="25">
        <v>17</v>
      </c>
      <c r="V105" s="25">
        <v>1.02</v>
      </c>
      <c r="W105" s="25">
        <v>2.129</v>
      </c>
      <c r="X105" s="25">
        <v>0.4</v>
      </c>
      <c r="Y105" t="s">
        <v>542</v>
      </c>
      <c r="Z105">
        <f t="shared" ref="Z105:Z136" si="19">POWER((D105-W105),2)</f>
        <v>1.8796409999999999</v>
      </c>
      <c r="AC105" s="25">
        <v>17</v>
      </c>
      <c r="AD105" s="25">
        <v>1</v>
      </c>
      <c r="AE105" s="25">
        <v>2</v>
      </c>
      <c r="AF105" s="25">
        <v>1</v>
      </c>
      <c r="AG105" t="s">
        <v>542</v>
      </c>
      <c r="AH105" s="25">
        <f t="shared" si="17"/>
        <v>2.25</v>
      </c>
      <c r="AI105" s="25">
        <v>1</v>
      </c>
      <c r="AJ105" s="25"/>
      <c r="AK105" s="25">
        <v>17</v>
      </c>
      <c r="AL105" s="25">
        <v>1</v>
      </c>
      <c r="AM105" s="25">
        <v>2</v>
      </c>
      <c r="AN105" s="25">
        <v>2E-3</v>
      </c>
      <c r="AO105" s="25" t="s">
        <v>542</v>
      </c>
      <c r="AP105">
        <f t="shared" si="18"/>
        <v>2.25</v>
      </c>
    </row>
    <row r="106" spans="1:42">
      <c r="A106" s="15" t="s">
        <v>107</v>
      </c>
      <c r="B106">
        <v>17</v>
      </c>
      <c r="C106">
        <v>0</v>
      </c>
      <c r="D106" s="87">
        <v>3.75</v>
      </c>
      <c r="F106">
        <v>17</v>
      </c>
      <c r="G106" s="25">
        <v>0.1</v>
      </c>
      <c r="H106" s="25">
        <v>4.2000000000000003E-2</v>
      </c>
      <c r="I106" s="25">
        <v>0.5</v>
      </c>
      <c r="J106" t="s">
        <v>548</v>
      </c>
      <c r="K106" s="25">
        <f t="shared" si="15"/>
        <v>13.749264000000002</v>
      </c>
      <c r="N106" s="25">
        <v>17</v>
      </c>
      <c r="O106" s="25">
        <v>0.09</v>
      </c>
      <c r="P106" s="25">
        <v>4.2999999999999997E-2</v>
      </c>
      <c r="Q106" s="25">
        <v>0.45</v>
      </c>
      <c r="R106" t="s">
        <v>548</v>
      </c>
      <c r="S106" s="25">
        <f t="shared" si="16"/>
        <v>13.741848999999998</v>
      </c>
      <c r="U106" s="25">
        <v>17</v>
      </c>
      <c r="V106" s="25">
        <v>0.09</v>
      </c>
      <c r="W106" s="25">
        <v>0.44900000000000001</v>
      </c>
      <c r="X106" s="25">
        <v>0.4</v>
      </c>
      <c r="Y106" t="s">
        <v>548</v>
      </c>
      <c r="Z106">
        <f t="shared" si="19"/>
        <v>10.896601</v>
      </c>
      <c r="AC106" s="25">
        <v>17</v>
      </c>
      <c r="AD106" s="25">
        <v>0</v>
      </c>
      <c r="AE106" s="25">
        <v>2</v>
      </c>
      <c r="AF106" s="25">
        <v>1</v>
      </c>
      <c r="AG106" t="s">
        <v>542</v>
      </c>
      <c r="AH106" s="25">
        <f t="shared" si="17"/>
        <v>3.0625</v>
      </c>
      <c r="AI106" s="25">
        <v>1</v>
      </c>
      <c r="AJ106" s="25"/>
      <c r="AK106" s="25">
        <v>17</v>
      </c>
      <c r="AL106" s="25">
        <v>0</v>
      </c>
      <c r="AM106" s="25">
        <v>1.5</v>
      </c>
      <c r="AN106" s="25">
        <v>1</v>
      </c>
      <c r="AO106" s="25" t="s">
        <v>542</v>
      </c>
      <c r="AP106">
        <f t="shared" si="18"/>
        <v>5.0625</v>
      </c>
    </row>
    <row r="107" spans="1:42" ht="25.5">
      <c r="A107" s="15" t="s">
        <v>74</v>
      </c>
      <c r="B107">
        <v>17</v>
      </c>
      <c r="C107">
        <v>1</v>
      </c>
      <c r="D107" s="87">
        <v>4</v>
      </c>
      <c r="F107" s="25">
        <v>17</v>
      </c>
      <c r="G107" s="25">
        <v>1.08</v>
      </c>
      <c r="H107" s="25">
        <v>1.5489999999999999</v>
      </c>
      <c r="I107" s="25">
        <v>0.04</v>
      </c>
      <c r="J107" t="s">
        <v>542</v>
      </c>
      <c r="K107" s="25">
        <f t="shared" si="15"/>
        <v>6.0074010000000007</v>
      </c>
      <c r="N107" s="25">
        <v>17</v>
      </c>
      <c r="O107" s="25">
        <v>1.08</v>
      </c>
      <c r="P107" s="25">
        <v>1.5489999999999999</v>
      </c>
      <c r="Q107" s="25">
        <v>0.04</v>
      </c>
      <c r="R107" s="25" t="s">
        <v>542</v>
      </c>
      <c r="S107" s="25">
        <f t="shared" si="16"/>
        <v>6.0074010000000007</v>
      </c>
      <c r="U107" s="25">
        <v>17</v>
      </c>
      <c r="V107" s="25">
        <v>1.02</v>
      </c>
      <c r="W107" s="25">
        <v>2.129</v>
      </c>
      <c r="X107" s="25">
        <v>0.4</v>
      </c>
      <c r="Y107" t="s">
        <v>542</v>
      </c>
      <c r="Z107">
        <f t="shared" si="19"/>
        <v>3.5006409999999999</v>
      </c>
      <c r="AC107" s="25">
        <v>17</v>
      </c>
      <c r="AD107" s="25">
        <v>1</v>
      </c>
      <c r="AE107" s="25">
        <v>2</v>
      </c>
      <c r="AF107" s="25">
        <v>1</v>
      </c>
      <c r="AG107" t="s">
        <v>542</v>
      </c>
      <c r="AH107" s="25">
        <f t="shared" si="17"/>
        <v>4</v>
      </c>
      <c r="AI107" s="25">
        <v>5</v>
      </c>
      <c r="AK107" s="25">
        <v>17</v>
      </c>
      <c r="AL107" s="25">
        <v>1</v>
      </c>
      <c r="AM107" s="25">
        <v>2</v>
      </c>
      <c r="AN107" s="25">
        <v>2E-3</v>
      </c>
      <c r="AO107" s="25" t="s">
        <v>542</v>
      </c>
      <c r="AP107">
        <f t="shared" si="18"/>
        <v>4</v>
      </c>
    </row>
    <row r="108" spans="1:42" ht="25.5">
      <c r="A108" s="17" t="s">
        <v>25</v>
      </c>
      <c r="B108">
        <v>17</v>
      </c>
      <c r="C108">
        <v>1</v>
      </c>
      <c r="D108" s="87">
        <v>4.75</v>
      </c>
      <c r="F108" s="25">
        <v>17</v>
      </c>
      <c r="G108" s="25">
        <v>1.08</v>
      </c>
      <c r="H108" s="25">
        <v>1.5489999999999999</v>
      </c>
      <c r="I108" s="25">
        <v>0.04</v>
      </c>
      <c r="J108" t="s">
        <v>542</v>
      </c>
      <c r="K108" s="25">
        <f t="shared" si="15"/>
        <v>10.246401000000001</v>
      </c>
      <c r="N108" s="25">
        <v>17</v>
      </c>
      <c r="O108" s="25">
        <v>1.08</v>
      </c>
      <c r="P108" s="25">
        <v>1.5489999999999999</v>
      </c>
      <c r="Q108" s="25">
        <v>0.04</v>
      </c>
      <c r="R108" s="25" t="s">
        <v>542</v>
      </c>
      <c r="S108" s="25">
        <f t="shared" si="16"/>
        <v>10.246401000000001</v>
      </c>
      <c r="U108" s="25">
        <v>17</v>
      </c>
      <c r="V108" s="25">
        <v>1.02</v>
      </c>
      <c r="W108" s="25">
        <v>2.129</v>
      </c>
      <c r="X108" s="25">
        <v>0.4</v>
      </c>
      <c r="Y108" t="s">
        <v>542</v>
      </c>
      <c r="Z108">
        <f t="shared" si="19"/>
        <v>6.8696409999999997</v>
      </c>
      <c r="AC108" s="25">
        <v>17</v>
      </c>
      <c r="AD108" s="25">
        <v>1</v>
      </c>
      <c r="AE108" s="25">
        <v>2</v>
      </c>
      <c r="AF108" s="25">
        <v>1</v>
      </c>
      <c r="AG108" t="s">
        <v>542</v>
      </c>
      <c r="AH108" s="25">
        <f t="shared" si="17"/>
        <v>7.5625</v>
      </c>
      <c r="AK108" s="25">
        <v>17</v>
      </c>
      <c r="AL108" s="25">
        <v>1</v>
      </c>
      <c r="AM108" s="25">
        <v>2</v>
      </c>
      <c r="AN108" s="25">
        <v>2E-3</v>
      </c>
      <c r="AO108" s="25" t="s">
        <v>542</v>
      </c>
      <c r="AP108">
        <f t="shared" si="18"/>
        <v>7.5625</v>
      </c>
    </row>
    <row r="109" spans="1:42" ht="25.5">
      <c r="A109" s="17" t="s">
        <v>226</v>
      </c>
      <c r="B109">
        <v>17</v>
      </c>
      <c r="C109">
        <v>1</v>
      </c>
      <c r="D109" s="87">
        <v>5</v>
      </c>
      <c r="F109" s="25">
        <v>17</v>
      </c>
      <c r="G109" s="25">
        <v>1.08</v>
      </c>
      <c r="H109" s="25">
        <v>1.5489999999999999</v>
      </c>
      <c r="I109" s="25">
        <v>0.04</v>
      </c>
      <c r="J109" t="s">
        <v>542</v>
      </c>
      <c r="K109" s="25">
        <f t="shared" si="15"/>
        <v>11.909401000000001</v>
      </c>
      <c r="N109" s="25">
        <v>17</v>
      </c>
      <c r="O109" s="25">
        <v>1.08</v>
      </c>
      <c r="P109" s="25">
        <v>1.5489999999999999</v>
      </c>
      <c r="Q109" s="25">
        <v>0.04</v>
      </c>
      <c r="R109" s="25" t="s">
        <v>542</v>
      </c>
      <c r="S109" s="25">
        <f t="shared" si="16"/>
        <v>11.909401000000001</v>
      </c>
      <c r="U109" s="25">
        <v>17</v>
      </c>
      <c r="V109" s="25">
        <v>1.02</v>
      </c>
      <c r="W109" s="25">
        <v>2.129</v>
      </c>
      <c r="X109" s="25">
        <v>0.4</v>
      </c>
      <c r="Y109" t="s">
        <v>542</v>
      </c>
      <c r="Z109">
        <f t="shared" si="19"/>
        <v>8.2426410000000008</v>
      </c>
      <c r="AC109" s="25">
        <v>17</v>
      </c>
      <c r="AD109" s="25">
        <v>1</v>
      </c>
      <c r="AE109" s="25">
        <v>2</v>
      </c>
      <c r="AF109" s="25">
        <v>1</v>
      </c>
      <c r="AG109" t="s">
        <v>542</v>
      </c>
      <c r="AH109" s="25">
        <f t="shared" si="17"/>
        <v>9</v>
      </c>
      <c r="AK109" s="25">
        <v>17</v>
      </c>
      <c r="AL109" s="25">
        <v>1</v>
      </c>
      <c r="AM109" s="25">
        <v>2</v>
      </c>
      <c r="AN109" s="25">
        <v>2E-3</v>
      </c>
      <c r="AO109" s="25" t="s">
        <v>542</v>
      </c>
      <c r="AP109">
        <f t="shared" si="18"/>
        <v>9</v>
      </c>
    </row>
    <row r="110" spans="1:42" ht="25.5">
      <c r="A110" s="17" t="s">
        <v>124</v>
      </c>
      <c r="B110">
        <v>17</v>
      </c>
      <c r="C110">
        <v>3</v>
      </c>
      <c r="D110" s="87">
        <v>5.5</v>
      </c>
      <c r="F110" s="25">
        <v>17</v>
      </c>
      <c r="G110" s="25">
        <v>3</v>
      </c>
      <c r="H110" s="25">
        <v>1.5389999999999999</v>
      </c>
      <c r="I110" s="25">
        <v>0.5</v>
      </c>
      <c r="J110" t="s">
        <v>542</v>
      </c>
      <c r="K110" s="25">
        <f t="shared" si="15"/>
        <v>15.689521000000003</v>
      </c>
      <c r="N110" s="25">
        <v>17</v>
      </c>
      <c r="O110" s="25">
        <v>3</v>
      </c>
      <c r="P110" s="25">
        <v>1.5329999999999999</v>
      </c>
      <c r="Q110" s="25">
        <v>1</v>
      </c>
      <c r="R110" t="s">
        <v>542</v>
      </c>
      <c r="S110" s="25">
        <f t="shared" si="16"/>
        <v>15.737089000000001</v>
      </c>
      <c r="U110" s="25">
        <v>17</v>
      </c>
      <c r="V110" s="25">
        <v>3</v>
      </c>
      <c r="W110" s="25">
        <v>5.2279999999999998</v>
      </c>
      <c r="X110" s="25">
        <v>0.4</v>
      </c>
      <c r="Y110" t="s">
        <v>549</v>
      </c>
      <c r="Z110">
        <f t="shared" si="19"/>
        <v>7.3984000000000133E-2</v>
      </c>
      <c r="AC110" s="25">
        <v>17</v>
      </c>
      <c r="AD110" s="25">
        <v>3</v>
      </c>
      <c r="AE110" s="25">
        <v>3.5</v>
      </c>
      <c r="AF110" s="25">
        <v>1</v>
      </c>
      <c r="AG110" t="s">
        <v>542</v>
      </c>
      <c r="AH110" s="25">
        <f t="shared" si="17"/>
        <v>4</v>
      </c>
      <c r="AI110" s="25">
        <v>5</v>
      </c>
      <c r="AK110" s="25">
        <v>17</v>
      </c>
      <c r="AL110" s="25">
        <v>3</v>
      </c>
      <c r="AM110" s="25">
        <v>5.5</v>
      </c>
      <c r="AN110" s="25">
        <v>2E-3</v>
      </c>
      <c r="AO110" s="25" t="s">
        <v>549</v>
      </c>
      <c r="AP110">
        <f t="shared" si="18"/>
        <v>0</v>
      </c>
    </row>
    <row r="111" spans="1:42" ht="25.5">
      <c r="A111" s="17" t="s">
        <v>150</v>
      </c>
      <c r="B111">
        <v>17</v>
      </c>
      <c r="C111">
        <v>1</v>
      </c>
      <c r="D111" s="87">
        <v>6.25</v>
      </c>
      <c r="F111" s="25">
        <v>17</v>
      </c>
      <c r="G111" s="25">
        <v>1.08</v>
      </c>
      <c r="H111" s="25">
        <v>1.5489999999999999</v>
      </c>
      <c r="I111" s="25">
        <v>0.04</v>
      </c>
      <c r="J111" t="s">
        <v>542</v>
      </c>
      <c r="K111" s="25">
        <f t="shared" si="15"/>
        <v>22.099401000000004</v>
      </c>
      <c r="N111" s="25">
        <v>17</v>
      </c>
      <c r="O111" s="25">
        <v>1.08</v>
      </c>
      <c r="P111" s="25">
        <v>1.5489999999999999</v>
      </c>
      <c r="Q111" s="25">
        <v>0.04</v>
      </c>
      <c r="R111" s="25" t="s">
        <v>542</v>
      </c>
      <c r="S111" s="25">
        <f t="shared" si="16"/>
        <v>22.099401000000004</v>
      </c>
      <c r="U111" s="25">
        <v>17</v>
      </c>
      <c r="V111" s="25">
        <v>1.02</v>
      </c>
      <c r="W111" s="25">
        <v>2.129</v>
      </c>
      <c r="X111" s="25">
        <v>0.4</v>
      </c>
      <c r="Y111" t="s">
        <v>542</v>
      </c>
      <c r="Z111">
        <f t="shared" si="19"/>
        <v>16.982641000000005</v>
      </c>
      <c r="AC111" s="25">
        <v>17</v>
      </c>
      <c r="AD111" s="25">
        <v>1</v>
      </c>
      <c r="AE111" s="25">
        <v>2</v>
      </c>
      <c r="AF111" s="25">
        <v>1</v>
      </c>
      <c r="AG111" t="s">
        <v>542</v>
      </c>
      <c r="AH111" s="25">
        <f t="shared" si="17"/>
        <v>18.0625</v>
      </c>
      <c r="AK111" s="25">
        <v>17</v>
      </c>
      <c r="AL111" s="25">
        <v>1</v>
      </c>
      <c r="AM111" s="25">
        <v>2</v>
      </c>
      <c r="AN111" s="25">
        <v>2E-3</v>
      </c>
      <c r="AO111" s="25" t="s">
        <v>542</v>
      </c>
      <c r="AP111">
        <f t="shared" si="18"/>
        <v>18.0625</v>
      </c>
    </row>
    <row r="112" spans="1:42" ht="25.5">
      <c r="A112" s="15" t="s">
        <v>247</v>
      </c>
      <c r="B112">
        <v>18</v>
      </c>
      <c r="C112">
        <v>1</v>
      </c>
      <c r="D112" s="87">
        <v>2</v>
      </c>
      <c r="F112" s="25">
        <v>18</v>
      </c>
      <c r="G112" s="25">
        <v>1.08</v>
      </c>
      <c r="H112" s="25">
        <v>1.5489999999999999</v>
      </c>
      <c r="I112" s="25">
        <v>0.04</v>
      </c>
      <c r="J112" t="s">
        <v>542</v>
      </c>
      <c r="K112" s="25">
        <f t="shared" si="15"/>
        <v>0.20340100000000005</v>
      </c>
      <c r="N112" s="25">
        <v>18</v>
      </c>
      <c r="O112" s="25">
        <v>1.08</v>
      </c>
      <c r="P112" s="25">
        <v>1.5489999999999999</v>
      </c>
      <c r="Q112" s="25">
        <v>0.04</v>
      </c>
      <c r="R112" s="25" t="s">
        <v>548</v>
      </c>
      <c r="S112" s="25">
        <f t="shared" si="16"/>
        <v>0.20340100000000005</v>
      </c>
      <c r="U112" s="25">
        <v>18</v>
      </c>
      <c r="V112" s="25">
        <v>1</v>
      </c>
      <c r="W112" s="25">
        <v>2.2069999999999999</v>
      </c>
      <c r="X112" s="25">
        <v>0.6</v>
      </c>
      <c r="Y112" t="s">
        <v>542</v>
      </c>
      <c r="Z112">
        <f t="shared" si="19"/>
        <v>4.2848999999999936E-2</v>
      </c>
      <c r="AC112" s="25">
        <v>18</v>
      </c>
      <c r="AD112" s="25">
        <v>1</v>
      </c>
      <c r="AE112" s="25">
        <v>2</v>
      </c>
      <c r="AF112" s="25">
        <v>1</v>
      </c>
      <c r="AG112" t="s">
        <v>542</v>
      </c>
      <c r="AH112" s="25">
        <f t="shared" si="17"/>
        <v>0</v>
      </c>
      <c r="AI112" s="25">
        <v>1</v>
      </c>
      <c r="AJ112" s="25"/>
      <c r="AK112" s="25">
        <v>18</v>
      </c>
      <c r="AL112" s="25">
        <v>1</v>
      </c>
      <c r="AM112" s="25">
        <v>2</v>
      </c>
      <c r="AN112" s="25">
        <v>2E-3</v>
      </c>
      <c r="AO112" s="25" t="s">
        <v>542</v>
      </c>
      <c r="AP112">
        <f t="shared" si="18"/>
        <v>0</v>
      </c>
    </row>
    <row r="113" spans="1:42" ht="25.5">
      <c r="A113" s="15" t="s">
        <v>277</v>
      </c>
      <c r="B113">
        <v>18</v>
      </c>
      <c r="C113">
        <v>1</v>
      </c>
      <c r="D113" s="87">
        <v>2</v>
      </c>
      <c r="F113" s="25">
        <v>18</v>
      </c>
      <c r="G113" s="25">
        <v>1.08</v>
      </c>
      <c r="H113" s="25">
        <v>1.5489999999999999</v>
      </c>
      <c r="I113" s="25">
        <v>0.04</v>
      </c>
      <c r="J113" t="s">
        <v>542</v>
      </c>
      <c r="K113" s="25">
        <f t="shared" si="15"/>
        <v>0.20340100000000005</v>
      </c>
      <c r="N113" s="25">
        <v>18</v>
      </c>
      <c r="O113" s="25">
        <v>1.08</v>
      </c>
      <c r="P113" s="25">
        <v>1.5489999999999999</v>
      </c>
      <c r="Q113" s="25">
        <v>0.04</v>
      </c>
      <c r="R113" s="25" t="s">
        <v>548</v>
      </c>
      <c r="S113" s="25">
        <f t="shared" si="16"/>
        <v>0.20340100000000005</v>
      </c>
      <c r="U113" s="25">
        <v>18</v>
      </c>
      <c r="V113" s="25">
        <v>1</v>
      </c>
      <c r="W113" s="25">
        <v>2.2069999999999999</v>
      </c>
      <c r="X113" s="25">
        <v>0.6</v>
      </c>
      <c r="Y113" t="s">
        <v>542</v>
      </c>
      <c r="Z113">
        <f t="shared" si="19"/>
        <v>4.2848999999999936E-2</v>
      </c>
      <c r="AC113" s="25">
        <v>18</v>
      </c>
      <c r="AD113" s="25">
        <v>1</v>
      </c>
      <c r="AE113" s="25">
        <v>2</v>
      </c>
      <c r="AF113" s="25">
        <v>1</v>
      </c>
      <c r="AG113" t="s">
        <v>542</v>
      </c>
      <c r="AH113" s="25">
        <f t="shared" si="17"/>
        <v>0</v>
      </c>
      <c r="AI113" s="25">
        <v>1</v>
      </c>
      <c r="AJ113" s="25"/>
      <c r="AK113" s="25">
        <v>18</v>
      </c>
      <c r="AL113" s="25">
        <v>1</v>
      </c>
      <c r="AM113" s="25">
        <v>2</v>
      </c>
      <c r="AN113" s="25">
        <v>2E-3</v>
      </c>
      <c r="AO113" s="25" t="s">
        <v>542</v>
      </c>
      <c r="AP113">
        <f t="shared" si="18"/>
        <v>0</v>
      </c>
    </row>
    <row r="114" spans="1:42">
      <c r="A114" s="17" t="s">
        <v>102</v>
      </c>
      <c r="B114">
        <v>18</v>
      </c>
      <c r="C114">
        <v>1</v>
      </c>
      <c r="D114" s="87">
        <v>3</v>
      </c>
      <c r="F114" s="25">
        <v>18</v>
      </c>
      <c r="G114" s="25">
        <v>1.08</v>
      </c>
      <c r="H114" s="25">
        <v>1.5489999999999999</v>
      </c>
      <c r="I114" s="25">
        <v>0.04</v>
      </c>
      <c r="J114" t="s">
        <v>542</v>
      </c>
      <c r="K114" s="25">
        <f t="shared" si="15"/>
        <v>2.1054010000000001</v>
      </c>
      <c r="N114" s="25">
        <v>18</v>
      </c>
      <c r="O114" s="25">
        <v>1.08</v>
      </c>
      <c r="P114" s="25">
        <v>1.5489999999999999</v>
      </c>
      <c r="Q114" s="25">
        <v>0.04</v>
      </c>
      <c r="R114" s="25" t="s">
        <v>548</v>
      </c>
      <c r="S114" s="25">
        <f t="shared" si="16"/>
        <v>2.1054010000000001</v>
      </c>
      <c r="U114" s="25">
        <v>18</v>
      </c>
      <c r="V114" s="25">
        <v>1</v>
      </c>
      <c r="W114" s="25">
        <v>2.2069999999999999</v>
      </c>
      <c r="X114" s="25">
        <v>0.6</v>
      </c>
      <c r="Y114" t="s">
        <v>542</v>
      </c>
      <c r="Z114">
        <f t="shared" si="19"/>
        <v>0.62884900000000021</v>
      </c>
      <c r="AC114" s="25">
        <v>18</v>
      </c>
      <c r="AD114" s="25">
        <v>1</v>
      </c>
      <c r="AE114" s="25">
        <v>2</v>
      </c>
      <c r="AF114" s="25">
        <v>1</v>
      </c>
      <c r="AG114" t="s">
        <v>542</v>
      </c>
      <c r="AH114" s="25">
        <f t="shared" si="17"/>
        <v>1</v>
      </c>
      <c r="AI114" s="25">
        <v>1</v>
      </c>
      <c r="AJ114" s="25"/>
      <c r="AK114" s="25">
        <v>18</v>
      </c>
      <c r="AL114" s="25">
        <v>1</v>
      </c>
      <c r="AM114" s="25">
        <v>2</v>
      </c>
      <c r="AN114" s="25">
        <v>2E-3</v>
      </c>
      <c r="AO114" s="25" t="s">
        <v>542</v>
      </c>
      <c r="AP114">
        <f t="shared" si="18"/>
        <v>1</v>
      </c>
    </row>
    <row r="115" spans="1:42" ht="25.5">
      <c r="A115" s="15" t="s">
        <v>151</v>
      </c>
      <c r="B115">
        <v>18</v>
      </c>
      <c r="C115">
        <v>1</v>
      </c>
      <c r="D115" s="87">
        <v>3.75</v>
      </c>
      <c r="F115" s="25">
        <v>18</v>
      </c>
      <c r="G115" s="25">
        <v>1.08</v>
      </c>
      <c r="H115" s="25">
        <v>1.5489999999999999</v>
      </c>
      <c r="I115" s="25">
        <v>0.04</v>
      </c>
      <c r="J115" t="s">
        <v>542</v>
      </c>
      <c r="K115" s="25">
        <f t="shared" si="15"/>
        <v>4.8444010000000004</v>
      </c>
      <c r="N115" s="25">
        <v>18</v>
      </c>
      <c r="O115" s="25">
        <v>1.08</v>
      </c>
      <c r="P115" s="25">
        <v>1.5489999999999999</v>
      </c>
      <c r="Q115" s="25">
        <v>0.04</v>
      </c>
      <c r="R115" s="25" t="s">
        <v>548</v>
      </c>
      <c r="S115" s="25">
        <f t="shared" si="16"/>
        <v>4.8444010000000004</v>
      </c>
      <c r="U115" s="25">
        <v>18</v>
      </c>
      <c r="V115" s="25">
        <v>1</v>
      </c>
      <c r="W115" s="25">
        <v>2.2069999999999999</v>
      </c>
      <c r="X115" s="25">
        <v>0.6</v>
      </c>
      <c r="Y115" t="s">
        <v>542</v>
      </c>
      <c r="Z115">
        <f t="shared" si="19"/>
        <v>2.3808490000000004</v>
      </c>
      <c r="AC115" s="25">
        <v>18</v>
      </c>
      <c r="AD115" s="25">
        <v>1</v>
      </c>
      <c r="AE115" s="25">
        <v>2</v>
      </c>
      <c r="AF115" s="25">
        <v>1</v>
      </c>
      <c r="AG115" t="s">
        <v>542</v>
      </c>
      <c r="AH115" s="25">
        <f t="shared" si="17"/>
        <v>3.0625</v>
      </c>
      <c r="AI115" s="25">
        <v>1</v>
      </c>
      <c r="AJ115" s="25"/>
      <c r="AK115" s="25">
        <v>18</v>
      </c>
      <c r="AL115" s="25">
        <v>1</v>
      </c>
      <c r="AM115" s="25">
        <v>2</v>
      </c>
      <c r="AN115" s="25">
        <v>2E-3</v>
      </c>
      <c r="AO115" s="25" t="s">
        <v>542</v>
      </c>
      <c r="AP115">
        <f t="shared" si="18"/>
        <v>3.0625</v>
      </c>
    </row>
    <row r="116" spans="1:42" ht="25.5">
      <c r="A116" s="15" t="s">
        <v>70</v>
      </c>
      <c r="B116">
        <v>18</v>
      </c>
      <c r="C116">
        <v>2</v>
      </c>
      <c r="D116" s="87">
        <v>4</v>
      </c>
      <c r="F116" s="25">
        <v>18</v>
      </c>
      <c r="G116" s="25">
        <v>2</v>
      </c>
      <c r="H116" s="25">
        <v>1.542</v>
      </c>
      <c r="I116" s="25">
        <v>0.33300000000000002</v>
      </c>
      <c r="J116" t="s">
        <v>542</v>
      </c>
      <c r="K116" s="25">
        <f t="shared" si="15"/>
        <v>6.0417640000000006</v>
      </c>
      <c r="N116" s="25">
        <v>18</v>
      </c>
      <c r="O116" s="25">
        <v>2</v>
      </c>
      <c r="P116" s="25">
        <v>1.5409999999999999</v>
      </c>
      <c r="Q116" s="25">
        <v>0.5</v>
      </c>
      <c r="R116" s="25" t="s">
        <v>542</v>
      </c>
      <c r="S116" s="25">
        <f t="shared" si="16"/>
        <v>6.0466810000000004</v>
      </c>
      <c r="U116" s="25">
        <v>18</v>
      </c>
      <c r="V116" s="25">
        <v>2</v>
      </c>
      <c r="W116" s="25">
        <v>5.5</v>
      </c>
      <c r="X116" s="25">
        <v>1E-3</v>
      </c>
      <c r="Y116" t="s">
        <v>585</v>
      </c>
      <c r="Z116">
        <f t="shared" si="19"/>
        <v>2.25</v>
      </c>
      <c r="AC116" s="25">
        <v>18</v>
      </c>
      <c r="AD116" s="25">
        <v>2</v>
      </c>
      <c r="AE116" s="25">
        <v>2</v>
      </c>
      <c r="AF116" s="25">
        <v>1</v>
      </c>
      <c r="AG116" t="s">
        <v>542</v>
      </c>
      <c r="AH116" s="25">
        <f t="shared" si="17"/>
        <v>4</v>
      </c>
      <c r="AI116" s="25">
        <v>5</v>
      </c>
      <c r="AK116" s="25">
        <v>18</v>
      </c>
      <c r="AL116" s="25">
        <v>2</v>
      </c>
      <c r="AM116" s="25">
        <v>1.5</v>
      </c>
      <c r="AN116" s="25">
        <v>1</v>
      </c>
      <c r="AO116" s="25" t="s">
        <v>542</v>
      </c>
      <c r="AP116">
        <f t="shared" si="18"/>
        <v>6.25</v>
      </c>
    </row>
    <row r="117" spans="1:42" ht="25.5">
      <c r="A117" s="15" t="s">
        <v>52</v>
      </c>
      <c r="B117">
        <v>18</v>
      </c>
      <c r="C117">
        <v>1</v>
      </c>
      <c r="D117" s="87">
        <v>4.25</v>
      </c>
      <c r="F117" s="25">
        <v>18</v>
      </c>
      <c r="G117" s="25">
        <v>1.08</v>
      </c>
      <c r="H117" s="25">
        <v>1.5489999999999999</v>
      </c>
      <c r="I117" s="25">
        <v>0.04</v>
      </c>
      <c r="J117" t="s">
        <v>542</v>
      </c>
      <c r="K117" s="25">
        <f t="shared" si="15"/>
        <v>7.295401</v>
      </c>
      <c r="N117" s="25">
        <v>18</v>
      </c>
      <c r="O117" s="25">
        <v>1.08</v>
      </c>
      <c r="P117" s="25">
        <v>1.5489999999999999</v>
      </c>
      <c r="Q117" s="25">
        <v>0.04</v>
      </c>
      <c r="R117" s="25" t="s">
        <v>548</v>
      </c>
      <c r="S117" s="25">
        <f t="shared" si="16"/>
        <v>7.295401</v>
      </c>
      <c r="U117" s="25">
        <v>18</v>
      </c>
      <c r="V117" s="25">
        <v>1</v>
      </c>
      <c r="W117" s="25">
        <v>2.2069999999999999</v>
      </c>
      <c r="X117" s="25">
        <v>0.6</v>
      </c>
      <c r="Y117" t="s">
        <v>542</v>
      </c>
      <c r="Z117">
        <f t="shared" si="19"/>
        <v>4.1738490000000006</v>
      </c>
      <c r="AC117" s="25">
        <v>18</v>
      </c>
      <c r="AD117" s="25">
        <v>1</v>
      </c>
      <c r="AE117" s="25">
        <v>2</v>
      </c>
      <c r="AF117" s="25">
        <v>1</v>
      </c>
      <c r="AG117" t="s">
        <v>542</v>
      </c>
      <c r="AH117" s="25">
        <f t="shared" si="17"/>
        <v>5.0625</v>
      </c>
      <c r="AI117" s="25">
        <v>5</v>
      </c>
      <c r="AK117" s="25">
        <v>18</v>
      </c>
      <c r="AL117" s="25">
        <v>1</v>
      </c>
      <c r="AM117" s="25">
        <v>2</v>
      </c>
      <c r="AN117" s="25">
        <v>2E-3</v>
      </c>
      <c r="AO117" s="25" t="s">
        <v>542</v>
      </c>
      <c r="AP117">
        <f t="shared" si="18"/>
        <v>5.0625</v>
      </c>
    </row>
    <row r="118" spans="1:42" ht="25.5">
      <c r="A118" s="15" t="s">
        <v>121</v>
      </c>
      <c r="B118">
        <v>18</v>
      </c>
      <c r="C118">
        <v>0</v>
      </c>
      <c r="D118" s="87">
        <v>4.25</v>
      </c>
      <c r="F118" s="25">
        <v>18</v>
      </c>
      <c r="G118" s="25">
        <v>0.1</v>
      </c>
      <c r="H118" s="25">
        <v>4.5999999999999999E-2</v>
      </c>
      <c r="I118" s="25">
        <v>0.33300000000000002</v>
      </c>
      <c r="J118" t="s">
        <v>548</v>
      </c>
      <c r="K118" s="25">
        <f t="shared" si="15"/>
        <v>17.673615999999999</v>
      </c>
      <c r="N118" s="25">
        <v>18</v>
      </c>
      <c r="O118" s="25">
        <v>0.09</v>
      </c>
      <c r="P118" s="25">
        <v>4.5999999999999999E-2</v>
      </c>
      <c r="Q118" s="25">
        <v>0.45</v>
      </c>
      <c r="R118" s="25" t="s">
        <v>548</v>
      </c>
      <c r="S118" s="25">
        <f t="shared" si="16"/>
        <v>17.673615999999999</v>
      </c>
      <c r="U118" s="25">
        <v>18</v>
      </c>
      <c r="V118" s="25">
        <v>0.09</v>
      </c>
      <c r="W118" s="25">
        <v>0.44700000000000001</v>
      </c>
      <c r="X118" s="25">
        <v>0.45</v>
      </c>
      <c r="Y118" t="s">
        <v>548</v>
      </c>
      <c r="Z118">
        <f t="shared" si="19"/>
        <v>14.462809</v>
      </c>
      <c r="AC118" s="25">
        <v>18</v>
      </c>
      <c r="AD118" s="25">
        <v>0</v>
      </c>
      <c r="AE118" s="25">
        <v>2</v>
      </c>
      <c r="AF118" s="25">
        <v>1</v>
      </c>
      <c r="AG118" t="s">
        <v>542</v>
      </c>
      <c r="AH118" s="25">
        <f t="shared" si="17"/>
        <v>5.0625</v>
      </c>
      <c r="AI118" s="25">
        <v>5</v>
      </c>
      <c r="AK118" s="25">
        <v>18</v>
      </c>
      <c r="AL118" s="25">
        <v>0</v>
      </c>
      <c r="AM118" s="25">
        <v>1.5</v>
      </c>
      <c r="AN118" s="25">
        <v>1</v>
      </c>
      <c r="AO118" s="25" t="s">
        <v>542</v>
      </c>
      <c r="AP118">
        <f t="shared" si="18"/>
        <v>7.5625</v>
      </c>
    </row>
    <row r="119" spans="1:42" ht="25.5">
      <c r="A119" s="17" t="s">
        <v>234</v>
      </c>
      <c r="B119">
        <v>18</v>
      </c>
      <c r="C119">
        <v>2</v>
      </c>
      <c r="D119" s="87">
        <v>4.25</v>
      </c>
      <c r="F119" s="25">
        <v>18</v>
      </c>
      <c r="G119" s="25">
        <v>2</v>
      </c>
      <c r="H119" s="25">
        <v>1.542</v>
      </c>
      <c r="I119" s="25">
        <v>0.33300000000000002</v>
      </c>
      <c r="J119" t="s">
        <v>542</v>
      </c>
      <c r="K119" s="25">
        <f t="shared" si="15"/>
        <v>7.3332640000000007</v>
      </c>
      <c r="N119" s="25">
        <v>18</v>
      </c>
      <c r="O119" s="25">
        <v>2</v>
      </c>
      <c r="P119" s="25">
        <v>1.5409999999999999</v>
      </c>
      <c r="Q119" s="25">
        <v>0.5</v>
      </c>
      <c r="R119" s="25" t="s">
        <v>542</v>
      </c>
      <c r="S119" s="25">
        <f t="shared" si="16"/>
        <v>7.3386810000000002</v>
      </c>
      <c r="U119" s="25">
        <v>18</v>
      </c>
      <c r="V119" s="25">
        <v>2</v>
      </c>
      <c r="W119" s="25">
        <v>5.5</v>
      </c>
      <c r="X119" s="25">
        <v>1E-3</v>
      </c>
      <c r="Y119" t="s">
        <v>585</v>
      </c>
      <c r="Z119">
        <f t="shared" si="19"/>
        <v>1.5625</v>
      </c>
      <c r="AC119" s="25">
        <v>18</v>
      </c>
      <c r="AD119" s="25">
        <v>2</v>
      </c>
      <c r="AE119" s="25">
        <v>2</v>
      </c>
      <c r="AF119" s="25">
        <v>1</v>
      </c>
      <c r="AG119" t="s">
        <v>542</v>
      </c>
      <c r="AH119" s="25">
        <f t="shared" si="17"/>
        <v>5.0625</v>
      </c>
      <c r="AI119" s="25">
        <v>5</v>
      </c>
      <c r="AK119" s="25">
        <v>18</v>
      </c>
      <c r="AL119" s="25">
        <v>2</v>
      </c>
      <c r="AM119" s="25">
        <v>1.5</v>
      </c>
      <c r="AN119" s="25">
        <v>1</v>
      </c>
      <c r="AO119" s="25" t="s">
        <v>542</v>
      </c>
      <c r="AP119">
        <f t="shared" si="18"/>
        <v>7.5625</v>
      </c>
    </row>
    <row r="120" spans="1:42" ht="25.5">
      <c r="A120" s="15" t="s">
        <v>195</v>
      </c>
      <c r="B120">
        <v>18</v>
      </c>
      <c r="C120">
        <v>1</v>
      </c>
      <c r="D120" s="87">
        <v>4.5</v>
      </c>
      <c r="F120" s="25">
        <v>18</v>
      </c>
      <c r="G120" s="25">
        <v>1.08</v>
      </c>
      <c r="H120" s="25">
        <v>1.5489999999999999</v>
      </c>
      <c r="I120" s="25">
        <v>0.04</v>
      </c>
      <c r="J120" t="s">
        <v>542</v>
      </c>
      <c r="K120" s="25">
        <f t="shared" si="15"/>
        <v>8.7084010000000003</v>
      </c>
      <c r="N120" s="25">
        <v>18</v>
      </c>
      <c r="O120" s="25">
        <v>1.08</v>
      </c>
      <c r="P120" s="25">
        <v>1.5489999999999999</v>
      </c>
      <c r="Q120" s="25">
        <v>0.04</v>
      </c>
      <c r="R120" s="25" t="s">
        <v>548</v>
      </c>
      <c r="S120" s="25">
        <f t="shared" si="16"/>
        <v>8.7084010000000003</v>
      </c>
      <c r="U120" s="25">
        <v>18</v>
      </c>
      <c r="V120" s="25">
        <v>1</v>
      </c>
      <c r="W120" s="25">
        <v>2.2069999999999999</v>
      </c>
      <c r="X120" s="25">
        <v>0.6</v>
      </c>
      <c r="Y120" t="s">
        <v>542</v>
      </c>
      <c r="Z120">
        <f t="shared" si="19"/>
        <v>5.2578490000000011</v>
      </c>
      <c r="AC120" s="25">
        <v>18</v>
      </c>
      <c r="AD120" s="25">
        <v>1</v>
      </c>
      <c r="AE120" s="25">
        <v>2</v>
      </c>
      <c r="AF120" s="25">
        <v>1</v>
      </c>
      <c r="AG120" t="s">
        <v>542</v>
      </c>
      <c r="AH120" s="25">
        <f t="shared" si="17"/>
        <v>6.25</v>
      </c>
      <c r="AI120" s="25">
        <v>5</v>
      </c>
      <c r="AK120" s="25">
        <v>18</v>
      </c>
      <c r="AL120" s="25">
        <v>1</v>
      </c>
      <c r="AM120" s="25">
        <v>2</v>
      </c>
      <c r="AN120" s="25">
        <v>2E-3</v>
      </c>
      <c r="AO120" s="25" t="s">
        <v>542</v>
      </c>
      <c r="AP120">
        <f t="shared" si="18"/>
        <v>6.25</v>
      </c>
    </row>
    <row r="121" spans="1:42" ht="25.5">
      <c r="A121" s="15" t="s">
        <v>8</v>
      </c>
      <c r="B121">
        <v>19</v>
      </c>
      <c r="C121">
        <v>2</v>
      </c>
      <c r="D121" s="87">
        <v>2.5</v>
      </c>
      <c r="F121" s="25">
        <v>19</v>
      </c>
      <c r="G121" s="25">
        <v>2</v>
      </c>
      <c r="H121" s="25">
        <v>1.546</v>
      </c>
      <c r="I121" s="25">
        <v>0.16700000000000001</v>
      </c>
      <c r="J121" t="s">
        <v>542</v>
      </c>
      <c r="K121" s="25">
        <f t="shared" si="15"/>
        <v>0.91011599999999993</v>
      </c>
      <c r="N121" s="25">
        <v>19</v>
      </c>
      <c r="O121" s="25">
        <v>2</v>
      </c>
      <c r="P121" s="25">
        <v>1.5389999999999999</v>
      </c>
      <c r="Q121" s="25">
        <v>0.5</v>
      </c>
      <c r="R121" s="25" t="s">
        <v>542</v>
      </c>
      <c r="S121" s="25">
        <f t="shared" si="16"/>
        <v>0.92352100000000015</v>
      </c>
      <c r="U121" s="25">
        <v>19</v>
      </c>
      <c r="V121" s="25">
        <v>2</v>
      </c>
      <c r="W121" s="25">
        <v>5.5</v>
      </c>
      <c r="X121" s="25">
        <v>1E-3</v>
      </c>
      <c r="Y121" t="s">
        <v>549</v>
      </c>
      <c r="Z121">
        <f t="shared" si="19"/>
        <v>9</v>
      </c>
      <c r="AC121" s="25">
        <v>19</v>
      </c>
      <c r="AD121" s="25">
        <v>2</v>
      </c>
      <c r="AE121" s="25">
        <v>2</v>
      </c>
      <c r="AF121" s="25">
        <v>1</v>
      </c>
      <c r="AG121" t="s">
        <v>542</v>
      </c>
      <c r="AH121" s="25">
        <f t="shared" si="17"/>
        <v>0.25</v>
      </c>
      <c r="AI121" s="25">
        <v>1</v>
      </c>
      <c r="AJ121" s="25"/>
      <c r="AK121" s="25">
        <v>19</v>
      </c>
      <c r="AL121" s="25">
        <v>2</v>
      </c>
      <c r="AM121" s="25">
        <v>1.5</v>
      </c>
      <c r="AN121" s="25">
        <v>1</v>
      </c>
      <c r="AO121" s="25" t="s">
        <v>542</v>
      </c>
      <c r="AP121">
        <f t="shared" si="18"/>
        <v>1</v>
      </c>
    </row>
    <row r="122" spans="1:42" ht="25.5">
      <c r="A122" s="15" t="s">
        <v>28</v>
      </c>
      <c r="B122">
        <v>19</v>
      </c>
      <c r="C122">
        <v>0</v>
      </c>
      <c r="D122" s="87">
        <v>2.5</v>
      </c>
      <c r="F122" s="25">
        <v>19</v>
      </c>
      <c r="G122" s="25">
        <v>0.1</v>
      </c>
      <c r="H122" s="25">
        <v>0.05</v>
      </c>
      <c r="I122" s="25">
        <v>0.16700000000000001</v>
      </c>
      <c r="J122" t="s">
        <v>548</v>
      </c>
      <c r="K122" s="25">
        <f t="shared" si="15"/>
        <v>6.0025000000000013</v>
      </c>
      <c r="N122" s="25">
        <v>19</v>
      </c>
      <c r="O122" s="25">
        <v>0.09</v>
      </c>
      <c r="P122" s="25">
        <v>4.2999999999999997E-2</v>
      </c>
      <c r="Q122" s="25">
        <v>0.45</v>
      </c>
      <c r="R122" s="25" t="s">
        <v>548</v>
      </c>
      <c r="S122" s="25">
        <f t="shared" si="16"/>
        <v>6.0368489999999992</v>
      </c>
      <c r="U122" s="25">
        <v>19</v>
      </c>
      <c r="V122" s="25">
        <v>0.09</v>
      </c>
      <c r="W122" s="25">
        <v>0.44700000000000001</v>
      </c>
      <c r="X122" s="25">
        <v>0.45</v>
      </c>
      <c r="Y122" t="s">
        <v>548</v>
      </c>
      <c r="Z122">
        <f t="shared" si="19"/>
        <v>4.2148089999999998</v>
      </c>
      <c r="AC122" s="25">
        <v>19</v>
      </c>
      <c r="AD122" s="25">
        <v>0</v>
      </c>
      <c r="AE122" s="25">
        <v>2</v>
      </c>
      <c r="AF122" s="25">
        <v>1</v>
      </c>
      <c r="AG122" t="s">
        <v>542</v>
      </c>
      <c r="AH122" s="25">
        <f t="shared" si="17"/>
        <v>0.25</v>
      </c>
      <c r="AI122" s="25">
        <v>1</v>
      </c>
      <c r="AJ122" s="25"/>
      <c r="AK122" s="25">
        <v>19</v>
      </c>
      <c r="AL122" s="25">
        <v>0</v>
      </c>
      <c r="AM122" s="25">
        <v>1.5</v>
      </c>
      <c r="AN122" s="25">
        <v>1</v>
      </c>
      <c r="AO122" s="25" t="s">
        <v>542</v>
      </c>
      <c r="AP122">
        <f t="shared" si="18"/>
        <v>1</v>
      </c>
    </row>
    <row r="123" spans="1:42" ht="25.5">
      <c r="A123" s="15" t="s">
        <v>187</v>
      </c>
      <c r="B123">
        <v>19</v>
      </c>
      <c r="C123">
        <v>1</v>
      </c>
      <c r="D123" s="87">
        <v>3.5</v>
      </c>
      <c r="F123" s="25">
        <v>19</v>
      </c>
      <c r="G123" s="25">
        <v>1.08</v>
      </c>
      <c r="H123" s="25">
        <v>1.5489999999999999</v>
      </c>
      <c r="I123" s="25">
        <v>0.04</v>
      </c>
      <c r="J123" t="s">
        <v>542</v>
      </c>
      <c r="K123" s="25">
        <f t="shared" si="15"/>
        <v>3.8064010000000001</v>
      </c>
      <c r="N123" s="25">
        <v>19</v>
      </c>
      <c r="O123" s="25">
        <v>1.08</v>
      </c>
      <c r="P123" s="25">
        <v>1.5489999999999999</v>
      </c>
      <c r="Q123" s="25">
        <v>0.04</v>
      </c>
      <c r="R123" s="25" t="s">
        <v>542</v>
      </c>
      <c r="S123" s="25">
        <f t="shared" si="16"/>
        <v>3.8064010000000001</v>
      </c>
      <c r="U123" s="25">
        <v>19</v>
      </c>
      <c r="V123" s="25">
        <v>1.02</v>
      </c>
      <c r="W123" s="25">
        <v>2.1160000000000001</v>
      </c>
      <c r="X123" s="25">
        <v>0.8</v>
      </c>
      <c r="Y123" t="s">
        <v>542</v>
      </c>
      <c r="Z123">
        <f t="shared" si="19"/>
        <v>1.9154559999999998</v>
      </c>
      <c r="AC123" s="25">
        <v>19</v>
      </c>
      <c r="AD123" s="25">
        <v>1</v>
      </c>
      <c r="AE123" s="25">
        <v>2</v>
      </c>
      <c r="AF123" s="25">
        <v>1</v>
      </c>
      <c r="AG123" t="s">
        <v>542</v>
      </c>
      <c r="AH123" s="25">
        <f t="shared" si="17"/>
        <v>2.25</v>
      </c>
      <c r="AI123" s="25">
        <v>1</v>
      </c>
      <c r="AJ123" s="25"/>
      <c r="AK123" s="25">
        <v>19</v>
      </c>
      <c r="AL123" s="25">
        <v>1</v>
      </c>
      <c r="AM123" s="25">
        <v>2</v>
      </c>
      <c r="AN123" s="25">
        <v>2E-3</v>
      </c>
      <c r="AO123" s="25" t="s">
        <v>542</v>
      </c>
      <c r="AP123">
        <f t="shared" si="18"/>
        <v>2.25</v>
      </c>
    </row>
    <row r="124" spans="1:42">
      <c r="A124" s="15" t="s">
        <v>233</v>
      </c>
      <c r="B124">
        <v>19</v>
      </c>
      <c r="C124">
        <v>1</v>
      </c>
      <c r="D124" s="87">
        <v>5.25</v>
      </c>
      <c r="F124" s="25">
        <v>19</v>
      </c>
      <c r="G124" s="25">
        <v>1.08</v>
      </c>
      <c r="H124" s="25">
        <v>1.5489999999999999</v>
      </c>
      <c r="I124" s="25">
        <v>0.04</v>
      </c>
      <c r="J124" t="s">
        <v>542</v>
      </c>
      <c r="K124" s="25">
        <f t="shared" si="15"/>
        <v>13.697401000000001</v>
      </c>
      <c r="N124" s="25">
        <v>19</v>
      </c>
      <c r="O124" s="25">
        <v>1.08</v>
      </c>
      <c r="P124" s="25">
        <v>1.5489999999999999</v>
      </c>
      <c r="Q124" s="25">
        <v>0.04</v>
      </c>
      <c r="R124" s="25" t="s">
        <v>542</v>
      </c>
      <c r="S124" s="25">
        <f t="shared" si="16"/>
        <v>13.697401000000001</v>
      </c>
      <c r="U124" s="25">
        <v>19</v>
      </c>
      <c r="V124" s="25">
        <v>1.02</v>
      </c>
      <c r="W124" s="25">
        <v>2.1160000000000001</v>
      </c>
      <c r="X124" s="25">
        <v>0.8</v>
      </c>
      <c r="Y124" t="s">
        <v>542</v>
      </c>
      <c r="Z124">
        <f t="shared" si="19"/>
        <v>9.8219560000000001</v>
      </c>
      <c r="AC124" s="25">
        <v>19</v>
      </c>
      <c r="AD124" s="25">
        <v>1</v>
      </c>
      <c r="AE124" s="25">
        <v>2</v>
      </c>
      <c r="AF124" s="25">
        <v>1</v>
      </c>
      <c r="AG124" t="s">
        <v>542</v>
      </c>
      <c r="AH124" s="25">
        <f t="shared" si="17"/>
        <v>10.5625</v>
      </c>
      <c r="AK124" s="25">
        <v>19</v>
      </c>
      <c r="AL124" s="25">
        <v>1</v>
      </c>
      <c r="AM124" s="25">
        <v>2</v>
      </c>
      <c r="AN124" s="25">
        <v>2E-3</v>
      </c>
      <c r="AO124" s="25" t="s">
        <v>542</v>
      </c>
      <c r="AP124">
        <f t="shared" si="18"/>
        <v>10.5625</v>
      </c>
    </row>
    <row r="125" spans="1:42" ht="25.5">
      <c r="A125" s="17" t="s">
        <v>250</v>
      </c>
      <c r="B125">
        <v>20</v>
      </c>
      <c r="C125">
        <v>0</v>
      </c>
      <c r="D125" s="87">
        <v>1.25</v>
      </c>
      <c r="F125" s="25">
        <v>20.04</v>
      </c>
      <c r="G125" s="25">
        <v>0.1</v>
      </c>
      <c r="H125" s="25">
        <v>0.05</v>
      </c>
      <c r="I125" s="25">
        <v>8.0000000000000002E-3</v>
      </c>
      <c r="J125" t="s">
        <v>548</v>
      </c>
      <c r="K125" s="25">
        <f t="shared" si="15"/>
        <v>1.44</v>
      </c>
      <c r="N125" s="25">
        <v>20</v>
      </c>
      <c r="O125" s="25">
        <v>0.09</v>
      </c>
      <c r="P125" s="25">
        <v>4.2999999999999997E-2</v>
      </c>
      <c r="Q125" s="25">
        <v>0.45</v>
      </c>
      <c r="R125" s="25" t="s">
        <v>548</v>
      </c>
      <c r="S125" s="25">
        <f t="shared" si="16"/>
        <v>1.4568490000000003</v>
      </c>
      <c r="U125" s="25">
        <v>20</v>
      </c>
      <c r="V125" s="25">
        <v>0.09</v>
      </c>
      <c r="W125" s="25">
        <v>0.44700000000000001</v>
      </c>
      <c r="X125" s="25">
        <v>0.45</v>
      </c>
      <c r="Y125" t="s">
        <v>548</v>
      </c>
      <c r="Z125">
        <f t="shared" si="19"/>
        <v>0.64480899999999985</v>
      </c>
      <c r="AC125" s="25">
        <v>20</v>
      </c>
      <c r="AD125" s="25">
        <v>0</v>
      </c>
      <c r="AE125" s="25">
        <v>2</v>
      </c>
      <c r="AF125" s="25">
        <v>1</v>
      </c>
      <c r="AG125" t="s">
        <v>542</v>
      </c>
      <c r="AH125" s="25">
        <f t="shared" si="17"/>
        <v>0.5625</v>
      </c>
      <c r="AI125" s="25">
        <v>1</v>
      </c>
      <c r="AJ125" s="25"/>
      <c r="AK125" s="25">
        <v>20</v>
      </c>
      <c r="AL125" s="25">
        <v>0</v>
      </c>
      <c r="AM125" s="25">
        <v>1.75</v>
      </c>
      <c r="AN125" s="25">
        <v>0.5</v>
      </c>
      <c r="AO125" s="25" t="s">
        <v>542</v>
      </c>
      <c r="AP125">
        <f t="shared" si="18"/>
        <v>0.25</v>
      </c>
    </row>
    <row r="126" spans="1:42" ht="25.5">
      <c r="A126" s="17" t="s">
        <v>69</v>
      </c>
      <c r="B126">
        <v>20</v>
      </c>
      <c r="C126">
        <v>2</v>
      </c>
      <c r="D126" s="87">
        <v>1.75</v>
      </c>
      <c r="K126" s="25">
        <f t="shared" si="15"/>
        <v>3.0625</v>
      </c>
      <c r="N126" s="25">
        <v>20</v>
      </c>
      <c r="O126" s="25">
        <v>2</v>
      </c>
      <c r="P126" s="25">
        <v>1.5389999999999999</v>
      </c>
      <c r="Q126" s="25">
        <v>0.5</v>
      </c>
      <c r="R126" s="25" t="s">
        <v>542</v>
      </c>
      <c r="S126" s="25">
        <f t="shared" si="16"/>
        <v>4.4521000000000033E-2</v>
      </c>
      <c r="U126" s="25">
        <v>20</v>
      </c>
      <c r="V126" s="25">
        <v>2</v>
      </c>
      <c r="W126" s="25">
        <v>5.5</v>
      </c>
      <c r="X126" s="25">
        <v>1E-3</v>
      </c>
      <c r="Y126" t="s">
        <v>585</v>
      </c>
      <c r="Z126">
        <f t="shared" si="19"/>
        <v>14.0625</v>
      </c>
      <c r="AC126" s="25">
        <v>20</v>
      </c>
      <c r="AD126" s="25">
        <v>2</v>
      </c>
      <c r="AE126" s="25">
        <v>2</v>
      </c>
      <c r="AF126" s="25">
        <v>1</v>
      </c>
      <c r="AG126" t="s">
        <v>542</v>
      </c>
      <c r="AH126" s="25">
        <f t="shared" si="17"/>
        <v>6.25E-2</v>
      </c>
      <c r="AI126" s="25">
        <v>1</v>
      </c>
      <c r="AJ126" s="25"/>
      <c r="AK126" s="25">
        <v>20</v>
      </c>
      <c r="AL126" s="25">
        <v>2</v>
      </c>
      <c r="AM126" s="25">
        <v>1.75</v>
      </c>
      <c r="AN126" s="25">
        <v>0.5</v>
      </c>
      <c r="AO126" s="25" t="s">
        <v>542</v>
      </c>
      <c r="AP126">
        <f t="shared" si="18"/>
        <v>0</v>
      </c>
    </row>
    <row r="127" spans="1:42" ht="25.5">
      <c r="A127" s="15" t="s">
        <v>80</v>
      </c>
      <c r="B127">
        <v>20</v>
      </c>
      <c r="C127">
        <v>2</v>
      </c>
      <c r="D127" s="87">
        <v>2.5</v>
      </c>
      <c r="F127" s="25">
        <v>20.04</v>
      </c>
      <c r="G127" s="25">
        <v>2</v>
      </c>
      <c r="H127" s="25">
        <v>1.55</v>
      </c>
      <c r="I127" s="25">
        <v>8.0000000000000002E-3</v>
      </c>
      <c r="J127" t="s">
        <v>542</v>
      </c>
      <c r="K127" s="25">
        <f t="shared" si="15"/>
        <v>0.90249999999999997</v>
      </c>
      <c r="N127" s="25">
        <v>20</v>
      </c>
      <c r="O127" s="25">
        <v>2</v>
      </c>
      <c r="P127" s="25">
        <v>1.5389999999999999</v>
      </c>
      <c r="Q127" s="25">
        <v>0.5</v>
      </c>
      <c r="R127" s="25" t="s">
        <v>542</v>
      </c>
      <c r="S127" s="25">
        <f t="shared" si="16"/>
        <v>0.92352100000000015</v>
      </c>
      <c r="U127" s="25">
        <v>20</v>
      </c>
      <c r="V127" s="25">
        <v>2</v>
      </c>
      <c r="W127" s="25">
        <v>5.5</v>
      </c>
      <c r="X127" s="25">
        <v>1E-3</v>
      </c>
      <c r="Y127" t="s">
        <v>585</v>
      </c>
      <c r="Z127">
        <f t="shared" si="19"/>
        <v>9</v>
      </c>
      <c r="AC127" s="25">
        <v>20</v>
      </c>
      <c r="AD127" s="25">
        <v>2</v>
      </c>
      <c r="AE127" s="25">
        <v>2</v>
      </c>
      <c r="AF127" s="25">
        <v>1</v>
      </c>
      <c r="AG127" t="s">
        <v>542</v>
      </c>
      <c r="AH127" s="25">
        <f t="shared" si="17"/>
        <v>0.25</v>
      </c>
      <c r="AI127" s="25">
        <v>1</v>
      </c>
      <c r="AJ127" s="25"/>
      <c r="AK127" s="25">
        <v>20</v>
      </c>
      <c r="AL127" s="25">
        <v>2</v>
      </c>
      <c r="AM127" s="25">
        <v>1.75</v>
      </c>
      <c r="AN127" s="25">
        <v>0.5</v>
      </c>
      <c r="AO127" s="25" t="s">
        <v>542</v>
      </c>
      <c r="AP127">
        <f t="shared" si="18"/>
        <v>0.5625</v>
      </c>
    </row>
    <row r="128" spans="1:42" ht="25.5">
      <c r="A128" s="15" t="s">
        <v>94</v>
      </c>
      <c r="B128">
        <v>20</v>
      </c>
      <c r="C128">
        <v>2</v>
      </c>
      <c r="D128" s="87">
        <v>4.5</v>
      </c>
      <c r="F128" s="25">
        <v>20.04</v>
      </c>
      <c r="G128" s="25">
        <v>2</v>
      </c>
      <c r="H128" s="25">
        <v>1.55</v>
      </c>
      <c r="I128" s="25">
        <v>8.0000000000000002E-3</v>
      </c>
      <c r="J128" t="s">
        <v>542</v>
      </c>
      <c r="K128" s="25">
        <f t="shared" si="15"/>
        <v>8.7025000000000006</v>
      </c>
      <c r="N128" s="25">
        <v>20</v>
      </c>
      <c r="O128" s="25">
        <v>2</v>
      </c>
      <c r="P128" s="25">
        <v>1.5389999999999999</v>
      </c>
      <c r="Q128" s="25">
        <v>0.5</v>
      </c>
      <c r="R128" s="25" t="s">
        <v>542</v>
      </c>
      <c r="S128" s="25">
        <f t="shared" si="16"/>
        <v>8.7675210000000021</v>
      </c>
      <c r="U128" s="25">
        <v>20</v>
      </c>
      <c r="V128" s="25">
        <v>2</v>
      </c>
      <c r="W128" s="25">
        <v>5.5</v>
      </c>
      <c r="X128" s="25">
        <v>1E-3</v>
      </c>
      <c r="Y128" t="s">
        <v>585</v>
      </c>
      <c r="Z128">
        <f t="shared" si="19"/>
        <v>1</v>
      </c>
      <c r="AC128" s="25">
        <v>20</v>
      </c>
      <c r="AD128" s="25">
        <v>2</v>
      </c>
      <c r="AE128" s="25">
        <v>2</v>
      </c>
      <c r="AF128" s="25">
        <v>1</v>
      </c>
      <c r="AG128" t="s">
        <v>542</v>
      </c>
      <c r="AH128" s="25">
        <f t="shared" si="17"/>
        <v>6.25</v>
      </c>
      <c r="AI128" s="25">
        <v>5</v>
      </c>
      <c r="AK128" s="25">
        <v>20</v>
      </c>
      <c r="AL128" s="25">
        <v>2</v>
      </c>
      <c r="AM128" s="25">
        <v>1.75</v>
      </c>
      <c r="AN128" s="25">
        <v>0.5</v>
      </c>
      <c r="AO128" s="25" t="s">
        <v>542</v>
      </c>
      <c r="AP128">
        <f t="shared" si="18"/>
        <v>7.5625</v>
      </c>
    </row>
    <row r="129" spans="1:42" ht="25.5">
      <c r="A129" s="15" t="s">
        <v>135</v>
      </c>
      <c r="B129">
        <v>21</v>
      </c>
      <c r="C129">
        <v>1</v>
      </c>
      <c r="D129" s="87">
        <v>2</v>
      </c>
      <c r="F129" s="25">
        <v>21</v>
      </c>
      <c r="G129" s="25">
        <v>1.08</v>
      </c>
      <c r="H129" s="25">
        <v>1.5489999999999999</v>
      </c>
      <c r="I129" s="25">
        <v>0.04</v>
      </c>
      <c r="J129" t="s">
        <v>542</v>
      </c>
      <c r="K129" s="25">
        <f t="shared" si="15"/>
        <v>0.20340100000000005</v>
      </c>
      <c r="N129" s="25">
        <v>21</v>
      </c>
      <c r="O129" s="25">
        <v>1.08</v>
      </c>
      <c r="P129" s="25">
        <v>1.5489999999999999</v>
      </c>
      <c r="Q129" s="25">
        <v>0.04</v>
      </c>
      <c r="R129" s="25" t="s">
        <v>542</v>
      </c>
      <c r="S129" s="25">
        <f t="shared" si="16"/>
        <v>0.20340100000000005</v>
      </c>
      <c r="U129" s="25">
        <v>21</v>
      </c>
      <c r="V129" s="25">
        <v>1</v>
      </c>
      <c r="W129" s="25">
        <v>2.056</v>
      </c>
      <c r="X129" s="25">
        <v>1</v>
      </c>
      <c r="Y129" t="s">
        <v>542</v>
      </c>
      <c r="Z129">
        <f t="shared" si="19"/>
        <v>3.1360000000000055E-3</v>
      </c>
      <c r="AC129" s="25">
        <v>21</v>
      </c>
      <c r="AD129" s="25">
        <v>1</v>
      </c>
      <c r="AE129" s="25">
        <v>2</v>
      </c>
      <c r="AF129" s="25">
        <v>1</v>
      </c>
      <c r="AG129" t="s">
        <v>542</v>
      </c>
      <c r="AH129" s="25">
        <f t="shared" si="17"/>
        <v>0</v>
      </c>
      <c r="AI129" s="25">
        <v>1</v>
      </c>
      <c r="AJ129" s="25"/>
      <c r="AK129" s="25">
        <v>21</v>
      </c>
      <c r="AL129" s="25">
        <v>1</v>
      </c>
      <c r="AM129" s="25">
        <v>2</v>
      </c>
      <c r="AN129" s="25">
        <v>2E-3</v>
      </c>
      <c r="AO129" s="25" t="s">
        <v>542</v>
      </c>
      <c r="AP129">
        <f t="shared" si="18"/>
        <v>0</v>
      </c>
    </row>
    <row r="130" spans="1:42" ht="25.5">
      <c r="A130" s="17" t="s">
        <v>73</v>
      </c>
      <c r="B130">
        <v>21</v>
      </c>
      <c r="C130">
        <v>1</v>
      </c>
      <c r="D130" s="87">
        <v>2.5</v>
      </c>
      <c r="F130" s="25">
        <v>21</v>
      </c>
      <c r="G130" s="25">
        <v>1.08</v>
      </c>
      <c r="H130" s="25">
        <v>1.5489999999999999</v>
      </c>
      <c r="I130" s="25">
        <v>0.04</v>
      </c>
      <c r="J130" t="s">
        <v>542</v>
      </c>
      <c r="K130" s="25">
        <f t="shared" ref="K130:K161" si="20">POWER((D130-H130),2)</f>
        <v>0.90440100000000012</v>
      </c>
      <c r="N130" s="25">
        <v>21</v>
      </c>
      <c r="O130" s="25">
        <v>1.08</v>
      </c>
      <c r="P130" s="25">
        <v>1.5489999999999999</v>
      </c>
      <c r="Q130" s="25">
        <v>0.04</v>
      </c>
      <c r="R130" s="25" t="s">
        <v>542</v>
      </c>
      <c r="S130" s="25">
        <f t="shared" ref="S130:S161" si="21">POWER((D130-P130),2)</f>
        <v>0.90440100000000012</v>
      </c>
      <c r="U130" s="25">
        <v>21</v>
      </c>
      <c r="V130" s="25">
        <v>1</v>
      </c>
      <c r="W130" s="25">
        <v>2.056</v>
      </c>
      <c r="X130" s="25">
        <v>1</v>
      </c>
      <c r="Y130" t="s">
        <v>542</v>
      </c>
      <c r="Z130">
        <f t="shared" si="19"/>
        <v>0.19713599999999995</v>
      </c>
      <c r="AC130" s="25">
        <v>21</v>
      </c>
      <c r="AD130" s="25">
        <v>1</v>
      </c>
      <c r="AE130" s="25">
        <v>2</v>
      </c>
      <c r="AF130" s="25">
        <v>1</v>
      </c>
      <c r="AG130" t="s">
        <v>542</v>
      </c>
      <c r="AH130" s="25">
        <f t="shared" ref="AH130:AH161" si="22">POWER((D130-AE130),2)</f>
        <v>0.25</v>
      </c>
      <c r="AI130" s="25">
        <v>1</v>
      </c>
      <c r="AJ130" s="25"/>
      <c r="AK130" s="25">
        <v>21</v>
      </c>
      <c r="AL130" s="25">
        <v>1</v>
      </c>
      <c r="AM130" s="25">
        <v>2</v>
      </c>
      <c r="AN130" s="25">
        <v>2E-3</v>
      </c>
      <c r="AO130" s="25" t="s">
        <v>542</v>
      </c>
      <c r="AP130">
        <f t="shared" ref="AP130:AP161" si="23">POWER((D130-AM130),2)</f>
        <v>0.25</v>
      </c>
    </row>
    <row r="131" spans="1:42" ht="25.5">
      <c r="A131" s="15" t="s">
        <v>117</v>
      </c>
      <c r="B131">
        <v>21</v>
      </c>
      <c r="C131">
        <v>1</v>
      </c>
      <c r="D131" s="87">
        <v>2.5</v>
      </c>
      <c r="F131" s="25">
        <v>21</v>
      </c>
      <c r="G131" s="25">
        <v>1.08</v>
      </c>
      <c r="H131" s="25">
        <v>1.5489999999999999</v>
      </c>
      <c r="I131" s="25">
        <v>0.04</v>
      </c>
      <c r="J131" t="s">
        <v>542</v>
      </c>
      <c r="K131" s="25">
        <f t="shared" si="20"/>
        <v>0.90440100000000012</v>
      </c>
      <c r="N131" s="25">
        <v>21</v>
      </c>
      <c r="O131" s="25">
        <v>1.08</v>
      </c>
      <c r="P131" s="25">
        <v>1.5489999999999999</v>
      </c>
      <c r="Q131" s="25">
        <v>0.04</v>
      </c>
      <c r="R131" s="25" t="s">
        <v>542</v>
      </c>
      <c r="S131" s="25">
        <f t="shared" si="21"/>
        <v>0.90440100000000012</v>
      </c>
      <c r="U131" s="25">
        <v>21</v>
      </c>
      <c r="V131" s="25">
        <v>1</v>
      </c>
      <c r="W131" s="25">
        <v>2.056</v>
      </c>
      <c r="X131" s="25">
        <v>1</v>
      </c>
      <c r="Y131" t="s">
        <v>542</v>
      </c>
      <c r="Z131">
        <f t="shared" si="19"/>
        <v>0.19713599999999995</v>
      </c>
      <c r="AC131" s="25">
        <v>21</v>
      </c>
      <c r="AD131" s="25">
        <v>1</v>
      </c>
      <c r="AE131" s="25">
        <v>2</v>
      </c>
      <c r="AF131" s="25">
        <v>1</v>
      </c>
      <c r="AG131" t="s">
        <v>542</v>
      </c>
      <c r="AH131" s="25">
        <f t="shared" si="22"/>
        <v>0.25</v>
      </c>
      <c r="AI131" s="25">
        <v>1</v>
      </c>
      <c r="AJ131" s="25"/>
      <c r="AK131" s="25">
        <v>21</v>
      </c>
      <c r="AL131" s="25">
        <v>1</v>
      </c>
      <c r="AM131" s="25">
        <v>2</v>
      </c>
      <c r="AN131" s="25">
        <v>2E-3</v>
      </c>
      <c r="AO131" s="25" t="s">
        <v>542</v>
      </c>
      <c r="AP131">
        <f t="shared" si="23"/>
        <v>0.25</v>
      </c>
    </row>
    <row r="132" spans="1:42">
      <c r="A132" s="17" t="s">
        <v>280</v>
      </c>
      <c r="B132">
        <v>21</v>
      </c>
      <c r="C132">
        <v>3</v>
      </c>
      <c r="D132" s="87">
        <v>7.5</v>
      </c>
      <c r="F132" s="25">
        <v>21</v>
      </c>
      <c r="G132" s="25">
        <v>3</v>
      </c>
      <c r="H132" s="25">
        <v>1.5449999999999999</v>
      </c>
      <c r="I132" s="25">
        <v>0.2</v>
      </c>
      <c r="J132" t="s">
        <v>542</v>
      </c>
      <c r="K132" s="25">
        <f t="shared" si="20"/>
        <v>35.462025000000004</v>
      </c>
      <c r="N132" s="25">
        <v>21</v>
      </c>
      <c r="O132" s="25">
        <v>3</v>
      </c>
      <c r="P132" s="25">
        <v>1.5329999999999999</v>
      </c>
      <c r="Q132" s="25">
        <v>1</v>
      </c>
      <c r="R132" s="25" t="s">
        <v>542</v>
      </c>
      <c r="S132" s="25">
        <f t="shared" si="21"/>
        <v>35.605089000000007</v>
      </c>
      <c r="U132" s="25">
        <v>21</v>
      </c>
      <c r="V132" s="25">
        <v>3</v>
      </c>
      <c r="W132" s="25">
        <v>5.1669999999999998</v>
      </c>
      <c r="X132" s="25">
        <v>1</v>
      </c>
      <c r="Y132" t="s">
        <v>549</v>
      </c>
      <c r="Z132">
        <f t="shared" si="19"/>
        <v>5.442889000000001</v>
      </c>
      <c r="AC132" s="25">
        <v>21</v>
      </c>
      <c r="AD132" s="25">
        <v>3</v>
      </c>
      <c r="AE132" s="25">
        <v>3.5</v>
      </c>
      <c r="AF132" s="25">
        <v>1</v>
      </c>
      <c r="AG132" t="s">
        <v>542</v>
      </c>
      <c r="AH132" s="25">
        <f t="shared" si="22"/>
        <v>16</v>
      </c>
      <c r="AI132" s="25">
        <v>8</v>
      </c>
      <c r="AK132" s="25">
        <v>21</v>
      </c>
      <c r="AL132" s="25">
        <v>3</v>
      </c>
      <c r="AM132" s="25">
        <v>5.5</v>
      </c>
      <c r="AN132" s="25">
        <v>2E-3</v>
      </c>
      <c r="AO132" s="25" t="s">
        <v>549</v>
      </c>
      <c r="AP132">
        <f t="shared" si="23"/>
        <v>4</v>
      </c>
    </row>
    <row r="133" spans="1:42" ht="25.5">
      <c r="A133" s="18" t="s">
        <v>270</v>
      </c>
      <c r="B133">
        <v>22</v>
      </c>
      <c r="C133">
        <v>1</v>
      </c>
      <c r="D133" s="87">
        <v>1.75</v>
      </c>
      <c r="F133" s="25">
        <v>22</v>
      </c>
      <c r="G133" s="25">
        <v>1.08</v>
      </c>
      <c r="H133" s="25">
        <v>1.5489999999999999</v>
      </c>
      <c r="I133" s="25">
        <v>0.04</v>
      </c>
      <c r="J133" t="s">
        <v>542</v>
      </c>
      <c r="K133" s="25">
        <f t="shared" si="20"/>
        <v>4.0401000000000027E-2</v>
      </c>
      <c r="N133" s="25">
        <v>22</v>
      </c>
      <c r="O133" s="25">
        <v>1.08</v>
      </c>
      <c r="P133" s="25">
        <v>1.5489999999999999</v>
      </c>
      <c r="Q133" s="25">
        <v>0.04</v>
      </c>
      <c r="R133" s="25" t="s">
        <v>542</v>
      </c>
      <c r="S133" s="25">
        <f t="shared" si="21"/>
        <v>4.0401000000000027E-2</v>
      </c>
      <c r="U133" s="25">
        <v>22</v>
      </c>
      <c r="V133" s="25">
        <v>1</v>
      </c>
      <c r="W133" s="25">
        <v>2.056</v>
      </c>
      <c r="X133" s="25">
        <v>1</v>
      </c>
      <c r="Y133" s="25" t="s">
        <v>542</v>
      </c>
      <c r="Z133">
        <f t="shared" si="19"/>
        <v>9.3636000000000025E-2</v>
      </c>
      <c r="AC133" s="25">
        <v>22</v>
      </c>
      <c r="AD133" s="25">
        <v>1</v>
      </c>
      <c r="AE133" s="25">
        <v>2</v>
      </c>
      <c r="AF133" s="25">
        <v>1</v>
      </c>
      <c r="AG133" t="s">
        <v>542</v>
      </c>
      <c r="AH133" s="25">
        <f t="shared" si="22"/>
        <v>6.25E-2</v>
      </c>
      <c r="AI133" s="25">
        <v>1</v>
      </c>
      <c r="AJ133" s="25"/>
      <c r="AK133" s="25">
        <v>22</v>
      </c>
      <c r="AL133" s="25">
        <v>1</v>
      </c>
      <c r="AM133" s="25">
        <v>2</v>
      </c>
      <c r="AN133" s="25">
        <v>2E-3</v>
      </c>
      <c r="AO133" s="25" t="s">
        <v>542</v>
      </c>
      <c r="AP133">
        <f t="shared" si="23"/>
        <v>6.25E-2</v>
      </c>
    </row>
    <row r="134" spans="1:42" ht="25.5">
      <c r="A134" s="15" t="s">
        <v>4</v>
      </c>
      <c r="B134">
        <v>22</v>
      </c>
      <c r="C134">
        <v>1</v>
      </c>
      <c r="D134" s="87">
        <v>2.5</v>
      </c>
      <c r="F134" s="25">
        <v>22</v>
      </c>
      <c r="G134" s="25">
        <v>1.08</v>
      </c>
      <c r="H134" s="25">
        <v>1.5489999999999999</v>
      </c>
      <c r="I134" s="25">
        <v>0.04</v>
      </c>
      <c r="J134" t="s">
        <v>542</v>
      </c>
      <c r="K134" s="25">
        <f t="shared" si="20"/>
        <v>0.90440100000000012</v>
      </c>
      <c r="N134" s="25">
        <v>22</v>
      </c>
      <c r="O134" s="25">
        <v>1.08</v>
      </c>
      <c r="P134" s="25">
        <v>1.5489999999999999</v>
      </c>
      <c r="Q134" s="25">
        <v>0.04</v>
      </c>
      <c r="R134" s="25" t="s">
        <v>542</v>
      </c>
      <c r="S134" s="25">
        <f t="shared" si="21"/>
        <v>0.90440100000000012</v>
      </c>
      <c r="U134" s="25">
        <v>22</v>
      </c>
      <c r="V134" s="25">
        <v>1</v>
      </c>
      <c r="W134" s="25">
        <v>2.056</v>
      </c>
      <c r="X134" s="25">
        <v>1</v>
      </c>
      <c r="Y134" s="25" t="s">
        <v>542</v>
      </c>
      <c r="Z134">
        <f t="shared" si="19"/>
        <v>0.19713599999999995</v>
      </c>
      <c r="AC134" s="25">
        <v>22</v>
      </c>
      <c r="AD134" s="25">
        <v>1</v>
      </c>
      <c r="AE134" s="25">
        <v>2</v>
      </c>
      <c r="AF134" s="25">
        <v>1</v>
      </c>
      <c r="AG134" t="s">
        <v>542</v>
      </c>
      <c r="AH134" s="25">
        <f t="shared" si="22"/>
        <v>0.25</v>
      </c>
      <c r="AI134" s="25">
        <v>1</v>
      </c>
      <c r="AJ134" s="25"/>
      <c r="AK134" s="25">
        <v>22</v>
      </c>
      <c r="AL134" s="25">
        <v>1</v>
      </c>
      <c r="AM134" s="25">
        <v>2</v>
      </c>
      <c r="AN134" s="25">
        <v>2E-3</v>
      </c>
      <c r="AO134" s="25" t="s">
        <v>542</v>
      </c>
      <c r="AP134">
        <f t="shared" si="23"/>
        <v>0.25</v>
      </c>
    </row>
    <row r="135" spans="1:42" ht="25.5">
      <c r="A135" s="17" t="s">
        <v>9</v>
      </c>
      <c r="B135">
        <v>22</v>
      </c>
      <c r="C135">
        <v>1</v>
      </c>
      <c r="D135" s="87">
        <v>3</v>
      </c>
      <c r="F135" s="25">
        <v>22</v>
      </c>
      <c r="G135" s="25">
        <v>1.08</v>
      </c>
      <c r="H135" s="25">
        <v>1.5489999999999999</v>
      </c>
      <c r="I135" s="25">
        <v>0.04</v>
      </c>
      <c r="J135" t="s">
        <v>542</v>
      </c>
      <c r="K135" s="25">
        <f t="shared" si="20"/>
        <v>2.1054010000000001</v>
      </c>
      <c r="N135" s="25">
        <v>22</v>
      </c>
      <c r="O135" s="25">
        <v>1.08</v>
      </c>
      <c r="P135" s="25">
        <v>1.5489999999999999</v>
      </c>
      <c r="Q135" s="25">
        <v>0.04</v>
      </c>
      <c r="R135" s="25" t="s">
        <v>542</v>
      </c>
      <c r="S135" s="25">
        <f t="shared" si="21"/>
        <v>2.1054010000000001</v>
      </c>
      <c r="U135" s="25">
        <v>22</v>
      </c>
      <c r="V135" s="25">
        <v>1</v>
      </c>
      <c r="W135" s="25">
        <v>2.056</v>
      </c>
      <c r="X135" s="25">
        <v>1</v>
      </c>
      <c r="Y135" s="25" t="s">
        <v>542</v>
      </c>
      <c r="Z135">
        <f t="shared" si="19"/>
        <v>0.89113599999999993</v>
      </c>
      <c r="AC135" s="25">
        <v>22</v>
      </c>
      <c r="AD135" s="25">
        <v>1</v>
      </c>
      <c r="AE135" s="25">
        <v>2</v>
      </c>
      <c r="AF135" s="25">
        <v>1</v>
      </c>
      <c r="AG135" t="s">
        <v>542</v>
      </c>
      <c r="AH135" s="25">
        <f t="shared" si="22"/>
        <v>1</v>
      </c>
      <c r="AI135" s="25">
        <v>1</v>
      </c>
      <c r="AJ135" s="25"/>
      <c r="AK135" s="25">
        <v>22</v>
      </c>
      <c r="AL135" s="25">
        <v>1</v>
      </c>
      <c r="AM135" s="25">
        <v>2</v>
      </c>
      <c r="AN135" s="25">
        <v>2E-3</v>
      </c>
      <c r="AO135" s="25" t="s">
        <v>542</v>
      </c>
      <c r="AP135">
        <f t="shared" si="23"/>
        <v>1</v>
      </c>
    </row>
    <row r="136" spans="1:42" ht="25.5">
      <c r="A136" s="17" t="s">
        <v>230</v>
      </c>
      <c r="B136">
        <v>22</v>
      </c>
      <c r="C136">
        <v>1</v>
      </c>
      <c r="D136" s="87">
        <v>3</v>
      </c>
      <c r="F136" s="25">
        <v>22</v>
      </c>
      <c r="G136" s="25">
        <v>1.08</v>
      </c>
      <c r="H136" s="25">
        <v>1.5489999999999999</v>
      </c>
      <c r="I136" s="25">
        <v>0.04</v>
      </c>
      <c r="J136" t="s">
        <v>542</v>
      </c>
      <c r="K136" s="25">
        <f t="shared" si="20"/>
        <v>2.1054010000000001</v>
      </c>
      <c r="N136" s="25">
        <v>22</v>
      </c>
      <c r="O136" s="25">
        <v>1.08</v>
      </c>
      <c r="P136" s="25">
        <v>1.5489999999999999</v>
      </c>
      <c r="Q136" s="25">
        <v>0.04</v>
      </c>
      <c r="R136" s="25" t="s">
        <v>542</v>
      </c>
      <c r="S136" s="25">
        <f t="shared" si="21"/>
        <v>2.1054010000000001</v>
      </c>
      <c r="U136" s="25">
        <v>22</v>
      </c>
      <c r="V136" s="25">
        <v>1</v>
      </c>
      <c r="W136" s="25">
        <v>2.056</v>
      </c>
      <c r="X136" s="25">
        <v>1</v>
      </c>
      <c r="Y136" s="25" t="s">
        <v>542</v>
      </c>
      <c r="Z136">
        <f t="shared" si="19"/>
        <v>0.89113599999999993</v>
      </c>
      <c r="AC136" s="25">
        <v>22</v>
      </c>
      <c r="AD136" s="25">
        <v>1</v>
      </c>
      <c r="AE136" s="25">
        <v>2</v>
      </c>
      <c r="AF136" s="25">
        <v>1</v>
      </c>
      <c r="AG136" t="s">
        <v>542</v>
      </c>
      <c r="AH136" s="25">
        <f t="shared" si="22"/>
        <v>1</v>
      </c>
      <c r="AI136" s="25">
        <v>1</v>
      </c>
      <c r="AJ136" s="25"/>
      <c r="AK136" s="25">
        <v>22</v>
      </c>
      <c r="AL136" s="25">
        <v>1</v>
      </c>
      <c r="AM136" s="25">
        <v>2</v>
      </c>
      <c r="AN136" s="25">
        <v>2E-3</v>
      </c>
      <c r="AO136" s="25" t="s">
        <v>542</v>
      </c>
      <c r="AP136">
        <f t="shared" si="23"/>
        <v>1</v>
      </c>
    </row>
    <row r="137" spans="1:42" ht="25.5">
      <c r="A137" s="15" t="s">
        <v>66</v>
      </c>
      <c r="B137">
        <v>22</v>
      </c>
      <c r="C137">
        <v>0</v>
      </c>
      <c r="D137" s="87">
        <v>3.5</v>
      </c>
      <c r="F137" s="25">
        <v>22</v>
      </c>
      <c r="G137" s="25">
        <v>0.1</v>
      </c>
      <c r="H137" s="25">
        <v>4.3999999999999997E-2</v>
      </c>
      <c r="I137" s="25">
        <v>0.4</v>
      </c>
      <c r="J137" t="s">
        <v>548</v>
      </c>
      <c r="K137" s="25">
        <f t="shared" si="20"/>
        <v>11.943935999999999</v>
      </c>
      <c r="N137" s="25">
        <v>22</v>
      </c>
      <c r="O137" s="25">
        <v>0.09</v>
      </c>
      <c r="P137" s="25">
        <v>4.2999999999999997E-2</v>
      </c>
      <c r="Q137" s="25">
        <v>0.45</v>
      </c>
      <c r="R137" s="25" t="s">
        <v>548</v>
      </c>
      <c r="S137" s="25">
        <f t="shared" si="21"/>
        <v>11.950849</v>
      </c>
      <c r="U137" s="25">
        <v>22</v>
      </c>
      <c r="V137" s="25">
        <v>0.09</v>
      </c>
      <c r="W137" s="25">
        <v>0.44700000000000001</v>
      </c>
      <c r="X137" s="25">
        <v>0.45</v>
      </c>
      <c r="Y137" t="s">
        <v>548</v>
      </c>
      <c r="Z137">
        <f t="shared" ref="Z137:Z168" si="24">POWER((D137-W137),2)</f>
        <v>9.3208089999999988</v>
      </c>
      <c r="AC137" s="25">
        <v>22</v>
      </c>
      <c r="AD137" s="25">
        <v>0</v>
      </c>
      <c r="AE137" s="25">
        <v>2</v>
      </c>
      <c r="AF137" s="25">
        <v>1</v>
      </c>
      <c r="AG137" t="s">
        <v>542</v>
      </c>
      <c r="AH137" s="25">
        <f t="shared" si="22"/>
        <v>2.25</v>
      </c>
      <c r="AI137" s="25">
        <v>1</v>
      </c>
      <c r="AJ137" s="25"/>
      <c r="AK137" s="25">
        <v>22</v>
      </c>
      <c r="AL137" s="25">
        <v>0</v>
      </c>
      <c r="AM137" s="25">
        <v>1.5</v>
      </c>
      <c r="AN137" s="25">
        <v>1</v>
      </c>
      <c r="AO137" s="25" t="s">
        <v>542</v>
      </c>
      <c r="AP137">
        <f t="shared" si="23"/>
        <v>4</v>
      </c>
    </row>
    <row r="138" spans="1:42" ht="25.5">
      <c r="A138" s="15" t="s">
        <v>213</v>
      </c>
      <c r="B138">
        <v>22</v>
      </c>
      <c r="C138">
        <v>1</v>
      </c>
      <c r="D138" s="87">
        <v>3.5</v>
      </c>
      <c r="F138" s="25">
        <v>22</v>
      </c>
      <c r="G138" s="25">
        <v>1.08</v>
      </c>
      <c r="H138" s="25">
        <v>1.5489999999999999</v>
      </c>
      <c r="I138" s="25">
        <v>0.04</v>
      </c>
      <c r="J138" t="s">
        <v>542</v>
      </c>
      <c r="K138" s="25">
        <f t="shared" si="20"/>
        <v>3.8064010000000001</v>
      </c>
      <c r="N138" s="25">
        <v>22</v>
      </c>
      <c r="O138" s="25">
        <v>1.08</v>
      </c>
      <c r="P138" s="25">
        <v>1.5489999999999999</v>
      </c>
      <c r="Q138" s="25">
        <v>0.04</v>
      </c>
      <c r="R138" s="25" t="s">
        <v>542</v>
      </c>
      <c r="S138" s="25">
        <f t="shared" si="21"/>
        <v>3.8064010000000001</v>
      </c>
      <c r="U138" s="25">
        <v>22</v>
      </c>
      <c r="V138" s="25">
        <v>1</v>
      </c>
      <c r="W138" s="25">
        <v>2.056</v>
      </c>
      <c r="X138" s="25">
        <v>1</v>
      </c>
      <c r="Y138" s="25" t="s">
        <v>542</v>
      </c>
      <c r="Z138">
        <f t="shared" si="24"/>
        <v>2.0851359999999999</v>
      </c>
      <c r="AC138" s="25">
        <v>22</v>
      </c>
      <c r="AD138" s="25">
        <v>1</v>
      </c>
      <c r="AE138" s="25">
        <v>2</v>
      </c>
      <c r="AF138" s="25">
        <v>1</v>
      </c>
      <c r="AG138" t="s">
        <v>542</v>
      </c>
      <c r="AH138" s="25">
        <f t="shared" si="22"/>
        <v>2.25</v>
      </c>
      <c r="AI138" s="25">
        <v>1</v>
      </c>
      <c r="AJ138" s="25"/>
      <c r="AK138" s="25">
        <v>22</v>
      </c>
      <c r="AL138" s="25">
        <v>1</v>
      </c>
      <c r="AM138" s="25">
        <v>2</v>
      </c>
      <c r="AN138" s="25">
        <v>2E-3</v>
      </c>
      <c r="AO138" s="25" t="s">
        <v>542</v>
      </c>
      <c r="AP138">
        <f t="shared" si="23"/>
        <v>2.25</v>
      </c>
    </row>
    <row r="139" spans="1:42" ht="25.5">
      <c r="A139" s="17" t="s">
        <v>260</v>
      </c>
      <c r="B139">
        <v>22</v>
      </c>
      <c r="C139">
        <v>1</v>
      </c>
      <c r="D139" s="87">
        <v>3.75</v>
      </c>
      <c r="F139" s="25">
        <v>22</v>
      </c>
      <c r="G139" s="25">
        <v>1.08</v>
      </c>
      <c r="H139" s="25">
        <v>1.5489999999999999</v>
      </c>
      <c r="I139" s="25">
        <v>0.04</v>
      </c>
      <c r="J139" t="s">
        <v>542</v>
      </c>
      <c r="K139" s="25">
        <f t="shared" si="20"/>
        <v>4.8444010000000004</v>
      </c>
      <c r="N139" s="25">
        <v>22</v>
      </c>
      <c r="O139" s="25">
        <v>1.08</v>
      </c>
      <c r="P139" s="25">
        <v>1.5489999999999999</v>
      </c>
      <c r="Q139" s="25">
        <v>0.04</v>
      </c>
      <c r="R139" s="25" t="s">
        <v>542</v>
      </c>
      <c r="S139" s="25">
        <f t="shared" si="21"/>
        <v>4.8444010000000004</v>
      </c>
      <c r="U139" s="25">
        <v>22</v>
      </c>
      <c r="V139" s="25">
        <v>1</v>
      </c>
      <c r="W139" s="25">
        <v>2.056</v>
      </c>
      <c r="X139" s="25">
        <v>1</v>
      </c>
      <c r="Y139" s="25" t="s">
        <v>542</v>
      </c>
      <c r="Z139">
        <f t="shared" si="24"/>
        <v>2.8696359999999999</v>
      </c>
      <c r="AC139" s="25">
        <v>22</v>
      </c>
      <c r="AD139" s="25">
        <v>1</v>
      </c>
      <c r="AE139" s="25">
        <v>2</v>
      </c>
      <c r="AF139" s="25">
        <v>1</v>
      </c>
      <c r="AG139" t="s">
        <v>542</v>
      </c>
      <c r="AH139" s="25">
        <f t="shared" si="22"/>
        <v>3.0625</v>
      </c>
      <c r="AI139" s="25">
        <v>1</v>
      </c>
      <c r="AJ139" s="25"/>
      <c r="AK139" s="25">
        <v>22</v>
      </c>
      <c r="AL139" s="25">
        <v>1</v>
      </c>
      <c r="AM139" s="25">
        <v>2</v>
      </c>
      <c r="AN139" s="25">
        <v>2E-3</v>
      </c>
      <c r="AO139" s="25" t="s">
        <v>542</v>
      </c>
      <c r="AP139">
        <f t="shared" si="23"/>
        <v>3.0625</v>
      </c>
    </row>
    <row r="140" spans="1:42" ht="25.5">
      <c r="A140" s="17" t="s">
        <v>154</v>
      </c>
      <c r="B140">
        <v>22</v>
      </c>
      <c r="C140">
        <v>0</v>
      </c>
      <c r="D140" s="87">
        <v>4</v>
      </c>
      <c r="F140" s="25">
        <v>22</v>
      </c>
      <c r="G140" s="25">
        <v>0.1</v>
      </c>
      <c r="H140" s="25">
        <v>4.3999999999999997E-2</v>
      </c>
      <c r="I140" s="25">
        <v>0.4</v>
      </c>
      <c r="J140" t="s">
        <v>548</v>
      </c>
      <c r="K140" s="25">
        <f t="shared" si="20"/>
        <v>15.649936</v>
      </c>
      <c r="N140" s="25">
        <v>22</v>
      </c>
      <c r="O140" s="25">
        <v>0.09</v>
      </c>
      <c r="P140" s="25">
        <v>4.2999999999999997E-2</v>
      </c>
      <c r="Q140" s="25">
        <v>0.45</v>
      </c>
      <c r="R140" s="25" t="s">
        <v>548</v>
      </c>
      <c r="S140" s="25">
        <f t="shared" si="21"/>
        <v>15.657848999999999</v>
      </c>
      <c r="U140" s="25">
        <v>22</v>
      </c>
      <c r="V140" s="25">
        <v>0.09</v>
      </c>
      <c r="W140" s="25">
        <v>0.44700000000000001</v>
      </c>
      <c r="X140" s="25">
        <v>0.45</v>
      </c>
      <c r="Y140" t="s">
        <v>548</v>
      </c>
      <c r="Z140">
        <f t="shared" si="24"/>
        <v>12.623809</v>
      </c>
      <c r="AC140" s="25">
        <v>22</v>
      </c>
      <c r="AD140" s="25">
        <v>0</v>
      </c>
      <c r="AE140" s="25">
        <v>2</v>
      </c>
      <c r="AF140" s="25">
        <v>1</v>
      </c>
      <c r="AG140" t="s">
        <v>542</v>
      </c>
      <c r="AH140" s="25">
        <f t="shared" si="22"/>
        <v>4</v>
      </c>
      <c r="AI140" s="25">
        <v>5</v>
      </c>
      <c r="AK140" s="25">
        <v>22</v>
      </c>
      <c r="AL140" s="25">
        <v>0</v>
      </c>
      <c r="AM140" s="25">
        <v>1.5</v>
      </c>
      <c r="AN140" s="25">
        <v>1</v>
      </c>
      <c r="AO140" s="25" t="s">
        <v>542</v>
      </c>
      <c r="AP140">
        <f t="shared" si="23"/>
        <v>6.25</v>
      </c>
    </row>
    <row r="141" spans="1:42" ht="25.5">
      <c r="A141" s="15" t="s">
        <v>26</v>
      </c>
      <c r="B141">
        <v>22</v>
      </c>
      <c r="C141">
        <v>1</v>
      </c>
      <c r="D141" s="87">
        <v>4.25</v>
      </c>
      <c r="F141" s="25">
        <v>22</v>
      </c>
      <c r="G141" s="25">
        <v>1.08</v>
      </c>
      <c r="H141" s="25">
        <v>1.5489999999999999</v>
      </c>
      <c r="I141" s="25">
        <v>0.04</v>
      </c>
      <c r="J141" t="s">
        <v>542</v>
      </c>
      <c r="K141" s="25">
        <f t="shared" si="20"/>
        <v>7.295401</v>
      </c>
      <c r="N141" s="25">
        <v>22</v>
      </c>
      <c r="O141" s="25">
        <v>1.08</v>
      </c>
      <c r="P141" s="25">
        <v>1.5489999999999999</v>
      </c>
      <c r="Q141" s="25">
        <v>0.04</v>
      </c>
      <c r="R141" s="25" t="s">
        <v>542</v>
      </c>
      <c r="S141" s="25">
        <f t="shared" si="21"/>
        <v>7.295401</v>
      </c>
      <c r="U141" s="25">
        <v>22</v>
      </c>
      <c r="V141" s="25">
        <v>1</v>
      </c>
      <c r="W141" s="25">
        <v>2.056</v>
      </c>
      <c r="X141" s="25">
        <v>1</v>
      </c>
      <c r="Y141" s="25" t="s">
        <v>542</v>
      </c>
      <c r="Z141">
        <f t="shared" si="24"/>
        <v>4.8136359999999998</v>
      </c>
      <c r="AC141" s="25">
        <v>22</v>
      </c>
      <c r="AD141" s="25">
        <v>1</v>
      </c>
      <c r="AE141" s="25">
        <v>2</v>
      </c>
      <c r="AF141" s="25">
        <v>1</v>
      </c>
      <c r="AG141" t="s">
        <v>542</v>
      </c>
      <c r="AH141" s="25">
        <f t="shared" si="22"/>
        <v>5.0625</v>
      </c>
      <c r="AI141" s="25">
        <v>5</v>
      </c>
      <c r="AK141" s="25">
        <v>22</v>
      </c>
      <c r="AL141" s="25">
        <v>1</v>
      </c>
      <c r="AM141" s="25">
        <v>2</v>
      </c>
      <c r="AN141" s="25">
        <v>2E-3</v>
      </c>
      <c r="AO141" s="25" t="s">
        <v>542</v>
      </c>
      <c r="AP141">
        <f t="shared" si="23"/>
        <v>5.0625</v>
      </c>
    </row>
    <row r="142" spans="1:42" ht="25.5">
      <c r="A142" s="17" t="s">
        <v>128</v>
      </c>
      <c r="B142">
        <v>22</v>
      </c>
      <c r="C142">
        <v>1</v>
      </c>
      <c r="D142" s="87">
        <v>4.5</v>
      </c>
      <c r="F142" s="25">
        <v>22</v>
      </c>
      <c r="G142" s="25">
        <v>1.08</v>
      </c>
      <c r="H142" s="25">
        <v>1.5489999999999999</v>
      </c>
      <c r="I142" s="25">
        <v>0.04</v>
      </c>
      <c r="J142" t="s">
        <v>542</v>
      </c>
      <c r="K142" s="25">
        <f t="shared" si="20"/>
        <v>8.7084010000000003</v>
      </c>
      <c r="N142" s="25">
        <v>22</v>
      </c>
      <c r="O142" s="25">
        <v>1.08</v>
      </c>
      <c r="P142" s="25">
        <v>1.5489999999999999</v>
      </c>
      <c r="Q142" s="25">
        <v>0.04</v>
      </c>
      <c r="R142" s="25" t="s">
        <v>542</v>
      </c>
      <c r="S142" s="25">
        <f t="shared" si="21"/>
        <v>8.7084010000000003</v>
      </c>
      <c r="U142" s="25">
        <v>22</v>
      </c>
      <c r="V142" s="25">
        <v>1</v>
      </c>
      <c r="W142" s="25">
        <v>2.056</v>
      </c>
      <c r="X142" s="25">
        <v>1</v>
      </c>
      <c r="Y142" s="25" t="s">
        <v>542</v>
      </c>
      <c r="Z142">
        <f t="shared" si="24"/>
        <v>5.9731359999999993</v>
      </c>
      <c r="AC142" s="25">
        <v>22</v>
      </c>
      <c r="AD142" s="25">
        <v>1</v>
      </c>
      <c r="AE142" s="25">
        <v>2</v>
      </c>
      <c r="AF142" s="25">
        <v>1</v>
      </c>
      <c r="AG142" t="s">
        <v>542</v>
      </c>
      <c r="AH142" s="25">
        <f t="shared" si="22"/>
        <v>6.25</v>
      </c>
      <c r="AI142" s="25">
        <v>5</v>
      </c>
      <c r="AK142" s="25">
        <v>22</v>
      </c>
      <c r="AL142" s="25">
        <v>1</v>
      </c>
      <c r="AM142" s="25">
        <v>2</v>
      </c>
      <c r="AN142" s="25">
        <v>2E-3</v>
      </c>
      <c r="AO142" s="25" t="s">
        <v>542</v>
      </c>
      <c r="AP142">
        <f t="shared" si="23"/>
        <v>6.25</v>
      </c>
    </row>
    <row r="143" spans="1:42" ht="25.5">
      <c r="A143" s="15" t="s">
        <v>60</v>
      </c>
      <c r="B143">
        <v>22</v>
      </c>
      <c r="C143">
        <v>1</v>
      </c>
      <c r="D143" s="87">
        <v>4.75</v>
      </c>
      <c r="F143" s="25">
        <v>22</v>
      </c>
      <c r="G143" s="25">
        <v>1.08</v>
      </c>
      <c r="H143" s="25">
        <v>1.5489999999999999</v>
      </c>
      <c r="I143" s="25">
        <v>0.04</v>
      </c>
      <c r="J143" t="s">
        <v>542</v>
      </c>
      <c r="K143" s="25">
        <f t="shared" si="20"/>
        <v>10.246401000000001</v>
      </c>
      <c r="N143" s="25">
        <v>22</v>
      </c>
      <c r="O143" s="25">
        <v>1.08</v>
      </c>
      <c r="P143" s="25">
        <v>1.5489999999999999</v>
      </c>
      <c r="Q143" s="25">
        <v>0.04</v>
      </c>
      <c r="R143" s="25" t="s">
        <v>542</v>
      </c>
      <c r="S143" s="25">
        <f t="shared" si="21"/>
        <v>10.246401000000001</v>
      </c>
      <c r="U143" s="25">
        <v>22</v>
      </c>
      <c r="V143" s="25">
        <v>1</v>
      </c>
      <c r="W143" s="25">
        <v>2.056</v>
      </c>
      <c r="X143" s="25">
        <v>1</v>
      </c>
      <c r="Y143" s="25" t="s">
        <v>542</v>
      </c>
      <c r="Z143">
        <f t="shared" si="24"/>
        <v>7.2576359999999998</v>
      </c>
      <c r="AC143" s="25">
        <v>22</v>
      </c>
      <c r="AD143" s="25">
        <v>1</v>
      </c>
      <c r="AE143" s="25">
        <v>2</v>
      </c>
      <c r="AF143" s="25">
        <v>1</v>
      </c>
      <c r="AG143" t="s">
        <v>542</v>
      </c>
      <c r="AH143" s="25">
        <f t="shared" si="22"/>
        <v>7.5625</v>
      </c>
      <c r="AK143" s="25">
        <v>22</v>
      </c>
      <c r="AL143" s="25">
        <v>1</v>
      </c>
      <c r="AM143" s="25">
        <v>2</v>
      </c>
      <c r="AN143" s="25">
        <v>2E-3</v>
      </c>
      <c r="AO143" s="25" t="s">
        <v>542</v>
      </c>
      <c r="AP143">
        <f t="shared" si="23"/>
        <v>7.5625</v>
      </c>
    </row>
    <row r="144" spans="1:42" ht="25.5">
      <c r="A144" s="17" t="s">
        <v>75</v>
      </c>
      <c r="B144">
        <v>22</v>
      </c>
      <c r="C144">
        <v>1</v>
      </c>
      <c r="D144" s="87">
        <v>5.25</v>
      </c>
      <c r="F144" s="25">
        <v>22</v>
      </c>
      <c r="G144" s="25">
        <v>1.08</v>
      </c>
      <c r="H144" s="25">
        <v>1.5489999999999999</v>
      </c>
      <c r="I144" s="25">
        <v>0.04</v>
      </c>
      <c r="J144" t="s">
        <v>542</v>
      </c>
      <c r="K144" s="25">
        <f t="shared" si="20"/>
        <v>13.697401000000001</v>
      </c>
      <c r="N144" s="25">
        <v>22</v>
      </c>
      <c r="O144" s="25">
        <v>1.08</v>
      </c>
      <c r="P144" s="25">
        <v>1.5489999999999999</v>
      </c>
      <c r="Q144" s="25">
        <v>0.04</v>
      </c>
      <c r="R144" s="25" t="s">
        <v>542</v>
      </c>
      <c r="S144" s="25">
        <f t="shared" si="21"/>
        <v>13.697401000000001</v>
      </c>
      <c r="U144" s="25">
        <v>22</v>
      </c>
      <c r="V144" s="25">
        <v>1</v>
      </c>
      <c r="W144" s="25">
        <v>2.056</v>
      </c>
      <c r="X144" s="25">
        <v>1</v>
      </c>
      <c r="Y144" s="25" t="s">
        <v>542</v>
      </c>
      <c r="Z144">
        <f t="shared" si="24"/>
        <v>10.201635999999999</v>
      </c>
      <c r="AC144" s="25">
        <v>22</v>
      </c>
      <c r="AD144" s="25">
        <v>1</v>
      </c>
      <c r="AE144" s="25">
        <v>2</v>
      </c>
      <c r="AF144" s="25">
        <v>1</v>
      </c>
      <c r="AG144" t="s">
        <v>542</v>
      </c>
      <c r="AH144" s="25">
        <f t="shared" si="22"/>
        <v>10.5625</v>
      </c>
      <c r="AK144" s="25">
        <v>22</v>
      </c>
      <c r="AL144" s="25">
        <v>1</v>
      </c>
      <c r="AM144" s="25">
        <v>2</v>
      </c>
      <c r="AN144" s="25">
        <v>2E-3</v>
      </c>
      <c r="AO144" s="25" t="s">
        <v>542</v>
      </c>
      <c r="AP144">
        <f t="shared" si="23"/>
        <v>10.5625</v>
      </c>
    </row>
    <row r="145" spans="1:42" ht="25.5">
      <c r="A145" s="17" t="s">
        <v>236</v>
      </c>
      <c r="B145">
        <v>23</v>
      </c>
      <c r="C145">
        <v>1</v>
      </c>
      <c r="D145" s="87">
        <v>1.75</v>
      </c>
      <c r="F145" s="25">
        <v>23</v>
      </c>
      <c r="G145" s="25">
        <v>1.08</v>
      </c>
      <c r="H145" s="25">
        <v>1.5489999999999999</v>
      </c>
      <c r="I145" s="25">
        <v>0.04</v>
      </c>
      <c r="J145" t="s">
        <v>542</v>
      </c>
      <c r="K145" s="25">
        <f t="shared" si="20"/>
        <v>4.0401000000000027E-2</v>
      </c>
      <c r="N145" s="25">
        <v>23</v>
      </c>
      <c r="O145" s="25">
        <v>1.08</v>
      </c>
      <c r="P145" s="25">
        <v>1.5489999999999999</v>
      </c>
      <c r="Q145" s="25">
        <v>0.04</v>
      </c>
      <c r="R145" s="25" t="s">
        <v>542</v>
      </c>
      <c r="S145" s="25">
        <f t="shared" si="21"/>
        <v>4.0401000000000027E-2</v>
      </c>
      <c r="U145" s="25">
        <v>23</v>
      </c>
      <c r="V145" s="25">
        <v>1</v>
      </c>
      <c r="W145" s="25">
        <v>2.956</v>
      </c>
      <c r="X145" s="25">
        <v>1</v>
      </c>
      <c r="Y145" s="25" t="s">
        <v>542</v>
      </c>
      <c r="Z145">
        <f t="shared" si="24"/>
        <v>1.4544359999999998</v>
      </c>
      <c r="AC145" s="25">
        <v>23</v>
      </c>
      <c r="AD145" s="25">
        <v>1</v>
      </c>
      <c r="AE145" s="25">
        <v>2</v>
      </c>
      <c r="AF145" s="25">
        <v>1</v>
      </c>
      <c r="AG145" t="s">
        <v>542</v>
      </c>
      <c r="AH145" s="25">
        <f t="shared" si="22"/>
        <v>6.25E-2</v>
      </c>
      <c r="AI145" s="25">
        <v>1</v>
      </c>
      <c r="AJ145" s="25"/>
      <c r="AK145" s="25">
        <v>23</v>
      </c>
      <c r="AL145" s="25">
        <v>1</v>
      </c>
      <c r="AM145" s="25">
        <v>2</v>
      </c>
      <c r="AN145" s="25">
        <v>2E-3</v>
      </c>
      <c r="AO145" s="25" t="s">
        <v>542</v>
      </c>
      <c r="AP145">
        <f t="shared" si="23"/>
        <v>6.25E-2</v>
      </c>
    </row>
    <row r="146" spans="1:42" ht="25.5">
      <c r="A146" s="15" t="s">
        <v>169</v>
      </c>
      <c r="B146">
        <v>23</v>
      </c>
      <c r="C146">
        <v>3</v>
      </c>
      <c r="D146" s="87">
        <v>2.5</v>
      </c>
      <c r="F146" s="25">
        <v>23</v>
      </c>
      <c r="G146" s="25">
        <v>3</v>
      </c>
      <c r="H146" s="25">
        <v>1.5369999999999999</v>
      </c>
      <c r="I146" s="25">
        <v>0.6</v>
      </c>
      <c r="J146" t="s">
        <v>542</v>
      </c>
      <c r="K146" s="25">
        <f t="shared" si="20"/>
        <v>0.92736900000000011</v>
      </c>
      <c r="N146" s="25">
        <v>23</v>
      </c>
      <c r="O146" s="25">
        <v>3</v>
      </c>
      <c r="P146" s="25">
        <v>1.5329999999999999</v>
      </c>
      <c r="Q146" s="25">
        <v>1</v>
      </c>
      <c r="R146" s="25" t="s">
        <v>542</v>
      </c>
      <c r="S146" s="25">
        <f t="shared" si="21"/>
        <v>0.93508900000000017</v>
      </c>
      <c r="U146" s="25">
        <v>23</v>
      </c>
      <c r="V146" s="25">
        <v>3</v>
      </c>
      <c r="W146" s="25">
        <v>5.1669999999999998</v>
      </c>
      <c r="X146" s="25">
        <v>1</v>
      </c>
      <c r="Y146" s="25" t="s">
        <v>549</v>
      </c>
      <c r="Z146">
        <f t="shared" si="24"/>
        <v>7.1128889999999991</v>
      </c>
      <c r="AC146" s="25">
        <v>23</v>
      </c>
      <c r="AD146" s="25">
        <v>3</v>
      </c>
      <c r="AE146" s="25">
        <v>3.5</v>
      </c>
      <c r="AF146" s="25">
        <v>1</v>
      </c>
      <c r="AG146" t="s">
        <v>542</v>
      </c>
      <c r="AH146" s="25">
        <f t="shared" si="22"/>
        <v>1</v>
      </c>
      <c r="AI146" s="25">
        <v>1</v>
      </c>
      <c r="AJ146" s="25"/>
      <c r="AK146" s="25">
        <v>23</v>
      </c>
      <c r="AL146" s="25">
        <v>3</v>
      </c>
      <c r="AM146" s="25">
        <v>5.5</v>
      </c>
      <c r="AN146" s="25">
        <v>2E-3</v>
      </c>
      <c r="AO146" s="25" t="s">
        <v>549</v>
      </c>
      <c r="AP146">
        <f t="shared" si="23"/>
        <v>9</v>
      </c>
    </row>
    <row r="147" spans="1:42" ht="25.5">
      <c r="A147" s="18" t="s">
        <v>122</v>
      </c>
      <c r="B147">
        <v>23</v>
      </c>
      <c r="C147">
        <v>1</v>
      </c>
      <c r="D147" s="87">
        <v>3.25</v>
      </c>
      <c r="F147" s="25">
        <v>23</v>
      </c>
      <c r="G147" s="25">
        <v>1.08</v>
      </c>
      <c r="H147" s="25">
        <v>1.5489999999999999</v>
      </c>
      <c r="I147" s="25">
        <v>0.04</v>
      </c>
      <c r="J147" t="s">
        <v>542</v>
      </c>
      <c r="K147" s="25">
        <f t="shared" si="20"/>
        <v>2.8934010000000003</v>
      </c>
      <c r="N147" s="25">
        <v>23</v>
      </c>
      <c r="O147" s="25">
        <v>1.08</v>
      </c>
      <c r="P147" s="25">
        <v>1.5489999999999999</v>
      </c>
      <c r="Q147" s="25">
        <v>0.04</v>
      </c>
      <c r="R147" s="25" t="s">
        <v>542</v>
      </c>
      <c r="S147" s="25">
        <f t="shared" si="21"/>
        <v>2.8934010000000003</v>
      </c>
      <c r="U147" s="25">
        <v>23</v>
      </c>
      <c r="V147" s="25">
        <v>1</v>
      </c>
      <c r="W147" s="25">
        <v>2.956</v>
      </c>
      <c r="X147" s="25">
        <v>1</v>
      </c>
      <c r="Y147" s="25" t="s">
        <v>542</v>
      </c>
      <c r="Z147">
        <f t="shared" si="24"/>
        <v>8.6436000000000027E-2</v>
      </c>
      <c r="AC147" s="25">
        <v>23</v>
      </c>
      <c r="AD147" s="25">
        <v>1</v>
      </c>
      <c r="AE147" s="25">
        <v>2</v>
      </c>
      <c r="AF147" s="25">
        <v>1</v>
      </c>
      <c r="AG147" t="s">
        <v>542</v>
      </c>
      <c r="AH147" s="25">
        <f t="shared" si="22"/>
        <v>1.5625</v>
      </c>
      <c r="AI147" s="25">
        <v>1</v>
      </c>
      <c r="AJ147" s="25"/>
      <c r="AK147" s="25">
        <v>23</v>
      </c>
      <c r="AL147" s="25">
        <v>1</v>
      </c>
      <c r="AM147" s="25">
        <v>2</v>
      </c>
      <c r="AN147" s="25">
        <v>2E-3</v>
      </c>
      <c r="AO147" s="25" t="s">
        <v>542</v>
      </c>
      <c r="AP147">
        <f t="shared" si="23"/>
        <v>1.5625</v>
      </c>
    </row>
    <row r="148" spans="1:42" ht="25.5">
      <c r="A148" s="18" t="s">
        <v>147</v>
      </c>
      <c r="B148">
        <v>23</v>
      </c>
      <c r="C148">
        <v>0</v>
      </c>
      <c r="D148" s="87">
        <v>3.25</v>
      </c>
      <c r="F148" s="25">
        <v>23</v>
      </c>
      <c r="G148" s="25">
        <v>0.1</v>
      </c>
      <c r="H148" s="25">
        <v>0.04</v>
      </c>
      <c r="I148" s="25">
        <v>0.6</v>
      </c>
      <c r="J148" t="s">
        <v>548</v>
      </c>
      <c r="K148" s="25">
        <f t="shared" si="20"/>
        <v>10.3041</v>
      </c>
      <c r="N148" s="25">
        <v>23</v>
      </c>
      <c r="O148" s="25">
        <v>0.09</v>
      </c>
      <c r="P148" s="25">
        <v>4.2999999999999997E-2</v>
      </c>
      <c r="Q148" s="25">
        <v>0.45</v>
      </c>
      <c r="R148" s="25" t="s">
        <v>548</v>
      </c>
      <c r="S148" s="25">
        <f t="shared" si="21"/>
        <v>10.284848999999999</v>
      </c>
      <c r="U148" s="25">
        <v>23</v>
      </c>
      <c r="V148" s="25">
        <v>0.09</v>
      </c>
      <c r="W148" s="25">
        <v>0.44700000000000001</v>
      </c>
      <c r="X148" s="25">
        <v>0.45</v>
      </c>
      <c r="Y148" s="25" t="s">
        <v>548</v>
      </c>
      <c r="Z148">
        <f t="shared" si="24"/>
        <v>7.8568089999999993</v>
      </c>
      <c r="AC148" s="25">
        <v>23</v>
      </c>
      <c r="AD148" s="25">
        <v>0</v>
      </c>
      <c r="AE148" s="25">
        <v>2</v>
      </c>
      <c r="AF148" s="25">
        <v>1</v>
      </c>
      <c r="AG148" t="s">
        <v>542</v>
      </c>
      <c r="AH148" s="25">
        <f t="shared" si="22"/>
        <v>1.5625</v>
      </c>
      <c r="AI148" s="25">
        <v>1</v>
      </c>
      <c r="AJ148" s="25"/>
      <c r="AK148" s="25">
        <v>23</v>
      </c>
      <c r="AL148" s="25">
        <v>0</v>
      </c>
      <c r="AM148" s="25">
        <v>1.5</v>
      </c>
      <c r="AN148" s="25">
        <v>1</v>
      </c>
      <c r="AO148" s="25" t="s">
        <v>542</v>
      </c>
      <c r="AP148">
        <f t="shared" si="23"/>
        <v>3.0625</v>
      </c>
    </row>
    <row r="149" spans="1:42" ht="25.5">
      <c r="A149" s="15" t="s">
        <v>279</v>
      </c>
      <c r="B149">
        <v>23</v>
      </c>
      <c r="C149">
        <v>0</v>
      </c>
      <c r="D149" s="87">
        <v>4</v>
      </c>
      <c r="F149" s="25">
        <v>23</v>
      </c>
      <c r="G149" s="25">
        <v>0.1</v>
      </c>
      <c r="H149" s="25">
        <v>0.04</v>
      </c>
      <c r="I149" s="25">
        <v>0.6</v>
      </c>
      <c r="J149" t="s">
        <v>548</v>
      </c>
      <c r="K149" s="25">
        <f t="shared" si="20"/>
        <v>15.6816</v>
      </c>
      <c r="N149" s="25">
        <v>23</v>
      </c>
      <c r="O149" s="25">
        <v>0.09</v>
      </c>
      <c r="P149" s="25">
        <v>4.2999999999999997E-2</v>
      </c>
      <c r="Q149" s="25">
        <v>0.45</v>
      </c>
      <c r="R149" s="25" t="s">
        <v>548</v>
      </c>
      <c r="S149" s="25">
        <f t="shared" si="21"/>
        <v>15.657848999999999</v>
      </c>
      <c r="U149" s="25">
        <v>23</v>
      </c>
      <c r="V149" s="25">
        <v>0.09</v>
      </c>
      <c r="W149" s="25">
        <v>0.44700000000000001</v>
      </c>
      <c r="X149" s="25">
        <v>0.45</v>
      </c>
      <c r="Y149" s="25" t="s">
        <v>548</v>
      </c>
      <c r="Z149">
        <f t="shared" si="24"/>
        <v>12.623809</v>
      </c>
      <c r="AC149" s="25">
        <v>23</v>
      </c>
      <c r="AD149" s="25">
        <v>0</v>
      </c>
      <c r="AE149" s="25">
        <v>2</v>
      </c>
      <c r="AF149" s="25">
        <v>1</v>
      </c>
      <c r="AG149" t="s">
        <v>542</v>
      </c>
      <c r="AH149" s="25">
        <f t="shared" si="22"/>
        <v>4</v>
      </c>
      <c r="AI149" s="25">
        <v>5</v>
      </c>
      <c r="AK149" s="25">
        <v>23</v>
      </c>
      <c r="AL149" s="25">
        <v>0</v>
      </c>
      <c r="AM149" s="25">
        <v>1.5</v>
      </c>
      <c r="AN149" s="25">
        <v>1</v>
      </c>
      <c r="AO149" s="25" t="s">
        <v>542</v>
      </c>
      <c r="AP149">
        <f t="shared" si="23"/>
        <v>6.25</v>
      </c>
    </row>
    <row r="150" spans="1:42" ht="25.5">
      <c r="A150" s="15" t="s">
        <v>179</v>
      </c>
      <c r="B150">
        <v>23</v>
      </c>
      <c r="C150">
        <v>1</v>
      </c>
      <c r="D150" s="87">
        <v>4.5</v>
      </c>
      <c r="F150" s="25">
        <v>23</v>
      </c>
      <c r="G150" s="25">
        <v>1.08</v>
      </c>
      <c r="H150" s="25">
        <v>1.5489999999999999</v>
      </c>
      <c r="I150" s="25">
        <v>0.04</v>
      </c>
      <c r="J150" t="s">
        <v>542</v>
      </c>
      <c r="K150" s="25">
        <f t="shared" si="20"/>
        <v>8.7084010000000003</v>
      </c>
      <c r="N150" s="25">
        <v>23</v>
      </c>
      <c r="O150" s="25">
        <v>1.08</v>
      </c>
      <c r="P150" s="25">
        <v>1.5489999999999999</v>
      </c>
      <c r="Q150" s="25">
        <v>0.04</v>
      </c>
      <c r="R150" s="25" t="s">
        <v>542</v>
      </c>
      <c r="S150" s="25">
        <f t="shared" si="21"/>
        <v>8.7084010000000003</v>
      </c>
      <c r="U150" s="25">
        <v>23</v>
      </c>
      <c r="V150" s="25">
        <v>1</v>
      </c>
      <c r="W150" s="25">
        <v>2.956</v>
      </c>
      <c r="X150" s="25">
        <v>1</v>
      </c>
      <c r="Y150" s="25" t="s">
        <v>542</v>
      </c>
      <c r="Z150">
        <f t="shared" si="24"/>
        <v>2.3839360000000003</v>
      </c>
      <c r="AC150" s="25">
        <v>23</v>
      </c>
      <c r="AD150" s="25">
        <v>1</v>
      </c>
      <c r="AE150" s="25">
        <v>2</v>
      </c>
      <c r="AF150" s="25">
        <v>1</v>
      </c>
      <c r="AG150" t="s">
        <v>542</v>
      </c>
      <c r="AH150" s="25">
        <f t="shared" si="22"/>
        <v>6.25</v>
      </c>
      <c r="AI150" s="25">
        <v>5</v>
      </c>
      <c r="AK150" s="25">
        <v>23</v>
      </c>
      <c r="AL150" s="25">
        <v>1</v>
      </c>
      <c r="AM150" s="25">
        <v>2</v>
      </c>
      <c r="AN150" s="25">
        <v>2E-3</v>
      </c>
      <c r="AO150" s="25" t="s">
        <v>542</v>
      </c>
      <c r="AP150">
        <f t="shared" si="23"/>
        <v>6.25</v>
      </c>
    </row>
    <row r="151" spans="1:42" ht="25.5">
      <c r="A151" s="17" t="s">
        <v>180</v>
      </c>
      <c r="B151">
        <v>23</v>
      </c>
      <c r="C151">
        <v>1</v>
      </c>
      <c r="D151" s="87">
        <v>5</v>
      </c>
      <c r="F151" s="25">
        <v>23</v>
      </c>
      <c r="G151" s="25">
        <v>1.08</v>
      </c>
      <c r="H151" s="25">
        <v>1.5489999999999999</v>
      </c>
      <c r="I151" s="25">
        <v>0.04</v>
      </c>
      <c r="J151" t="s">
        <v>542</v>
      </c>
      <c r="K151" s="25">
        <f t="shared" si="20"/>
        <v>11.909401000000001</v>
      </c>
      <c r="N151" s="25">
        <v>23</v>
      </c>
      <c r="O151" s="25">
        <v>1.08</v>
      </c>
      <c r="P151" s="25">
        <v>1.5489999999999999</v>
      </c>
      <c r="Q151" s="25">
        <v>0.04</v>
      </c>
      <c r="R151" s="25" t="s">
        <v>542</v>
      </c>
      <c r="S151" s="25">
        <f t="shared" si="21"/>
        <v>11.909401000000001</v>
      </c>
      <c r="U151" s="25">
        <v>23</v>
      </c>
      <c r="V151" s="25">
        <v>1</v>
      </c>
      <c r="W151" s="25">
        <v>2.956</v>
      </c>
      <c r="X151" s="25">
        <v>1</v>
      </c>
      <c r="Y151" s="25" t="s">
        <v>542</v>
      </c>
      <c r="Z151">
        <f t="shared" si="24"/>
        <v>4.1779359999999999</v>
      </c>
      <c r="AC151" s="25">
        <v>23</v>
      </c>
      <c r="AD151" s="25">
        <v>1</v>
      </c>
      <c r="AE151" s="25">
        <v>2</v>
      </c>
      <c r="AF151" s="25">
        <v>1</v>
      </c>
      <c r="AG151" t="s">
        <v>542</v>
      </c>
      <c r="AH151" s="25">
        <f t="shared" si="22"/>
        <v>9</v>
      </c>
      <c r="AK151" s="25">
        <v>23</v>
      </c>
      <c r="AL151" s="25">
        <v>1</v>
      </c>
      <c r="AM151" s="25">
        <v>2</v>
      </c>
      <c r="AN151" s="25">
        <v>2E-3</v>
      </c>
      <c r="AO151" s="25" t="s">
        <v>542</v>
      </c>
      <c r="AP151">
        <f t="shared" si="23"/>
        <v>9</v>
      </c>
    </row>
    <row r="152" spans="1:42" ht="25.5">
      <c r="A152" s="17" t="s">
        <v>208</v>
      </c>
      <c r="B152">
        <v>24</v>
      </c>
      <c r="C152">
        <v>1</v>
      </c>
      <c r="D152" s="87">
        <v>2.5</v>
      </c>
      <c r="F152" s="25">
        <v>24</v>
      </c>
      <c r="G152" s="25">
        <v>1.08</v>
      </c>
      <c r="H152" s="25">
        <v>1.5489999999999999</v>
      </c>
      <c r="I152" s="25">
        <v>0.04</v>
      </c>
      <c r="J152" t="s">
        <v>542</v>
      </c>
      <c r="K152" s="25">
        <f t="shared" si="20"/>
        <v>0.90440100000000012</v>
      </c>
      <c r="N152" s="25">
        <v>24</v>
      </c>
      <c r="O152" s="25">
        <v>1.08</v>
      </c>
      <c r="P152" s="25">
        <v>1.5489999999999999</v>
      </c>
      <c r="Q152" s="25">
        <v>0.04</v>
      </c>
      <c r="R152" s="25" t="s">
        <v>542</v>
      </c>
      <c r="S152" s="25">
        <f t="shared" si="21"/>
        <v>0.90440100000000012</v>
      </c>
      <c r="U152" s="25">
        <v>24</v>
      </c>
      <c r="V152" s="25">
        <v>1</v>
      </c>
      <c r="W152" s="25">
        <v>2.056</v>
      </c>
      <c r="X152" s="25">
        <v>1</v>
      </c>
      <c r="Y152" s="25" t="s">
        <v>542</v>
      </c>
      <c r="Z152">
        <f t="shared" si="24"/>
        <v>0.19713599999999995</v>
      </c>
      <c r="AC152" s="25">
        <v>24</v>
      </c>
      <c r="AD152" s="25">
        <v>1</v>
      </c>
      <c r="AE152" s="25">
        <v>2</v>
      </c>
      <c r="AF152" s="25">
        <v>1</v>
      </c>
      <c r="AG152" t="s">
        <v>542</v>
      </c>
      <c r="AH152" s="25">
        <f t="shared" si="22"/>
        <v>0.25</v>
      </c>
      <c r="AI152" s="25">
        <v>1</v>
      </c>
      <c r="AJ152" s="25"/>
      <c r="AK152" s="25">
        <v>24</v>
      </c>
      <c r="AL152" s="25">
        <v>1</v>
      </c>
      <c r="AM152" s="25">
        <v>2</v>
      </c>
      <c r="AN152" s="25">
        <v>2E-3</v>
      </c>
      <c r="AO152" s="25" t="s">
        <v>542</v>
      </c>
      <c r="AP152">
        <f t="shared" si="23"/>
        <v>0.25</v>
      </c>
    </row>
    <row r="153" spans="1:42" ht="25.5">
      <c r="A153" s="15" t="s">
        <v>2</v>
      </c>
      <c r="B153">
        <v>24</v>
      </c>
      <c r="C153">
        <v>1</v>
      </c>
      <c r="D153" s="87">
        <v>3</v>
      </c>
      <c r="F153" s="25">
        <v>24</v>
      </c>
      <c r="G153" s="25">
        <v>1.08</v>
      </c>
      <c r="H153" s="25">
        <v>1.5489999999999999</v>
      </c>
      <c r="I153" s="25">
        <v>0.04</v>
      </c>
      <c r="J153" t="s">
        <v>542</v>
      </c>
      <c r="K153" s="25">
        <f t="shared" si="20"/>
        <v>2.1054010000000001</v>
      </c>
      <c r="N153" s="25">
        <v>24</v>
      </c>
      <c r="O153" s="25">
        <v>1.08</v>
      </c>
      <c r="P153" s="25">
        <v>1.5489999999999999</v>
      </c>
      <c r="Q153" s="25">
        <v>0.04</v>
      </c>
      <c r="R153" s="25" t="s">
        <v>542</v>
      </c>
      <c r="S153" s="25">
        <f t="shared" si="21"/>
        <v>2.1054010000000001</v>
      </c>
      <c r="U153" s="25">
        <v>24</v>
      </c>
      <c r="V153" s="25">
        <v>1</v>
      </c>
      <c r="W153" s="25">
        <v>2.056</v>
      </c>
      <c r="X153" s="25">
        <v>1</v>
      </c>
      <c r="Y153" s="25" t="s">
        <v>542</v>
      </c>
      <c r="Z153">
        <f t="shared" si="24"/>
        <v>0.89113599999999993</v>
      </c>
      <c r="AC153" s="25">
        <v>24</v>
      </c>
      <c r="AD153" s="25">
        <v>1</v>
      </c>
      <c r="AE153" s="25">
        <v>2</v>
      </c>
      <c r="AF153" s="25">
        <v>1</v>
      </c>
      <c r="AG153" t="s">
        <v>542</v>
      </c>
      <c r="AH153" s="25">
        <f t="shared" si="22"/>
        <v>1</v>
      </c>
      <c r="AI153" s="25">
        <v>1</v>
      </c>
      <c r="AJ153" s="25"/>
      <c r="AK153" s="25">
        <v>24</v>
      </c>
      <c r="AL153" s="25">
        <v>1</v>
      </c>
      <c r="AM153" s="25">
        <v>2</v>
      </c>
      <c r="AN153" s="25">
        <v>2E-3</v>
      </c>
      <c r="AO153" s="25" t="s">
        <v>542</v>
      </c>
      <c r="AP153">
        <f t="shared" si="23"/>
        <v>1</v>
      </c>
    </row>
    <row r="154" spans="1:42" ht="25.5">
      <c r="A154" s="15" t="s">
        <v>58</v>
      </c>
      <c r="B154">
        <v>24</v>
      </c>
      <c r="C154">
        <v>1</v>
      </c>
      <c r="D154" s="87">
        <v>3.5</v>
      </c>
      <c r="F154" s="25">
        <v>24</v>
      </c>
      <c r="G154" s="25">
        <v>1.08</v>
      </c>
      <c r="H154" s="25">
        <v>1.5489999999999999</v>
      </c>
      <c r="I154" s="25">
        <v>0.04</v>
      </c>
      <c r="J154" t="s">
        <v>542</v>
      </c>
      <c r="K154" s="25">
        <f t="shared" si="20"/>
        <v>3.8064010000000001</v>
      </c>
      <c r="N154" s="25">
        <v>24</v>
      </c>
      <c r="O154" s="25">
        <v>1.08</v>
      </c>
      <c r="P154" s="25">
        <v>1.5489999999999999</v>
      </c>
      <c r="Q154" s="25">
        <v>0.04</v>
      </c>
      <c r="R154" s="25" t="s">
        <v>542</v>
      </c>
      <c r="S154" s="25">
        <f t="shared" si="21"/>
        <v>3.8064010000000001</v>
      </c>
      <c r="U154" s="25">
        <v>24</v>
      </c>
      <c r="V154" s="25">
        <v>1</v>
      </c>
      <c r="W154" s="25">
        <v>2.056</v>
      </c>
      <c r="X154" s="25">
        <v>1</v>
      </c>
      <c r="Y154" s="25" t="s">
        <v>542</v>
      </c>
      <c r="Z154">
        <f t="shared" si="24"/>
        <v>2.0851359999999999</v>
      </c>
      <c r="AC154" s="25">
        <v>24</v>
      </c>
      <c r="AD154" s="25">
        <v>1</v>
      </c>
      <c r="AE154" s="25">
        <v>2</v>
      </c>
      <c r="AF154" s="25">
        <v>1</v>
      </c>
      <c r="AG154" t="s">
        <v>542</v>
      </c>
      <c r="AH154" s="25">
        <f t="shared" si="22"/>
        <v>2.25</v>
      </c>
      <c r="AI154" s="25">
        <v>1</v>
      </c>
      <c r="AJ154" s="25"/>
      <c r="AK154" s="25">
        <v>24</v>
      </c>
      <c r="AL154" s="25">
        <v>1</v>
      </c>
      <c r="AM154" s="25">
        <v>2</v>
      </c>
      <c r="AN154" s="25">
        <v>2E-3</v>
      </c>
      <c r="AO154" s="25" t="s">
        <v>542</v>
      </c>
      <c r="AP154">
        <f t="shared" si="23"/>
        <v>2.25</v>
      </c>
    </row>
    <row r="155" spans="1:42" ht="25.5">
      <c r="A155" s="15" t="s">
        <v>141</v>
      </c>
      <c r="B155">
        <v>24</v>
      </c>
      <c r="C155">
        <v>1</v>
      </c>
      <c r="D155" s="87">
        <v>3.75</v>
      </c>
      <c r="F155" s="25">
        <v>24</v>
      </c>
      <c r="G155" s="25">
        <v>1.08</v>
      </c>
      <c r="H155" s="25">
        <v>1.5489999999999999</v>
      </c>
      <c r="I155" s="25">
        <v>0.04</v>
      </c>
      <c r="J155" t="s">
        <v>542</v>
      </c>
      <c r="K155" s="25">
        <f t="shared" si="20"/>
        <v>4.8444010000000004</v>
      </c>
      <c r="N155" s="25">
        <v>24</v>
      </c>
      <c r="O155" s="25">
        <v>1.08</v>
      </c>
      <c r="P155" s="25">
        <v>1.5489999999999999</v>
      </c>
      <c r="Q155" s="25">
        <v>0.04</v>
      </c>
      <c r="R155" s="25" t="s">
        <v>542</v>
      </c>
      <c r="S155" s="25">
        <f t="shared" si="21"/>
        <v>4.8444010000000004</v>
      </c>
      <c r="U155" s="25">
        <v>24</v>
      </c>
      <c r="V155" s="25">
        <v>1</v>
      </c>
      <c r="W155" s="25">
        <v>2.056</v>
      </c>
      <c r="X155" s="25">
        <v>1</v>
      </c>
      <c r="Y155" s="25" t="s">
        <v>542</v>
      </c>
      <c r="Z155">
        <f t="shared" si="24"/>
        <v>2.8696359999999999</v>
      </c>
      <c r="AC155" s="25">
        <v>24</v>
      </c>
      <c r="AD155" s="25">
        <v>1</v>
      </c>
      <c r="AE155" s="25">
        <v>2</v>
      </c>
      <c r="AF155" s="25">
        <v>1</v>
      </c>
      <c r="AG155" t="s">
        <v>542</v>
      </c>
      <c r="AH155" s="25">
        <f t="shared" si="22"/>
        <v>3.0625</v>
      </c>
      <c r="AI155" s="25">
        <v>1</v>
      </c>
      <c r="AJ155" s="25"/>
      <c r="AK155" s="25">
        <v>24</v>
      </c>
      <c r="AL155" s="25">
        <v>1</v>
      </c>
      <c r="AM155" s="25">
        <v>2</v>
      </c>
      <c r="AN155" s="25">
        <v>2E-3</v>
      </c>
      <c r="AO155" s="25" t="s">
        <v>542</v>
      </c>
      <c r="AP155">
        <f t="shared" si="23"/>
        <v>3.0625</v>
      </c>
    </row>
    <row r="156" spans="1:42" ht="38.25">
      <c r="A156" s="17" t="s">
        <v>268</v>
      </c>
      <c r="B156">
        <v>24</v>
      </c>
      <c r="C156">
        <v>1</v>
      </c>
      <c r="D156" s="87">
        <v>3.75</v>
      </c>
      <c r="F156" s="25">
        <v>24</v>
      </c>
      <c r="G156" s="25">
        <v>1.08</v>
      </c>
      <c r="H156" s="25">
        <v>1.5489999999999999</v>
      </c>
      <c r="I156" s="25">
        <v>0.04</v>
      </c>
      <c r="J156" t="s">
        <v>542</v>
      </c>
      <c r="K156" s="25">
        <f t="shared" si="20"/>
        <v>4.8444010000000004</v>
      </c>
      <c r="N156" s="25">
        <v>24</v>
      </c>
      <c r="O156" s="25">
        <v>1.08</v>
      </c>
      <c r="P156" s="25">
        <v>1.5489999999999999</v>
      </c>
      <c r="Q156" s="25">
        <v>0.04</v>
      </c>
      <c r="R156" s="25" t="s">
        <v>542</v>
      </c>
      <c r="S156" s="25">
        <f t="shared" si="21"/>
        <v>4.8444010000000004</v>
      </c>
      <c r="U156" s="25">
        <v>24</v>
      </c>
      <c r="V156" s="25">
        <v>1</v>
      </c>
      <c r="W156" s="25">
        <v>2.056</v>
      </c>
      <c r="X156" s="25">
        <v>1</v>
      </c>
      <c r="Y156" s="25" t="s">
        <v>542</v>
      </c>
      <c r="Z156">
        <f t="shared" si="24"/>
        <v>2.8696359999999999</v>
      </c>
      <c r="AC156" s="25">
        <v>24</v>
      </c>
      <c r="AD156" s="25">
        <v>1</v>
      </c>
      <c r="AE156" s="25">
        <v>2</v>
      </c>
      <c r="AF156" s="25">
        <v>1</v>
      </c>
      <c r="AG156" t="s">
        <v>542</v>
      </c>
      <c r="AH156" s="25">
        <f t="shared" si="22"/>
        <v>3.0625</v>
      </c>
      <c r="AI156" s="25">
        <v>1</v>
      </c>
      <c r="AJ156" s="25"/>
      <c r="AK156" s="25">
        <v>24</v>
      </c>
      <c r="AL156" s="25">
        <v>1</v>
      </c>
      <c r="AM156" s="25">
        <v>2</v>
      </c>
      <c r="AN156" s="25">
        <v>2E-3</v>
      </c>
      <c r="AO156" s="25" t="s">
        <v>542</v>
      </c>
      <c r="AP156">
        <f t="shared" si="23"/>
        <v>3.0625</v>
      </c>
    </row>
    <row r="157" spans="1:42" ht="25.5">
      <c r="A157" s="17" t="s">
        <v>106</v>
      </c>
      <c r="B157">
        <v>24</v>
      </c>
      <c r="C157">
        <v>1</v>
      </c>
      <c r="D157" s="87">
        <v>5</v>
      </c>
      <c r="F157" s="25">
        <v>24</v>
      </c>
      <c r="G157" s="25">
        <v>1.08</v>
      </c>
      <c r="H157" s="25">
        <v>1.5489999999999999</v>
      </c>
      <c r="I157" s="25">
        <v>0.04</v>
      </c>
      <c r="J157" t="s">
        <v>542</v>
      </c>
      <c r="K157" s="25">
        <f t="shared" si="20"/>
        <v>11.909401000000001</v>
      </c>
      <c r="N157" s="25">
        <v>24</v>
      </c>
      <c r="O157" s="25">
        <v>1.08</v>
      </c>
      <c r="P157" s="25">
        <v>1.5489999999999999</v>
      </c>
      <c r="Q157" s="25">
        <v>0.04</v>
      </c>
      <c r="R157" s="25" t="s">
        <v>542</v>
      </c>
      <c r="S157" s="25">
        <f t="shared" si="21"/>
        <v>11.909401000000001</v>
      </c>
      <c r="U157" s="25">
        <v>24</v>
      </c>
      <c r="V157" s="25">
        <v>1</v>
      </c>
      <c r="W157" s="25">
        <v>2.056</v>
      </c>
      <c r="X157" s="25">
        <v>1</v>
      </c>
      <c r="Y157" s="25" t="s">
        <v>542</v>
      </c>
      <c r="Z157">
        <f t="shared" si="24"/>
        <v>8.6671359999999993</v>
      </c>
      <c r="AC157" s="25">
        <v>24</v>
      </c>
      <c r="AD157" s="25">
        <v>1</v>
      </c>
      <c r="AE157" s="25">
        <v>2</v>
      </c>
      <c r="AF157" s="25">
        <v>1</v>
      </c>
      <c r="AG157" t="s">
        <v>542</v>
      </c>
      <c r="AH157" s="25">
        <f t="shared" si="22"/>
        <v>9</v>
      </c>
      <c r="AK157" s="25">
        <v>24</v>
      </c>
      <c r="AL157" s="25">
        <v>1</v>
      </c>
      <c r="AM157" s="25">
        <v>2</v>
      </c>
      <c r="AN157" s="25">
        <v>2E-3</v>
      </c>
      <c r="AO157" s="25" t="s">
        <v>542</v>
      </c>
      <c r="AP157">
        <f t="shared" si="23"/>
        <v>9</v>
      </c>
    </row>
    <row r="158" spans="1:42" ht="25.5">
      <c r="A158" s="17" t="s">
        <v>248</v>
      </c>
      <c r="B158" s="82">
        <v>24</v>
      </c>
      <c r="C158" s="82">
        <v>0</v>
      </c>
      <c r="D158" s="87">
        <v>8.5</v>
      </c>
      <c r="F158" s="25">
        <v>24</v>
      </c>
      <c r="G158" s="25">
        <v>0.1</v>
      </c>
      <c r="H158" s="25">
        <v>3.7999999999999999E-2</v>
      </c>
      <c r="I158" s="25">
        <v>0.8</v>
      </c>
      <c r="J158" t="s">
        <v>548</v>
      </c>
      <c r="K158" s="25">
        <f t="shared" si="20"/>
        <v>71.605443999999991</v>
      </c>
      <c r="N158" s="25">
        <v>24</v>
      </c>
      <c r="O158" s="25">
        <v>0.09</v>
      </c>
      <c r="P158" s="25">
        <v>4.2999999999999997E-2</v>
      </c>
      <c r="Q158" s="25">
        <v>0.45</v>
      </c>
      <c r="R158" s="25" t="s">
        <v>548</v>
      </c>
      <c r="S158" s="25">
        <f t="shared" si="21"/>
        <v>71.520849000000013</v>
      </c>
      <c r="U158" s="25">
        <v>24</v>
      </c>
      <c r="V158" s="25">
        <v>0.09</v>
      </c>
      <c r="W158" s="25">
        <v>0.44700000000000001</v>
      </c>
      <c r="X158" s="25">
        <v>0.45</v>
      </c>
      <c r="Y158" t="s">
        <v>548</v>
      </c>
      <c r="Z158">
        <f t="shared" si="24"/>
        <v>64.850809000000012</v>
      </c>
      <c r="AC158" s="25">
        <v>24</v>
      </c>
      <c r="AD158" s="25">
        <v>0</v>
      </c>
      <c r="AE158" s="25">
        <v>2</v>
      </c>
      <c r="AF158" s="25">
        <v>1</v>
      </c>
      <c r="AG158" t="s">
        <v>542</v>
      </c>
      <c r="AH158" s="25">
        <f t="shared" si="22"/>
        <v>42.25</v>
      </c>
      <c r="AI158" s="25">
        <v>8</v>
      </c>
      <c r="AK158" s="25">
        <v>24</v>
      </c>
      <c r="AL158" s="25">
        <v>0</v>
      </c>
      <c r="AM158" s="25">
        <v>1.5</v>
      </c>
      <c r="AN158" s="25">
        <v>1</v>
      </c>
      <c r="AO158" s="25" t="s">
        <v>542</v>
      </c>
      <c r="AP158">
        <f t="shared" si="23"/>
        <v>49</v>
      </c>
    </row>
    <row r="159" spans="1:42" ht="25.5">
      <c r="A159" s="15" t="s">
        <v>98</v>
      </c>
      <c r="B159">
        <v>25</v>
      </c>
      <c r="C159">
        <v>1</v>
      </c>
      <c r="D159" s="87">
        <v>3</v>
      </c>
      <c r="F159" s="25">
        <v>25</v>
      </c>
      <c r="G159" s="25">
        <v>1.08</v>
      </c>
      <c r="H159" s="25">
        <v>1.5489999999999999</v>
      </c>
      <c r="I159" s="25">
        <v>0.04</v>
      </c>
      <c r="J159" t="s">
        <v>542</v>
      </c>
      <c r="K159" s="25">
        <f t="shared" si="20"/>
        <v>2.1054010000000001</v>
      </c>
      <c r="N159" s="25">
        <v>25</v>
      </c>
      <c r="O159" s="25">
        <v>1.08</v>
      </c>
      <c r="P159" s="25">
        <v>1.5489999999999999</v>
      </c>
      <c r="Q159" s="25">
        <v>0.04</v>
      </c>
      <c r="R159" s="25" t="s">
        <v>542</v>
      </c>
      <c r="S159" s="25">
        <f t="shared" si="21"/>
        <v>2.1054010000000001</v>
      </c>
      <c r="U159" s="25">
        <v>25</v>
      </c>
      <c r="V159" s="25">
        <v>1</v>
      </c>
      <c r="W159" s="25">
        <v>2.056</v>
      </c>
      <c r="X159" s="25">
        <v>1</v>
      </c>
      <c r="Y159" s="25" t="s">
        <v>542</v>
      </c>
      <c r="Z159">
        <f t="shared" si="24"/>
        <v>0.89113599999999993</v>
      </c>
      <c r="AC159" s="25">
        <v>25</v>
      </c>
      <c r="AD159" s="25">
        <v>1</v>
      </c>
      <c r="AE159" s="25">
        <v>2</v>
      </c>
      <c r="AF159" s="25">
        <v>1</v>
      </c>
      <c r="AG159" t="s">
        <v>542</v>
      </c>
      <c r="AH159" s="25">
        <f t="shared" si="22"/>
        <v>1</v>
      </c>
      <c r="AI159" s="25">
        <v>1</v>
      </c>
      <c r="AJ159" s="25"/>
      <c r="AK159" s="25">
        <v>25</v>
      </c>
      <c r="AL159" s="25">
        <v>1</v>
      </c>
      <c r="AM159" s="25">
        <v>2</v>
      </c>
      <c r="AN159" s="25">
        <v>2E-3</v>
      </c>
      <c r="AO159" s="25" t="s">
        <v>542</v>
      </c>
      <c r="AP159">
        <f t="shared" si="23"/>
        <v>1</v>
      </c>
    </row>
    <row r="160" spans="1:42" ht="25.5">
      <c r="A160" s="15" t="s">
        <v>111</v>
      </c>
      <c r="B160">
        <v>25</v>
      </c>
      <c r="C160">
        <v>3</v>
      </c>
      <c r="D160" s="87">
        <v>3.25</v>
      </c>
      <c r="F160" s="25">
        <v>25</v>
      </c>
      <c r="G160" s="25">
        <v>3</v>
      </c>
      <c r="H160" s="25">
        <v>1.5329999999999999</v>
      </c>
      <c r="I160" s="25">
        <v>1</v>
      </c>
      <c r="J160" t="s">
        <v>542</v>
      </c>
      <c r="K160" s="25">
        <f t="shared" si="20"/>
        <v>2.9480890000000004</v>
      </c>
      <c r="N160" s="25">
        <v>25</v>
      </c>
      <c r="O160" s="25">
        <v>3</v>
      </c>
      <c r="P160" s="25">
        <v>1.5329999999999999</v>
      </c>
      <c r="Q160" s="25">
        <v>1</v>
      </c>
      <c r="R160" s="25" t="s">
        <v>542</v>
      </c>
      <c r="S160" s="25">
        <f t="shared" si="21"/>
        <v>2.9480890000000004</v>
      </c>
      <c r="U160" s="25">
        <v>25</v>
      </c>
      <c r="V160" s="25">
        <v>3</v>
      </c>
      <c r="W160" s="25">
        <v>5.1669999999999998</v>
      </c>
      <c r="X160" s="25">
        <v>1</v>
      </c>
      <c r="Y160" t="s">
        <v>549</v>
      </c>
      <c r="Z160">
        <f t="shared" si="24"/>
        <v>3.6748889999999994</v>
      </c>
      <c r="AC160" s="25">
        <v>25</v>
      </c>
      <c r="AD160" s="25">
        <v>3</v>
      </c>
      <c r="AE160" s="25">
        <v>3.5</v>
      </c>
      <c r="AF160" s="25">
        <v>1</v>
      </c>
      <c r="AG160" t="s">
        <v>542</v>
      </c>
      <c r="AH160" s="25">
        <f t="shared" si="22"/>
        <v>6.25E-2</v>
      </c>
      <c r="AI160" s="25">
        <v>1</v>
      </c>
      <c r="AJ160" s="25"/>
      <c r="AK160" s="25">
        <v>25</v>
      </c>
      <c r="AL160" s="25">
        <v>3</v>
      </c>
      <c r="AM160" s="25">
        <v>5.5</v>
      </c>
      <c r="AN160" s="25">
        <v>2E-3</v>
      </c>
      <c r="AO160" s="25" t="s">
        <v>549</v>
      </c>
      <c r="AP160">
        <f t="shared" si="23"/>
        <v>5.0625</v>
      </c>
    </row>
    <row r="161" spans="1:42" ht="25.5">
      <c r="A161" s="17" t="s">
        <v>224</v>
      </c>
      <c r="B161">
        <v>25</v>
      </c>
      <c r="C161">
        <v>1</v>
      </c>
      <c r="D161" s="87">
        <v>3.75</v>
      </c>
      <c r="F161" s="25">
        <v>25</v>
      </c>
      <c r="G161" s="25">
        <v>1.08</v>
      </c>
      <c r="H161" s="25">
        <v>1.5489999999999999</v>
      </c>
      <c r="I161" s="25">
        <v>0.04</v>
      </c>
      <c r="J161" t="s">
        <v>542</v>
      </c>
      <c r="K161" s="25">
        <f t="shared" si="20"/>
        <v>4.8444010000000004</v>
      </c>
      <c r="N161" s="25">
        <v>25</v>
      </c>
      <c r="O161" s="25">
        <v>1.08</v>
      </c>
      <c r="P161" s="25">
        <v>1.5489999999999999</v>
      </c>
      <c r="Q161" s="25">
        <v>0.04</v>
      </c>
      <c r="R161" s="25" t="s">
        <v>542</v>
      </c>
      <c r="S161" s="25">
        <f t="shared" si="21"/>
        <v>4.8444010000000004</v>
      </c>
      <c r="U161" s="25">
        <v>25</v>
      </c>
      <c r="V161" s="25">
        <v>1</v>
      </c>
      <c r="W161" s="25">
        <v>2.056</v>
      </c>
      <c r="X161" s="25">
        <v>1</v>
      </c>
      <c r="Y161" s="25" t="s">
        <v>542</v>
      </c>
      <c r="Z161">
        <f t="shared" si="24"/>
        <v>2.8696359999999999</v>
      </c>
      <c r="AC161" s="25">
        <v>25</v>
      </c>
      <c r="AD161" s="25">
        <v>1</v>
      </c>
      <c r="AE161" s="25">
        <v>2</v>
      </c>
      <c r="AF161" s="25">
        <v>1</v>
      </c>
      <c r="AG161" t="s">
        <v>542</v>
      </c>
      <c r="AH161" s="25">
        <f t="shared" si="22"/>
        <v>3.0625</v>
      </c>
      <c r="AI161" s="25">
        <v>1</v>
      </c>
      <c r="AJ161" s="25"/>
      <c r="AK161" s="25">
        <v>25</v>
      </c>
      <c r="AL161" s="25">
        <v>1</v>
      </c>
      <c r="AM161" s="25">
        <v>2</v>
      </c>
      <c r="AN161" s="25">
        <v>2E-3</v>
      </c>
      <c r="AO161" s="25" t="s">
        <v>542</v>
      </c>
      <c r="AP161">
        <f t="shared" si="23"/>
        <v>3.0625</v>
      </c>
    </row>
    <row r="162" spans="1:42" ht="25.5">
      <c r="A162" s="15" t="s">
        <v>229</v>
      </c>
      <c r="B162">
        <v>25</v>
      </c>
      <c r="C162">
        <v>0</v>
      </c>
      <c r="D162" s="87">
        <v>4.25</v>
      </c>
      <c r="F162" s="25">
        <v>25</v>
      </c>
      <c r="G162" s="25">
        <v>0.1</v>
      </c>
      <c r="H162" s="25">
        <v>3.7999999999999999E-2</v>
      </c>
      <c r="I162" s="25">
        <v>0.94699999999999995</v>
      </c>
      <c r="J162" t="s">
        <v>548</v>
      </c>
      <c r="K162" s="25">
        <f t="shared" ref="K162:K175" si="25">POWER((D162-H162),2)</f>
        <v>17.740943999999999</v>
      </c>
      <c r="N162" s="25">
        <v>25</v>
      </c>
      <c r="O162" s="25">
        <v>0.09</v>
      </c>
      <c r="P162" s="25">
        <v>4.2999999999999997E-2</v>
      </c>
      <c r="Q162" s="25">
        <v>0.45</v>
      </c>
      <c r="R162" t="s">
        <v>548</v>
      </c>
      <c r="S162" s="25">
        <f t="shared" ref="S162:S175" si="26">POWER((D162-P162),2)</f>
        <v>17.698848999999999</v>
      </c>
      <c r="U162" s="25">
        <v>25</v>
      </c>
      <c r="V162" s="25">
        <v>0.09</v>
      </c>
      <c r="W162" s="25">
        <v>0.44700000000000001</v>
      </c>
      <c r="X162" s="25">
        <v>0.45</v>
      </c>
      <c r="Y162" t="s">
        <v>548</v>
      </c>
      <c r="Z162">
        <f t="shared" si="24"/>
        <v>14.462809</v>
      </c>
      <c r="AC162" s="25">
        <v>25</v>
      </c>
      <c r="AD162" s="25">
        <v>0</v>
      </c>
      <c r="AE162" s="25">
        <v>2</v>
      </c>
      <c r="AF162" s="25">
        <v>1</v>
      </c>
      <c r="AG162" t="s">
        <v>542</v>
      </c>
      <c r="AH162" s="25">
        <f t="shared" ref="AH162:AH175" si="27">POWER((D162-AE162),2)</f>
        <v>5.0625</v>
      </c>
      <c r="AI162" s="25">
        <v>5</v>
      </c>
      <c r="AK162" s="25">
        <v>25</v>
      </c>
      <c r="AL162" s="25">
        <v>0</v>
      </c>
      <c r="AM162" s="25">
        <v>1.675</v>
      </c>
      <c r="AN162" s="25">
        <v>0.66700000000000004</v>
      </c>
      <c r="AO162" s="25" t="s">
        <v>542</v>
      </c>
      <c r="AP162">
        <f t="shared" ref="AP162:AP175" si="28">POWER((D162-AM162),2)</f>
        <v>6.6306250000000011</v>
      </c>
    </row>
    <row r="163" spans="1:42" ht="25.5">
      <c r="A163" s="17" t="s">
        <v>266</v>
      </c>
      <c r="B163">
        <v>25</v>
      </c>
      <c r="C163">
        <v>2</v>
      </c>
      <c r="D163" s="87">
        <v>4.5</v>
      </c>
      <c r="F163" s="25">
        <v>25</v>
      </c>
      <c r="G163" s="25">
        <v>2</v>
      </c>
      <c r="H163" s="25">
        <v>1.5389999999999999</v>
      </c>
      <c r="I163" s="25">
        <v>0.5</v>
      </c>
      <c r="J163" t="s">
        <v>542</v>
      </c>
      <c r="K163" s="25">
        <f t="shared" si="25"/>
        <v>8.7675210000000021</v>
      </c>
      <c r="N163" s="25">
        <v>25</v>
      </c>
      <c r="O163" s="25">
        <v>2</v>
      </c>
      <c r="P163" s="25">
        <v>1.5389999999999999</v>
      </c>
      <c r="Q163" s="25">
        <v>0.5</v>
      </c>
      <c r="R163" s="25" t="s">
        <v>542</v>
      </c>
      <c r="S163" s="25">
        <f t="shared" si="26"/>
        <v>8.7675210000000021</v>
      </c>
      <c r="U163" s="25">
        <v>25</v>
      </c>
      <c r="V163" s="25">
        <v>2</v>
      </c>
      <c r="W163" s="25">
        <v>5.5</v>
      </c>
      <c r="X163" s="25">
        <v>1E-3</v>
      </c>
      <c r="Y163" t="s">
        <v>585</v>
      </c>
      <c r="Z163">
        <f t="shared" si="24"/>
        <v>1</v>
      </c>
      <c r="AC163" s="25">
        <v>25</v>
      </c>
      <c r="AD163" s="25">
        <v>2</v>
      </c>
      <c r="AE163" s="25">
        <v>2</v>
      </c>
      <c r="AF163" s="25">
        <v>1</v>
      </c>
      <c r="AG163" t="s">
        <v>542</v>
      </c>
      <c r="AH163" s="25">
        <f t="shared" si="27"/>
        <v>6.25</v>
      </c>
      <c r="AI163" s="25">
        <v>5</v>
      </c>
      <c r="AK163" s="25">
        <v>25</v>
      </c>
      <c r="AL163" s="25">
        <v>2</v>
      </c>
      <c r="AM163" s="25">
        <v>1.675</v>
      </c>
      <c r="AN163" s="25">
        <v>0.66700000000000004</v>
      </c>
      <c r="AO163" s="25" t="s">
        <v>542</v>
      </c>
      <c r="AP163">
        <f t="shared" si="28"/>
        <v>7.9806250000000007</v>
      </c>
    </row>
    <row r="164" spans="1:42" ht="25.5">
      <c r="A164" s="17" t="s">
        <v>240</v>
      </c>
      <c r="B164">
        <v>25</v>
      </c>
      <c r="C164">
        <v>1</v>
      </c>
      <c r="D164" s="87">
        <v>4.75</v>
      </c>
      <c r="F164" s="25">
        <v>25</v>
      </c>
      <c r="G164" s="25">
        <v>1.08</v>
      </c>
      <c r="H164" s="25">
        <v>1.5489999999999999</v>
      </c>
      <c r="I164" s="25">
        <v>0.04</v>
      </c>
      <c r="J164" t="s">
        <v>542</v>
      </c>
      <c r="K164" s="25">
        <f t="shared" si="25"/>
        <v>10.246401000000001</v>
      </c>
      <c r="N164" s="25">
        <v>25</v>
      </c>
      <c r="O164" s="25">
        <v>1.08</v>
      </c>
      <c r="P164" s="25">
        <v>1.5489999999999999</v>
      </c>
      <c r="Q164" s="25">
        <v>0.04</v>
      </c>
      <c r="R164" s="25" t="s">
        <v>542</v>
      </c>
      <c r="S164" s="25">
        <f t="shared" si="26"/>
        <v>10.246401000000001</v>
      </c>
      <c r="U164" s="25">
        <v>25</v>
      </c>
      <c r="V164" s="25">
        <v>1</v>
      </c>
      <c r="W164" s="25">
        <v>2.056</v>
      </c>
      <c r="X164" s="25">
        <v>1</v>
      </c>
      <c r="Y164" s="25" t="s">
        <v>542</v>
      </c>
      <c r="Z164">
        <f t="shared" si="24"/>
        <v>7.2576359999999998</v>
      </c>
      <c r="AC164" s="25">
        <v>25</v>
      </c>
      <c r="AD164" s="25">
        <v>1</v>
      </c>
      <c r="AE164" s="25">
        <v>2</v>
      </c>
      <c r="AF164" s="25">
        <v>1</v>
      </c>
      <c r="AG164" t="s">
        <v>542</v>
      </c>
      <c r="AH164" s="25">
        <f t="shared" si="27"/>
        <v>7.5625</v>
      </c>
      <c r="AK164" s="25">
        <v>25</v>
      </c>
      <c r="AL164" s="25">
        <v>1</v>
      </c>
      <c r="AM164" s="25">
        <v>2</v>
      </c>
      <c r="AN164" s="25">
        <v>2E-3</v>
      </c>
      <c r="AO164" s="25" t="s">
        <v>542</v>
      </c>
      <c r="AP164">
        <f t="shared" si="28"/>
        <v>7.5625</v>
      </c>
    </row>
    <row r="165" spans="1:42" ht="25.5">
      <c r="A165" s="15" t="s">
        <v>78</v>
      </c>
      <c r="B165">
        <v>25</v>
      </c>
      <c r="C165">
        <v>3</v>
      </c>
      <c r="D165" s="87">
        <v>5.75</v>
      </c>
      <c r="F165" s="25">
        <v>25</v>
      </c>
      <c r="G165" s="25">
        <v>3</v>
      </c>
      <c r="H165" s="25">
        <v>1.5329999999999999</v>
      </c>
      <c r="I165" s="25">
        <v>1</v>
      </c>
      <c r="J165" t="s">
        <v>542</v>
      </c>
      <c r="K165" s="25">
        <f t="shared" si="25"/>
        <v>17.783089000000004</v>
      </c>
      <c r="N165" s="25">
        <v>25</v>
      </c>
      <c r="O165" s="25">
        <v>3</v>
      </c>
      <c r="P165" s="25">
        <v>1.5329999999999999</v>
      </c>
      <c r="Q165" s="25">
        <v>1</v>
      </c>
      <c r="R165" s="25" t="s">
        <v>542</v>
      </c>
      <c r="S165" s="25">
        <f t="shared" si="26"/>
        <v>17.783089000000004</v>
      </c>
      <c r="U165" s="25">
        <v>25</v>
      </c>
      <c r="V165" s="25">
        <v>3</v>
      </c>
      <c r="W165" s="25">
        <v>5.1669999999999998</v>
      </c>
      <c r="X165" s="25">
        <v>1</v>
      </c>
      <c r="Y165" t="s">
        <v>549</v>
      </c>
      <c r="Z165">
        <f t="shared" si="24"/>
        <v>0.33988900000000022</v>
      </c>
      <c r="AC165" s="25">
        <v>25</v>
      </c>
      <c r="AD165" s="25">
        <v>3</v>
      </c>
      <c r="AE165" s="25">
        <v>3.5</v>
      </c>
      <c r="AF165" s="25">
        <v>1</v>
      </c>
      <c r="AG165" t="s">
        <v>542</v>
      </c>
      <c r="AH165" s="25">
        <f t="shared" si="27"/>
        <v>5.0625</v>
      </c>
      <c r="AI165" s="25">
        <v>5</v>
      </c>
      <c r="AK165" s="25">
        <v>25</v>
      </c>
      <c r="AL165" s="25">
        <v>3</v>
      </c>
      <c r="AM165" s="25">
        <v>5.5</v>
      </c>
      <c r="AN165" s="25">
        <v>2E-3</v>
      </c>
      <c r="AO165" s="25" t="s">
        <v>549</v>
      </c>
      <c r="AP165">
        <f t="shared" si="28"/>
        <v>6.25E-2</v>
      </c>
    </row>
    <row r="166" spans="1:42" ht="25.5">
      <c r="A166" s="17" t="s">
        <v>162</v>
      </c>
      <c r="B166">
        <v>26</v>
      </c>
      <c r="C166">
        <v>5</v>
      </c>
      <c r="D166" s="87">
        <v>7.75</v>
      </c>
      <c r="F166" s="25">
        <v>26</v>
      </c>
      <c r="G166" s="25">
        <v>5.14</v>
      </c>
      <c r="H166" s="25">
        <v>5.0469999999999997</v>
      </c>
      <c r="I166" s="25">
        <v>9.2999999999999999E-2</v>
      </c>
      <c r="J166" t="s">
        <v>585</v>
      </c>
      <c r="K166" s="25">
        <f t="shared" si="25"/>
        <v>7.3062090000000017</v>
      </c>
      <c r="N166" s="25">
        <v>26</v>
      </c>
      <c r="O166" s="25">
        <v>5.0999999999999996</v>
      </c>
      <c r="P166" s="25">
        <v>5.05</v>
      </c>
      <c r="Q166" s="25">
        <v>3.3000000000000002E-2</v>
      </c>
      <c r="R166" s="25" t="s">
        <v>585</v>
      </c>
      <c r="S166" s="25">
        <f t="shared" si="26"/>
        <v>7.2900000000000009</v>
      </c>
      <c r="U166" s="25">
        <v>26</v>
      </c>
      <c r="V166" s="25">
        <v>5</v>
      </c>
      <c r="W166" s="25">
        <v>7.7519999999999998</v>
      </c>
      <c r="X166" s="25">
        <v>1</v>
      </c>
      <c r="Y166" t="s">
        <v>585</v>
      </c>
      <c r="Z166">
        <f t="shared" si="24"/>
        <v>3.9999999999991189E-6</v>
      </c>
      <c r="AC166" s="25">
        <v>26</v>
      </c>
      <c r="AD166" s="25">
        <v>5</v>
      </c>
      <c r="AE166" s="25">
        <v>7</v>
      </c>
      <c r="AF166" s="25">
        <v>1</v>
      </c>
      <c r="AG166" t="s">
        <v>549</v>
      </c>
      <c r="AH166" s="25">
        <f t="shared" si="27"/>
        <v>0.5625</v>
      </c>
      <c r="AK166" s="25">
        <v>26</v>
      </c>
      <c r="AL166" s="25">
        <v>5</v>
      </c>
      <c r="AM166" s="25">
        <v>8.5</v>
      </c>
      <c r="AN166" s="25">
        <v>0.02</v>
      </c>
      <c r="AO166" s="25" t="s">
        <v>585</v>
      </c>
      <c r="AP166">
        <f t="shared" si="28"/>
        <v>0.5625</v>
      </c>
    </row>
    <row r="167" spans="1:42" ht="25.5">
      <c r="A167" s="17" t="s">
        <v>204</v>
      </c>
      <c r="B167">
        <v>26</v>
      </c>
      <c r="C167">
        <v>3</v>
      </c>
      <c r="D167" s="87">
        <v>8.25</v>
      </c>
      <c r="F167" s="25">
        <v>26</v>
      </c>
      <c r="G167" s="25">
        <v>3</v>
      </c>
      <c r="H167" s="25">
        <v>1.534</v>
      </c>
      <c r="I167" s="25">
        <v>0.8</v>
      </c>
      <c r="J167" t="s">
        <v>542</v>
      </c>
      <c r="K167" s="25">
        <f t="shared" si="25"/>
        <v>45.104656000000006</v>
      </c>
      <c r="N167" s="25">
        <v>26</v>
      </c>
      <c r="O167" s="25">
        <v>3</v>
      </c>
      <c r="P167" s="25">
        <v>1.5329999999999999</v>
      </c>
      <c r="Q167" s="25">
        <v>1</v>
      </c>
      <c r="R167" s="25" t="s">
        <v>542</v>
      </c>
      <c r="S167" s="25">
        <f t="shared" si="26"/>
        <v>45.118089000000005</v>
      </c>
      <c r="U167" s="25">
        <v>26</v>
      </c>
      <c r="V167" s="25">
        <v>3</v>
      </c>
      <c r="W167" s="25">
        <v>5.1669999999999998</v>
      </c>
      <c r="X167" s="25">
        <v>1</v>
      </c>
      <c r="Y167" t="s">
        <v>549</v>
      </c>
      <c r="Z167">
        <f t="shared" si="24"/>
        <v>9.5048890000000004</v>
      </c>
      <c r="AC167" s="25">
        <v>26</v>
      </c>
      <c r="AD167" s="25">
        <v>3</v>
      </c>
      <c r="AE167" s="25">
        <v>3.5</v>
      </c>
      <c r="AF167" s="25">
        <v>1</v>
      </c>
      <c r="AG167" t="s">
        <v>542</v>
      </c>
      <c r="AH167" s="25">
        <f t="shared" si="27"/>
        <v>22.5625</v>
      </c>
      <c r="AI167" s="25">
        <v>8</v>
      </c>
      <c r="AK167" s="25">
        <v>26</v>
      </c>
      <c r="AL167" s="25">
        <v>3</v>
      </c>
      <c r="AM167" s="25">
        <v>5.5</v>
      </c>
      <c r="AN167" s="25">
        <v>2E-3</v>
      </c>
      <c r="AO167" s="25" t="s">
        <v>549</v>
      </c>
      <c r="AP167">
        <f t="shared" si="28"/>
        <v>7.5625</v>
      </c>
    </row>
    <row r="168" spans="1:42" ht="25.5">
      <c r="A168" s="17" t="s">
        <v>85</v>
      </c>
      <c r="B168">
        <v>26</v>
      </c>
      <c r="C168">
        <v>1</v>
      </c>
      <c r="D168" s="87">
        <v>8.25</v>
      </c>
      <c r="F168" s="25">
        <v>26</v>
      </c>
      <c r="G168" s="25">
        <v>1.08</v>
      </c>
      <c r="H168" s="25">
        <v>1.5489999999999999</v>
      </c>
      <c r="I168" s="25">
        <v>0.04</v>
      </c>
      <c r="J168" t="s">
        <v>542</v>
      </c>
      <c r="K168" s="25">
        <f t="shared" si="25"/>
        <v>44.903401000000009</v>
      </c>
      <c r="N168" s="25">
        <v>26</v>
      </c>
      <c r="O168" s="25">
        <v>1.02</v>
      </c>
      <c r="P168" s="25">
        <v>1.55</v>
      </c>
      <c r="Q168" s="25">
        <v>0.01</v>
      </c>
      <c r="R168" s="25" t="s">
        <v>542</v>
      </c>
      <c r="S168" s="25">
        <f t="shared" si="26"/>
        <v>44.89</v>
      </c>
      <c r="U168" s="25">
        <v>26</v>
      </c>
      <c r="V168" s="25">
        <v>1</v>
      </c>
      <c r="W168" s="25">
        <v>2.056</v>
      </c>
      <c r="X168" s="25">
        <v>1</v>
      </c>
      <c r="Y168" s="25" t="s">
        <v>542</v>
      </c>
      <c r="Z168">
        <f t="shared" si="24"/>
        <v>38.365636000000002</v>
      </c>
      <c r="AC168" s="25">
        <v>26</v>
      </c>
      <c r="AD168" s="25">
        <v>1</v>
      </c>
      <c r="AE168" s="25">
        <v>2</v>
      </c>
      <c r="AF168" s="25">
        <v>1</v>
      </c>
      <c r="AG168" t="s">
        <v>542</v>
      </c>
      <c r="AH168" s="25">
        <f t="shared" si="27"/>
        <v>39.0625</v>
      </c>
      <c r="AI168" s="25">
        <v>8</v>
      </c>
      <c r="AK168" s="25">
        <v>26</v>
      </c>
      <c r="AL168" s="25">
        <v>1</v>
      </c>
      <c r="AM168" s="25">
        <v>2</v>
      </c>
      <c r="AN168" s="25">
        <v>2E-3</v>
      </c>
      <c r="AO168" s="25" t="s">
        <v>542</v>
      </c>
      <c r="AP168">
        <f t="shared" si="28"/>
        <v>39.0625</v>
      </c>
    </row>
    <row r="169" spans="1:42" ht="25.5">
      <c r="A169" s="17" t="s">
        <v>190</v>
      </c>
      <c r="B169">
        <v>26</v>
      </c>
      <c r="C169">
        <v>1</v>
      </c>
      <c r="D169" s="87">
        <v>8.75</v>
      </c>
      <c r="F169" s="25">
        <v>26</v>
      </c>
      <c r="G169" s="25">
        <v>1.08</v>
      </c>
      <c r="H169" s="25">
        <v>1.5489999999999999</v>
      </c>
      <c r="I169" s="25">
        <v>0.04</v>
      </c>
      <c r="J169" t="s">
        <v>542</v>
      </c>
      <c r="K169" s="25">
        <f t="shared" si="25"/>
        <v>51.85440100000001</v>
      </c>
      <c r="N169" s="25">
        <v>26</v>
      </c>
      <c r="O169" s="25">
        <v>1.02</v>
      </c>
      <c r="P169" s="25">
        <v>1.55</v>
      </c>
      <c r="Q169" s="25">
        <v>0.01</v>
      </c>
      <c r="R169" s="25" t="s">
        <v>542</v>
      </c>
      <c r="S169" s="25">
        <f t="shared" si="26"/>
        <v>51.84</v>
      </c>
      <c r="U169" s="25">
        <v>26</v>
      </c>
      <c r="V169" s="25">
        <v>1</v>
      </c>
      <c r="W169" s="25">
        <v>2.056</v>
      </c>
      <c r="X169" s="25">
        <v>1</v>
      </c>
      <c r="Y169" s="25" t="s">
        <v>542</v>
      </c>
      <c r="Z169">
        <f t="shared" ref="Z169:Z175" si="29">POWER((D169-W169),2)</f>
        <v>44.809635999999998</v>
      </c>
      <c r="AC169" s="25">
        <v>26</v>
      </c>
      <c r="AD169" s="25">
        <v>1</v>
      </c>
      <c r="AE169" s="25">
        <v>2</v>
      </c>
      <c r="AF169" s="25">
        <v>1</v>
      </c>
      <c r="AG169" t="s">
        <v>542</v>
      </c>
      <c r="AH169" s="25">
        <f t="shared" si="27"/>
        <v>45.5625</v>
      </c>
      <c r="AI169" s="25">
        <v>8</v>
      </c>
      <c r="AK169" s="25">
        <v>26</v>
      </c>
      <c r="AL169" s="25">
        <v>1</v>
      </c>
      <c r="AM169" s="25">
        <v>2</v>
      </c>
      <c r="AN169" s="25">
        <v>2E-3</v>
      </c>
      <c r="AO169" s="25" t="s">
        <v>542</v>
      </c>
      <c r="AP169">
        <f t="shared" si="28"/>
        <v>45.5625</v>
      </c>
    </row>
    <row r="170" spans="1:42" ht="25.5">
      <c r="A170" s="17" t="s">
        <v>158</v>
      </c>
      <c r="B170">
        <v>27</v>
      </c>
      <c r="C170">
        <v>2</v>
      </c>
      <c r="D170" s="87">
        <v>4.75</v>
      </c>
      <c r="F170" s="25">
        <v>27</v>
      </c>
      <c r="G170" s="25">
        <v>2</v>
      </c>
      <c r="H170" s="25">
        <v>1.5389999999999999</v>
      </c>
      <c r="I170" s="25">
        <v>0.5</v>
      </c>
      <c r="J170" t="s">
        <v>542</v>
      </c>
      <c r="K170" s="25">
        <f t="shared" si="25"/>
        <v>10.310521000000001</v>
      </c>
      <c r="N170" s="25">
        <v>27</v>
      </c>
      <c r="O170" s="25">
        <v>2</v>
      </c>
      <c r="P170" s="25">
        <v>1.5389999999999999</v>
      </c>
      <c r="Q170" s="25">
        <v>0.5</v>
      </c>
      <c r="R170" s="25" t="s">
        <v>542</v>
      </c>
      <c r="S170" s="25">
        <f t="shared" si="26"/>
        <v>10.310521000000001</v>
      </c>
      <c r="U170" s="25">
        <v>27</v>
      </c>
      <c r="V170" s="25">
        <v>2</v>
      </c>
      <c r="W170" s="25">
        <v>5.5</v>
      </c>
      <c r="X170" s="25">
        <v>1E-3</v>
      </c>
      <c r="Y170" s="25" t="s">
        <v>585</v>
      </c>
      <c r="Z170">
        <f t="shared" si="29"/>
        <v>0.5625</v>
      </c>
      <c r="AC170" s="25">
        <v>27</v>
      </c>
      <c r="AD170" s="25">
        <v>2</v>
      </c>
      <c r="AE170" s="25">
        <v>2</v>
      </c>
      <c r="AF170" s="25">
        <v>1</v>
      </c>
      <c r="AG170" t="s">
        <v>542</v>
      </c>
      <c r="AH170" s="25">
        <f t="shared" si="27"/>
        <v>7.5625</v>
      </c>
      <c r="AK170" s="25">
        <v>27</v>
      </c>
      <c r="AL170" s="25">
        <v>2</v>
      </c>
      <c r="AM170" s="25">
        <v>2</v>
      </c>
      <c r="AN170" s="25">
        <v>3.0000000000000001E-3</v>
      </c>
      <c r="AO170" s="25" t="s">
        <v>549</v>
      </c>
      <c r="AP170">
        <f t="shared" si="28"/>
        <v>7.5625</v>
      </c>
    </row>
    <row r="171" spans="1:42" ht="25.5">
      <c r="A171" s="15" t="s">
        <v>113</v>
      </c>
      <c r="B171">
        <v>27</v>
      </c>
      <c r="C171">
        <v>2</v>
      </c>
      <c r="D171" s="87">
        <v>5.5</v>
      </c>
      <c r="F171" s="25">
        <v>27</v>
      </c>
      <c r="G171" s="25">
        <v>2</v>
      </c>
      <c r="H171" s="25">
        <v>1.5389999999999999</v>
      </c>
      <c r="I171" s="25">
        <v>0.5</v>
      </c>
      <c r="J171" t="s">
        <v>542</v>
      </c>
      <c r="K171" s="25">
        <f t="shared" si="25"/>
        <v>15.689521000000003</v>
      </c>
      <c r="N171" s="25">
        <v>27</v>
      </c>
      <c r="O171" s="25">
        <v>2</v>
      </c>
      <c r="P171" s="25">
        <v>1.5389999999999999</v>
      </c>
      <c r="Q171" s="25">
        <v>0.5</v>
      </c>
      <c r="R171" s="25" t="s">
        <v>542</v>
      </c>
      <c r="S171" s="25">
        <f t="shared" si="26"/>
        <v>15.689521000000003</v>
      </c>
      <c r="U171" s="25">
        <v>27</v>
      </c>
      <c r="V171" s="25">
        <v>2</v>
      </c>
      <c r="W171" s="25">
        <v>5.5</v>
      </c>
      <c r="X171" s="25">
        <v>1E-3</v>
      </c>
      <c r="Y171" s="25" t="s">
        <v>585</v>
      </c>
      <c r="Z171">
        <f t="shared" si="29"/>
        <v>0</v>
      </c>
      <c r="AC171" s="25">
        <v>27</v>
      </c>
      <c r="AD171" s="25">
        <v>2</v>
      </c>
      <c r="AE171" s="25">
        <v>2</v>
      </c>
      <c r="AF171" s="25">
        <v>1</v>
      </c>
      <c r="AG171" t="s">
        <v>542</v>
      </c>
      <c r="AH171" s="25">
        <f t="shared" si="27"/>
        <v>12.25</v>
      </c>
      <c r="AK171" s="25">
        <v>27</v>
      </c>
      <c r="AL171" s="25">
        <v>2</v>
      </c>
      <c r="AM171" s="25">
        <v>2</v>
      </c>
      <c r="AN171" s="25">
        <v>3.0000000000000001E-3</v>
      </c>
      <c r="AO171" s="25" t="s">
        <v>549</v>
      </c>
      <c r="AP171">
        <f t="shared" si="28"/>
        <v>12.25</v>
      </c>
    </row>
    <row r="172" spans="1:42" ht="25.5">
      <c r="A172" s="15" t="s">
        <v>273</v>
      </c>
      <c r="B172" s="82">
        <v>27</v>
      </c>
      <c r="C172" s="82">
        <v>0</v>
      </c>
      <c r="D172" s="87">
        <v>8</v>
      </c>
      <c r="F172" s="25">
        <v>27</v>
      </c>
      <c r="G172" s="25">
        <v>0.1</v>
      </c>
      <c r="H172" s="25">
        <v>0.04</v>
      </c>
      <c r="I172" s="25">
        <v>0.6</v>
      </c>
      <c r="J172" t="s">
        <v>548</v>
      </c>
      <c r="K172" s="25">
        <f t="shared" si="25"/>
        <v>63.361600000000003</v>
      </c>
      <c r="N172" s="25">
        <v>27</v>
      </c>
      <c r="O172" s="25">
        <v>0.09</v>
      </c>
      <c r="P172" s="25">
        <v>4.2999999999999997E-2</v>
      </c>
      <c r="Q172" s="25">
        <v>0.45</v>
      </c>
      <c r="R172" s="25" t="s">
        <v>548</v>
      </c>
      <c r="S172" s="25">
        <f t="shared" si="26"/>
        <v>63.313848999999998</v>
      </c>
      <c r="U172" s="25">
        <v>27</v>
      </c>
      <c r="V172" s="25">
        <v>0.09</v>
      </c>
      <c r="W172" s="25">
        <v>0.44700000000000001</v>
      </c>
      <c r="X172" s="25">
        <v>0.45</v>
      </c>
      <c r="Y172" s="25" t="s">
        <v>548</v>
      </c>
      <c r="Z172">
        <f t="shared" si="29"/>
        <v>57.047809000000001</v>
      </c>
      <c r="AC172" s="25">
        <v>27</v>
      </c>
      <c r="AD172" s="25">
        <v>0</v>
      </c>
      <c r="AE172" s="25">
        <v>2</v>
      </c>
      <c r="AF172" s="25">
        <v>1</v>
      </c>
      <c r="AG172" t="s">
        <v>542</v>
      </c>
      <c r="AH172" s="25">
        <f t="shared" si="27"/>
        <v>36</v>
      </c>
      <c r="AI172" s="25">
        <v>8</v>
      </c>
      <c r="AK172" s="25">
        <v>27</v>
      </c>
      <c r="AL172" s="25">
        <v>0</v>
      </c>
      <c r="AM172" s="25">
        <v>2</v>
      </c>
      <c r="AN172" s="25">
        <v>3.0000000000000001E-3</v>
      </c>
      <c r="AO172" s="25" t="s">
        <v>542</v>
      </c>
      <c r="AP172">
        <f t="shared" si="28"/>
        <v>36</v>
      </c>
    </row>
    <row r="173" spans="1:42" ht="25.5">
      <c r="A173" s="17" t="s">
        <v>59</v>
      </c>
      <c r="B173">
        <v>29</v>
      </c>
      <c r="C173">
        <v>1</v>
      </c>
      <c r="D173" s="87">
        <v>8.25</v>
      </c>
      <c r="F173" s="25">
        <v>29</v>
      </c>
      <c r="G173" s="25">
        <v>1.08</v>
      </c>
      <c r="H173" s="25">
        <v>1.5489999999999999</v>
      </c>
      <c r="I173" s="25">
        <v>0.04</v>
      </c>
      <c r="J173" t="s">
        <v>548</v>
      </c>
      <c r="K173" s="25">
        <f t="shared" si="25"/>
        <v>44.903401000000009</v>
      </c>
      <c r="N173" s="25">
        <v>29</v>
      </c>
      <c r="O173" s="25">
        <v>1.02</v>
      </c>
      <c r="P173" s="25">
        <v>1.55</v>
      </c>
      <c r="Q173" s="25">
        <v>0.01</v>
      </c>
      <c r="R173" s="25" t="s">
        <v>542</v>
      </c>
      <c r="S173" s="25">
        <f t="shared" si="26"/>
        <v>44.89</v>
      </c>
      <c r="U173" s="25">
        <v>29</v>
      </c>
      <c r="V173" s="25">
        <v>1</v>
      </c>
      <c r="W173" s="25">
        <v>2.056</v>
      </c>
      <c r="X173" s="25">
        <v>1</v>
      </c>
      <c r="Y173" s="25" t="s">
        <v>542</v>
      </c>
      <c r="Z173">
        <f t="shared" si="29"/>
        <v>38.365636000000002</v>
      </c>
      <c r="AC173" s="25">
        <v>29</v>
      </c>
      <c r="AD173" s="25">
        <v>1</v>
      </c>
      <c r="AE173" s="25">
        <v>2</v>
      </c>
      <c r="AF173" s="25">
        <v>1</v>
      </c>
      <c r="AG173" t="s">
        <v>542</v>
      </c>
      <c r="AH173" s="25">
        <f t="shared" si="27"/>
        <v>39.0625</v>
      </c>
      <c r="AI173" s="25">
        <v>8</v>
      </c>
      <c r="AK173" s="25">
        <v>29</v>
      </c>
      <c r="AL173" s="25">
        <v>1</v>
      </c>
      <c r="AM173" s="25">
        <v>2</v>
      </c>
      <c r="AN173" s="25">
        <v>2E-3</v>
      </c>
      <c r="AO173" s="25" t="s">
        <v>549</v>
      </c>
      <c r="AP173">
        <f t="shared" si="28"/>
        <v>39.0625</v>
      </c>
    </row>
    <row r="174" spans="1:42" ht="25.5">
      <c r="A174" s="17" t="s">
        <v>244</v>
      </c>
      <c r="B174">
        <v>30</v>
      </c>
      <c r="C174">
        <v>0</v>
      </c>
      <c r="D174" s="87">
        <v>7.75</v>
      </c>
      <c r="F174" s="25">
        <v>29.85</v>
      </c>
      <c r="G174" s="25">
        <v>0.1</v>
      </c>
      <c r="H174" s="25">
        <v>0.05</v>
      </c>
      <c r="I174" s="25">
        <v>0.03</v>
      </c>
      <c r="J174" t="s">
        <v>548</v>
      </c>
      <c r="K174" s="25">
        <f t="shared" si="25"/>
        <v>59.290000000000006</v>
      </c>
      <c r="N174" s="25">
        <v>30</v>
      </c>
      <c r="O174" s="25">
        <v>0.09</v>
      </c>
      <c r="P174" s="25">
        <v>4.2999999999999997E-2</v>
      </c>
      <c r="Q174" s="25">
        <v>0.42899999999999999</v>
      </c>
      <c r="R174" s="25" t="s">
        <v>548</v>
      </c>
      <c r="S174" s="25">
        <f t="shared" si="26"/>
        <v>59.397849000000001</v>
      </c>
      <c r="U174" s="25">
        <v>30</v>
      </c>
      <c r="V174" s="25">
        <v>0.09</v>
      </c>
      <c r="W174" s="25">
        <v>0.44700000000000001</v>
      </c>
      <c r="X174" s="25">
        <v>0.45</v>
      </c>
      <c r="Y174" s="25" t="s">
        <v>548</v>
      </c>
      <c r="Z174">
        <f t="shared" si="29"/>
        <v>53.333809000000002</v>
      </c>
      <c r="AC174" s="25">
        <v>30</v>
      </c>
      <c r="AD174" s="25">
        <v>0</v>
      </c>
      <c r="AE174" s="25">
        <v>2</v>
      </c>
      <c r="AF174" s="25">
        <v>1</v>
      </c>
      <c r="AG174" t="s">
        <v>542</v>
      </c>
      <c r="AH174" s="25">
        <f t="shared" si="27"/>
        <v>33.0625</v>
      </c>
      <c r="AI174" s="25">
        <v>8</v>
      </c>
      <c r="AK174" s="25">
        <v>30</v>
      </c>
      <c r="AL174" s="25">
        <v>0</v>
      </c>
      <c r="AM174" s="25">
        <v>1.5</v>
      </c>
      <c r="AN174" s="25">
        <v>1</v>
      </c>
      <c r="AO174" s="25" t="s">
        <v>542</v>
      </c>
      <c r="AP174">
        <f t="shared" si="28"/>
        <v>39.0625</v>
      </c>
    </row>
    <row r="175" spans="1:42" ht="25.5">
      <c r="A175" s="15" t="s">
        <v>263</v>
      </c>
      <c r="B175">
        <v>30</v>
      </c>
      <c r="C175">
        <v>1</v>
      </c>
      <c r="D175" s="87">
        <v>8</v>
      </c>
      <c r="F175" s="25">
        <v>29.85</v>
      </c>
      <c r="G175" s="25">
        <v>1.08</v>
      </c>
      <c r="H175" s="25">
        <v>1.5489999999999999</v>
      </c>
      <c r="I175" s="25">
        <v>0.03</v>
      </c>
      <c r="J175" t="s">
        <v>542</v>
      </c>
      <c r="K175" s="25">
        <f t="shared" si="25"/>
        <v>41.615401000000006</v>
      </c>
      <c r="N175" s="25">
        <v>30</v>
      </c>
      <c r="O175" s="25">
        <v>1.02</v>
      </c>
      <c r="P175" s="25">
        <v>1.55</v>
      </c>
      <c r="Q175" s="25">
        <v>0.01</v>
      </c>
      <c r="R175" s="25" t="s">
        <v>542</v>
      </c>
      <c r="S175" s="25">
        <f t="shared" si="26"/>
        <v>41.602499999999999</v>
      </c>
      <c r="U175" s="25">
        <v>30</v>
      </c>
      <c r="V175" s="25">
        <v>1</v>
      </c>
      <c r="W175" s="25">
        <v>2.056</v>
      </c>
      <c r="X175" s="25">
        <v>1</v>
      </c>
      <c r="Y175" s="25" t="s">
        <v>542</v>
      </c>
      <c r="Z175">
        <f t="shared" si="29"/>
        <v>35.331136000000001</v>
      </c>
      <c r="AC175" s="25">
        <v>30</v>
      </c>
      <c r="AD175" s="25">
        <v>1</v>
      </c>
      <c r="AE175" s="25">
        <v>2</v>
      </c>
      <c r="AF175" s="25">
        <v>1</v>
      </c>
      <c r="AG175" t="s">
        <v>542</v>
      </c>
      <c r="AH175" s="25">
        <f t="shared" si="27"/>
        <v>36</v>
      </c>
      <c r="AI175" s="25">
        <v>8</v>
      </c>
      <c r="AK175" s="25">
        <v>30</v>
      </c>
      <c r="AL175" s="25">
        <v>1</v>
      </c>
      <c r="AM175" s="25">
        <v>2</v>
      </c>
      <c r="AN175" s="25">
        <v>2E-3</v>
      </c>
      <c r="AO175" s="25" t="s">
        <v>549</v>
      </c>
      <c r="AP175">
        <f t="shared" si="28"/>
        <v>36</v>
      </c>
    </row>
    <row r="176" spans="1:42">
      <c r="K176" s="25">
        <f>AVERAGE(K2:K175)</f>
        <v>8.4431012758620732</v>
      </c>
      <c r="S176" s="25">
        <f>AVERAGE(S2:S175)</f>
        <v>8.4256804022988518</v>
      </c>
      <c r="Z176" s="25">
        <f>AVERAGE(Z2:Z175)</f>
        <v>6.3567381954022997</v>
      </c>
      <c r="AH176" s="25">
        <f>AVERAGE(AH2:AH175)</f>
        <v>4.7510775862068968</v>
      </c>
      <c r="AP176" s="25">
        <f>AVERAGE(AP2:AP175)</f>
        <v>7.0326077586206894</v>
      </c>
    </row>
  </sheetData>
  <autoFilter ref="A1:AQ1">
    <filterColumn colId="8"/>
    <filterColumn colId="9"/>
    <filterColumn colId="16"/>
    <filterColumn colId="23"/>
    <filterColumn colId="24"/>
    <filterColumn colId="32"/>
    <filterColumn colId="35"/>
    <filterColumn colId="40"/>
    <sortState ref="A2:AQ175">
      <sortCondition ref="B1"/>
    </sortState>
  </autoFilter>
  <conditionalFormatting sqref="S2:S176 D2:D175 Z2:Z176">
    <cfRule type="cellIs" dxfId="252" priority="17" operator="lessThan">
      <formula>4</formula>
    </cfRule>
  </conditionalFormatting>
  <conditionalFormatting sqref="S2:S176 D2:D175 Z2:Z176">
    <cfRule type="cellIs" dxfId="251" priority="16" operator="greaterThan">
      <formula>7</formula>
    </cfRule>
  </conditionalFormatting>
  <conditionalFormatting sqref="S2:S176 D2:D175 Z2:Z176">
    <cfRule type="cellIs" dxfId="250" priority="15" operator="between">
      <formula>4</formula>
      <formula>7</formula>
    </cfRule>
  </conditionalFormatting>
  <conditionalFormatting sqref="AP2:AP176">
    <cfRule type="cellIs" dxfId="249" priority="10" operator="greaterThan">
      <formula>7</formula>
    </cfRule>
    <cfRule type="cellIs" dxfId="248" priority="11" operator="lessThan">
      <formula>4</formula>
    </cfRule>
    <cfRule type="cellIs" dxfId="247" priority="12" operator="between">
      <formula>4</formula>
      <formula>7</formula>
    </cfRule>
    <cfRule type="cellIs" dxfId="246" priority="13" operator="greaterThan">
      <formula>4</formula>
    </cfRule>
  </conditionalFormatting>
  <conditionalFormatting sqref="AH2:AH176 AI3:AJ3 AI5:AJ6 AI8:AJ11 AI13:AJ16 AI19:AJ19 AI21:AJ21 AI23:AJ23 AI25:AJ26 AI28:AJ29 AI31:AJ31 AI33:AJ36 AI38:AJ38 AI40:AJ41 AI45:AJ45 AI49:AJ52 AI54:AJ56 AI58:AJ63 AI66:AJ66 AI68:AJ68 AI72:AJ75 AI80:AJ80 AI82:AJ85 AI87:AJ87 AI89:AJ91 AI93:AJ93 AI95:AJ101 AI106:AJ106 AI108:AJ108 AI110:AJ110 AI114:AJ114 AI116:AJ116 AI119:AJ123 AI125:AJ126 AI128:AJ131 AI133:AJ134 AI137:AJ137 AI141:AJ147 AI150:AJ150 AI152:AJ153 AI155:AJ156 AI158:AJ158 AI160:AJ162 AI124 AI127 AI132 AI135:AI136 AI138 AI140 AI166 AI168:AI175">
    <cfRule type="cellIs" dxfId="245" priority="7" operator="lessThan">
      <formula>4</formula>
    </cfRule>
    <cfRule type="cellIs" dxfId="244" priority="8" operator="between">
      <formula>4</formula>
      <formula>7</formula>
    </cfRule>
    <cfRule type="cellIs" dxfId="243" priority="9" operator="greaterThan">
      <formula>7</formula>
    </cfRule>
  </conditionalFormatting>
  <conditionalFormatting sqref="K2:K176">
    <cfRule type="cellIs" dxfId="242" priority="1" operator="between">
      <formula>4</formula>
      <formula>7</formula>
    </cfRule>
    <cfRule type="cellIs" dxfId="241" priority="2" operator="lessThan">
      <formula>4</formula>
    </cfRule>
    <cfRule type="cellIs" dxfId="240" priority="3" operator="greaterThan">
      <formula>7</formula>
    </cfRule>
  </conditionalFormatting>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1:AJ200"/>
  <sheetViews>
    <sheetView topLeftCell="B1" zoomScale="70" zoomScaleNormal="70" workbookViewId="0">
      <pane ySplit="2" topLeftCell="A3" activePane="bottomLeft" state="frozen"/>
      <selection activeCell="C1" sqref="C1"/>
      <selection pane="bottomLeft" activeCell="N180" sqref="N180:R180"/>
    </sheetView>
  </sheetViews>
  <sheetFormatPr baseColWidth="10" defaultRowHeight="15"/>
  <cols>
    <col min="1" max="1" width="59.140625" customWidth="1"/>
    <col min="2" max="2" width="11.5703125" style="25" customWidth="1"/>
    <col min="3" max="3" width="9.140625" style="19" customWidth="1"/>
    <col min="4" max="4" width="9.140625" style="25" customWidth="1"/>
    <col min="5" max="5" width="8.85546875" style="25" customWidth="1"/>
    <col min="6" max="6" width="9.85546875" style="25" customWidth="1"/>
    <col min="7" max="7" width="11.7109375" customWidth="1"/>
    <col min="8" max="11" width="9.140625"/>
    <col min="12" max="12" width="12.7109375" customWidth="1"/>
    <col min="13" max="13" width="11.140625" customWidth="1"/>
    <col min="14" max="15" width="11.42578125" style="25" customWidth="1"/>
    <col min="16" max="16" width="11.42578125" customWidth="1"/>
    <col min="17" max="17" width="11.42578125" style="25" customWidth="1"/>
  </cols>
  <sheetData>
    <row r="1" spans="1:36">
      <c r="B1" s="184" t="s">
        <v>514</v>
      </c>
      <c r="C1" s="184"/>
      <c r="D1" s="184"/>
      <c r="E1" s="184"/>
      <c r="F1" s="184"/>
      <c r="G1" s="184"/>
      <c r="H1" s="184"/>
      <c r="I1" s="184"/>
      <c r="J1" s="184"/>
      <c r="K1" s="184"/>
      <c r="L1" s="184"/>
      <c r="M1" s="184"/>
      <c r="N1" s="184"/>
      <c r="O1" s="184"/>
      <c r="P1" s="184"/>
      <c r="Q1" s="184"/>
      <c r="R1" s="184"/>
      <c r="T1" s="185" t="s">
        <v>509</v>
      </c>
      <c r="U1" s="185"/>
      <c r="V1" s="185"/>
      <c r="W1" s="185"/>
      <c r="X1" s="185"/>
      <c r="Y1" s="185"/>
      <c r="Z1" s="185"/>
      <c r="AA1" s="185"/>
      <c r="AB1" s="185"/>
      <c r="AC1" s="185"/>
      <c r="AD1" s="185"/>
      <c r="AE1" s="185"/>
      <c r="AF1" s="185"/>
      <c r="AG1" s="185"/>
      <c r="AH1" s="185"/>
      <c r="AI1" s="185"/>
      <c r="AJ1" s="185"/>
    </row>
    <row r="2" spans="1:36">
      <c r="C2" s="186" t="s">
        <v>595</v>
      </c>
      <c r="D2" s="186"/>
      <c r="E2" s="187" t="s">
        <v>589</v>
      </c>
      <c r="F2" s="187"/>
      <c r="G2" s="187"/>
      <c r="H2" s="188" t="s">
        <v>429</v>
      </c>
      <c r="I2" s="188"/>
      <c r="J2" s="188"/>
      <c r="K2" s="189" t="s">
        <v>501</v>
      </c>
      <c r="L2" s="189"/>
      <c r="M2" s="189"/>
      <c r="N2" s="190" t="s">
        <v>596</v>
      </c>
      <c r="O2" s="190"/>
      <c r="P2" s="190"/>
      <c r="Q2" s="190"/>
      <c r="R2" s="190"/>
      <c r="T2" s="25"/>
      <c r="U2" s="186" t="s">
        <v>595</v>
      </c>
      <c r="V2" s="186"/>
      <c r="W2" s="187" t="s">
        <v>589</v>
      </c>
      <c r="X2" s="187"/>
      <c r="Y2" s="187"/>
      <c r="Z2" s="188" t="s">
        <v>429</v>
      </c>
      <c r="AA2" s="188"/>
      <c r="AB2" s="188"/>
      <c r="AC2" s="189" t="s">
        <v>501</v>
      </c>
      <c r="AD2" s="189"/>
      <c r="AE2" s="189"/>
      <c r="AF2" s="190" t="s">
        <v>596</v>
      </c>
      <c r="AG2" s="190"/>
      <c r="AH2" s="190"/>
      <c r="AI2" s="190"/>
      <c r="AJ2" s="190"/>
    </row>
    <row r="3" spans="1:36" ht="45">
      <c r="A3" t="s">
        <v>582</v>
      </c>
      <c r="B3" s="54" t="s">
        <v>414</v>
      </c>
      <c r="C3" s="95" t="s">
        <v>587</v>
      </c>
      <c r="D3" s="96" t="s">
        <v>597</v>
      </c>
      <c r="E3" s="97" t="s">
        <v>589</v>
      </c>
      <c r="F3" s="97" t="s">
        <v>417</v>
      </c>
      <c r="G3" s="98" t="s">
        <v>419</v>
      </c>
      <c r="H3" s="99" t="s">
        <v>429</v>
      </c>
      <c r="I3" s="99" t="s">
        <v>417</v>
      </c>
      <c r="J3" s="100" t="s">
        <v>506</v>
      </c>
      <c r="K3" s="101" t="s">
        <v>501</v>
      </c>
      <c r="L3" s="101" t="s">
        <v>503</v>
      </c>
      <c r="M3" s="101" t="s">
        <v>507</v>
      </c>
      <c r="N3" s="89" t="s">
        <v>590</v>
      </c>
      <c r="O3" s="89" t="s">
        <v>591</v>
      </c>
      <c r="P3" s="102" t="s">
        <v>592</v>
      </c>
      <c r="Q3" s="103" t="s">
        <v>593</v>
      </c>
      <c r="R3" s="104" t="s">
        <v>594</v>
      </c>
      <c r="S3" t="s">
        <v>582</v>
      </c>
      <c r="T3" s="54" t="s">
        <v>414</v>
      </c>
      <c r="U3" s="95" t="s">
        <v>587</v>
      </c>
      <c r="V3" s="96" t="s">
        <v>597</v>
      </c>
      <c r="W3" s="97" t="s">
        <v>589</v>
      </c>
      <c r="X3" s="97" t="s">
        <v>417</v>
      </c>
      <c r="Y3" s="98" t="s">
        <v>419</v>
      </c>
      <c r="Z3" s="99" t="s">
        <v>429</v>
      </c>
      <c r="AA3" s="99" t="s">
        <v>417</v>
      </c>
      <c r="AB3" s="100" t="s">
        <v>506</v>
      </c>
      <c r="AC3" s="101" t="s">
        <v>501</v>
      </c>
      <c r="AD3" s="101" t="s">
        <v>503</v>
      </c>
      <c r="AE3" s="101" t="s">
        <v>507</v>
      </c>
      <c r="AF3" s="89" t="s">
        <v>590</v>
      </c>
      <c r="AG3" s="89" t="s">
        <v>591</v>
      </c>
      <c r="AH3" s="102" t="s">
        <v>592</v>
      </c>
      <c r="AI3" s="103" t="s">
        <v>593</v>
      </c>
      <c r="AJ3" s="104" t="s">
        <v>594</v>
      </c>
    </row>
    <row r="4" spans="1:36" ht="38.25" hidden="1">
      <c r="A4" s="92" t="s">
        <v>2</v>
      </c>
      <c r="B4" s="26">
        <v>1.5</v>
      </c>
      <c r="C4" s="26">
        <v>4.6875</v>
      </c>
      <c r="D4" s="26">
        <v>10.16015625</v>
      </c>
      <c r="E4" s="26">
        <v>2.5</v>
      </c>
      <c r="F4" s="26">
        <v>1</v>
      </c>
      <c r="G4" s="26">
        <v>1</v>
      </c>
      <c r="H4" s="16">
        <v>1.4100000000000001</v>
      </c>
      <c r="I4" s="16">
        <v>8.0999999999999753E-3</v>
      </c>
      <c r="J4" s="16">
        <v>8.9999999999999858E-2</v>
      </c>
      <c r="K4" s="16">
        <v>0.20559210526300001</v>
      </c>
      <c r="L4" s="87">
        <v>1.6754917979574722</v>
      </c>
      <c r="M4" s="16">
        <v>1.2944078947369999</v>
      </c>
      <c r="N4" s="26">
        <v>2.4009999999999934E-3</v>
      </c>
      <c r="O4" s="26">
        <v>2.4009999999999934E-3</v>
      </c>
      <c r="P4" s="16">
        <v>13.446888999999999</v>
      </c>
      <c r="Q4" s="26">
        <v>4</v>
      </c>
      <c r="R4" s="16">
        <v>16</v>
      </c>
    </row>
    <row r="5" spans="1:36" ht="25.5" hidden="1">
      <c r="A5" s="92" t="s">
        <v>4</v>
      </c>
      <c r="B5" s="26">
        <v>2.5</v>
      </c>
      <c r="C5" s="26">
        <v>5.46875</v>
      </c>
      <c r="D5" s="26">
        <v>8.8134765625</v>
      </c>
      <c r="E5" s="26">
        <v>2.7272727272699999</v>
      </c>
      <c r="F5" s="26">
        <v>5.1652892560743763E-2</v>
      </c>
      <c r="G5" s="26">
        <v>0.22727272726999992</v>
      </c>
      <c r="H5" s="16">
        <v>6.88</v>
      </c>
      <c r="I5" s="16">
        <v>19.1844</v>
      </c>
      <c r="J5" s="16">
        <v>4.38</v>
      </c>
      <c r="K5" s="16">
        <v>0.73275862068999997</v>
      </c>
      <c r="L5" s="87">
        <v>3.1231420927455118</v>
      </c>
      <c r="M5" s="16">
        <v>1.7672413793100001</v>
      </c>
      <c r="N5" s="26">
        <v>0.90440100000000012</v>
      </c>
      <c r="O5" s="26">
        <v>0.90440100000000012</v>
      </c>
      <c r="P5" s="16">
        <v>7.1128889999999991</v>
      </c>
      <c r="Q5" s="26">
        <v>1</v>
      </c>
      <c r="R5" s="16">
        <v>9</v>
      </c>
    </row>
    <row r="6" spans="1:36" ht="25.5" hidden="1">
      <c r="A6" s="93" t="s">
        <v>5</v>
      </c>
      <c r="B6" s="26">
        <v>4</v>
      </c>
      <c r="C6" s="26">
        <v>5.59375</v>
      </c>
      <c r="D6" s="26">
        <v>2.5400390625</v>
      </c>
      <c r="E6" s="26">
        <v>4.2857142857100001</v>
      </c>
      <c r="F6" s="26">
        <v>8.1632653058775581E-2</v>
      </c>
      <c r="G6" s="26">
        <v>0.28571428571000013</v>
      </c>
      <c r="H6" s="16">
        <v>9</v>
      </c>
      <c r="I6" s="16">
        <v>25</v>
      </c>
      <c r="J6" s="16">
        <v>5</v>
      </c>
      <c r="K6" s="16">
        <v>0.6</v>
      </c>
      <c r="L6" s="87">
        <v>11.559999999999999</v>
      </c>
      <c r="M6" s="16">
        <v>3.4</v>
      </c>
      <c r="N6" s="26">
        <v>6.0074010000000007</v>
      </c>
      <c r="O6" s="26">
        <v>6.0074010000000007</v>
      </c>
      <c r="P6" s="16">
        <v>1.3618889999999995</v>
      </c>
      <c r="Q6" s="26">
        <v>0.25</v>
      </c>
      <c r="R6" s="16">
        <v>2.25</v>
      </c>
    </row>
    <row r="7" spans="1:36" ht="25.5" hidden="1">
      <c r="A7" s="92" t="s">
        <v>6</v>
      </c>
      <c r="B7" s="26">
        <v>2</v>
      </c>
      <c r="C7" s="26">
        <v>5.125</v>
      </c>
      <c r="D7" s="26">
        <v>9.765625</v>
      </c>
      <c r="E7" s="26">
        <v>1.42857142857</v>
      </c>
      <c r="F7" s="26">
        <v>0.32653061224653063</v>
      </c>
      <c r="G7" s="26">
        <v>0.57142857143000003</v>
      </c>
      <c r="H7" s="16">
        <v>4.2450000000000001</v>
      </c>
      <c r="I7" s="16">
        <v>5.0400250000000009</v>
      </c>
      <c r="J7" s="16">
        <v>2.2450000000000001</v>
      </c>
      <c r="K7" s="16">
        <v>0.60439560439600004</v>
      </c>
      <c r="L7" s="87">
        <v>1.9477116290292058</v>
      </c>
      <c r="M7" s="16">
        <v>1.3956043956039998</v>
      </c>
      <c r="N7" s="26">
        <v>0.20340100000000005</v>
      </c>
      <c r="O7" s="26">
        <v>0.20340100000000005</v>
      </c>
      <c r="P7" s="16">
        <v>10.029888999999999</v>
      </c>
      <c r="Q7" s="26">
        <v>2.25</v>
      </c>
      <c r="R7" s="16">
        <v>12.25</v>
      </c>
    </row>
    <row r="8" spans="1:36" ht="25.5" hidden="1">
      <c r="A8" s="92" t="s">
        <v>8</v>
      </c>
      <c r="B8" s="26">
        <v>2.5</v>
      </c>
      <c r="C8" s="26">
        <v>5.375</v>
      </c>
      <c r="D8" s="26">
        <v>8.265625</v>
      </c>
      <c r="E8" s="26">
        <v>3.3333333333300001</v>
      </c>
      <c r="F8" s="26">
        <v>0.69444444443888909</v>
      </c>
      <c r="G8" s="26">
        <v>0.83333333333000015</v>
      </c>
      <c r="H8" s="16">
        <v>6.88</v>
      </c>
      <c r="I8" s="16">
        <v>19.1844</v>
      </c>
      <c r="J8" s="16">
        <v>4.38</v>
      </c>
      <c r="K8" s="16">
        <v>0.569444444444</v>
      </c>
      <c r="L8" s="87">
        <v>3.7270447530881352</v>
      </c>
      <c r="M8" s="16">
        <v>1.9305555555559999</v>
      </c>
      <c r="N8" s="26">
        <v>6.0614440000000007</v>
      </c>
      <c r="O8" s="26">
        <v>6.0368489999999992</v>
      </c>
      <c r="P8" s="16">
        <v>4.2148089999999998</v>
      </c>
      <c r="Q8" s="26">
        <v>0.25</v>
      </c>
      <c r="R8" s="16">
        <v>1</v>
      </c>
    </row>
    <row r="9" spans="1:36" ht="25.5" hidden="1">
      <c r="A9" s="93" t="s">
        <v>9</v>
      </c>
      <c r="B9" s="26">
        <v>4.25</v>
      </c>
      <c r="C9" s="26">
        <v>5.53125</v>
      </c>
      <c r="D9" s="26">
        <v>1.6416015625</v>
      </c>
      <c r="E9" s="26">
        <v>3.1578947368399999</v>
      </c>
      <c r="F9" s="26">
        <v>1.1926939058217731</v>
      </c>
      <c r="G9" s="26">
        <v>1.0921052631600001</v>
      </c>
      <c r="H9" s="16">
        <v>6.88</v>
      </c>
      <c r="I9" s="16">
        <v>6.9168999999999992</v>
      </c>
      <c r="J9" s="16">
        <v>2.63</v>
      </c>
      <c r="K9" s="16">
        <v>0.51229508196700002</v>
      </c>
      <c r="L9" s="87">
        <v>13.970438054288074</v>
      </c>
      <c r="M9" s="16">
        <v>3.7377049180329998</v>
      </c>
      <c r="N9" s="26">
        <v>7.295401</v>
      </c>
      <c r="O9" s="26">
        <v>7.295401</v>
      </c>
      <c r="P9" s="16">
        <v>0.84088899999999966</v>
      </c>
      <c r="Q9" s="26">
        <v>0.5625</v>
      </c>
      <c r="R9" s="16">
        <v>1.5625</v>
      </c>
    </row>
    <row r="10" spans="1:36" ht="25.5" hidden="1">
      <c r="A10" s="92" t="s">
        <v>10</v>
      </c>
      <c r="B10" s="26">
        <v>3.5</v>
      </c>
      <c r="C10" s="26">
        <v>4.6875</v>
      </c>
      <c r="D10" s="26">
        <v>1.41015625</v>
      </c>
      <c r="E10" s="26">
        <v>3.6</v>
      </c>
      <c r="F10" s="26">
        <v>1.0000000000000018E-2</v>
      </c>
      <c r="G10" s="26">
        <v>0.10000000000000009</v>
      </c>
      <c r="H10" s="16">
        <v>9</v>
      </c>
      <c r="I10" s="16">
        <v>30.25</v>
      </c>
      <c r="J10" s="16">
        <v>5.5</v>
      </c>
      <c r="K10" s="16">
        <v>0.34340659340700003</v>
      </c>
      <c r="L10" s="87">
        <v>9.9640819345464013</v>
      </c>
      <c r="M10" s="16">
        <v>3.1565934065930001</v>
      </c>
      <c r="N10" s="26">
        <v>11.985444000000001</v>
      </c>
      <c r="O10" s="26">
        <v>11.950849</v>
      </c>
      <c r="P10" s="16">
        <v>2.4118089999999999</v>
      </c>
      <c r="Q10" s="26">
        <v>2.25</v>
      </c>
      <c r="R10" s="16">
        <v>4</v>
      </c>
    </row>
    <row r="11" spans="1:36" hidden="1">
      <c r="A11" s="93" t="s">
        <v>11</v>
      </c>
      <c r="B11" s="26">
        <v>2</v>
      </c>
      <c r="C11" s="26">
        <v>4.625</v>
      </c>
      <c r="D11" s="26">
        <v>6.890625</v>
      </c>
      <c r="E11" s="26">
        <v>2.1428571428600001</v>
      </c>
      <c r="F11" s="26">
        <v>2.0408163266122468E-2</v>
      </c>
      <c r="G11" s="26">
        <v>0.14285714286000006</v>
      </c>
      <c r="H11" s="16">
        <v>9</v>
      </c>
      <c r="I11" s="16">
        <v>49</v>
      </c>
      <c r="J11" s="16">
        <v>7</v>
      </c>
      <c r="K11" s="16">
        <v>0.178571428571</v>
      </c>
      <c r="L11" s="87">
        <v>3.3176020408178877</v>
      </c>
      <c r="M11" s="16">
        <v>1.8214285714289999</v>
      </c>
      <c r="N11" s="26">
        <v>0.20340100000000005</v>
      </c>
      <c r="O11" s="26">
        <v>0.20340100000000005</v>
      </c>
      <c r="P11" s="16">
        <v>10.029888999999999</v>
      </c>
      <c r="Q11" s="26">
        <v>2.25</v>
      </c>
      <c r="R11" s="16">
        <v>12.25</v>
      </c>
    </row>
    <row r="12" spans="1:36" ht="25.5" hidden="1">
      <c r="A12" s="92" t="s">
        <v>12</v>
      </c>
      <c r="B12" s="26">
        <v>2.25</v>
      </c>
      <c r="C12" s="26">
        <v>4.90625</v>
      </c>
      <c r="D12" s="26">
        <v>7.0556640625</v>
      </c>
      <c r="E12" s="26">
        <v>2.1428571428600001</v>
      </c>
      <c r="F12" s="26">
        <v>1.1479591836122436E-2</v>
      </c>
      <c r="G12" s="26">
        <v>0.10714285713999994</v>
      </c>
      <c r="H12" s="16">
        <v>5.0999999999999996</v>
      </c>
      <c r="I12" s="16">
        <v>8.1224999999999987</v>
      </c>
      <c r="J12" s="16">
        <v>2.8499999999999996</v>
      </c>
      <c r="K12" s="16">
        <v>0.73170731707299996</v>
      </c>
      <c r="L12" s="87">
        <v>2.3052126710296679</v>
      </c>
      <c r="M12" s="16">
        <v>1.518292682927</v>
      </c>
      <c r="N12" s="26">
        <v>0.49140100000000009</v>
      </c>
      <c r="O12" s="26">
        <v>0.49140100000000009</v>
      </c>
      <c r="P12" s="16">
        <v>8.5088889999999981</v>
      </c>
      <c r="Q12" s="26">
        <v>1.5625</v>
      </c>
      <c r="R12" s="16">
        <v>10.5625</v>
      </c>
    </row>
    <row r="13" spans="1:36" ht="25.5" hidden="1">
      <c r="A13" s="92" t="s">
        <v>14</v>
      </c>
      <c r="B13" s="26">
        <v>2</v>
      </c>
      <c r="C13" s="26">
        <v>6.0625</v>
      </c>
      <c r="D13" s="26">
        <v>16.50390625</v>
      </c>
      <c r="E13" s="26">
        <v>2.1428571428600001</v>
      </c>
      <c r="F13" s="26">
        <v>2.0408163266122468E-2</v>
      </c>
      <c r="G13" s="26">
        <v>0.14285714286000006</v>
      </c>
      <c r="H13" s="16">
        <v>6.88</v>
      </c>
      <c r="I13" s="16">
        <v>23.814399999999999</v>
      </c>
      <c r="J13" s="16">
        <v>4.88</v>
      </c>
      <c r="K13" s="16">
        <v>0.484375</v>
      </c>
      <c r="L13" s="87">
        <v>2.297119140625</v>
      </c>
      <c r="M13" s="16">
        <v>1.515625</v>
      </c>
      <c r="N13" s="26">
        <v>0.20340100000000005</v>
      </c>
      <c r="O13" s="26">
        <v>0.20340100000000005</v>
      </c>
      <c r="P13" s="16">
        <v>5.2441000000000043E-2</v>
      </c>
      <c r="Q13" s="26">
        <v>2.25</v>
      </c>
      <c r="R13" s="16">
        <v>12.25</v>
      </c>
    </row>
    <row r="14" spans="1:36" hidden="1">
      <c r="A14" s="93" t="s">
        <v>15</v>
      </c>
      <c r="B14" s="26">
        <v>1.5</v>
      </c>
      <c r="C14" s="26">
        <v>4.75</v>
      </c>
      <c r="D14" s="26">
        <v>10.5625</v>
      </c>
      <c r="E14" s="26">
        <v>1.36363636364</v>
      </c>
      <c r="F14" s="26">
        <v>1.8595041321322326E-2</v>
      </c>
      <c r="G14" s="26">
        <v>0.13636363636000004</v>
      </c>
      <c r="H14" s="16">
        <v>6.88</v>
      </c>
      <c r="I14" s="16">
        <v>28.944399999999998</v>
      </c>
      <c r="J14" s="16">
        <v>5.38</v>
      </c>
      <c r="K14" s="16">
        <v>2.1875</v>
      </c>
      <c r="L14" s="87">
        <v>0.47265625</v>
      </c>
      <c r="M14" s="16">
        <v>0.6875</v>
      </c>
      <c r="N14" s="26">
        <v>2.4009999999999934E-3</v>
      </c>
      <c r="O14" s="26">
        <v>2.4009999999999934E-3</v>
      </c>
      <c r="P14" s="16">
        <v>0.53144100000000016</v>
      </c>
      <c r="Q14" s="26">
        <v>4</v>
      </c>
      <c r="R14" s="16">
        <v>16</v>
      </c>
    </row>
    <row r="15" spans="1:36" ht="25.5" hidden="1">
      <c r="A15" s="92" t="s">
        <v>18</v>
      </c>
      <c r="B15" s="26">
        <v>2.5</v>
      </c>
      <c r="C15" s="26">
        <v>5.375</v>
      </c>
      <c r="D15" s="26">
        <v>8.265625</v>
      </c>
      <c r="E15" s="26">
        <v>2.30769230769</v>
      </c>
      <c r="F15" s="26">
        <v>3.6982248521597635E-2</v>
      </c>
      <c r="G15" s="26">
        <v>0.19230769231</v>
      </c>
      <c r="H15" s="16">
        <v>9</v>
      </c>
      <c r="I15" s="16">
        <v>42.25</v>
      </c>
      <c r="J15" s="16">
        <v>6.5</v>
      </c>
      <c r="K15" s="16">
        <v>0.48295454545499999</v>
      </c>
      <c r="L15" s="87">
        <v>4.0684723657006447</v>
      </c>
      <c r="M15" s="16">
        <v>2.0170454545449998</v>
      </c>
      <c r="N15" s="26">
        <v>6.0614440000000007</v>
      </c>
      <c r="O15" s="26">
        <v>6.0368489999999992</v>
      </c>
      <c r="P15" s="16">
        <v>4.2148089999999998</v>
      </c>
      <c r="Q15" s="26">
        <v>0.25</v>
      </c>
      <c r="R15" s="16">
        <v>1</v>
      </c>
    </row>
    <row r="16" spans="1:36" hidden="1">
      <c r="A16" s="93" t="s">
        <v>19</v>
      </c>
      <c r="B16" s="26">
        <v>2.25</v>
      </c>
      <c r="C16" s="26">
        <v>5.53125</v>
      </c>
      <c r="D16" s="26">
        <v>10.7666015625</v>
      </c>
      <c r="E16" s="26">
        <v>2.7272727272699999</v>
      </c>
      <c r="F16" s="26">
        <v>0.22778925619574372</v>
      </c>
      <c r="G16" s="26">
        <v>0.47727272726999992</v>
      </c>
      <c r="H16" s="16">
        <v>9</v>
      </c>
      <c r="I16" s="16">
        <v>45.5625</v>
      </c>
      <c r="J16" s="16">
        <v>6.75</v>
      </c>
      <c r="K16" s="16">
        <v>0.208333333333</v>
      </c>
      <c r="L16" s="87">
        <v>4.1684027777791393</v>
      </c>
      <c r="M16" s="16">
        <v>2.041666666667</v>
      </c>
      <c r="N16" s="26">
        <v>4.8929440000000008</v>
      </c>
      <c r="O16" s="26">
        <v>4.8708489999999998</v>
      </c>
      <c r="P16" s="16">
        <v>3.2508089999999998</v>
      </c>
      <c r="Q16" s="26">
        <v>6.25E-2</v>
      </c>
      <c r="R16" s="16">
        <v>0.5625</v>
      </c>
    </row>
    <row r="17" spans="1:18" hidden="1">
      <c r="A17" s="92" t="s">
        <v>22</v>
      </c>
      <c r="B17" s="26">
        <v>2.75</v>
      </c>
      <c r="C17" s="26">
        <v>5.6875</v>
      </c>
      <c r="D17" s="26">
        <v>8.62890625</v>
      </c>
      <c r="E17" s="26">
        <v>3</v>
      </c>
      <c r="F17" s="26">
        <v>6.25E-2</v>
      </c>
      <c r="G17" s="26">
        <v>0.25</v>
      </c>
      <c r="H17" s="16">
        <v>6.88</v>
      </c>
      <c r="I17" s="16">
        <v>17.056899999999999</v>
      </c>
      <c r="J17" s="16">
        <v>4.13</v>
      </c>
      <c r="K17" s="16">
        <v>1.7045454545500001</v>
      </c>
      <c r="L17" s="87">
        <v>1.0929752066020659</v>
      </c>
      <c r="M17" s="16">
        <v>1.0454545454499999</v>
      </c>
      <c r="N17" s="26">
        <v>1.4424010000000003</v>
      </c>
      <c r="O17" s="26">
        <v>1.4424010000000003</v>
      </c>
      <c r="P17" s="16">
        <v>0.27144099999999988</v>
      </c>
      <c r="Q17" s="26">
        <v>0.5625</v>
      </c>
      <c r="R17" s="16">
        <v>7.5625</v>
      </c>
    </row>
    <row r="18" spans="1:18" ht="25.5" hidden="1">
      <c r="A18" s="93" t="s">
        <v>25</v>
      </c>
      <c r="B18" s="26">
        <v>2.75</v>
      </c>
      <c r="C18" s="26">
        <v>3.96875</v>
      </c>
      <c r="D18" s="26">
        <v>1.4853515625</v>
      </c>
      <c r="E18" s="26">
        <v>3</v>
      </c>
      <c r="F18" s="26">
        <v>6.25E-2</v>
      </c>
      <c r="G18" s="26">
        <v>0.25</v>
      </c>
      <c r="H18" s="16">
        <v>9</v>
      </c>
      <c r="I18" s="16">
        <v>39.0625</v>
      </c>
      <c r="J18" s="16">
        <v>6.25</v>
      </c>
      <c r="K18" s="16">
        <v>0.26315789473700002</v>
      </c>
      <c r="L18" s="87">
        <v>6.184383656508909</v>
      </c>
      <c r="M18" s="16">
        <v>2.4868421052629999</v>
      </c>
      <c r="N18" s="26">
        <v>1.4424010000000003</v>
      </c>
      <c r="O18" s="26">
        <v>1.4424010000000003</v>
      </c>
      <c r="P18" s="16">
        <v>0.27144099999999988</v>
      </c>
      <c r="Q18" s="26">
        <v>0.5625</v>
      </c>
      <c r="R18" s="16">
        <v>7.5625</v>
      </c>
    </row>
    <row r="19" spans="1:18" ht="25.5" hidden="1">
      <c r="A19" s="92" t="s">
        <v>26</v>
      </c>
      <c r="B19" s="26">
        <v>4</v>
      </c>
      <c r="C19" s="26">
        <v>4.1875</v>
      </c>
      <c r="D19" s="26">
        <v>3.515625E-2</v>
      </c>
      <c r="E19" s="26">
        <v>3</v>
      </c>
      <c r="F19" s="26">
        <v>1</v>
      </c>
      <c r="G19" s="26">
        <v>1</v>
      </c>
      <c r="H19" s="16">
        <v>6.88</v>
      </c>
      <c r="I19" s="16">
        <v>8.2943999999999996</v>
      </c>
      <c r="J19" s="16">
        <v>2.88</v>
      </c>
      <c r="K19" s="16">
        <v>0.53066037735799998</v>
      </c>
      <c r="L19" s="87">
        <v>12.036317417233734</v>
      </c>
      <c r="M19" s="16">
        <v>3.4693396226419999</v>
      </c>
      <c r="N19" s="26">
        <v>6.0074010000000007</v>
      </c>
      <c r="O19" s="26">
        <v>6.0074010000000007</v>
      </c>
      <c r="P19" s="16">
        <v>3.1364409999999996</v>
      </c>
      <c r="Q19" s="26">
        <v>0.25</v>
      </c>
      <c r="R19" s="16">
        <v>2.25</v>
      </c>
    </row>
    <row r="20" spans="1:18" ht="25.5" hidden="1">
      <c r="A20" s="92" t="s">
        <v>28</v>
      </c>
      <c r="B20" s="26">
        <v>0.25</v>
      </c>
      <c r="C20" s="26">
        <v>5.125</v>
      </c>
      <c r="D20" s="26">
        <v>23.765625</v>
      </c>
      <c r="E20" s="26">
        <v>0</v>
      </c>
      <c r="F20" s="26">
        <v>6.25E-2</v>
      </c>
      <c r="G20" s="26">
        <v>0.25</v>
      </c>
      <c r="H20" s="16">
        <v>0.83000000000000007</v>
      </c>
      <c r="I20" s="16">
        <v>0.33640000000000009</v>
      </c>
      <c r="J20" s="16">
        <v>0.58000000000000007</v>
      </c>
      <c r="K20" s="16">
        <v>0.39383561643800002</v>
      </c>
      <c r="L20" s="87">
        <v>2.0688684556099464E-2</v>
      </c>
      <c r="M20" s="16">
        <v>0.14383561643800002</v>
      </c>
      <c r="N20" s="26">
        <v>1.6874009999999999</v>
      </c>
      <c r="O20" s="26">
        <v>1.6874009999999999</v>
      </c>
      <c r="P20" s="16">
        <v>3.9164410000000003</v>
      </c>
      <c r="Q20" s="26">
        <v>10.5625</v>
      </c>
      <c r="R20" s="16">
        <v>27.5625</v>
      </c>
    </row>
    <row r="21" spans="1:18" hidden="1">
      <c r="A21" s="93" t="s">
        <v>29</v>
      </c>
      <c r="B21" s="26">
        <v>3.25</v>
      </c>
      <c r="C21" s="26">
        <v>5.625</v>
      </c>
      <c r="D21" s="26">
        <v>5.640625</v>
      </c>
      <c r="E21" s="26">
        <v>3</v>
      </c>
      <c r="F21" s="26">
        <v>6.25E-2</v>
      </c>
      <c r="G21" s="26">
        <v>0.25</v>
      </c>
      <c r="H21" s="16">
        <v>6.88</v>
      </c>
      <c r="I21" s="16">
        <v>13.1769</v>
      </c>
      <c r="J21" s="16">
        <v>3.63</v>
      </c>
      <c r="K21" s="16">
        <v>1.4772727272699999</v>
      </c>
      <c r="L21" s="87">
        <v>3.1425619834807441</v>
      </c>
      <c r="M21" s="16">
        <v>1.7727272727300001</v>
      </c>
      <c r="N21" s="26">
        <v>10.316944000000001</v>
      </c>
      <c r="O21" s="26">
        <v>10.284848999999999</v>
      </c>
      <c r="P21" s="16">
        <v>7.8568089999999993</v>
      </c>
      <c r="Q21" s="26">
        <v>1.5625</v>
      </c>
      <c r="R21" s="16">
        <v>3.0625</v>
      </c>
    </row>
    <row r="22" spans="1:18" hidden="1">
      <c r="A22" s="93" t="s">
        <v>31</v>
      </c>
      <c r="B22" s="26">
        <v>6</v>
      </c>
      <c r="C22" s="26">
        <v>5.625</v>
      </c>
      <c r="D22" s="26">
        <v>0.140625</v>
      </c>
      <c r="E22" s="26">
        <v>6</v>
      </c>
      <c r="F22" s="26">
        <v>0</v>
      </c>
      <c r="G22" s="26">
        <v>0</v>
      </c>
      <c r="H22" s="16">
        <v>1.4299999999999997</v>
      </c>
      <c r="I22" s="16">
        <v>20.884900000000002</v>
      </c>
      <c r="J22" s="16">
        <v>4.57</v>
      </c>
      <c r="K22" s="16">
        <v>0.68965517241399998</v>
      </c>
      <c r="L22" s="87">
        <v>28.199762187869389</v>
      </c>
      <c r="M22" s="16">
        <v>5.3103448275860003</v>
      </c>
      <c r="N22" s="26">
        <v>19.811401000000004</v>
      </c>
      <c r="O22" s="26">
        <v>19.811401000000004</v>
      </c>
      <c r="P22" s="16">
        <v>15.555135999999999</v>
      </c>
      <c r="Q22" s="26">
        <v>6.25</v>
      </c>
      <c r="R22" s="16">
        <v>0.25</v>
      </c>
    </row>
    <row r="23" spans="1:18" hidden="1">
      <c r="A23" s="92" t="s">
        <v>32</v>
      </c>
      <c r="B23" s="26">
        <v>3.25</v>
      </c>
      <c r="C23" s="26">
        <v>4.84375</v>
      </c>
      <c r="D23" s="26">
        <v>2.5400390625</v>
      </c>
      <c r="E23" s="26">
        <v>3.75</v>
      </c>
      <c r="F23" s="26">
        <v>0.25</v>
      </c>
      <c r="G23" s="26">
        <v>0.5</v>
      </c>
      <c r="H23" s="16">
        <v>5.5299999999999994</v>
      </c>
      <c r="I23" s="16">
        <v>5.1983999999999968</v>
      </c>
      <c r="J23" s="16">
        <v>2.2799999999999994</v>
      </c>
      <c r="K23" s="16">
        <v>1.2053571428600001</v>
      </c>
      <c r="L23" s="87">
        <v>4.1805644132536219</v>
      </c>
      <c r="M23" s="16">
        <v>2.0446428571399999</v>
      </c>
      <c r="N23" s="26">
        <v>10.3041</v>
      </c>
      <c r="O23" s="26">
        <v>10.284848999999999</v>
      </c>
      <c r="P23" s="16">
        <v>7.8568089999999993</v>
      </c>
      <c r="Q23" s="26">
        <v>1.5625</v>
      </c>
      <c r="R23" s="16">
        <v>1.5625</v>
      </c>
    </row>
    <row r="24" spans="1:18" ht="25.5" hidden="1">
      <c r="A24" s="93" t="s">
        <v>33</v>
      </c>
      <c r="B24" s="26">
        <v>1.25</v>
      </c>
      <c r="C24" s="26">
        <v>5.1875</v>
      </c>
      <c r="D24" s="26">
        <v>15.50390625</v>
      </c>
      <c r="E24" s="26">
        <v>1.2</v>
      </c>
      <c r="F24" s="26">
        <v>2.5000000000000044E-3</v>
      </c>
      <c r="G24" s="26">
        <v>5.0000000000000044E-2</v>
      </c>
      <c r="H24" s="16">
        <v>6.05</v>
      </c>
      <c r="I24" s="16">
        <v>23.04</v>
      </c>
      <c r="J24" s="16">
        <v>4.8</v>
      </c>
      <c r="K24" s="16">
        <v>0.323275862069</v>
      </c>
      <c r="L24" s="87">
        <v>0.85881762782395521</v>
      </c>
      <c r="M24" s="16">
        <v>0.92672413793100006</v>
      </c>
      <c r="N24" s="26">
        <v>8.9400999999999953E-2</v>
      </c>
      <c r="O24" s="26">
        <v>8.9400999999999953E-2</v>
      </c>
      <c r="P24" s="16">
        <v>0.6496360000000001</v>
      </c>
      <c r="Q24" s="26">
        <v>5.0625</v>
      </c>
      <c r="R24" s="16">
        <v>18.0625</v>
      </c>
    </row>
    <row r="25" spans="1:18" hidden="1">
      <c r="A25" s="93" t="s">
        <v>35</v>
      </c>
      <c r="B25" s="26">
        <v>3.25</v>
      </c>
      <c r="C25" s="26">
        <v>5.21875</v>
      </c>
      <c r="D25" s="26">
        <v>3.8759765625</v>
      </c>
      <c r="E25" s="26">
        <v>2.30769230769</v>
      </c>
      <c r="F25" s="26">
        <v>0.88794378698659759</v>
      </c>
      <c r="G25" s="26">
        <v>0.94230769231</v>
      </c>
      <c r="H25" s="16">
        <v>6.1966666666699997</v>
      </c>
      <c r="I25" s="16">
        <v>8.6828444444640862</v>
      </c>
      <c r="J25" s="16">
        <v>2.9466666666699997</v>
      </c>
      <c r="K25" s="16">
        <v>1.81034482759</v>
      </c>
      <c r="L25" s="87">
        <v>2.0726070154468665</v>
      </c>
      <c r="M25" s="16">
        <v>1.43965517241</v>
      </c>
      <c r="N25" s="26">
        <v>2.8934010000000003</v>
      </c>
      <c r="O25" s="26">
        <v>2.8934010000000003</v>
      </c>
      <c r="P25" s="16">
        <v>1.4256359999999999</v>
      </c>
      <c r="Q25" s="26">
        <v>6.25E-2</v>
      </c>
      <c r="R25" s="16">
        <v>5.0625</v>
      </c>
    </row>
    <row r="26" spans="1:18" hidden="1">
      <c r="A26" s="92" t="s">
        <v>36</v>
      </c>
      <c r="B26" s="26">
        <v>4.25</v>
      </c>
      <c r="C26" s="26">
        <v>4.84375</v>
      </c>
      <c r="D26" s="26">
        <v>0.3525390625</v>
      </c>
      <c r="E26" s="26">
        <v>2.4</v>
      </c>
      <c r="F26" s="26">
        <v>3.4225000000000003</v>
      </c>
      <c r="G26" s="26">
        <v>1.85</v>
      </c>
      <c r="H26" s="16">
        <v>6.88</v>
      </c>
      <c r="I26" s="16">
        <v>6.9168999999999992</v>
      </c>
      <c r="J26" s="16">
        <v>2.63</v>
      </c>
      <c r="K26" s="16">
        <v>1.80555555556</v>
      </c>
      <c r="L26" s="87">
        <v>5.975308641953581</v>
      </c>
      <c r="M26" s="16">
        <v>2.4444444444400002</v>
      </c>
      <c r="N26" s="26">
        <v>17.7241</v>
      </c>
      <c r="O26" s="26">
        <v>17.698848999999999</v>
      </c>
      <c r="P26" s="16">
        <v>14.462809</v>
      </c>
      <c r="Q26" s="26">
        <v>5.0625</v>
      </c>
      <c r="R26" s="16">
        <v>5.0625</v>
      </c>
    </row>
    <row r="27" spans="1:18" hidden="1">
      <c r="A27" s="93" t="s">
        <v>37</v>
      </c>
      <c r="B27" s="26">
        <v>2.5</v>
      </c>
      <c r="C27" s="26">
        <v>4.90625</v>
      </c>
      <c r="D27" s="26">
        <v>5.7900390625</v>
      </c>
      <c r="E27" s="26">
        <v>1.875</v>
      </c>
      <c r="F27" s="26">
        <v>0.390625</v>
      </c>
      <c r="G27" s="26">
        <v>0.625</v>
      </c>
      <c r="H27" s="16">
        <v>3.8650000000000002</v>
      </c>
      <c r="I27" s="16">
        <v>1.8632250000000006</v>
      </c>
      <c r="J27" s="16">
        <v>1.3650000000000002</v>
      </c>
      <c r="K27" s="16">
        <v>1.1607142857099999</v>
      </c>
      <c r="L27" s="87">
        <v>1.7936862245012757</v>
      </c>
      <c r="M27" s="16">
        <v>1.3392857142900001</v>
      </c>
      <c r="N27" s="26">
        <v>0.90440100000000012</v>
      </c>
      <c r="O27" s="26">
        <v>0.90440100000000012</v>
      </c>
      <c r="P27" s="16">
        <v>0.19713599999999995</v>
      </c>
      <c r="Q27" s="26">
        <v>1</v>
      </c>
      <c r="R27" s="16">
        <v>9</v>
      </c>
    </row>
    <row r="28" spans="1:18" hidden="1">
      <c r="A28" s="93" t="s">
        <v>39</v>
      </c>
      <c r="B28" s="26">
        <v>2.5</v>
      </c>
      <c r="C28" s="26">
        <v>4.5625</v>
      </c>
      <c r="D28" s="26">
        <v>4.25390625</v>
      </c>
      <c r="E28" s="26">
        <v>2.30769230769</v>
      </c>
      <c r="F28" s="26">
        <v>3.6982248521597635E-2</v>
      </c>
      <c r="G28" s="26">
        <v>0.19230769231</v>
      </c>
      <c r="H28" s="16">
        <v>9</v>
      </c>
      <c r="I28" s="16">
        <v>42.25</v>
      </c>
      <c r="J28" s="16">
        <v>6.5</v>
      </c>
      <c r="K28" s="16">
        <v>0.16304347826099999</v>
      </c>
      <c r="L28" s="87">
        <v>5.4613657844984447</v>
      </c>
      <c r="M28" s="16">
        <v>2.3369565217389998</v>
      </c>
      <c r="N28" s="26">
        <v>0.90440100000000012</v>
      </c>
      <c r="O28" s="26">
        <v>0.90440100000000012</v>
      </c>
      <c r="P28" s="16">
        <v>0.19713599999999995</v>
      </c>
      <c r="Q28" s="26">
        <v>1</v>
      </c>
      <c r="R28" s="16">
        <v>9</v>
      </c>
    </row>
    <row r="29" spans="1:18" hidden="1">
      <c r="A29" s="92" t="s">
        <v>40</v>
      </c>
      <c r="B29" s="26">
        <v>4.25</v>
      </c>
      <c r="C29" s="26">
        <v>4.6875</v>
      </c>
      <c r="D29" s="26">
        <v>0.19140625</v>
      </c>
      <c r="E29" s="26">
        <v>4.2857142857100001</v>
      </c>
      <c r="F29" s="26">
        <v>1.2755102037755193E-3</v>
      </c>
      <c r="G29" s="26">
        <v>3.5714285710000127E-2</v>
      </c>
      <c r="H29" s="16">
        <v>9</v>
      </c>
      <c r="I29" s="16">
        <v>22.5625</v>
      </c>
      <c r="J29" s="16">
        <v>4.75</v>
      </c>
      <c r="K29" s="16">
        <v>0.119047619048</v>
      </c>
      <c r="L29" s="87">
        <v>17.064767573693</v>
      </c>
      <c r="M29" s="16">
        <v>4.1309523809520003</v>
      </c>
      <c r="N29" s="26">
        <v>7.295401</v>
      </c>
      <c r="O29" s="26">
        <v>7.295401</v>
      </c>
      <c r="P29" s="16">
        <v>4.8136359999999998</v>
      </c>
      <c r="Q29" s="26">
        <v>0.5625</v>
      </c>
      <c r="R29" s="16">
        <v>1.5625</v>
      </c>
    </row>
    <row r="30" spans="1:18" ht="25.5" hidden="1">
      <c r="A30" s="92" t="s">
        <v>42</v>
      </c>
      <c r="B30" s="26">
        <v>3</v>
      </c>
      <c r="C30" s="26">
        <v>5.4375</v>
      </c>
      <c r="D30" s="26">
        <v>5.94140625</v>
      </c>
      <c r="E30" s="26">
        <v>2.7272727272699999</v>
      </c>
      <c r="F30" s="26">
        <v>7.4380165290743844E-2</v>
      </c>
      <c r="G30" s="26">
        <v>0.27272727273000008</v>
      </c>
      <c r="H30" s="16">
        <v>9</v>
      </c>
      <c r="I30" s="16">
        <v>36</v>
      </c>
      <c r="J30" s="16">
        <v>6</v>
      </c>
      <c r="K30" s="16">
        <v>0.20491803278699999</v>
      </c>
      <c r="L30" s="87">
        <v>7.8124832034392941</v>
      </c>
      <c r="M30" s="16">
        <v>2.7950819672130001</v>
      </c>
      <c r="N30" s="26">
        <v>2.1054010000000001</v>
      </c>
      <c r="O30" s="26">
        <v>2.1054010000000001</v>
      </c>
      <c r="P30" s="16">
        <v>0.89113599999999993</v>
      </c>
      <c r="Q30" s="26">
        <v>0.25</v>
      </c>
      <c r="R30" s="16">
        <v>6.25</v>
      </c>
    </row>
    <row r="31" spans="1:18" hidden="1">
      <c r="A31" s="93" t="s">
        <v>49</v>
      </c>
      <c r="B31" s="26">
        <v>2.25</v>
      </c>
      <c r="C31" s="26">
        <v>4.9375</v>
      </c>
      <c r="D31" s="26">
        <v>7.22265625</v>
      </c>
      <c r="E31" s="26">
        <v>2.7272727272699999</v>
      </c>
      <c r="F31" s="26">
        <v>0.22778925619574372</v>
      </c>
      <c r="G31" s="26">
        <v>0.47727272726999992</v>
      </c>
      <c r="H31" s="16">
        <v>9</v>
      </c>
      <c r="I31" s="16">
        <v>45.5625</v>
      </c>
      <c r="J31" s="16">
        <v>6.75</v>
      </c>
      <c r="K31" s="16">
        <v>0.19607843137299999</v>
      </c>
      <c r="L31" s="87">
        <v>4.2185938100711962</v>
      </c>
      <c r="M31" s="16">
        <v>2.053921568627</v>
      </c>
      <c r="N31" s="26">
        <v>0.49140100000000009</v>
      </c>
      <c r="O31" s="26">
        <v>0.49140100000000009</v>
      </c>
      <c r="P31" s="16">
        <v>3.7635999999999982E-2</v>
      </c>
      <c r="Q31" s="26">
        <v>1.5625</v>
      </c>
      <c r="R31" s="16">
        <v>10.5625</v>
      </c>
    </row>
    <row r="32" spans="1:18" hidden="1">
      <c r="A32" s="92" t="s">
        <v>50</v>
      </c>
      <c r="B32" s="26">
        <v>5</v>
      </c>
      <c r="C32" s="26">
        <v>5.1875</v>
      </c>
      <c r="D32" s="26">
        <v>3.515625E-2</v>
      </c>
      <c r="E32" s="26">
        <v>6</v>
      </c>
      <c r="F32" s="26">
        <v>1</v>
      </c>
      <c r="G32" s="26">
        <v>1</v>
      </c>
      <c r="H32" s="16">
        <v>9</v>
      </c>
      <c r="I32" s="16">
        <v>16</v>
      </c>
      <c r="J32" s="16">
        <v>4</v>
      </c>
      <c r="K32" s="16">
        <v>0.15625</v>
      </c>
      <c r="L32" s="87">
        <v>23.4619140625</v>
      </c>
      <c r="M32" s="16">
        <v>4.84375</v>
      </c>
      <c r="N32" s="26">
        <v>11.909401000000001</v>
      </c>
      <c r="O32" s="26">
        <v>11.909401000000001</v>
      </c>
      <c r="P32" s="16">
        <v>8.6671359999999993</v>
      </c>
      <c r="Q32" s="26">
        <v>2.25</v>
      </c>
      <c r="R32" s="16">
        <v>0.25</v>
      </c>
    </row>
    <row r="33" spans="1:18" ht="38.25" hidden="1">
      <c r="A33" s="92" t="s">
        <v>52</v>
      </c>
      <c r="B33" s="26">
        <v>3.25</v>
      </c>
      <c r="C33" s="26">
        <v>5.375</v>
      </c>
      <c r="D33" s="26">
        <v>4.515625</v>
      </c>
      <c r="E33" s="26">
        <v>2.5</v>
      </c>
      <c r="F33" s="26">
        <v>0.5625</v>
      </c>
      <c r="G33" s="26">
        <v>0.75</v>
      </c>
      <c r="H33" s="16">
        <v>4.1399999999999997</v>
      </c>
      <c r="I33" s="16">
        <v>0.79209999999999947</v>
      </c>
      <c r="J33" s="16">
        <v>0.88999999999999968</v>
      </c>
      <c r="K33" s="16">
        <v>0.67857142857099995</v>
      </c>
      <c r="L33" s="87">
        <v>6.6122448979613884</v>
      </c>
      <c r="M33" s="16">
        <v>2.5714285714290002</v>
      </c>
      <c r="N33" s="26">
        <v>2.8934010000000003</v>
      </c>
      <c r="O33" s="26">
        <v>2.8934010000000003</v>
      </c>
      <c r="P33" s="16">
        <v>1.4256359999999999</v>
      </c>
      <c r="Q33" s="26">
        <v>6.25E-2</v>
      </c>
      <c r="R33" s="16">
        <v>5.0625</v>
      </c>
    </row>
    <row r="34" spans="1:18" hidden="1">
      <c r="A34" s="93" t="s">
        <v>53</v>
      </c>
      <c r="B34" s="26">
        <v>5.75</v>
      </c>
      <c r="C34" s="26">
        <v>3.96875</v>
      </c>
      <c r="D34" s="26">
        <v>3.1728515625</v>
      </c>
      <c r="E34" s="26">
        <v>6</v>
      </c>
      <c r="F34" s="26">
        <v>6.25E-2</v>
      </c>
      <c r="G34" s="26">
        <v>0.25</v>
      </c>
      <c r="H34" s="16">
        <v>9</v>
      </c>
      <c r="I34" s="16">
        <v>10.5625</v>
      </c>
      <c r="J34" s="16">
        <v>3.25</v>
      </c>
      <c r="K34" s="16">
        <v>0.35714285714299998</v>
      </c>
      <c r="L34" s="87">
        <v>29.082908163263767</v>
      </c>
      <c r="M34" s="16">
        <v>5.3928571428570002</v>
      </c>
      <c r="N34" s="26">
        <v>32.604100000000003</v>
      </c>
      <c r="O34" s="26">
        <v>32.569848999999998</v>
      </c>
      <c r="P34" s="16">
        <v>28.121808999999999</v>
      </c>
      <c r="Q34" s="26">
        <v>14.0625</v>
      </c>
      <c r="R34" s="16">
        <v>14.0625</v>
      </c>
    </row>
    <row r="35" spans="1:18" ht="25.5" hidden="1">
      <c r="A35" s="92" t="s">
        <v>58</v>
      </c>
      <c r="B35" s="26">
        <v>2</v>
      </c>
      <c r="C35" s="26">
        <v>5.15625</v>
      </c>
      <c r="D35" s="26">
        <v>9.9619140625</v>
      </c>
      <c r="E35" s="26">
        <v>1.25</v>
      </c>
      <c r="F35" s="26">
        <v>0.5625</v>
      </c>
      <c r="G35" s="26">
        <v>0.75</v>
      </c>
      <c r="H35" s="16">
        <v>3.1500000000000004</v>
      </c>
      <c r="I35" s="16">
        <v>1.3225000000000009</v>
      </c>
      <c r="J35" s="16">
        <v>1.1500000000000004</v>
      </c>
      <c r="K35" s="16">
        <v>0.28017241379300001</v>
      </c>
      <c r="L35" s="87">
        <v>2.9578069262785962</v>
      </c>
      <c r="M35" s="16">
        <v>1.719827586207</v>
      </c>
      <c r="N35" s="26">
        <v>0.20340100000000005</v>
      </c>
      <c r="O35" s="26">
        <v>0.20340100000000005</v>
      </c>
      <c r="P35" s="16">
        <v>3.1360000000000055E-3</v>
      </c>
      <c r="Q35" s="26">
        <v>2.25</v>
      </c>
      <c r="R35" s="16">
        <v>12.25</v>
      </c>
    </row>
    <row r="36" spans="1:18" ht="38.25" hidden="1">
      <c r="A36" s="93" t="s">
        <v>59</v>
      </c>
      <c r="B36" s="26">
        <v>2.25</v>
      </c>
      <c r="C36" s="26">
        <v>3.9375</v>
      </c>
      <c r="D36" s="26">
        <v>2.84765625</v>
      </c>
      <c r="E36" s="26">
        <v>3.75</v>
      </c>
      <c r="F36" s="26">
        <v>2.25</v>
      </c>
      <c r="G36" s="26">
        <v>1.5</v>
      </c>
      <c r="H36" s="16">
        <v>9</v>
      </c>
      <c r="I36" s="16">
        <v>45.5625</v>
      </c>
      <c r="J36" s="16">
        <v>6.75</v>
      </c>
      <c r="K36" s="16">
        <v>0.47330097087400003</v>
      </c>
      <c r="L36" s="87">
        <v>3.1566594400972714</v>
      </c>
      <c r="M36" s="16">
        <v>1.7766990291260001</v>
      </c>
      <c r="N36" s="26">
        <v>0.49140100000000009</v>
      </c>
      <c r="O36" s="26">
        <v>0.49140100000000009</v>
      </c>
      <c r="P36" s="16">
        <v>3.7635999999999982E-2</v>
      </c>
      <c r="Q36" s="26">
        <v>1.5625</v>
      </c>
      <c r="R36" s="16">
        <v>10.5625</v>
      </c>
    </row>
    <row r="37" spans="1:18" ht="25.5" hidden="1">
      <c r="A37" s="92" t="s">
        <v>60</v>
      </c>
      <c r="B37" s="26">
        <v>2</v>
      </c>
      <c r="C37" s="26">
        <v>4.46875</v>
      </c>
      <c r="D37" s="26">
        <v>6.0947265625</v>
      </c>
      <c r="E37" s="26">
        <v>3</v>
      </c>
      <c r="F37" s="26">
        <v>1</v>
      </c>
      <c r="G37" s="26">
        <v>1</v>
      </c>
      <c r="H37" s="16">
        <v>3.4749999999999996</v>
      </c>
      <c r="I37" s="16">
        <v>2.1756249999999988</v>
      </c>
      <c r="J37" s="16">
        <v>1.4749999999999996</v>
      </c>
      <c r="K37" s="16">
        <v>1.19318181818</v>
      </c>
      <c r="L37" s="87">
        <v>0.65095557851533059</v>
      </c>
      <c r="M37" s="16">
        <v>0.80681818181999998</v>
      </c>
      <c r="N37" s="26">
        <v>0.20340100000000005</v>
      </c>
      <c r="O37" s="26">
        <v>0.20340100000000005</v>
      </c>
      <c r="P37" s="16">
        <v>3.1360000000000055E-3</v>
      </c>
      <c r="Q37" s="26">
        <v>2.25</v>
      </c>
      <c r="R37" s="16">
        <v>12.25</v>
      </c>
    </row>
    <row r="38" spans="1:18" hidden="1">
      <c r="A38" s="93" t="s">
        <v>65</v>
      </c>
      <c r="B38" s="26">
        <v>2.25</v>
      </c>
      <c r="C38" s="26">
        <v>4.84375</v>
      </c>
      <c r="D38" s="26">
        <v>6.7275390625</v>
      </c>
      <c r="E38" s="26">
        <v>3.75</v>
      </c>
      <c r="F38" s="26">
        <v>2.25</v>
      </c>
      <c r="G38" s="26">
        <v>1.5</v>
      </c>
      <c r="H38" s="16">
        <v>9</v>
      </c>
      <c r="I38" s="16">
        <v>45.5625</v>
      </c>
      <c r="J38" s="16">
        <v>6.75</v>
      </c>
      <c r="K38" s="16">
        <v>0.39772727272699998</v>
      </c>
      <c r="L38" s="87">
        <v>3.4309142561993573</v>
      </c>
      <c r="M38" s="16">
        <v>1.852272727273</v>
      </c>
      <c r="N38" s="26">
        <v>0.49140100000000009</v>
      </c>
      <c r="O38" s="26">
        <v>0.49140100000000009</v>
      </c>
      <c r="P38" s="16">
        <v>3.7635999999999982E-2</v>
      </c>
      <c r="Q38" s="26">
        <v>1.5625</v>
      </c>
      <c r="R38" s="16">
        <v>10.5625</v>
      </c>
    </row>
    <row r="39" spans="1:18" ht="38.25" hidden="1">
      <c r="A39" s="92" t="s">
        <v>66</v>
      </c>
      <c r="B39" s="26">
        <v>0.75</v>
      </c>
      <c r="C39" s="26">
        <v>4.4375</v>
      </c>
      <c r="D39" s="26">
        <v>13.59765625</v>
      </c>
      <c r="E39" s="26">
        <v>2.5</v>
      </c>
      <c r="F39" s="26">
        <v>3.0625</v>
      </c>
      <c r="G39" s="26">
        <v>1.75</v>
      </c>
      <c r="H39" s="16">
        <v>1.5300000000000002</v>
      </c>
      <c r="I39" s="16">
        <v>0.60840000000000038</v>
      </c>
      <c r="J39" s="16">
        <v>0.78000000000000025</v>
      </c>
      <c r="K39" s="16">
        <v>9.8039215686300002E-2</v>
      </c>
      <c r="L39" s="87">
        <v>0.42505286428293482</v>
      </c>
      <c r="M39" s="16">
        <v>0.65196078431369997</v>
      </c>
      <c r="N39" s="26">
        <v>0.63840099999999989</v>
      </c>
      <c r="O39" s="26">
        <v>0.63840099999999989</v>
      </c>
      <c r="P39" s="16">
        <v>1.7056360000000002</v>
      </c>
      <c r="Q39" s="26">
        <v>7.5625</v>
      </c>
      <c r="R39" s="16">
        <v>22.5625</v>
      </c>
    </row>
    <row r="40" spans="1:18" hidden="1">
      <c r="A40" s="93" t="s">
        <v>67</v>
      </c>
      <c r="B40" s="26">
        <v>2.5</v>
      </c>
      <c r="C40" s="26">
        <v>5.46875</v>
      </c>
      <c r="D40" s="26">
        <v>8.8134765625</v>
      </c>
      <c r="E40" s="26">
        <v>3.75</v>
      </c>
      <c r="F40" s="26">
        <v>1.5625</v>
      </c>
      <c r="G40" s="26">
        <v>1.25</v>
      </c>
      <c r="H40" s="16">
        <v>9</v>
      </c>
      <c r="I40" s="16">
        <v>42.25</v>
      </c>
      <c r="J40" s="16">
        <v>6.5</v>
      </c>
      <c r="K40" s="16">
        <v>0.36111111111100003</v>
      </c>
      <c r="L40" s="87">
        <v>4.57484567901282</v>
      </c>
      <c r="M40" s="16">
        <v>2.1388888888889999</v>
      </c>
      <c r="N40" s="26">
        <v>0.90440100000000012</v>
      </c>
      <c r="O40" s="26">
        <v>0.90440100000000012</v>
      </c>
      <c r="P40" s="16">
        <v>0.19713599999999995</v>
      </c>
      <c r="Q40" s="26">
        <v>1</v>
      </c>
      <c r="R40" s="16">
        <v>9</v>
      </c>
    </row>
    <row r="41" spans="1:18" ht="25.5" hidden="1">
      <c r="A41" s="93" t="s">
        <v>69</v>
      </c>
      <c r="B41" s="26">
        <v>4.75</v>
      </c>
      <c r="C41" s="26">
        <v>4.5</v>
      </c>
      <c r="D41" s="26">
        <v>6.25E-2</v>
      </c>
      <c r="E41" s="26">
        <v>4.2857142857100001</v>
      </c>
      <c r="F41" s="26">
        <v>0.21556122449377541</v>
      </c>
      <c r="G41" s="26">
        <v>0.46428571428999987</v>
      </c>
      <c r="H41" s="16">
        <v>4.415</v>
      </c>
      <c r="I41" s="16">
        <v>0.11222499999999998</v>
      </c>
      <c r="J41" s="16">
        <v>0.33499999999999996</v>
      </c>
      <c r="K41" s="16">
        <v>1.3169642857099999</v>
      </c>
      <c r="L41" s="87">
        <v>11.785734215590649</v>
      </c>
      <c r="M41" s="16">
        <v>3.4330357142899999</v>
      </c>
      <c r="N41" s="26">
        <v>10.246401000000001</v>
      </c>
      <c r="O41" s="26">
        <v>10.246401000000001</v>
      </c>
      <c r="P41" s="16">
        <v>7.2576359999999998</v>
      </c>
      <c r="Q41" s="26">
        <v>1.5625</v>
      </c>
      <c r="R41" s="16">
        <v>0.5625</v>
      </c>
    </row>
    <row r="42" spans="1:18" ht="25.5" hidden="1">
      <c r="A42" s="92" t="s">
        <v>70</v>
      </c>
      <c r="B42" s="26">
        <v>2.5</v>
      </c>
      <c r="C42" s="26">
        <v>5.25</v>
      </c>
      <c r="D42" s="26">
        <v>7.5625</v>
      </c>
      <c r="E42" s="26">
        <v>4.2857142857100001</v>
      </c>
      <c r="F42" s="26">
        <v>3.1887755101887758</v>
      </c>
      <c r="G42" s="26">
        <v>1.7857142857100001</v>
      </c>
      <c r="H42" s="16">
        <v>5.33</v>
      </c>
      <c r="I42" s="16">
        <v>8.0089000000000006</v>
      </c>
      <c r="J42" s="16">
        <v>2.83</v>
      </c>
      <c r="K42" s="16">
        <v>1.1328125</v>
      </c>
      <c r="L42" s="87">
        <v>1.86920166015625</v>
      </c>
      <c r="M42" s="16">
        <v>1.3671875</v>
      </c>
      <c r="N42" s="26">
        <v>0.90440100000000012</v>
      </c>
      <c r="O42" s="26">
        <v>0.90440100000000012</v>
      </c>
      <c r="P42" s="16">
        <v>0.19713599999999995</v>
      </c>
      <c r="Q42" s="26">
        <v>1</v>
      </c>
      <c r="R42" s="16">
        <v>9</v>
      </c>
    </row>
    <row r="43" spans="1:18" hidden="1">
      <c r="A43" s="93" t="s">
        <v>71</v>
      </c>
      <c r="B43" s="26">
        <v>2.25</v>
      </c>
      <c r="C43" s="26">
        <v>5.78125</v>
      </c>
      <c r="D43" s="26">
        <v>12.4697265625</v>
      </c>
      <c r="E43" s="26">
        <v>1.15384615385</v>
      </c>
      <c r="F43" s="26">
        <v>1.2015532544294378</v>
      </c>
      <c r="G43" s="26">
        <v>1.09615384615</v>
      </c>
      <c r="H43" s="16">
        <v>6.88</v>
      </c>
      <c r="I43" s="16">
        <v>21.436899999999998</v>
      </c>
      <c r="J43" s="16">
        <v>4.63</v>
      </c>
      <c r="K43" s="16">
        <v>1.9642857142900001</v>
      </c>
      <c r="L43" s="87">
        <v>8.1632653058775456E-2</v>
      </c>
      <c r="M43" s="16">
        <v>0.2857142857099999</v>
      </c>
      <c r="N43" s="26">
        <v>0.49140100000000009</v>
      </c>
      <c r="O43" s="26">
        <v>0.49140100000000009</v>
      </c>
      <c r="P43" s="16">
        <v>3.7635999999999982E-2</v>
      </c>
      <c r="Q43" s="26">
        <v>1.5625</v>
      </c>
      <c r="R43" s="16">
        <v>10.5625</v>
      </c>
    </row>
    <row r="44" spans="1:18" ht="25.5" hidden="1">
      <c r="A44" s="92" t="s">
        <v>72</v>
      </c>
      <c r="B44" s="26">
        <v>2.75</v>
      </c>
      <c r="C44" s="26">
        <v>3.84375</v>
      </c>
      <c r="D44" s="26">
        <v>1.1962890625</v>
      </c>
      <c r="E44" s="26">
        <v>1.875</v>
      </c>
      <c r="F44" s="26">
        <v>0.765625</v>
      </c>
      <c r="G44" s="26">
        <v>0.875</v>
      </c>
      <c r="H44" s="16">
        <v>6.88</v>
      </c>
      <c r="I44" s="16">
        <v>17.056899999999999</v>
      </c>
      <c r="J44" s="16">
        <v>4.13</v>
      </c>
      <c r="K44" s="16">
        <v>1.0416666666700001</v>
      </c>
      <c r="L44" s="87">
        <v>2.9184027777663886</v>
      </c>
      <c r="M44" s="16">
        <v>1.7083333333299999</v>
      </c>
      <c r="N44" s="26">
        <v>1.4520250000000001</v>
      </c>
      <c r="O44" s="26">
        <v>1.4737959999999999</v>
      </c>
      <c r="P44" s="16">
        <v>5.8418889999999992</v>
      </c>
      <c r="Q44" s="26">
        <v>7.5625</v>
      </c>
      <c r="R44" s="16">
        <v>7.5625</v>
      </c>
    </row>
    <row r="45" spans="1:18" ht="25.5" hidden="1">
      <c r="A45" s="93" t="s">
        <v>73</v>
      </c>
      <c r="B45" s="26">
        <v>0</v>
      </c>
      <c r="C45" s="26">
        <v>5.4375</v>
      </c>
      <c r="D45" s="26">
        <v>29.56640625</v>
      </c>
      <c r="E45" s="26">
        <v>1.6666666666700001</v>
      </c>
      <c r="F45" s="26">
        <v>2.7777777777888892</v>
      </c>
      <c r="G45" s="26">
        <v>1.6666666666700001</v>
      </c>
      <c r="H45" s="16">
        <v>4.1849999999999996</v>
      </c>
      <c r="I45" s="16">
        <v>17.514224999999996</v>
      </c>
      <c r="J45" s="16">
        <v>4.1849999999999996</v>
      </c>
      <c r="K45" s="16">
        <v>1.3333333333299999</v>
      </c>
      <c r="L45" s="87">
        <v>1.7777777777688888</v>
      </c>
      <c r="M45" s="16">
        <v>1.3333333333299999</v>
      </c>
      <c r="N45" s="26">
        <v>2.3994009999999997</v>
      </c>
      <c r="O45" s="26">
        <v>2.3994009999999997</v>
      </c>
      <c r="P45" s="16">
        <v>4.2271359999999998</v>
      </c>
      <c r="Q45" s="26">
        <v>12.25</v>
      </c>
      <c r="R45" s="16">
        <v>30.25</v>
      </c>
    </row>
    <row r="46" spans="1:18" ht="25.5" hidden="1">
      <c r="A46" s="92" t="s">
        <v>74</v>
      </c>
      <c r="B46" s="26">
        <v>4.25</v>
      </c>
      <c r="C46" s="26">
        <v>5.8125</v>
      </c>
      <c r="D46" s="26">
        <v>2.44140625</v>
      </c>
      <c r="E46" s="26">
        <v>2.30769230769</v>
      </c>
      <c r="F46" s="26">
        <v>3.7725591716065976</v>
      </c>
      <c r="G46" s="26">
        <v>1.94230769231</v>
      </c>
      <c r="H46" s="16">
        <v>4.2750000000000004</v>
      </c>
      <c r="I46" s="16">
        <v>6.2500000000001779E-4</v>
      </c>
      <c r="J46" s="16">
        <v>2.5000000000000355E-2</v>
      </c>
      <c r="K46" s="16">
        <v>0.90163934426199999</v>
      </c>
      <c r="L46" s="87">
        <v>11.21151908089421</v>
      </c>
      <c r="M46" s="16">
        <v>3.3483606557379999</v>
      </c>
      <c r="N46" s="26">
        <v>17.64</v>
      </c>
      <c r="O46" s="26">
        <v>17.698848999999999</v>
      </c>
      <c r="P46" s="16">
        <v>14.462809</v>
      </c>
      <c r="Q46" s="26">
        <v>5.0625</v>
      </c>
      <c r="R46" s="16">
        <v>7.5625</v>
      </c>
    </row>
    <row r="47" spans="1:18" ht="25.5" hidden="1">
      <c r="A47" s="93" t="s">
        <v>75</v>
      </c>
      <c r="B47" s="26">
        <v>2.25</v>
      </c>
      <c r="C47" s="26">
        <v>5.65625</v>
      </c>
      <c r="D47" s="26">
        <v>11.6025390625</v>
      </c>
      <c r="E47" s="26">
        <v>1.7647058823499999</v>
      </c>
      <c r="F47" s="26">
        <v>0.23551038062569213</v>
      </c>
      <c r="G47" s="26">
        <v>0.48529411765000008</v>
      </c>
      <c r="H47" s="16">
        <v>6.88</v>
      </c>
      <c r="I47" s="16">
        <v>21.436899999999998</v>
      </c>
      <c r="J47" s="16">
        <v>4.63</v>
      </c>
      <c r="K47" s="16">
        <v>0.63888888888899997</v>
      </c>
      <c r="L47" s="87">
        <v>2.5956790123453213</v>
      </c>
      <c r="M47" s="16">
        <v>1.6111111111110001</v>
      </c>
      <c r="N47" s="26">
        <v>4.8400000000000007</v>
      </c>
      <c r="O47" s="26">
        <v>4.8708489999999998</v>
      </c>
      <c r="P47" s="16">
        <v>3.2508089999999998</v>
      </c>
      <c r="Q47" s="26">
        <v>6.25E-2</v>
      </c>
      <c r="R47" s="16">
        <v>0.5625</v>
      </c>
    </row>
    <row r="48" spans="1:18" ht="25.5" hidden="1">
      <c r="A48" s="92" t="s">
        <v>76</v>
      </c>
      <c r="B48" s="26">
        <v>4</v>
      </c>
      <c r="C48" s="26">
        <v>4.5</v>
      </c>
      <c r="D48" s="26">
        <v>0.25</v>
      </c>
      <c r="E48" s="26">
        <v>3.75</v>
      </c>
      <c r="F48" s="26">
        <v>6.25E-2</v>
      </c>
      <c r="G48" s="26">
        <v>0.25</v>
      </c>
      <c r="H48" s="16">
        <v>6.88</v>
      </c>
      <c r="I48" s="16">
        <v>8.2943999999999996</v>
      </c>
      <c r="J48" s="16">
        <v>2.88</v>
      </c>
      <c r="K48" s="16">
        <v>1.1029411764699999</v>
      </c>
      <c r="L48" s="87">
        <v>8.3929498269930285</v>
      </c>
      <c r="M48" s="16">
        <v>2.8970588235300001</v>
      </c>
      <c r="N48" s="26">
        <v>6.0074010000000007</v>
      </c>
      <c r="O48" s="26">
        <v>6.0074010000000007</v>
      </c>
      <c r="P48" s="16">
        <v>3.7791359999999998</v>
      </c>
      <c r="Q48" s="26">
        <v>0.25</v>
      </c>
      <c r="R48" s="16">
        <v>2.25</v>
      </c>
    </row>
    <row r="49" spans="1:18" ht="25.5" hidden="1">
      <c r="A49" s="92" t="s">
        <v>78</v>
      </c>
      <c r="B49" s="26">
        <v>5.25</v>
      </c>
      <c r="C49" s="26">
        <v>5.03125</v>
      </c>
      <c r="D49" s="26">
        <v>4.78515625E-2</v>
      </c>
      <c r="E49" s="26">
        <v>3.75</v>
      </c>
      <c r="F49" s="26">
        <v>2.25</v>
      </c>
      <c r="G49" s="26">
        <v>1.5</v>
      </c>
      <c r="H49" s="16">
        <v>9</v>
      </c>
      <c r="I49" s="16">
        <v>14.0625</v>
      </c>
      <c r="J49" s="16">
        <v>3.75</v>
      </c>
      <c r="K49" s="16">
        <v>0.174731182796</v>
      </c>
      <c r="L49" s="87">
        <v>25.758353566883287</v>
      </c>
      <c r="M49" s="16">
        <v>5.0752688172039999</v>
      </c>
      <c r="N49" s="26">
        <v>13.697401000000001</v>
      </c>
      <c r="O49" s="26">
        <v>13.697401000000001</v>
      </c>
      <c r="P49" s="16">
        <v>10.201635999999999</v>
      </c>
      <c r="Q49" s="26">
        <v>3.0625</v>
      </c>
      <c r="R49" s="16">
        <v>6.25E-2</v>
      </c>
    </row>
    <row r="50" spans="1:18" hidden="1">
      <c r="A50" s="93" t="s">
        <v>79</v>
      </c>
      <c r="B50" s="26">
        <v>4</v>
      </c>
      <c r="C50" s="26">
        <v>6.25</v>
      </c>
      <c r="D50" s="26">
        <v>5.0625</v>
      </c>
      <c r="E50" s="26">
        <v>3.75</v>
      </c>
      <c r="F50" s="26">
        <v>6.25E-2</v>
      </c>
      <c r="G50" s="26">
        <v>0.25</v>
      </c>
      <c r="H50" s="16">
        <v>6.88</v>
      </c>
      <c r="I50" s="16">
        <v>8.2943999999999996</v>
      </c>
      <c r="J50" s="16">
        <v>2.88</v>
      </c>
      <c r="K50" s="16">
        <v>0.96590909090900001</v>
      </c>
      <c r="L50" s="87">
        <v>9.2057076446286494</v>
      </c>
      <c r="M50" s="16">
        <v>3.0340909090909998</v>
      </c>
      <c r="N50" s="26">
        <v>15.602500000000001</v>
      </c>
      <c r="O50" s="26">
        <v>15.657848999999999</v>
      </c>
      <c r="P50" s="16">
        <v>12.623809</v>
      </c>
      <c r="Q50" s="26">
        <v>4</v>
      </c>
      <c r="R50" s="16">
        <v>6.25</v>
      </c>
    </row>
    <row r="51" spans="1:18" ht="25.5" hidden="1">
      <c r="A51" s="92" t="s">
        <v>80</v>
      </c>
      <c r="B51" s="26">
        <v>2</v>
      </c>
      <c r="C51" s="26">
        <v>4.71875</v>
      </c>
      <c r="D51" s="26">
        <v>7.3916015625</v>
      </c>
      <c r="E51" s="26">
        <v>2</v>
      </c>
      <c r="F51" s="26">
        <v>0</v>
      </c>
      <c r="G51" s="26">
        <v>0</v>
      </c>
      <c r="H51" s="16">
        <v>6.88</v>
      </c>
      <c r="I51" s="16">
        <v>23.814399999999999</v>
      </c>
      <c r="J51" s="16">
        <v>4.88</v>
      </c>
      <c r="K51" s="16">
        <v>0.40322580645200001</v>
      </c>
      <c r="L51" s="87">
        <v>2.5496878251808659</v>
      </c>
      <c r="M51" s="16">
        <v>1.596774193548</v>
      </c>
      <c r="N51" s="26">
        <v>0.20340100000000005</v>
      </c>
      <c r="O51" s="26">
        <v>0.20340100000000005</v>
      </c>
      <c r="P51" s="16">
        <v>3.1360000000000055E-3</v>
      </c>
      <c r="Q51" s="26">
        <v>2.25</v>
      </c>
      <c r="R51" s="16">
        <v>12.25</v>
      </c>
    </row>
    <row r="52" spans="1:18" hidden="1">
      <c r="A52" s="93" t="s">
        <v>81</v>
      </c>
      <c r="B52" s="26">
        <v>2.25</v>
      </c>
      <c r="C52" s="26">
        <v>5</v>
      </c>
      <c r="D52" s="26">
        <v>7.5625</v>
      </c>
      <c r="E52" s="26">
        <v>0</v>
      </c>
      <c r="F52" s="26">
        <v>5.0625</v>
      </c>
      <c r="G52" s="26">
        <v>2.25</v>
      </c>
      <c r="H52" s="16">
        <v>6.88</v>
      </c>
      <c r="I52" s="16">
        <v>21.436899999999998</v>
      </c>
      <c r="J52" s="16">
        <v>4.63</v>
      </c>
      <c r="K52" s="16">
        <v>1.015625</v>
      </c>
      <c r="L52" s="87">
        <v>1.523681640625</v>
      </c>
      <c r="M52" s="16">
        <v>1.234375</v>
      </c>
      <c r="N52" s="26">
        <v>0.49140100000000009</v>
      </c>
      <c r="O52" s="26">
        <v>0.49140100000000009</v>
      </c>
      <c r="P52" s="16">
        <v>3.7635999999999982E-2</v>
      </c>
      <c r="Q52" s="26">
        <v>1.5625</v>
      </c>
      <c r="R52" s="16">
        <v>10.5625</v>
      </c>
    </row>
    <row r="53" spans="1:18" hidden="1">
      <c r="A53" s="92" t="s">
        <v>82</v>
      </c>
      <c r="B53" s="26">
        <v>2.5</v>
      </c>
      <c r="C53" s="26">
        <v>5</v>
      </c>
      <c r="D53" s="26">
        <v>6.25</v>
      </c>
      <c r="E53" s="26">
        <v>3</v>
      </c>
      <c r="F53" s="26">
        <v>0.25</v>
      </c>
      <c r="G53" s="26">
        <v>0.5</v>
      </c>
      <c r="H53" s="16">
        <v>6.88</v>
      </c>
      <c r="I53" s="16">
        <v>19.1844</v>
      </c>
      <c r="J53" s="16">
        <v>4.38</v>
      </c>
      <c r="K53" s="16">
        <v>0.51630434782599999</v>
      </c>
      <c r="L53" s="87">
        <v>3.9350484404540316</v>
      </c>
      <c r="M53" s="16">
        <v>1.9836956521740001</v>
      </c>
      <c r="N53" s="26">
        <v>0.90440100000000012</v>
      </c>
      <c r="O53" s="26">
        <v>0.90440100000000012</v>
      </c>
      <c r="P53" s="16">
        <v>0.19713599999999995</v>
      </c>
      <c r="Q53" s="26">
        <v>1</v>
      </c>
      <c r="R53" s="16">
        <v>9</v>
      </c>
    </row>
    <row r="54" spans="1:18" hidden="1">
      <c r="A54" s="92" t="s">
        <v>84</v>
      </c>
      <c r="B54" s="26">
        <v>2.5</v>
      </c>
      <c r="C54" s="26">
        <v>4.78125</v>
      </c>
      <c r="D54" s="26">
        <v>5.2041015625</v>
      </c>
      <c r="E54" s="26">
        <v>0</v>
      </c>
      <c r="F54" s="26">
        <v>6.25</v>
      </c>
      <c r="G54" s="26">
        <v>2.5</v>
      </c>
      <c r="H54" s="16">
        <v>6.88</v>
      </c>
      <c r="I54" s="16">
        <v>19.1844</v>
      </c>
      <c r="J54" s="16">
        <v>4.38</v>
      </c>
      <c r="K54" s="16">
        <v>2.0454545454500002</v>
      </c>
      <c r="L54" s="87">
        <v>0.20661157025206597</v>
      </c>
      <c r="M54" s="16">
        <v>0.45454545454999984</v>
      </c>
      <c r="N54" s="26">
        <v>0.90440100000000012</v>
      </c>
      <c r="O54" s="26">
        <v>0.90440100000000012</v>
      </c>
      <c r="P54" s="16">
        <v>0.19713599999999995</v>
      </c>
      <c r="Q54" s="26">
        <v>1</v>
      </c>
      <c r="R54" s="16">
        <v>9</v>
      </c>
    </row>
    <row r="55" spans="1:18" ht="38.25" hidden="1">
      <c r="A55" s="93" t="s">
        <v>85</v>
      </c>
      <c r="B55" s="26">
        <v>4.25</v>
      </c>
      <c r="C55" s="26">
        <v>6.375</v>
      </c>
      <c r="D55" s="26">
        <v>4.515625</v>
      </c>
      <c r="E55" s="26">
        <v>2.7272727272699999</v>
      </c>
      <c r="F55" s="26">
        <v>2.3186983471157441</v>
      </c>
      <c r="G55" s="26">
        <v>1.5227272727300001</v>
      </c>
      <c r="H55" s="16">
        <v>4.4850000000000003</v>
      </c>
      <c r="I55" s="16">
        <v>5.5225000000000149E-2</v>
      </c>
      <c r="J55" s="16">
        <v>0.23500000000000032</v>
      </c>
      <c r="K55" s="16">
        <v>0.39772727272699998</v>
      </c>
      <c r="L55" s="87">
        <v>14.840005165291359</v>
      </c>
      <c r="M55" s="16">
        <v>3.8522727272730002</v>
      </c>
      <c r="N55" s="26">
        <v>7.295401</v>
      </c>
      <c r="O55" s="26">
        <v>7.295401</v>
      </c>
      <c r="P55" s="16">
        <v>4.8136359999999998</v>
      </c>
      <c r="Q55" s="26">
        <v>0.5625</v>
      </c>
      <c r="R55" s="16">
        <v>1.5625</v>
      </c>
    </row>
    <row r="56" spans="1:18" ht="25.5" hidden="1">
      <c r="A56" s="92" t="s">
        <v>86</v>
      </c>
      <c r="B56" s="26">
        <v>3.25</v>
      </c>
      <c r="C56" s="26">
        <v>5.125</v>
      </c>
      <c r="D56" s="26">
        <v>3.515625</v>
      </c>
      <c r="E56" s="26">
        <v>4.2857142857100001</v>
      </c>
      <c r="F56" s="26">
        <v>1.0727040816237758</v>
      </c>
      <c r="G56" s="26">
        <v>1.0357142857100001</v>
      </c>
      <c r="H56" s="16">
        <v>9</v>
      </c>
      <c r="I56" s="16">
        <v>33.0625</v>
      </c>
      <c r="J56" s="16">
        <v>5.75</v>
      </c>
      <c r="K56" s="16">
        <v>0.48780487804900002</v>
      </c>
      <c r="L56" s="87">
        <v>7.6297218917299006</v>
      </c>
      <c r="M56" s="16">
        <v>2.7621951219510001</v>
      </c>
      <c r="N56" s="26">
        <v>2.8934010000000003</v>
      </c>
      <c r="O56" s="26">
        <v>2.8934010000000003</v>
      </c>
      <c r="P56" s="16">
        <v>1.4256359999999999</v>
      </c>
      <c r="Q56" s="26">
        <v>6.25E-2</v>
      </c>
      <c r="R56" s="16">
        <v>5.0625</v>
      </c>
    </row>
    <row r="57" spans="1:18" hidden="1">
      <c r="A57" s="93" t="s">
        <v>87</v>
      </c>
      <c r="B57" s="26">
        <v>2.5</v>
      </c>
      <c r="C57" s="26">
        <v>4.65625</v>
      </c>
      <c r="D57" s="26">
        <v>4.6494140625</v>
      </c>
      <c r="E57" s="26">
        <v>1.2</v>
      </c>
      <c r="F57" s="26">
        <v>1.6900000000000002</v>
      </c>
      <c r="G57" s="26">
        <v>1.3</v>
      </c>
      <c r="H57" s="16">
        <v>9</v>
      </c>
      <c r="I57" s="16">
        <v>42.25</v>
      </c>
      <c r="J57" s="16">
        <v>6.5</v>
      </c>
      <c r="K57" s="16">
        <v>0.67307692307699996</v>
      </c>
      <c r="L57" s="87">
        <v>3.3376479289938019</v>
      </c>
      <c r="M57" s="16">
        <v>1.826923076923</v>
      </c>
      <c r="N57" s="26">
        <v>0.90440100000000012</v>
      </c>
      <c r="O57" s="26">
        <v>0.90440100000000012</v>
      </c>
      <c r="P57" s="16">
        <v>0.19713599999999995</v>
      </c>
      <c r="Q57" s="26">
        <v>1</v>
      </c>
      <c r="R57" s="16">
        <v>9</v>
      </c>
    </row>
    <row r="58" spans="1:18" ht="25.5" hidden="1">
      <c r="A58" s="92" t="s">
        <v>90</v>
      </c>
      <c r="B58" s="26">
        <v>3.5</v>
      </c>
      <c r="C58" s="26">
        <v>5.34375</v>
      </c>
      <c r="D58" s="26">
        <v>3.3994140625</v>
      </c>
      <c r="E58" s="26">
        <v>1.6666666666700001</v>
      </c>
      <c r="F58" s="26">
        <v>3.3611111110988885</v>
      </c>
      <c r="G58" s="26">
        <v>1.8333333333299999</v>
      </c>
      <c r="H58" s="16">
        <v>6.88</v>
      </c>
      <c r="I58" s="16">
        <v>11.424399999999999</v>
      </c>
      <c r="J58" s="16">
        <v>3.38</v>
      </c>
      <c r="K58" s="16">
        <v>3.2720588235300001</v>
      </c>
      <c r="L58" s="87">
        <v>5.1957179930527633E-2</v>
      </c>
      <c r="M58" s="16">
        <v>0.2279411764699999</v>
      </c>
      <c r="N58" s="26">
        <v>11.916304</v>
      </c>
      <c r="O58" s="26">
        <v>11.916304</v>
      </c>
      <c r="P58" s="16">
        <v>9.3208089999999988</v>
      </c>
      <c r="Q58" s="26">
        <v>2.25</v>
      </c>
      <c r="R58" s="16">
        <v>4</v>
      </c>
    </row>
    <row r="59" spans="1:18" ht="25.5" hidden="1">
      <c r="A59" s="92" t="s">
        <v>92</v>
      </c>
      <c r="B59" s="26">
        <v>4.25</v>
      </c>
      <c r="C59" s="26">
        <v>5.46875</v>
      </c>
      <c r="D59" s="26">
        <v>1.4853515625</v>
      </c>
      <c r="E59" s="26">
        <v>1.6666666666700001</v>
      </c>
      <c r="F59" s="26">
        <v>6.6736111110938872</v>
      </c>
      <c r="G59" s="26">
        <v>2.5833333333299997</v>
      </c>
      <c r="H59" s="16">
        <v>6.88</v>
      </c>
      <c r="I59" s="16">
        <v>6.9168999999999992</v>
      </c>
      <c r="J59" s="16">
        <v>2.63</v>
      </c>
      <c r="K59" s="16">
        <v>0.5</v>
      </c>
      <c r="L59" s="87">
        <v>14.0625</v>
      </c>
      <c r="M59" s="16">
        <v>3.75</v>
      </c>
      <c r="N59" s="26">
        <v>7.295401</v>
      </c>
      <c r="O59" s="26">
        <v>7.295401</v>
      </c>
      <c r="P59" s="16">
        <v>4.8136359999999998</v>
      </c>
      <c r="Q59" s="26">
        <v>0.5625</v>
      </c>
      <c r="R59" s="16">
        <v>1.5625</v>
      </c>
    </row>
    <row r="60" spans="1:18" hidden="1">
      <c r="A60" s="93" t="s">
        <v>93</v>
      </c>
      <c r="B60" s="26">
        <v>3.75</v>
      </c>
      <c r="C60" s="26">
        <v>5.25</v>
      </c>
      <c r="D60" s="26">
        <v>2.25</v>
      </c>
      <c r="E60" s="26">
        <v>2.1428571428600001</v>
      </c>
      <c r="F60" s="26">
        <v>2.5829081632561222</v>
      </c>
      <c r="G60" s="26">
        <v>1.6071428571399999</v>
      </c>
      <c r="H60" s="16">
        <v>6.88</v>
      </c>
      <c r="I60" s="16">
        <v>9.7968999999999991</v>
      </c>
      <c r="J60" s="16">
        <v>3.13</v>
      </c>
      <c r="K60" s="16">
        <v>1.80555555556</v>
      </c>
      <c r="L60" s="87">
        <v>3.7808641975135799</v>
      </c>
      <c r="M60" s="16">
        <v>1.94444444444</v>
      </c>
      <c r="N60" s="26">
        <v>4.8444010000000004</v>
      </c>
      <c r="O60" s="26">
        <v>4.8444010000000004</v>
      </c>
      <c r="P60" s="16">
        <v>2.8696359999999999</v>
      </c>
      <c r="Q60" s="26">
        <v>6.25E-2</v>
      </c>
      <c r="R60" s="16">
        <v>3.0625</v>
      </c>
    </row>
    <row r="61" spans="1:18" ht="25.5" hidden="1">
      <c r="A61" s="92" t="s">
        <v>94</v>
      </c>
      <c r="B61" s="26">
        <v>3.5</v>
      </c>
      <c r="C61" s="26">
        <v>4.21875</v>
      </c>
      <c r="D61" s="26">
        <v>0.5166015625</v>
      </c>
      <c r="E61" s="26">
        <v>2.1428571428600001</v>
      </c>
      <c r="F61" s="26">
        <v>1.8418367346861222</v>
      </c>
      <c r="G61" s="26">
        <v>1.3571428571399999</v>
      </c>
      <c r="H61" s="16">
        <v>4.4766666666699999</v>
      </c>
      <c r="I61" s="16">
        <v>0.95387777778428873</v>
      </c>
      <c r="J61" s="16">
        <v>0.97666666666999991</v>
      </c>
      <c r="K61" s="16">
        <v>0.98591549295799996</v>
      </c>
      <c r="L61" s="87">
        <v>6.3206209085486158</v>
      </c>
      <c r="M61" s="16">
        <v>2.5140845070419999</v>
      </c>
      <c r="N61" s="26">
        <v>3.8064010000000001</v>
      </c>
      <c r="O61" s="26">
        <v>3.8064010000000001</v>
      </c>
      <c r="P61" s="16">
        <v>2.0851359999999999</v>
      </c>
      <c r="Q61" s="26">
        <v>0</v>
      </c>
      <c r="R61" s="16">
        <v>4</v>
      </c>
    </row>
    <row r="62" spans="1:18" hidden="1">
      <c r="A62" s="93" t="s">
        <v>95</v>
      </c>
      <c r="B62" s="26">
        <v>2.75</v>
      </c>
      <c r="C62" s="26">
        <v>4.3125</v>
      </c>
      <c r="D62" s="26">
        <v>2.44140625</v>
      </c>
      <c r="E62" s="26">
        <v>2.30769230769</v>
      </c>
      <c r="F62" s="26">
        <v>0.19563609467659762</v>
      </c>
      <c r="G62" s="26">
        <v>0.44230769231</v>
      </c>
      <c r="H62" s="16">
        <v>9</v>
      </c>
      <c r="I62" s="16">
        <v>39.0625</v>
      </c>
      <c r="J62" s="16">
        <v>6.25</v>
      </c>
      <c r="K62" s="16">
        <v>0.3125</v>
      </c>
      <c r="L62" s="87">
        <v>5.94140625</v>
      </c>
      <c r="M62" s="16">
        <v>2.4375</v>
      </c>
      <c r="N62" s="26">
        <v>1.4424010000000003</v>
      </c>
      <c r="O62" s="26">
        <v>1.4424010000000003</v>
      </c>
      <c r="P62" s="16">
        <v>0.48163599999999995</v>
      </c>
      <c r="Q62" s="26">
        <v>0.5625</v>
      </c>
      <c r="R62" s="16">
        <v>7.5625</v>
      </c>
    </row>
    <row r="63" spans="1:18" hidden="1">
      <c r="A63" s="92" t="s">
        <v>96</v>
      </c>
      <c r="B63" s="26">
        <v>3</v>
      </c>
      <c r="C63" s="26">
        <v>4.4375</v>
      </c>
      <c r="D63" s="26">
        <v>2.06640625</v>
      </c>
      <c r="E63" s="26">
        <v>2.30769230769</v>
      </c>
      <c r="F63" s="26">
        <v>0.47928994083159765</v>
      </c>
      <c r="G63" s="26">
        <v>0.69230769231</v>
      </c>
      <c r="H63" s="16">
        <v>5.42</v>
      </c>
      <c r="I63" s="16">
        <v>5.8563999999999998</v>
      </c>
      <c r="J63" s="16">
        <v>2.42</v>
      </c>
      <c r="K63" s="16">
        <v>0.5625</v>
      </c>
      <c r="L63" s="87">
        <v>5.94140625</v>
      </c>
      <c r="M63" s="16">
        <v>2.4375</v>
      </c>
      <c r="N63" s="26">
        <v>2.1054010000000001</v>
      </c>
      <c r="O63" s="26">
        <v>2.1054010000000001</v>
      </c>
      <c r="P63" s="16">
        <v>0.89113599999999993</v>
      </c>
      <c r="Q63" s="26">
        <v>0.25</v>
      </c>
      <c r="R63" s="16">
        <v>6.25</v>
      </c>
    </row>
    <row r="64" spans="1:18" hidden="1">
      <c r="A64" s="93" t="s">
        <v>97</v>
      </c>
      <c r="B64" s="26">
        <v>2.5</v>
      </c>
      <c r="C64" s="26">
        <v>5.40625</v>
      </c>
      <c r="D64" s="26">
        <v>8.4462890625</v>
      </c>
      <c r="E64" s="26">
        <v>3.46153846154</v>
      </c>
      <c r="F64" s="26">
        <v>0.92455621302071</v>
      </c>
      <c r="G64" s="26">
        <v>0.96153846154</v>
      </c>
      <c r="H64" s="16">
        <v>6.88</v>
      </c>
      <c r="I64" s="16">
        <v>19.1844</v>
      </c>
      <c r="J64" s="16">
        <v>4.38</v>
      </c>
      <c r="K64" s="16">
        <v>1.80555555556</v>
      </c>
      <c r="L64" s="87">
        <v>0.48225308641358022</v>
      </c>
      <c r="M64" s="16">
        <v>0.69444444443999997</v>
      </c>
      <c r="N64" s="26">
        <v>6.0417640000000006</v>
      </c>
      <c r="O64" s="26">
        <v>6.0270250000000001</v>
      </c>
      <c r="P64" s="16">
        <v>4.2148089999999998</v>
      </c>
      <c r="Q64" s="26">
        <v>0.25</v>
      </c>
      <c r="R64" s="16">
        <v>1</v>
      </c>
    </row>
    <row r="65" spans="1:18" ht="38.25" hidden="1">
      <c r="A65" s="92" t="s">
        <v>98</v>
      </c>
      <c r="B65" s="26">
        <v>2.75</v>
      </c>
      <c r="C65" s="26">
        <v>4.75</v>
      </c>
      <c r="D65" s="26">
        <v>4</v>
      </c>
      <c r="E65" s="26">
        <v>1.7647058823499999</v>
      </c>
      <c r="F65" s="26">
        <v>0.97080449827569215</v>
      </c>
      <c r="G65" s="26">
        <v>0.98529411765000008</v>
      </c>
      <c r="H65" s="16">
        <v>6.88</v>
      </c>
      <c r="I65" s="16">
        <v>17.056899999999999</v>
      </c>
      <c r="J65" s="16">
        <v>4.13</v>
      </c>
      <c r="K65" s="16">
        <v>0.323275862069</v>
      </c>
      <c r="L65" s="87">
        <v>5.8889900416169558</v>
      </c>
      <c r="M65" s="16">
        <v>2.4267241379310001</v>
      </c>
      <c r="N65" s="26">
        <v>1.4424010000000003</v>
      </c>
      <c r="O65" s="26">
        <v>1.4424010000000003</v>
      </c>
      <c r="P65" s="16">
        <v>0.48163599999999995</v>
      </c>
      <c r="Q65" s="26">
        <v>0.5625</v>
      </c>
      <c r="R65" s="16">
        <v>7.5625</v>
      </c>
    </row>
    <row r="66" spans="1:18" hidden="1">
      <c r="A66" s="93" t="s">
        <v>101</v>
      </c>
      <c r="B66" s="26">
        <v>6.25</v>
      </c>
      <c r="C66" s="26">
        <v>5.625</v>
      </c>
      <c r="D66" s="26">
        <v>0.390625</v>
      </c>
      <c r="E66" s="26">
        <v>6</v>
      </c>
      <c r="F66" s="26">
        <v>6.25E-2</v>
      </c>
      <c r="G66" s="26">
        <v>0.25</v>
      </c>
      <c r="H66" s="16">
        <v>6.88</v>
      </c>
      <c r="I66" s="16">
        <v>0.39689999999999986</v>
      </c>
      <c r="J66" s="16">
        <v>0.62999999999999989</v>
      </c>
      <c r="K66" s="16">
        <v>2.2916666666699999</v>
      </c>
      <c r="L66" s="87">
        <v>15.668402777751391</v>
      </c>
      <c r="M66" s="16">
        <v>3.9583333333300001</v>
      </c>
      <c r="N66" s="26">
        <v>22.099401000000004</v>
      </c>
      <c r="O66" s="26">
        <v>22.099401000000004</v>
      </c>
      <c r="P66" s="16">
        <v>17.589635999999999</v>
      </c>
      <c r="Q66" s="26">
        <v>7.5625</v>
      </c>
      <c r="R66" s="16">
        <v>0.5625</v>
      </c>
    </row>
    <row r="67" spans="1:18" ht="25.5" hidden="1">
      <c r="A67" s="93" t="s">
        <v>102</v>
      </c>
      <c r="B67" s="26">
        <v>1.5</v>
      </c>
      <c r="C67" s="26">
        <v>4.90625</v>
      </c>
      <c r="D67" s="26">
        <v>11.6025390625</v>
      </c>
      <c r="E67" s="26">
        <v>2.5</v>
      </c>
      <c r="F67" s="26">
        <v>1</v>
      </c>
      <c r="G67" s="26">
        <v>1</v>
      </c>
      <c r="H67" s="16">
        <v>9</v>
      </c>
      <c r="I67" s="16">
        <v>56.25</v>
      </c>
      <c r="J67" s="16">
        <v>7.5</v>
      </c>
      <c r="K67" s="16">
        <v>0.625</v>
      </c>
      <c r="L67" s="87">
        <v>0.765625</v>
      </c>
      <c r="M67" s="16">
        <v>0.875</v>
      </c>
      <c r="N67" s="26">
        <v>2.4009999999999934E-3</v>
      </c>
      <c r="O67" s="26">
        <v>2.4009999999999934E-3</v>
      </c>
      <c r="P67" s="16">
        <v>0.30913600000000008</v>
      </c>
      <c r="Q67" s="26">
        <v>4</v>
      </c>
      <c r="R67" s="16">
        <v>16</v>
      </c>
    </row>
    <row r="68" spans="1:18" hidden="1">
      <c r="A68" s="92" t="s">
        <v>103</v>
      </c>
      <c r="B68" s="26">
        <v>3</v>
      </c>
      <c r="C68" s="26">
        <v>6.03125</v>
      </c>
      <c r="D68" s="26">
        <v>9.1884765625</v>
      </c>
      <c r="E68" s="26">
        <v>2</v>
      </c>
      <c r="F68" s="26">
        <v>1</v>
      </c>
      <c r="G68" s="26">
        <v>1</v>
      </c>
      <c r="H68" s="16">
        <v>6.88</v>
      </c>
      <c r="I68" s="16">
        <v>15.054399999999999</v>
      </c>
      <c r="J68" s="16">
        <v>3.88</v>
      </c>
      <c r="K68" s="16">
        <v>0.81081081081100004</v>
      </c>
      <c r="L68" s="87">
        <v>4.7925493060619901</v>
      </c>
      <c r="M68" s="16">
        <v>2.1891891891889999</v>
      </c>
      <c r="N68" s="26">
        <v>2.1054010000000001</v>
      </c>
      <c r="O68" s="26">
        <v>2.1054010000000001</v>
      </c>
      <c r="P68" s="16">
        <v>0.89113599999999993</v>
      </c>
      <c r="Q68" s="26">
        <v>0.25</v>
      </c>
      <c r="R68" s="16">
        <v>6.25</v>
      </c>
    </row>
    <row r="69" spans="1:18" hidden="1">
      <c r="A69" s="93" t="s">
        <v>104</v>
      </c>
      <c r="B69" s="26">
        <v>1</v>
      </c>
      <c r="C69" s="26">
        <v>4.71875</v>
      </c>
      <c r="D69" s="26">
        <v>13.8291015625</v>
      </c>
      <c r="E69" s="26">
        <v>0</v>
      </c>
      <c r="F69" s="26">
        <v>1</v>
      </c>
      <c r="G69" s="26">
        <v>1</v>
      </c>
      <c r="H69" s="16">
        <v>9</v>
      </c>
      <c r="I69" s="16">
        <v>64</v>
      </c>
      <c r="J69" s="16">
        <v>8</v>
      </c>
      <c r="K69" s="16">
        <v>0.29605263157900003</v>
      </c>
      <c r="L69" s="87">
        <v>0.49554189750685113</v>
      </c>
      <c r="M69" s="16">
        <v>0.70394736842100003</v>
      </c>
      <c r="N69" s="26">
        <v>0.30140099999999992</v>
      </c>
      <c r="O69" s="26">
        <v>0.30140099999999992</v>
      </c>
      <c r="P69" s="16">
        <v>1.1151360000000001</v>
      </c>
      <c r="Q69" s="26">
        <v>6.25</v>
      </c>
      <c r="R69" s="16">
        <v>20.25</v>
      </c>
    </row>
    <row r="70" spans="1:18" ht="25.5" hidden="1">
      <c r="A70" s="93" t="s">
        <v>106</v>
      </c>
      <c r="B70" s="26">
        <v>2</v>
      </c>
      <c r="C70" s="26">
        <v>4.78125</v>
      </c>
      <c r="D70" s="26">
        <v>7.7353515625</v>
      </c>
      <c r="E70" s="26">
        <v>0</v>
      </c>
      <c r="F70" s="26">
        <v>4</v>
      </c>
      <c r="G70" s="26">
        <v>2</v>
      </c>
      <c r="H70" s="16">
        <v>1.2699999999999996</v>
      </c>
      <c r="I70" s="16">
        <v>0.5329000000000006</v>
      </c>
      <c r="J70" s="16">
        <v>0.73000000000000043</v>
      </c>
      <c r="K70" s="16">
        <v>0.40178571428600002</v>
      </c>
      <c r="L70" s="87">
        <v>2.5542889030603115</v>
      </c>
      <c r="M70" s="16">
        <v>1.598214285714</v>
      </c>
      <c r="N70" s="26">
        <v>0.20340100000000005</v>
      </c>
      <c r="O70" s="26">
        <v>0.20340100000000005</v>
      </c>
      <c r="P70" s="16">
        <v>3.1360000000000055E-3</v>
      </c>
      <c r="Q70" s="26">
        <v>2.25</v>
      </c>
      <c r="R70" s="16">
        <v>12.25</v>
      </c>
    </row>
    <row r="71" spans="1:18" ht="25.5" hidden="1">
      <c r="A71" s="92" t="s">
        <v>107</v>
      </c>
      <c r="B71" s="26">
        <v>4.75</v>
      </c>
      <c r="C71" s="26">
        <v>4.84375</v>
      </c>
      <c r="D71" s="26">
        <v>8.7890625E-3</v>
      </c>
      <c r="E71" s="26">
        <v>5</v>
      </c>
      <c r="F71" s="26">
        <v>6.25E-2</v>
      </c>
      <c r="G71" s="26">
        <v>0.25</v>
      </c>
      <c r="H71" s="16">
        <v>5.0999999999999996</v>
      </c>
      <c r="I71" s="16">
        <v>0.12249999999999975</v>
      </c>
      <c r="J71" s="16">
        <v>0.34999999999999964</v>
      </c>
      <c r="K71" s="16">
        <v>1.25</v>
      </c>
      <c r="L71" s="87">
        <v>12.25</v>
      </c>
      <c r="M71" s="16">
        <v>3.5</v>
      </c>
      <c r="N71" s="26">
        <v>10.246401000000001</v>
      </c>
      <c r="O71" s="26">
        <v>10.246401000000001</v>
      </c>
      <c r="P71" s="16">
        <v>7.2576359999999998</v>
      </c>
      <c r="Q71" s="26">
        <v>1.5625</v>
      </c>
      <c r="R71" s="16">
        <v>0.5625</v>
      </c>
    </row>
    <row r="72" spans="1:18" ht="38.25" hidden="1">
      <c r="A72" s="92" t="s">
        <v>111</v>
      </c>
      <c r="B72" s="26">
        <v>5.25</v>
      </c>
      <c r="C72" s="26">
        <v>5.53125</v>
      </c>
      <c r="D72" s="26">
        <v>7.91015625E-2</v>
      </c>
      <c r="E72" s="26">
        <v>3</v>
      </c>
      <c r="F72" s="26">
        <v>5.0625</v>
      </c>
      <c r="G72" s="26">
        <v>2.25</v>
      </c>
      <c r="H72" s="16">
        <v>6.7850000000000001</v>
      </c>
      <c r="I72" s="16">
        <v>2.3562250000000002</v>
      </c>
      <c r="J72" s="16">
        <v>1.5350000000000001</v>
      </c>
      <c r="K72" s="16">
        <v>0.71646341463399998</v>
      </c>
      <c r="L72" s="87">
        <v>20.552953970852009</v>
      </c>
      <c r="M72" s="16">
        <v>4.5335365853659999</v>
      </c>
      <c r="N72" s="26">
        <v>13.697401000000001</v>
      </c>
      <c r="O72" s="26">
        <v>13.697401000000001</v>
      </c>
      <c r="P72" s="16">
        <v>10.201635999999999</v>
      </c>
      <c r="Q72" s="26">
        <v>3.0625</v>
      </c>
      <c r="R72" s="16">
        <v>6.25E-2</v>
      </c>
    </row>
    <row r="73" spans="1:18" hidden="1">
      <c r="A73" s="93" t="s">
        <v>112</v>
      </c>
      <c r="B73" s="26">
        <v>5</v>
      </c>
      <c r="C73" s="26">
        <v>4.9375</v>
      </c>
      <c r="D73" s="26">
        <v>3.90625E-3</v>
      </c>
      <c r="E73" s="26">
        <v>4.2857142857100001</v>
      </c>
      <c r="F73" s="26">
        <v>0.51020408163877529</v>
      </c>
      <c r="G73" s="26">
        <v>0.71428571428999987</v>
      </c>
      <c r="H73" s="16">
        <v>9</v>
      </c>
      <c r="I73" s="16">
        <v>16</v>
      </c>
      <c r="J73" s="16">
        <v>4</v>
      </c>
      <c r="K73" s="16">
        <v>1.5625</v>
      </c>
      <c r="L73" s="87">
        <v>11.81640625</v>
      </c>
      <c r="M73" s="16">
        <v>3.4375</v>
      </c>
      <c r="N73" s="26">
        <v>11.909401000000001</v>
      </c>
      <c r="O73" s="26">
        <v>11.909401000000001</v>
      </c>
      <c r="P73" s="16">
        <v>8.6671359999999993</v>
      </c>
      <c r="Q73" s="26">
        <v>2.25</v>
      </c>
      <c r="R73" s="16">
        <v>0.25</v>
      </c>
    </row>
    <row r="74" spans="1:18" ht="25.5" hidden="1">
      <c r="A74" s="92" t="s">
        <v>113</v>
      </c>
      <c r="B74" s="26">
        <v>3.25</v>
      </c>
      <c r="C74" s="26">
        <v>4.5</v>
      </c>
      <c r="D74" s="26">
        <v>1.5625</v>
      </c>
      <c r="E74" s="26">
        <v>4.2857142857100001</v>
      </c>
      <c r="F74" s="26">
        <v>1.0727040816237758</v>
      </c>
      <c r="G74" s="26">
        <v>1.0357142857100001</v>
      </c>
      <c r="H74" s="16">
        <v>9</v>
      </c>
      <c r="I74" s="16">
        <v>33.0625</v>
      </c>
      <c r="J74" s="16">
        <v>5.75</v>
      </c>
      <c r="K74" s="16">
        <v>0.71629213483099996</v>
      </c>
      <c r="L74" s="87">
        <v>6.4196755460192518</v>
      </c>
      <c r="M74" s="16">
        <v>2.5337078651690002</v>
      </c>
      <c r="N74" s="26">
        <v>10.316944000000001</v>
      </c>
      <c r="O74" s="26">
        <v>10.284848999999999</v>
      </c>
      <c r="P74" s="16">
        <v>7.8568089999999993</v>
      </c>
      <c r="Q74" s="26">
        <v>1.5625</v>
      </c>
      <c r="R74" s="16">
        <v>2.25</v>
      </c>
    </row>
    <row r="75" spans="1:18" hidden="1">
      <c r="A75" s="93" t="s">
        <v>114</v>
      </c>
      <c r="B75" s="26">
        <v>3.5</v>
      </c>
      <c r="C75" s="26">
        <v>4.53125</v>
      </c>
      <c r="D75" s="26">
        <v>1.0634765625</v>
      </c>
      <c r="E75" s="26">
        <v>4.2857142857100001</v>
      </c>
      <c r="F75" s="26">
        <v>0.61734693876877567</v>
      </c>
      <c r="G75" s="26">
        <v>0.78571428571000013</v>
      </c>
      <c r="H75" s="16">
        <v>3.8650000000000002</v>
      </c>
      <c r="I75" s="16">
        <v>0.13322500000000015</v>
      </c>
      <c r="J75" s="16">
        <v>0.36500000000000021</v>
      </c>
      <c r="K75" s="16">
        <v>0.77380952381000001</v>
      </c>
      <c r="L75" s="87">
        <v>7.4321145124690604</v>
      </c>
      <c r="M75" s="16">
        <v>2.7261904761900002</v>
      </c>
      <c r="N75" s="26">
        <v>3.8064010000000001</v>
      </c>
      <c r="O75" s="26">
        <v>3.8064010000000001</v>
      </c>
      <c r="P75" s="16">
        <v>2.0851359999999999</v>
      </c>
      <c r="Q75" s="26">
        <v>0</v>
      </c>
      <c r="R75" s="16">
        <v>4</v>
      </c>
    </row>
    <row r="76" spans="1:18" ht="25.5" hidden="1">
      <c r="A76" s="92" t="s">
        <v>117</v>
      </c>
      <c r="B76" s="26">
        <v>3.5</v>
      </c>
      <c r="C76" s="26">
        <v>5.09375</v>
      </c>
      <c r="D76" s="26">
        <v>2.5400390625</v>
      </c>
      <c r="E76" s="26">
        <v>1.2</v>
      </c>
      <c r="F76" s="26">
        <v>5.2899999999999991</v>
      </c>
      <c r="G76" s="26">
        <v>2.2999999999999998</v>
      </c>
      <c r="H76" s="16">
        <v>6.13</v>
      </c>
      <c r="I76" s="16">
        <v>6.9168999999999992</v>
      </c>
      <c r="J76" s="16">
        <v>2.63</v>
      </c>
      <c r="K76" s="16">
        <v>0.87301587301600003</v>
      </c>
      <c r="L76" s="87">
        <v>6.9010456034258887</v>
      </c>
      <c r="M76" s="16">
        <v>2.626984126984</v>
      </c>
      <c r="N76" s="26">
        <v>3.8064010000000001</v>
      </c>
      <c r="O76" s="26">
        <v>3.8064010000000001</v>
      </c>
      <c r="P76" s="16">
        <v>2.0851359999999999</v>
      </c>
      <c r="Q76" s="26">
        <v>0</v>
      </c>
      <c r="R76" s="16">
        <v>4</v>
      </c>
    </row>
    <row r="77" spans="1:18" hidden="1">
      <c r="A77" s="93" t="s">
        <v>118</v>
      </c>
      <c r="B77" s="26">
        <v>2.75</v>
      </c>
      <c r="C77" s="26">
        <v>4.6875</v>
      </c>
      <c r="D77" s="26">
        <v>3.75390625</v>
      </c>
      <c r="E77" s="26">
        <v>1.0344827586200001</v>
      </c>
      <c r="F77" s="26">
        <v>2.9429994054720452</v>
      </c>
      <c r="G77" s="26">
        <v>1.7155172413799999</v>
      </c>
      <c r="H77" s="16">
        <v>9</v>
      </c>
      <c r="I77" s="16">
        <v>39.0625</v>
      </c>
      <c r="J77" s="16">
        <v>6.25</v>
      </c>
      <c r="K77" s="16">
        <v>0.2734375</v>
      </c>
      <c r="L77" s="87">
        <v>6.13336181640625</v>
      </c>
      <c r="M77" s="16">
        <v>2.4765625</v>
      </c>
      <c r="N77" s="26">
        <v>1.4424010000000003</v>
      </c>
      <c r="O77" s="26">
        <v>1.4424010000000003</v>
      </c>
      <c r="P77" s="16">
        <v>0.48163599999999995</v>
      </c>
      <c r="Q77" s="26">
        <v>0.5625</v>
      </c>
      <c r="R77" s="16">
        <v>7.5625</v>
      </c>
    </row>
    <row r="78" spans="1:18" hidden="1">
      <c r="A78" s="92" t="s">
        <v>119</v>
      </c>
      <c r="B78" s="26">
        <v>4.5</v>
      </c>
      <c r="C78" s="26">
        <v>6.46875</v>
      </c>
      <c r="D78" s="26">
        <v>3.8759765625</v>
      </c>
      <c r="E78" s="26">
        <v>5</v>
      </c>
      <c r="F78" s="26">
        <v>0.25</v>
      </c>
      <c r="G78" s="26">
        <v>0.5</v>
      </c>
      <c r="H78" s="16">
        <v>9</v>
      </c>
      <c r="I78" s="16">
        <v>20.25</v>
      </c>
      <c r="J78" s="16">
        <v>4.5</v>
      </c>
      <c r="K78" s="16">
        <v>0.19230769230799999</v>
      </c>
      <c r="L78" s="87">
        <v>18.556213017748831</v>
      </c>
      <c r="M78" s="16">
        <v>4.3076923076920002</v>
      </c>
      <c r="N78" s="26">
        <v>8.7084010000000003</v>
      </c>
      <c r="O78" s="26">
        <v>8.7084010000000003</v>
      </c>
      <c r="P78" s="16">
        <v>5.9731359999999993</v>
      </c>
      <c r="Q78" s="26">
        <v>1</v>
      </c>
      <c r="R78" s="16">
        <v>1</v>
      </c>
    </row>
    <row r="79" spans="1:18" hidden="1">
      <c r="A79" s="93" t="s">
        <v>120</v>
      </c>
      <c r="B79" s="26">
        <v>1.5</v>
      </c>
      <c r="C79" s="26">
        <v>4.71875</v>
      </c>
      <c r="D79" s="26">
        <v>10.3603515625</v>
      </c>
      <c r="E79" s="26">
        <v>0</v>
      </c>
      <c r="F79" s="26">
        <v>2.25</v>
      </c>
      <c r="G79" s="26">
        <v>1.5</v>
      </c>
      <c r="H79" s="16">
        <v>9</v>
      </c>
      <c r="I79" s="16">
        <v>56.25</v>
      </c>
      <c r="J79" s="16">
        <v>7.5</v>
      </c>
      <c r="K79" s="16">
        <v>0.38235294117599999</v>
      </c>
      <c r="L79" s="87">
        <v>1.2491349480979377</v>
      </c>
      <c r="M79" s="16">
        <v>1.117647058824</v>
      </c>
      <c r="N79" s="26">
        <v>2.4009999999999934E-3</v>
      </c>
      <c r="O79" s="26">
        <v>2.4009999999999934E-3</v>
      </c>
      <c r="P79" s="16">
        <v>0.30913600000000008</v>
      </c>
      <c r="Q79" s="26">
        <v>4</v>
      </c>
      <c r="R79" s="16">
        <v>0.25</v>
      </c>
    </row>
    <row r="80" spans="1:18" ht="25.5" hidden="1">
      <c r="A80" s="92" t="s">
        <v>121</v>
      </c>
      <c r="B80" s="26">
        <v>4.5</v>
      </c>
      <c r="C80" s="26">
        <v>4.1875</v>
      </c>
      <c r="D80" s="26">
        <v>9.765625E-2</v>
      </c>
      <c r="E80" s="26">
        <v>4.2857142857100001</v>
      </c>
      <c r="F80" s="26">
        <v>4.5918367348775455E-2</v>
      </c>
      <c r="G80" s="26">
        <v>0.21428571428999987</v>
      </c>
      <c r="H80" s="16">
        <v>6.88</v>
      </c>
      <c r="I80" s="16">
        <v>5.6643999999999997</v>
      </c>
      <c r="J80" s="16">
        <v>2.38</v>
      </c>
      <c r="K80" s="16">
        <v>0.67307692307699996</v>
      </c>
      <c r="L80" s="87">
        <v>14.645340236685804</v>
      </c>
      <c r="M80" s="16">
        <v>3.8269230769230003</v>
      </c>
      <c r="N80" s="26">
        <v>8.7084010000000003</v>
      </c>
      <c r="O80" s="26">
        <v>8.7084010000000003</v>
      </c>
      <c r="P80" s="16">
        <v>5.9731359999999993</v>
      </c>
      <c r="Q80" s="26">
        <v>1</v>
      </c>
      <c r="R80" s="16">
        <v>6.25</v>
      </c>
    </row>
    <row r="81" spans="1:18" ht="25.5" hidden="1">
      <c r="A81" s="94" t="s">
        <v>122</v>
      </c>
      <c r="B81" s="26">
        <v>1.5</v>
      </c>
      <c r="C81" s="26">
        <v>5.625</v>
      </c>
      <c r="D81" s="26">
        <v>17.015625</v>
      </c>
      <c r="E81" s="26">
        <v>1.6666666666700001</v>
      </c>
      <c r="F81" s="26">
        <v>2.7777777778888915E-2</v>
      </c>
      <c r="G81" s="26">
        <v>0.16666666667000007</v>
      </c>
      <c r="H81" s="16">
        <v>4.1550000000000002</v>
      </c>
      <c r="I81" s="16">
        <v>7.0490250000000012</v>
      </c>
      <c r="J81" s="16">
        <v>2.6550000000000002</v>
      </c>
      <c r="K81" s="16">
        <v>0.213675213675</v>
      </c>
      <c r="L81" s="87">
        <v>1.6546314559140569</v>
      </c>
      <c r="M81" s="16">
        <v>1.286324786325</v>
      </c>
      <c r="N81" s="26">
        <v>2.4009999999999934E-3</v>
      </c>
      <c r="O81" s="26">
        <v>2.4009999999999934E-3</v>
      </c>
      <c r="P81" s="16">
        <v>0.30913600000000008</v>
      </c>
      <c r="Q81" s="26">
        <v>4</v>
      </c>
      <c r="R81" s="16">
        <v>0.25</v>
      </c>
    </row>
    <row r="82" spans="1:18" ht="25.5" hidden="1">
      <c r="A82" s="93" t="s">
        <v>124</v>
      </c>
      <c r="B82" s="26">
        <v>2</v>
      </c>
      <c r="C82" s="26">
        <v>5.25</v>
      </c>
      <c r="D82" s="26">
        <v>10.5625</v>
      </c>
      <c r="E82" s="26">
        <v>1.36363636364</v>
      </c>
      <c r="F82" s="26">
        <v>0.40495867768132238</v>
      </c>
      <c r="G82" s="26">
        <v>0.63636363636000004</v>
      </c>
      <c r="H82" s="16">
        <v>1.2699999999999996</v>
      </c>
      <c r="I82" s="16">
        <v>0.5329000000000006</v>
      </c>
      <c r="J82" s="16">
        <v>0.73000000000000043</v>
      </c>
      <c r="K82" s="16">
        <v>0.63492063492100004</v>
      </c>
      <c r="L82" s="87">
        <v>1.863441672964486</v>
      </c>
      <c r="M82" s="16">
        <v>1.3650793650790001</v>
      </c>
      <c r="N82" s="26">
        <v>0.20340100000000005</v>
      </c>
      <c r="O82" s="26">
        <v>0.20340100000000005</v>
      </c>
      <c r="P82" s="16">
        <v>3.1360000000000055E-3</v>
      </c>
      <c r="Q82" s="26">
        <v>2.25</v>
      </c>
      <c r="R82" s="16">
        <v>0</v>
      </c>
    </row>
    <row r="83" spans="1:18" hidden="1">
      <c r="A83" s="92" t="s">
        <v>125</v>
      </c>
      <c r="B83" s="26">
        <v>7</v>
      </c>
      <c r="C83" s="26">
        <v>5.21875</v>
      </c>
      <c r="D83" s="26">
        <v>3.1728515625</v>
      </c>
      <c r="E83" s="26">
        <v>3.6</v>
      </c>
      <c r="F83" s="26">
        <v>11.559999999999999</v>
      </c>
      <c r="G83" s="26">
        <v>3.4</v>
      </c>
      <c r="H83" s="16">
        <v>9</v>
      </c>
      <c r="I83" s="16">
        <v>4</v>
      </c>
      <c r="J83" s="16">
        <v>2</v>
      </c>
      <c r="K83" s="16">
        <v>0.41666666666699997</v>
      </c>
      <c r="L83" s="87">
        <v>43.340277777773387</v>
      </c>
      <c r="M83" s="16">
        <v>6.583333333333</v>
      </c>
      <c r="N83" s="26">
        <v>48.469443999999996</v>
      </c>
      <c r="O83" s="26">
        <v>48.399848999999996</v>
      </c>
      <c r="P83" s="16">
        <v>42.941808999999999</v>
      </c>
      <c r="Q83" s="26">
        <v>25</v>
      </c>
      <c r="R83" s="16">
        <v>25</v>
      </c>
    </row>
    <row r="84" spans="1:18" ht="25.5" hidden="1">
      <c r="A84" s="93" t="s">
        <v>126</v>
      </c>
      <c r="B84" s="26">
        <v>2.5</v>
      </c>
      <c r="C84" s="26">
        <v>4.75</v>
      </c>
      <c r="D84" s="26">
        <v>5.0625</v>
      </c>
      <c r="E84" s="26">
        <v>3.9130434782600001</v>
      </c>
      <c r="F84" s="26">
        <v>1.9966918714531194</v>
      </c>
      <c r="G84" s="26">
        <v>1.4130434782600001</v>
      </c>
      <c r="H84" s="16">
        <v>9</v>
      </c>
      <c r="I84" s="16">
        <v>42.25</v>
      </c>
      <c r="J84" s="16">
        <v>6.5</v>
      </c>
      <c r="K84" s="16">
        <v>0.36764705882400001</v>
      </c>
      <c r="L84" s="87">
        <v>4.5469290657419368</v>
      </c>
      <c r="M84" s="16">
        <v>2.1323529411759998</v>
      </c>
      <c r="N84" s="26">
        <v>0.90440100000000012</v>
      </c>
      <c r="O84" s="26">
        <v>0.90440100000000012</v>
      </c>
      <c r="P84" s="16">
        <v>0.19713599999999995</v>
      </c>
      <c r="Q84" s="26">
        <v>1</v>
      </c>
      <c r="R84" s="16">
        <v>0.25</v>
      </c>
    </row>
    <row r="85" spans="1:18" ht="25.5" hidden="1">
      <c r="A85" s="92" t="s">
        <v>127</v>
      </c>
      <c r="B85" s="26">
        <v>2.75</v>
      </c>
      <c r="C85" s="26">
        <v>4.78125</v>
      </c>
      <c r="D85" s="26">
        <v>4.1259765625</v>
      </c>
      <c r="E85" s="26">
        <v>1.3043478260900001</v>
      </c>
      <c r="F85" s="26">
        <v>2.0899102079307084</v>
      </c>
      <c r="G85" s="26">
        <v>1.4456521739099999</v>
      </c>
      <c r="H85" s="16">
        <v>9</v>
      </c>
      <c r="I85" s="16">
        <v>39.0625</v>
      </c>
      <c r="J85" s="16">
        <v>6.25</v>
      </c>
      <c r="K85" s="16">
        <v>0.30405405405399999</v>
      </c>
      <c r="L85" s="87">
        <v>5.9826515704896721</v>
      </c>
      <c r="M85" s="16">
        <v>2.4459459459459998</v>
      </c>
      <c r="N85" s="26">
        <v>1.4665210000000002</v>
      </c>
      <c r="O85" s="26">
        <v>1.4665210000000002</v>
      </c>
      <c r="P85" s="16">
        <v>7.5625</v>
      </c>
      <c r="Q85" s="26">
        <v>0.5625</v>
      </c>
      <c r="R85" s="16">
        <v>0.5625</v>
      </c>
    </row>
    <row r="86" spans="1:18" ht="25.5" hidden="1">
      <c r="A86" s="93" t="s">
        <v>128</v>
      </c>
      <c r="B86" s="26">
        <v>2.25</v>
      </c>
      <c r="C86" s="26">
        <v>5.65625</v>
      </c>
      <c r="D86" s="26">
        <v>11.6025390625</v>
      </c>
      <c r="E86" s="26">
        <v>1.7647058823499999</v>
      </c>
      <c r="F86" s="26">
        <v>0.23551038062569213</v>
      </c>
      <c r="G86" s="26">
        <v>0.48529411765000008</v>
      </c>
      <c r="H86" s="16">
        <v>4.0750000000000002</v>
      </c>
      <c r="I86" s="16">
        <v>3.3306250000000008</v>
      </c>
      <c r="J86" s="16">
        <v>1.8250000000000002</v>
      </c>
      <c r="K86" s="16">
        <v>0.38851351351399999</v>
      </c>
      <c r="L86" s="87">
        <v>3.4651319393699933</v>
      </c>
      <c r="M86" s="16">
        <v>1.8614864864860001</v>
      </c>
      <c r="N86" s="26">
        <v>0.49140100000000009</v>
      </c>
      <c r="O86" s="26">
        <v>0.49140100000000009</v>
      </c>
      <c r="P86" s="16">
        <v>3.7635999999999982E-2</v>
      </c>
      <c r="Q86" s="26">
        <v>1.5625</v>
      </c>
      <c r="R86" s="16">
        <v>6.25E-2</v>
      </c>
    </row>
    <row r="87" spans="1:18" hidden="1">
      <c r="A87" s="92" t="s">
        <v>129</v>
      </c>
      <c r="B87" s="26">
        <v>2.25</v>
      </c>
      <c r="C87" s="26">
        <v>4.90625</v>
      </c>
      <c r="D87" s="26">
        <v>7.0556640625</v>
      </c>
      <c r="E87" s="26">
        <v>1.7647058823499999</v>
      </c>
      <c r="F87" s="26">
        <v>0.23551038062569213</v>
      </c>
      <c r="G87" s="26">
        <v>0.48529411765000008</v>
      </c>
      <c r="H87" s="16">
        <v>9</v>
      </c>
      <c r="I87" s="16">
        <v>45.5625</v>
      </c>
      <c r="J87" s="16">
        <v>6.75</v>
      </c>
      <c r="K87" s="16">
        <v>0.13157894736799999</v>
      </c>
      <c r="L87" s="87">
        <v>4.4877077562344718</v>
      </c>
      <c r="M87" s="16">
        <v>2.1184210526320002</v>
      </c>
      <c r="N87" s="26">
        <v>0.49140100000000009</v>
      </c>
      <c r="O87" s="26">
        <v>0.49140100000000009</v>
      </c>
      <c r="P87" s="16">
        <v>3.7635999999999982E-2</v>
      </c>
      <c r="Q87" s="26">
        <v>1.5625</v>
      </c>
      <c r="R87" s="16">
        <v>6.25E-2</v>
      </c>
    </row>
    <row r="88" spans="1:18" hidden="1">
      <c r="A88" s="92" t="s">
        <v>131</v>
      </c>
      <c r="B88" s="26">
        <v>4.75</v>
      </c>
      <c r="C88" s="26">
        <v>5</v>
      </c>
      <c r="D88" s="26">
        <v>6.25E-2</v>
      </c>
      <c r="E88" s="26">
        <v>3</v>
      </c>
      <c r="F88" s="26">
        <v>3.0625</v>
      </c>
      <c r="G88" s="26">
        <v>1.75</v>
      </c>
      <c r="H88" s="16">
        <v>6.88</v>
      </c>
      <c r="I88" s="16">
        <v>4.5368999999999993</v>
      </c>
      <c r="J88" s="16">
        <v>2.13</v>
      </c>
      <c r="K88" s="16">
        <v>2.2916666666699999</v>
      </c>
      <c r="L88" s="87">
        <v>6.0434027777613899</v>
      </c>
      <c r="M88" s="16">
        <v>2.4583333333300001</v>
      </c>
      <c r="N88" s="26">
        <v>10.246401000000001</v>
      </c>
      <c r="O88" s="26">
        <v>10.246401000000001</v>
      </c>
      <c r="P88" s="16">
        <v>7.2576359999999998</v>
      </c>
      <c r="Q88" s="26">
        <v>1.5625</v>
      </c>
      <c r="R88" s="16">
        <v>7.5625</v>
      </c>
    </row>
    <row r="89" spans="1:18" ht="25.5" hidden="1">
      <c r="A89" s="92" t="s">
        <v>133</v>
      </c>
      <c r="B89" s="26">
        <v>2.75</v>
      </c>
      <c r="C89" s="26">
        <v>6.0625</v>
      </c>
      <c r="D89" s="26">
        <v>10.97265625</v>
      </c>
      <c r="E89" s="26">
        <v>3.75</v>
      </c>
      <c r="F89" s="26">
        <v>1</v>
      </c>
      <c r="G89" s="26">
        <v>1</v>
      </c>
      <c r="H89" s="16">
        <v>2.9699999999999998</v>
      </c>
      <c r="I89" s="16">
        <v>4.8399999999999888E-2</v>
      </c>
      <c r="J89" s="16">
        <v>0.21999999999999975</v>
      </c>
      <c r="K89" s="16">
        <v>0.27173913043499998</v>
      </c>
      <c r="L89" s="87">
        <v>6.1417769376170703</v>
      </c>
      <c r="M89" s="16">
        <v>2.4782608695650001</v>
      </c>
      <c r="N89" s="26">
        <v>1.4424010000000003</v>
      </c>
      <c r="O89" s="26">
        <v>1.4424010000000003</v>
      </c>
      <c r="P89" s="16">
        <v>0.48163599999999995</v>
      </c>
      <c r="Q89" s="26">
        <v>0.5625</v>
      </c>
      <c r="R89" s="16">
        <v>0.5625</v>
      </c>
    </row>
    <row r="90" spans="1:18" ht="25.5" hidden="1">
      <c r="A90" s="92" t="s">
        <v>135</v>
      </c>
      <c r="B90" s="26">
        <v>6.25</v>
      </c>
      <c r="C90" s="26">
        <v>4.8125</v>
      </c>
      <c r="D90" s="26">
        <v>2.06640625</v>
      </c>
      <c r="E90" s="26">
        <v>5</v>
      </c>
      <c r="F90" s="26">
        <v>1.5625</v>
      </c>
      <c r="G90" s="26">
        <v>1.25</v>
      </c>
      <c r="H90" s="16">
        <v>6.88</v>
      </c>
      <c r="I90" s="16">
        <v>0.39689999999999986</v>
      </c>
      <c r="J90" s="16">
        <v>0.62999999999999989</v>
      </c>
      <c r="K90" s="16">
        <v>0.58333333333299997</v>
      </c>
      <c r="L90" s="87">
        <v>32.111111111114887</v>
      </c>
      <c r="M90" s="16">
        <v>5.666666666667</v>
      </c>
      <c r="N90" s="26">
        <v>22.099401000000004</v>
      </c>
      <c r="O90" s="26">
        <v>22.099401000000004</v>
      </c>
      <c r="P90" s="16">
        <v>17.589635999999999</v>
      </c>
      <c r="Q90" s="26">
        <v>18.0625</v>
      </c>
      <c r="R90" s="16">
        <v>18.0625</v>
      </c>
    </row>
    <row r="91" spans="1:18" ht="25.5" hidden="1">
      <c r="A91" s="93" t="s">
        <v>136</v>
      </c>
      <c r="B91" s="26">
        <v>2.5</v>
      </c>
      <c r="C91" s="26">
        <v>4.3125</v>
      </c>
      <c r="D91" s="26">
        <v>3.28515625</v>
      </c>
      <c r="E91" s="26">
        <v>1.25</v>
      </c>
      <c r="F91" s="26">
        <v>1.5625</v>
      </c>
      <c r="G91" s="26">
        <v>1.25</v>
      </c>
      <c r="H91" s="16">
        <v>6.88</v>
      </c>
      <c r="I91" s="16">
        <v>19.1844</v>
      </c>
      <c r="J91" s="16">
        <v>4.38</v>
      </c>
      <c r="K91" s="16">
        <v>3.3214285714299998</v>
      </c>
      <c r="L91" s="87">
        <v>0.67474489796153025</v>
      </c>
      <c r="M91" s="16">
        <v>0.82142857142999981</v>
      </c>
      <c r="N91" s="26">
        <v>6.0614440000000007</v>
      </c>
      <c r="O91" s="26">
        <v>6.0368489999999992</v>
      </c>
      <c r="P91" s="16">
        <v>4.2148089999999998</v>
      </c>
      <c r="Q91" s="26">
        <v>0.25</v>
      </c>
      <c r="R91" s="16">
        <v>1</v>
      </c>
    </row>
    <row r="92" spans="1:18" ht="25.5" hidden="1">
      <c r="A92" s="92" t="s">
        <v>137</v>
      </c>
      <c r="B92" s="26">
        <v>1.5</v>
      </c>
      <c r="C92" s="26">
        <v>4.90625</v>
      </c>
      <c r="D92" s="26">
        <v>11.6025390625</v>
      </c>
      <c r="E92" s="26">
        <v>0</v>
      </c>
      <c r="F92" s="26">
        <v>2.25</v>
      </c>
      <c r="G92" s="26">
        <v>1.5</v>
      </c>
      <c r="H92" s="16">
        <v>1.4800000000000004</v>
      </c>
      <c r="I92" s="16">
        <v>3.9999999999998294E-4</v>
      </c>
      <c r="J92" s="16">
        <v>1.9999999999999574E-2</v>
      </c>
      <c r="K92" s="16">
        <v>0.63596491228100005</v>
      </c>
      <c r="L92" s="87">
        <v>0.74655663280957996</v>
      </c>
      <c r="M92" s="16">
        <v>0.86403508771899995</v>
      </c>
      <c r="N92" s="26">
        <v>2.4009999999999934E-3</v>
      </c>
      <c r="O92" s="26">
        <v>2.4009999999999934E-3</v>
      </c>
      <c r="P92" s="16">
        <v>0.30913600000000008</v>
      </c>
      <c r="Q92" s="26">
        <v>0.25</v>
      </c>
      <c r="R92" s="16">
        <v>0.25</v>
      </c>
    </row>
    <row r="93" spans="1:18" ht="25.5" hidden="1">
      <c r="A93" s="93" t="s">
        <v>140</v>
      </c>
      <c r="B93" s="26">
        <v>3.75</v>
      </c>
      <c r="C93" s="26">
        <v>5.375</v>
      </c>
      <c r="D93" s="26">
        <v>2.640625</v>
      </c>
      <c r="E93" s="26">
        <v>5.2941176470600002</v>
      </c>
      <c r="F93" s="26">
        <v>2.3842993079621113</v>
      </c>
      <c r="G93" s="26">
        <v>1.5441176470600002</v>
      </c>
      <c r="H93" s="16">
        <v>6.88</v>
      </c>
      <c r="I93" s="16">
        <v>9.7968999999999991</v>
      </c>
      <c r="J93" s="16">
        <v>3.13</v>
      </c>
      <c r="K93" s="16">
        <v>0.81395348837199999</v>
      </c>
      <c r="L93" s="87">
        <v>8.6203691184429481</v>
      </c>
      <c r="M93" s="16">
        <v>2.9360465116280001</v>
      </c>
      <c r="N93" s="26">
        <v>4.8444010000000004</v>
      </c>
      <c r="O93" s="26">
        <v>4.8444010000000004</v>
      </c>
      <c r="P93" s="16">
        <v>2.8696359999999999</v>
      </c>
      <c r="Q93" s="26">
        <v>3.0625</v>
      </c>
      <c r="R93" s="16">
        <v>3.0625</v>
      </c>
    </row>
    <row r="94" spans="1:18" ht="38.25" hidden="1">
      <c r="A94" s="92" t="s">
        <v>141</v>
      </c>
      <c r="B94" s="26">
        <v>4.25</v>
      </c>
      <c r="C94" s="26">
        <v>5.28125</v>
      </c>
      <c r="D94" s="26">
        <v>1.0634765625</v>
      </c>
      <c r="E94" s="26">
        <v>1.875</v>
      </c>
      <c r="F94" s="26">
        <v>5.640625</v>
      </c>
      <c r="G94" s="26">
        <v>2.375</v>
      </c>
      <c r="H94" s="16">
        <v>6.88</v>
      </c>
      <c r="I94" s="16">
        <v>6.9168999999999992</v>
      </c>
      <c r="J94" s="16">
        <v>2.63</v>
      </c>
      <c r="K94" s="16">
        <v>0.22606382978699999</v>
      </c>
      <c r="L94" s="87">
        <v>16.192062301948468</v>
      </c>
      <c r="M94" s="16">
        <v>4.0239361702130001</v>
      </c>
      <c r="N94" s="26">
        <v>7.295401</v>
      </c>
      <c r="O94" s="26">
        <v>7.295401</v>
      </c>
      <c r="P94" s="16">
        <v>4.8136359999999998</v>
      </c>
      <c r="Q94" s="26">
        <v>5.0625</v>
      </c>
      <c r="R94" s="16">
        <v>5.0625</v>
      </c>
    </row>
    <row r="95" spans="1:18" ht="25.5" hidden="1">
      <c r="A95" s="93" t="s">
        <v>142</v>
      </c>
      <c r="B95" s="26">
        <v>3</v>
      </c>
      <c r="C95" s="26">
        <v>5.0625</v>
      </c>
      <c r="D95" s="26">
        <v>4.25390625</v>
      </c>
      <c r="E95" s="26">
        <v>3.3333333333300001</v>
      </c>
      <c r="F95" s="26">
        <v>0.11111111110888899</v>
      </c>
      <c r="G95" s="26">
        <v>0.33333333333000015</v>
      </c>
      <c r="H95" s="16">
        <v>9</v>
      </c>
      <c r="I95" s="16">
        <v>36</v>
      </c>
      <c r="J95" s="16">
        <v>6</v>
      </c>
      <c r="K95" s="16">
        <v>0.552884615385</v>
      </c>
      <c r="L95" s="87">
        <v>5.9883737056194191</v>
      </c>
      <c r="M95" s="16">
        <v>2.447115384615</v>
      </c>
      <c r="N95" s="26">
        <v>2.1054010000000001</v>
      </c>
      <c r="O95" s="26">
        <v>2.1054010000000001</v>
      </c>
      <c r="P95" s="16">
        <v>0.89113599999999993</v>
      </c>
      <c r="Q95" s="26">
        <v>1</v>
      </c>
      <c r="R95" s="16">
        <v>1</v>
      </c>
    </row>
    <row r="96" spans="1:18" hidden="1">
      <c r="A96" s="92" t="s">
        <v>143</v>
      </c>
      <c r="B96" s="26">
        <v>4.25</v>
      </c>
      <c r="C96" s="26">
        <v>5.59375</v>
      </c>
      <c r="D96" s="26">
        <v>1.8056640625</v>
      </c>
      <c r="E96" s="26">
        <v>1.5789473684199999</v>
      </c>
      <c r="F96" s="26">
        <v>7.1345221606704445</v>
      </c>
      <c r="G96" s="26">
        <v>2.6710526315800003</v>
      </c>
      <c r="H96" s="16">
        <v>6.88</v>
      </c>
      <c r="I96" s="16">
        <v>6.9168999999999992</v>
      </c>
      <c r="J96" s="16">
        <v>2.63</v>
      </c>
      <c r="K96" s="16">
        <v>0.40178571428600002</v>
      </c>
      <c r="L96" s="87">
        <v>14.808753188773311</v>
      </c>
      <c r="M96" s="16">
        <v>3.848214285714</v>
      </c>
      <c r="N96" s="26">
        <v>7.349521000000002</v>
      </c>
      <c r="O96" s="26">
        <v>7.349521000000002</v>
      </c>
      <c r="P96" s="16">
        <v>1.5625</v>
      </c>
      <c r="Q96" s="26">
        <v>5.0625</v>
      </c>
      <c r="R96" s="16">
        <v>7.5625</v>
      </c>
    </row>
    <row r="97" spans="1:18" ht="25.5" hidden="1">
      <c r="A97" s="94" t="s">
        <v>147</v>
      </c>
      <c r="B97" s="26">
        <v>2.25</v>
      </c>
      <c r="C97" s="26">
        <v>4.125</v>
      </c>
      <c r="D97" s="26">
        <v>3.515625</v>
      </c>
      <c r="E97" s="26">
        <v>1.3043478260900001</v>
      </c>
      <c r="F97" s="26">
        <v>0.89425803402070869</v>
      </c>
      <c r="G97" s="26">
        <v>0.94565217390999989</v>
      </c>
      <c r="H97" s="16">
        <v>9</v>
      </c>
      <c r="I97" s="16">
        <v>45.5625</v>
      </c>
      <c r="J97" s="16">
        <v>6.75</v>
      </c>
      <c r="K97" s="16">
        <v>0.77585714285700003</v>
      </c>
      <c r="L97" s="87">
        <v>2.1730971632657274</v>
      </c>
      <c r="M97" s="16">
        <v>1.474142857143</v>
      </c>
      <c r="N97" s="26">
        <v>0.49140100000000009</v>
      </c>
      <c r="O97" s="26">
        <v>0.49140100000000009</v>
      </c>
      <c r="P97" s="16">
        <v>1.6641E-2</v>
      </c>
      <c r="Q97" s="26">
        <v>6.25E-2</v>
      </c>
      <c r="R97" s="16">
        <v>6.25E-2</v>
      </c>
    </row>
    <row r="98" spans="1:18" hidden="1">
      <c r="A98" s="93" t="s">
        <v>148</v>
      </c>
      <c r="B98" s="26">
        <v>3.75</v>
      </c>
      <c r="C98" s="26">
        <v>6.03125</v>
      </c>
      <c r="D98" s="26">
        <v>5.2041015625</v>
      </c>
      <c r="E98" s="26">
        <v>1.3043478260900001</v>
      </c>
      <c r="F98" s="26">
        <v>5.981214555750709</v>
      </c>
      <c r="G98" s="26">
        <v>2.4456521739100001</v>
      </c>
      <c r="H98" s="16">
        <v>6.88</v>
      </c>
      <c r="I98" s="16">
        <v>9.7968999999999991</v>
      </c>
      <c r="J98" s="16">
        <v>3.13</v>
      </c>
      <c r="K98" s="16">
        <v>2.3529411764699999</v>
      </c>
      <c r="L98" s="87">
        <v>1.951773356403028</v>
      </c>
      <c r="M98" s="16">
        <v>1.3970588235300001</v>
      </c>
      <c r="N98" s="26">
        <v>4.8444010000000004</v>
      </c>
      <c r="O98" s="26">
        <v>4.8444010000000004</v>
      </c>
      <c r="P98" s="16">
        <v>2.6536409999999999</v>
      </c>
      <c r="Q98" s="26">
        <v>3.0625</v>
      </c>
      <c r="R98" s="16">
        <v>3.0625</v>
      </c>
    </row>
    <row r="99" spans="1:18" ht="38.25" hidden="1">
      <c r="A99" s="93" t="s">
        <v>150</v>
      </c>
      <c r="B99" s="26">
        <v>0.5</v>
      </c>
      <c r="C99" s="26">
        <v>5.46875</v>
      </c>
      <c r="D99" s="26">
        <v>24.6884765625</v>
      </c>
      <c r="E99" s="26">
        <v>0</v>
      </c>
      <c r="F99" s="26">
        <v>0.25</v>
      </c>
      <c r="G99" s="26">
        <v>0.5</v>
      </c>
      <c r="H99" s="16">
        <v>0.27999999999999936</v>
      </c>
      <c r="I99" s="16">
        <v>4.8400000000000283E-2</v>
      </c>
      <c r="J99" s="16">
        <v>0.22000000000000064</v>
      </c>
      <c r="K99" s="16">
        <v>0.133928571429</v>
      </c>
      <c r="L99" s="87">
        <v>0.13400829081601276</v>
      </c>
      <c r="M99" s="16">
        <v>0.366071428571</v>
      </c>
      <c r="N99" s="26">
        <v>1.100401</v>
      </c>
      <c r="O99" s="26">
        <v>1.100401</v>
      </c>
      <c r="P99" s="16">
        <v>2.6276410000000001</v>
      </c>
      <c r="Q99" s="26">
        <v>2.25</v>
      </c>
      <c r="R99" s="16">
        <v>2.25</v>
      </c>
    </row>
    <row r="100" spans="1:18" ht="25.5" hidden="1">
      <c r="A100" s="92" t="s">
        <v>151</v>
      </c>
      <c r="B100" s="26">
        <v>1.75</v>
      </c>
      <c r="C100" s="26">
        <v>4.8125</v>
      </c>
      <c r="D100" s="26">
        <v>9.37890625</v>
      </c>
      <c r="E100" s="26">
        <v>0</v>
      </c>
      <c r="F100" s="26">
        <v>3.0625</v>
      </c>
      <c r="G100" s="26">
        <v>1.75</v>
      </c>
      <c r="H100" s="16">
        <v>4.4400000000000004</v>
      </c>
      <c r="I100" s="16">
        <v>7.2361000000000022</v>
      </c>
      <c r="J100" s="16">
        <v>2.6900000000000004</v>
      </c>
      <c r="K100" s="16">
        <v>0.78629032258099996</v>
      </c>
      <c r="L100" s="87">
        <v>0.92873634235103308</v>
      </c>
      <c r="M100" s="16">
        <v>0.96370967741900004</v>
      </c>
      <c r="N100" s="26">
        <v>4.0401000000000027E-2</v>
      </c>
      <c r="O100" s="26">
        <v>4.0401000000000027E-2</v>
      </c>
      <c r="P100" s="16">
        <v>0.13764099999999999</v>
      </c>
      <c r="Q100" s="26">
        <v>6.25E-2</v>
      </c>
      <c r="R100" s="16">
        <v>6.25E-2</v>
      </c>
    </row>
    <row r="101" spans="1:18" ht="25.5" hidden="1">
      <c r="A101" s="93" t="s">
        <v>152</v>
      </c>
      <c r="B101" s="26">
        <v>2.25</v>
      </c>
      <c r="C101" s="26">
        <v>4.96875</v>
      </c>
      <c r="D101" s="26">
        <v>7.3916015625</v>
      </c>
      <c r="E101" s="26">
        <v>0</v>
      </c>
      <c r="F101" s="26">
        <v>5.0625</v>
      </c>
      <c r="G101" s="26">
        <v>2.25</v>
      </c>
      <c r="H101" s="16">
        <v>3.8650000000000002</v>
      </c>
      <c r="I101" s="16">
        <v>2.6082250000000009</v>
      </c>
      <c r="J101" s="16">
        <v>1.6150000000000002</v>
      </c>
      <c r="K101" s="16">
        <v>0.57432432432400005</v>
      </c>
      <c r="L101" s="87">
        <v>2.8078889700522192</v>
      </c>
      <c r="M101" s="16">
        <v>1.6756756756760001</v>
      </c>
      <c r="N101" s="26">
        <v>4.888520999999999</v>
      </c>
      <c r="O101" s="26">
        <v>4.8708489999999998</v>
      </c>
      <c r="P101" s="16">
        <v>3.2184360000000001</v>
      </c>
      <c r="Q101" s="26">
        <v>6.25E-2</v>
      </c>
      <c r="R101" s="16">
        <v>0.5625</v>
      </c>
    </row>
    <row r="102" spans="1:18" hidden="1">
      <c r="A102" s="92" t="s">
        <v>153</v>
      </c>
      <c r="B102" s="26">
        <v>1.75</v>
      </c>
      <c r="C102" s="26">
        <v>5.78125</v>
      </c>
      <c r="D102" s="26">
        <v>16.2509765625</v>
      </c>
      <c r="E102" s="26">
        <v>0</v>
      </c>
      <c r="F102" s="26">
        <v>3.0625</v>
      </c>
      <c r="G102" s="26">
        <v>1.75</v>
      </c>
      <c r="H102" s="16">
        <v>9</v>
      </c>
      <c r="I102" s="16">
        <v>52.5625</v>
      </c>
      <c r="J102" s="16">
        <v>7.25</v>
      </c>
      <c r="K102" s="16">
        <v>0.17241379310300001</v>
      </c>
      <c r="L102" s="87">
        <v>2.4887782401916638</v>
      </c>
      <c r="M102" s="16">
        <v>1.5775862068969999</v>
      </c>
      <c r="N102" s="26">
        <v>4.0401000000000027E-2</v>
      </c>
      <c r="O102" s="26">
        <v>4.0401000000000027E-2</v>
      </c>
      <c r="P102" s="16">
        <v>0.13764099999999999</v>
      </c>
      <c r="Q102" s="26">
        <v>6.25E-2</v>
      </c>
      <c r="R102" s="16">
        <v>6.25E-2</v>
      </c>
    </row>
    <row r="103" spans="1:18" ht="38.25" hidden="1">
      <c r="A103" s="93" t="s">
        <v>154</v>
      </c>
      <c r="B103" s="26">
        <v>1</v>
      </c>
      <c r="C103" s="26">
        <v>3.875</v>
      </c>
      <c r="D103" s="26">
        <v>8.265625</v>
      </c>
      <c r="E103" s="26">
        <v>0</v>
      </c>
      <c r="F103" s="26">
        <v>1</v>
      </c>
      <c r="G103" s="26">
        <v>1</v>
      </c>
      <c r="H103" s="16">
        <v>4.2750000000000004</v>
      </c>
      <c r="I103" s="16">
        <v>10.725625000000003</v>
      </c>
      <c r="J103" s="16">
        <v>3.2750000000000004</v>
      </c>
      <c r="K103" s="16">
        <v>0.47619047618999999</v>
      </c>
      <c r="L103" s="87">
        <v>0.27437641723405898</v>
      </c>
      <c r="M103" s="16">
        <v>0.52380952381000001</v>
      </c>
      <c r="N103" s="26">
        <v>0.29052099999999992</v>
      </c>
      <c r="O103" s="26">
        <v>0.29052099999999992</v>
      </c>
      <c r="P103" s="16">
        <v>20.25</v>
      </c>
      <c r="Q103" s="26">
        <v>1</v>
      </c>
      <c r="R103" s="16">
        <v>0.25</v>
      </c>
    </row>
    <row r="104" spans="1:18" hidden="1">
      <c r="A104" s="92" t="s">
        <v>155</v>
      </c>
      <c r="B104" s="26">
        <v>5.75</v>
      </c>
      <c r="C104" s="26">
        <v>4.96875</v>
      </c>
      <c r="D104" s="26">
        <v>0.6103515625</v>
      </c>
      <c r="E104" s="26">
        <v>3</v>
      </c>
      <c r="F104" s="26">
        <v>7.5625</v>
      </c>
      <c r="G104" s="26">
        <v>2.75</v>
      </c>
      <c r="H104" s="16">
        <v>6.88</v>
      </c>
      <c r="I104" s="16">
        <v>1.2768999999999997</v>
      </c>
      <c r="J104" s="16">
        <v>1.1299999999999999</v>
      </c>
      <c r="K104" s="16">
        <v>1.80555555556</v>
      </c>
      <c r="L104" s="87">
        <v>15.558641975273583</v>
      </c>
      <c r="M104" s="16">
        <v>3.9444444444400002</v>
      </c>
      <c r="N104" s="26">
        <v>17.648401000000003</v>
      </c>
      <c r="O104" s="26">
        <v>17.648401000000003</v>
      </c>
      <c r="P104" s="16">
        <v>13.169641</v>
      </c>
      <c r="Q104" s="26">
        <v>14.0625</v>
      </c>
      <c r="R104" s="16">
        <v>14.0625</v>
      </c>
    </row>
    <row r="105" spans="1:18" ht="25.5" hidden="1">
      <c r="A105" s="93" t="s">
        <v>156</v>
      </c>
      <c r="B105" s="26">
        <v>6.5</v>
      </c>
      <c r="C105" s="26">
        <v>5.4375</v>
      </c>
      <c r="D105" s="26">
        <v>1.12890625</v>
      </c>
      <c r="E105" s="26">
        <v>3.75</v>
      </c>
      <c r="F105" s="26">
        <v>7.5625</v>
      </c>
      <c r="G105" s="26">
        <v>2.75</v>
      </c>
      <c r="H105" s="16">
        <v>9</v>
      </c>
      <c r="I105" s="16">
        <v>6.25</v>
      </c>
      <c r="J105" s="16">
        <v>2.5</v>
      </c>
      <c r="K105" s="16">
        <v>0.234375</v>
      </c>
      <c r="L105" s="87">
        <v>39.258056640625</v>
      </c>
      <c r="M105" s="16">
        <v>6.265625</v>
      </c>
      <c r="N105" s="26">
        <v>24.512401000000004</v>
      </c>
      <c r="O105" s="26">
        <v>24.512401000000004</v>
      </c>
      <c r="P105" s="16">
        <v>19.175640999999995</v>
      </c>
      <c r="Q105" s="26">
        <v>20.25</v>
      </c>
      <c r="R105" s="16">
        <v>20.25</v>
      </c>
    </row>
    <row r="106" spans="1:18" ht="25.5" hidden="1">
      <c r="A106" s="92" t="s">
        <v>157</v>
      </c>
      <c r="B106" s="26">
        <v>4.75</v>
      </c>
      <c r="C106" s="26">
        <v>5.6875</v>
      </c>
      <c r="D106" s="26">
        <v>0.87890625</v>
      </c>
      <c r="E106" s="26">
        <v>2.1428571428600001</v>
      </c>
      <c r="F106" s="26">
        <v>6.797193877536122</v>
      </c>
      <c r="G106" s="26">
        <v>2.6071428571399999</v>
      </c>
      <c r="H106" s="16">
        <v>6.88</v>
      </c>
      <c r="I106" s="16">
        <v>4.5368999999999993</v>
      </c>
      <c r="J106" s="16">
        <v>2.13</v>
      </c>
      <c r="K106" s="16">
        <v>0.72368421052599996</v>
      </c>
      <c r="L106" s="87">
        <v>16.211218836567642</v>
      </c>
      <c r="M106" s="16">
        <v>4.0263157894740003</v>
      </c>
      <c r="N106" s="26">
        <v>10.246401000000001</v>
      </c>
      <c r="O106" s="26">
        <v>10.246401000000001</v>
      </c>
      <c r="P106" s="16">
        <v>6.8696409999999997</v>
      </c>
      <c r="Q106" s="26">
        <v>7.5625</v>
      </c>
      <c r="R106" s="16">
        <v>7.5625</v>
      </c>
    </row>
    <row r="107" spans="1:18" ht="25.5" hidden="1">
      <c r="A107" s="93" t="s">
        <v>158</v>
      </c>
      <c r="B107" s="26">
        <v>4</v>
      </c>
      <c r="C107" s="26">
        <v>5.65625</v>
      </c>
      <c r="D107" s="26">
        <v>2.7431640625</v>
      </c>
      <c r="E107" s="26">
        <v>1.36363636364</v>
      </c>
      <c r="F107" s="26">
        <v>6.9504132231213225</v>
      </c>
      <c r="G107" s="26">
        <v>2.63636363636</v>
      </c>
      <c r="H107" s="16">
        <v>6.88</v>
      </c>
      <c r="I107" s="16">
        <v>8.2943999999999996</v>
      </c>
      <c r="J107" s="16">
        <v>2.88</v>
      </c>
      <c r="K107" s="16">
        <v>0.52710843373500005</v>
      </c>
      <c r="L107" s="87">
        <v>12.060975831034565</v>
      </c>
      <c r="M107" s="16">
        <v>3.472891566265</v>
      </c>
      <c r="N107" s="26">
        <v>6.0074010000000007</v>
      </c>
      <c r="O107" s="26">
        <v>6.0074010000000007</v>
      </c>
      <c r="P107" s="16">
        <v>3.5006409999999999</v>
      </c>
      <c r="Q107" s="26">
        <v>4</v>
      </c>
      <c r="R107" s="16">
        <v>4</v>
      </c>
    </row>
    <row r="108" spans="1:18" hidden="1">
      <c r="A108" s="93" t="s">
        <v>160</v>
      </c>
      <c r="B108" s="26">
        <v>3.75</v>
      </c>
      <c r="C108" s="26">
        <v>3.9375</v>
      </c>
      <c r="D108" s="26">
        <v>3.515625E-2</v>
      </c>
      <c r="E108" s="26">
        <v>1.3043478260900001</v>
      </c>
      <c r="F108" s="26">
        <v>5.981214555750709</v>
      </c>
      <c r="G108" s="26">
        <v>2.4456521739100001</v>
      </c>
      <c r="H108" s="16">
        <v>6.88</v>
      </c>
      <c r="I108" s="16">
        <v>9.7968999999999991</v>
      </c>
      <c r="J108" s="16">
        <v>3.13</v>
      </c>
      <c r="K108" s="16">
        <v>1.9642857142900001</v>
      </c>
      <c r="L108" s="87">
        <v>3.1887755101887754</v>
      </c>
      <c r="M108" s="16">
        <v>1.7857142857099999</v>
      </c>
      <c r="N108" s="26">
        <v>13.749264000000002</v>
      </c>
      <c r="O108" s="26">
        <v>13.741848999999998</v>
      </c>
      <c r="P108" s="16">
        <v>10.896601</v>
      </c>
      <c r="Q108" s="26">
        <v>3.0625</v>
      </c>
      <c r="R108" s="16">
        <v>5.0625</v>
      </c>
    </row>
    <row r="109" spans="1:18" ht="25.5" hidden="1">
      <c r="A109" s="93" t="s">
        <v>162</v>
      </c>
      <c r="B109" s="26">
        <v>5.5</v>
      </c>
      <c r="C109" s="26">
        <v>5.375</v>
      </c>
      <c r="D109" s="26">
        <v>1.5625E-2</v>
      </c>
      <c r="E109" s="26">
        <v>2</v>
      </c>
      <c r="F109" s="26">
        <v>12.25</v>
      </c>
      <c r="G109" s="26">
        <v>3.5</v>
      </c>
      <c r="H109" s="16">
        <v>4.92</v>
      </c>
      <c r="I109" s="16">
        <v>0.33640000000000009</v>
      </c>
      <c r="J109" s="16">
        <v>0.58000000000000007</v>
      </c>
      <c r="K109" s="16">
        <v>0.54435483871000001</v>
      </c>
      <c r="L109" s="87">
        <v>24.558418964616987</v>
      </c>
      <c r="M109" s="16">
        <v>4.9556451612899997</v>
      </c>
      <c r="N109" s="26">
        <v>15.689521000000003</v>
      </c>
      <c r="O109" s="26">
        <v>15.737089000000001</v>
      </c>
      <c r="P109" s="16">
        <v>7.3984000000000133E-2</v>
      </c>
      <c r="Q109" s="26">
        <v>4</v>
      </c>
      <c r="R109" s="16">
        <v>0</v>
      </c>
    </row>
    <row r="110" spans="1:18" hidden="1">
      <c r="A110" s="92" t="s">
        <v>165</v>
      </c>
      <c r="B110" s="26">
        <v>2.5</v>
      </c>
      <c r="C110" s="26">
        <v>4.8125</v>
      </c>
      <c r="D110" s="26">
        <v>5.34765625</v>
      </c>
      <c r="E110" s="26">
        <v>1.25</v>
      </c>
      <c r="F110" s="26">
        <v>1.5625</v>
      </c>
      <c r="G110" s="26">
        <v>1.25</v>
      </c>
      <c r="H110" s="16">
        <v>9</v>
      </c>
      <c r="I110" s="16">
        <v>42.25</v>
      </c>
      <c r="J110" s="16">
        <v>6.5</v>
      </c>
      <c r="K110" s="16">
        <v>0.178571428571</v>
      </c>
      <c r="L110" s="87">
        <v>5.3890306122468887</v>
      </c>
      <c r="M110" s="16">
        <v>2.3214285714290002</v>
      </c>
      <c r="N110" s="26">
        <v>6.0417640000000006</v>
      </c>
      <c r="O110" s="26">
        <v>6.0368489999999992</v>
      </c>
      <c r="P110" s="16">
        <v>4.2066010000000009</v>
      </c>
      <c r="Q110" s="26">
        <v>0.25</v>
      </c>
      <c r="R110" s="16">
        <v>1</v>
      </c>
    </row>
    <row r="111" spans="1:18" ht="25.5" hidden="1">
      <c r="A111" s="93" t="s">
        <v>168</v>
      </c>
      <c r="B111" s="26">
        <v>6.25</v>
      </c>
      <c r="C111" s="26">
        <v>4.40625</v>
      </c>
      <c r="D111" s="26">
        <v>3.3994140625</v>
      </c>
      <c r="E111" s="26">
        <v>5</v>
      </c>
      <c r="F111" s="26">
        <v>1.5625</v>
      </c>
      <c r="G111" s="26">
        <v>1.25</v>
      </c>
      <c r="H111" s="16">
        <v>1.5300000000000002</v>
      </c>
      <c r="I111" s="16">
        <v>22.278399999999998</v>
      </c>
      <c r="J111" s="16">
        <v>4.72</v>
      </c>
      <c r="K111" s="16">
        <v>0.311139240506</v>
      </c>
      <c r="L111" s="87">
        <v>35.27006712065765</v>
      </c>
      <c r="M111" s="16">
        <v>5.9388607594940002</v>
      </c>
      <c r="N111" s="26">
        <v>22.099401000000004</v>
      </c>
      <c r="O111" s="26">
        <v>22.099401000000004</v>
      </c>
      <c r="P111" s="16">
        <v>16.982641000000005</v>
      </c>
      <c r="Q111" s="26">
        <v>18.0625</v>
      </c>
      <c r="R111" s="16">
        <v>18.0625</v>
      </c>
    </row>
    <row r="112" spans="1:18" ht="38.25" hidden="1">
      <c r="A112" s="92" t="s">
        <v>169</v>
      </c>
      <c r="B112" s="26">
        <v>3.5</v>
      </c>
      <c r="C112" s="26">
        <v>4.8125</v>
      </c>
      <c r="D112" s="26">
        <v>1.72265625</v>
      </c>
      <c r="E112" s="26">
        <v>1</v>
      </c>
      <c r="F112" s="26">
        <v>6.25</v>
      </c>
      <c r="G112" s="26">
        <v>2.5</v>
      </c>
      <c r="H112" s="16">
        <v>4.2750000000000004</v>
      </c>
      <c r="I112" s="16">
        <v>0.60062500000000052</v>
      </c>
      <c r="J112" s="16">
        <v>0.77500000000000036</v>
      </c>
      <c r="K112" s="16">
        <v>0.89788732394399995</v>
      </c>
      <c r="L112" s="87">
        <v>6.7709903788913177</v>
      </c>
      <c r="M112" s="16">
        <v>2.6021126760560001</v>
      </c>
      <c r="N112" s="26">
        <v>3.8064010000000001</v>
      </c>
      <c r="O112" s="26">
        <v>3.8064010000000001</v>
      </c>
      <c r="P112" s="16">
        <v>1.8796409999999999</v>
      </c>
      <c r="Q112" s="26">
        <v>2.25</v>
      </c>
      <c r="R112" s="16">
        <v>2.25</v>
      </c>
    </row>
    <row r="113" spans="1:18" ht="25.5" hidden="1">
      <c r="A113" s="93" t="s">
        <v>170</v>
      </c>
      <c r="B113" s="26">
        <v>5</v>
      </c>
      <c r="C113" s="26">
        <v>4.53125</v>
      </c>
      <c r="D113" s="26">
        <v>0.2197265625</v>
      </c>
      <c r="E113" s="26">
        <v>3</v>
      </c>
      <c r="F113" s="26">
        <v>4</v>
      </c>
      <c r="G113" s="26">
        <v>2</v>
      </c>
      <c r="H113" s="16">
        <v>9</v>
      </c>
      <c r="I113" s="16">
        <v>16</v>
      </c>
      <c r="J113" s="16">
        <v>4</v>
      </c>
      <c r="K113" s="16">
        <v>6.5789473684200003E-2</v>
      </c>
      <c r="L113" s="87">
        <v>24.346433518005643</v>
      </c>
      <c r="M113" s="16">
        <v>4.9342105263158</v>
      </c>
      <c r="N113" s="26">
        <v>11.909401000000001</v>
      </c>
      <c r="O113" s="26">
        <v>11.909401000000001</v>
      </c>
      <c r="P113" s="16">
        <v>8.2426410000000008</v>
      </c>
      <c r="Q113" s="26">
        <v>9</v>
      </c>
      <c r="R113" s="16">
        <v>9</v>
      </c>
    </row>
    <row r="114" spans="1:18" ht="25.5" hidden="1">
      <c r="A114" s="92" t="s">
        <v>171</v>
      </c>
      <c r="B114" s="26">
        <v>4.25</v>
      </c>
      <c r="C114" s="26">
        <v>4.78125</v>
      </c>
      <c r="D114" s="26">
        <v>0.2822265625</v>
      </c>
      <c r="E114" s="26">
        <v>2.2222222222200001</v>
      </c>
      <c r="F114" s="26">
        <v>4.1118827160583944</v>
      </c>
      <c r="G114" s="26">
        <v>2.0277777777799999</v>
      </c>
      <c r="H114" s="16">
        <v>6.88</v>
      </c>
      <c r="I114" s="16">
        <v>6.9168999999999992</v>
      </c>
      <c r="J114" s="16">
        <v>2.63</v>
      </c>
      <c r="K114" s="16">
        <v>0.34090909090900001</v>
      </c>
      <c r="L114" s="87">
        <v>15.280991735537899</v>
      </c>
      <c r="M114" s="16">
        <v>3.9090909090909998</v>
      </c>
      <c r="N114" s="26">
        <v>7.295401</v>
      </c>
      <c r="O114" s="26">
        <v>7.295401</v>
      </c>
      <c r="P114" s="16">
        <v>4.1738490000000006</v>
      </c>
      <c r="Q114" s="26">
        <v>5.0625</v>
      </c>
      <c r="R114" s="16">
        <v>5.0625</v>
      </c>
    </row>
    <row r="115" spans="1:18" hidden="1">
      <c r="A115" s="93" t="s">
        <v>172</v>
      </c>
      <c r="B115" s="26">
        <v>4</v>
      </c>
      <c r="C115" s="26">
        <v>5.65625</v>
      </c>
      <c r="D115" s="26">
        <v>2.7431640625</v>
      </c>
      <c r="E115" s="26">
        <v>4.2857142857100001</v>
      </c>
      <c r="F115" s="26">
        <v>8.1632653058775581E-2</v>
      </c>
      <c r="G115" s="26">
        <v>0.28571428571000013</v>
      </c>
      <c r="H115" s="16">
        <v>6.88</v>
      </c>
      <c r="I115" s="16">
        <v>8.2943999999999996</v>
      </c>
      <c r="J115" s="16">
        <v>2.88</v>
      </c>
      <c r="K115" s="16">
        <v>1.25</v>
      </c>
      <c r="L115" s="87">
        <v>7.5625</v>
      </c>
      <c r="M115" s="16">
        <v>2.75</v>
      </c>
      <c r="N115" s="26">
        <v>6.0417640000000006</v>
      </c>
      <c r="O115" s="26">
        <v>6.0466810000000004</v>
      </c>
      <c r="P115" s="16">
        <v>2.25</v>
      </c>
      <c r="Q115" s="26">
        <v>4</v>
      </c>
      <c r="R115" s="16">
        <v>6.25</v>
      </c>
    </row>
    <row r="116" spans="1:18" ht="25.5" hidden="1">
      <c r="A116" s="93" t="s">
        <v>174</v>
      </c>
      <c r="B116" s="26">
        <v>3</v>
      </c>
      <c r="C116" s="26">
        <v>5.34375</v>
      </c>
      <c r="D116" s="26">
        <v>5.4931640625</v>
      </c>
      <c r="E116" s="26">
        <v>1.42857142857</v>
      </c>
      <c r="F116" s="26">
        <v>2.4693877551065309</v>
      </c>
      <c r="G116" s="26">
        <v>1.57142857143</v>
      </c>
      <c r="H116" s="16">
        <v>7.1</v>
      </c>
      <c r="I116" s="16">
        <v>16.809999999999999</v>
      </c>
      <c r="J116" s="16">
        <v>4.0999999999999996</v>
      </c>
      <c r="K116" s="16">
        <v>0.69642857142900005</v>
      </c>
      <c r="L116" s="87">
        <v>5.3064413265286374</v>
      </c>
      <c r="M116" s="16">
        <v>2.3035714285709998</v>
      </c>
      <c r="N116" s="26">
        <v>2.1054010000000001</v>
      </c>
      <c r="O116" s="26">
        <v>2.1054010000000001</v>
      </c>
      <c r="P116" s="16">
        <v>0.62884900000000021</v>
      </c>
      <c r="Q116" s="26">
        <v>1</v>
      </c>
      <c r="R116" s="16">
        <v>1</v>
      </c>
    </row>
    <row r="117" spans="1:18" ht="25.5" hidden="1">
      <c r="A117" s="92" t="s">
        <v>179</v>
      </c>
      <c r="B117" s="26">
        <v>4.25</v>
      </c>
      <c r="C117" s="26">
        <v>5.59375</v>
      </c>
      <c r="D117" s="26">
        <v>1.8056640625</v>
      </c>
      <c r="E117" s="26">
        <v>1.875</v>
      </c>
      <c r="F117" s="26">
        <v>5.640625</v>
      </c>
      <c r="G117" s="26">
        <v>2.375</v>
      </c>
      <c r="H117" s="16">
        <v>6.4749999999999996</v>
      </c>
      <c r="I117" s="16">
        <v>4.9506249999999987</v>
      </c>
      <c r="J117" s="16">
        <v>2.2249999999999996</v>
      </c>
      <c r="K117" s="16">
        <v>0.54216867469899999</v>
      </c>
      <c r="L117" s="87">
        <v>13.748013136883371</v>
      </c>
      <c r="M117" s="16">
        <v>3.707831325301</v>
      </c>
      <c r="N117" s="26">
        <v>17.673615999999999</v>
      </c>
      <c r="O117" s="26">
        <v>17.673615999999999</v>
      </c>
      <c r="P117" s="16">
        <v>14.462809</v>
      </c>
      <c r="Q117" s="26">
        <v>5.0625</v>
      </c>
      <c r="R117" s="16">
        <v>7.5625</v>
      </c>
    </row>
    <row r="118" spans="1:18" ht="25.5" hidden="1">
      <c r="A118" s="93" t="s">
        <v>180</v>
      </c>
      <c r="B118" s="26">
        <v>3.75</v>
      </c>
      <c r="C118" s="26">
        <v>5.71875</v>
      </c>
      <c r="D118" s="26">
        <v>3.8759765625</v>
      </c>
      <c r="E118" s="26">
        <v>1.875</v>
      </c>
      <c r="F118" s="26">
        <v>3.515625</v>
      </c>
      <c r="G118" s="26">
        <v>1.875</v>
      </c>
      <c r="H118" s="16">
        <v>3.17</v>
      </c>
      <c r="I118" s="16">
        <v>0.33640000000000009</v>
      </c>
      <c r="J118" s="16">
        <v>0.58000000000000007</v>
      </c>
      <c r="K118" s="16">
        <v>0.625</v>
      </c>
      <c r="L118" s="87">
        <v>9.765625</v>
      </c>
      <c r="M118" s="16">
        <v>3.125</v>
      </c>
      <c r="N118" s="26">
        <v>4.8444010000000004</v>
      </c>
      <c r="O118" s="26">
        <v>4.8444010000000004</v>
      </c>
      <c r="P118" s="16">
        <v>2.3808490000000004</v>
      </c>
      <c r="Q118" s="26">
        <v>3.0625</v>
      </c>
      <c r="R118" s="16">
        <v>3.0625</v>
      </c>
    </row>
    <row r="119" spans="1:18" hidden="1">
      <c r="A119" s="94" t="s">
        <v>183</v>
      </c>
      <c r="B119" s="26">
        <v>4.5</v>
      </c>
      <c r="C119" s="26">
        <v>4.3125</v>
      </c>
      <c r="D119" s="26">
        <v>3.515625E-2</v>
      </c>
      <c r="E119" s="26">
        <v>1.36363636364</v>
      </c>
      <c r="F119" s="26">
        <v>9.8367768594813221</v>
      </c>
      <c r="G119" s="26">
        <v>3.13636363636</v>
      </c>
      <c r="H119" s="16">
        <v>1.1399999999999997</v>
      </c>
      <c r="I119" s="16">
        <v>11.289600000000002</v>
      </c>
      <c r="J119" s="16">
        <v>3.3600000000000003</v>
      </c>
      <c r="K119" s="16">
        <v>0.36458333333300003</v>
      </c>
      <c r="L119" s="87">
        <v>17.101671006947203</v>
      </c>
      <c r="M119" s="16">
        <v>4.135416666667</v>
      </c>
      <c r="N119" s="26">
        <v>8.7084010000000003</v>
      </c>
      <c r="O119" s="26">
        <v>8.7084010000000003</v>
      </c>
      <c r="P119" s="16">
        <v>5.2578490000000011</v>
      </c>
      <c r="Q119" s="26">
        <v>6.25</v>
      </c>
      <c r="R119" s="16">
        <v>6.25</v>
      </c>
    </row>
    <row r="120" spans="1:18" ht="38.25" hidden="1">
      <c r="A120" s="92" t="s">
        <v>187</v>
      </c>
      <c r="B120" s="26">
        <v>4.25</v>
      </c>
      <c r="C120" s="26">
        <v>5.0625</v>
      </c>
      <c r="D120" s="26">
        <v>0.66015625</v>
      </c>
      <c r="E120" s="26">
        <v>0</v>
      </c>
      <c r="F120" s="26">
        <v>18.0625</v>
      </c>
      <c r="G120" s="26">
        <v>4.25</v>
      </c>
      <c r="H120" s="16">
        <v>3.45</v>
      </c>
      <c r="I120" s="16">
        <v>0.63999999999999968</v>
      </c>
      <c r="J120" s="16">
        <v>0.79999999999999982</v>
      </c>
      <c r="K120" s="16">
        <v>0.34836065573800001</v>
      </c>
      <c r="L120" s="87">
        <v>15.222789572693211</v>
      </c>
      <c r="M120" s="16">
        <v>3.9016393442620001</v>
      </c>
      <c r="N120" s="26">
        <v>7.3332640000000007</v>
      </c>
      <c r="O120" s="26">
        <v>7.3386810000000002</v>
      </c>
      <c r="P120" s="16">
        <v>1.5625</v>
      </c>
      <c r="Q120" s="26">
        <v>5.0625</v>
      </c>
      <c r="R120" s="16">
        <v>7.5625</v>
      </c>
    </row>
    <row r="121" spans="1:18" ht="38.25" hidden="1">
      <c r="A121" s="93" t="s">
        <v>190</v>
      </c>
      <c r="B121" s="26">
        <v>2</v>
      </c>
      <c r="C121" s="26">
        <v>5.40625</v>
      </c>
      <c r="D121" s="26">
        <v>11.6025390625</v>
      </c>
      <c r="E121" s="26">
        <v>4.2857142857100001</v>
      </c>
      <c r="F121" s="26">
        <v>5.2244897958987764</v>
      </c>
      <c r="G121" s="26">
        <v>2.2857142857100001</v>
      </c>
      <c r="H121" s="16">
        <v>3.9733333333300003</v>
      </c>
      <c r="I121" s="16">
        <v>3.8940444444312901</v>
      </c>
      <c r="J121" s="16">
        <v>1.9733333333300003</v>
      </c>
      <c r="K121" s="16">
        <v>0.37974683544299997</v>
      </c>
      <c r="L121" s="87">
        <v>2.6252203172569728</v>
      </c>
      <c r="M121" s="16">
        <v>1.620253164557</v>
      </c>
      <c r="N121" s="26">
        <v>0.20340100000000005</v>
      </c>
      <c r="O121" s="26">
        <v>0.20340100000000005</v>
      </c>
      <c r="P121" s="16">
        <v>4.2848999999999936E-2</v>
      </c>
      <c r="Q121" s="26">
        <v>0</v>
      </c>
      <c r="R121" s="16">
        <v>0</v>
      </c>
    </row>
    <row r="122" spans="1:18" ht="25.5" hidden="1">
      <c r="A122" s="93" t="s">
        <v>194</v>
      </c>
      <c r="B122" s="26">
        <v>2</v>
      </c>
      <c r="C122" s="26">
        <v>4.9375</v>
      </c>
      <c r="D122" s="26">
        <v>8.62890625</v>
      </c>
      <c r="E122" s="26">
        <v>4.2857142857100001</v>
      </c>
      <c r="F122" s="26">
        <v>5.2244897958987764</v>
      </c>
      <c r="G122" s="26">
        <v>2.2857142857100001</v>
      </c>
      <c r="H122" s="16">
        <v>9</v>
      </c>
      <c r="I122" s="16">
        <v>49</v>
      </c>
      <c r="J122" s="16">
        <v>7</v>
      </c>
      <c r="K122" s="16">
        <v>0.22058823529400001</v>
      </c>
      <c r="L122" s="87">
        <v>3.166306228374121</v>
      </c>
      <c r="M122" s="16">
        <v>1.7794117647059999</v>
      </c>
      <c r="N122" s="26">
        <v>0.20340100000000005</v>
      </c>
      <c r="O122" s="26">
        <v>0.20340100000000005</v>
      </c>
      <c r="P122" s="16">
        <v>4.2848999999999936E-2</v>
      </c>
      <c r="Q122" s="26">
        <v>0</v>
      </c>
      <c r="R122" s="16">
        <v>0</v>
      </c>
    </row>
    <row r="123" spans="1:18" ht="25.5" hidden="1">
      <c r="A123" s="92" t="s">
        <v>195</v>
      </c>
      <c r="B123" s="26">
        <v>2.5</v>
      </c>
      <c r="C123" s="26">
        <v>4.5625</v>
      </c>
      <c r="D123" s="26">
        <v>4.25390625</v>
      </c>
      <c r="E123" s="26">
        <v>1.6666666666700001</v>
      </c>
      <c r="F123" s="26">
        <v>0.69444444443888875</v>
      </c>
      <c r="G123" s="26">
        <v>0.83333333332999993</v>
      </c>
      <c r="H123" s="16">
        <v>9</v>
      </c>
      <c r="I123" s="16">
        <v>42.25</v>
      </c>
      <c r="J123" s="16">
        <v>6.5</v>
      </c>
      <c r="K123" s="16">
        <v>0.22321428571400001</v>
      </c>
      <c r="L123" s="87">
        <v>5.1837531887768113</v>
      </c>
      <c r="M123" s="16">
        <v>2.276785714286</v>
      </c>
      <c r="N123" s="26">
        <v>0.91011599999999993</v>
      </c>
      <c r="O123" s="26">
        <v>0.92352100000000015</v>
      </c>
      <c r="P123" s="16">
        <v>9</v>
      </c>
      <c r="Q123" s="26">
        <v>0.25</v>
      </c>
      <c r="R123" s="16">
        <v>1</v>
      </c>
    </row>
    <row r="124" spans="1:18" ht="25.5" hidden="1">
      <c r="A124" s="93" t="s">
        <v>198</v>
      </c>
      <c r="B124" s="26">
        <v>2.5</v>
      </c>
      <c r="C124" s="26">
        <v>5.1875</v>
      </c>
      <c r="D124" s="26">
        <v>7.22265625</v>
      </c>
      <c r="E124" s="26">
        <v>2.1428571428600001</v>
      </c>
      <c r="F124" s="26">
        <v>0.1275510204061224</v>
      </c>
      <c r="G124" s="26">
        <v>0.35714285713999994</v>
      </c>
      <c r="H124" s="16">
        <v>6.88</v>
      </c>
      <c r="I124" s="16">
        <v>19.1844</v>
      </c>
      <c r="J124" s="16">
        <v>4.38</v>
      </c>
      <c r="K124" s="16">
        <v>0.48611111111100003</v>
      </c>
      <c r="L124" s="87">
        <v>4.0557484567905702</v>
      </c>
      <c r="M124" s="16">
        <v>2.0138888888889999</v>
      </c>
      <c r="N124" s="26">
        <v>6.0025000000000013</v>
      </c>
      <c r="O124" s="26">
        <v>6.0368489999999992</v>
      </c>
      <c r="P124" s="16">
        <v>4.2148089999999998</v>
      </c>
      <c r="Q124" s="26">
        <v>0.25</v>
      </c>
      <c r="R124" s="16">
        <v>1</v>
      </c>
    </row>
    <row r="125" spans="1:18" ht="25.5" hidden="1">
      <c r="A125" s="93" t="s">
        <v>200</v>
      </c>
      <c r="B125" s="26">
        <v>3.5</v>
      </c>
      <c r="C125" s="26">
        <v>4.28125</v>
      </c>
      <c r="D125" s="26">
        <v>0.6103515625</v>
      </c>
      <c r="E125" s="26">
        <v>2.1428571428600001</v>
      </c>
      <c r="F125" s="26">
        <v>1.8418367346861222</v>
      </c>
      <c r="G125" s="26">
        <v>1.3571428571399999</v>
      </c>
      <c r="H125" s="16">
        <v>9</v>
      </c>
      <c r="I125" s="16">
        <v>30.25</v>
      </c>
      <c r="J125" s="16">
        <v>5.5</v>
      </c>
      <c r="K125" s="16">
        <v>0.62389830508499999</v>
      </c>
      <c r="L125" s="87">
        <v>8.2719609594929366</v>
      </c>
      <c r="M125" s="16">
        <v>2.876101694915</v>
      </c>
      <c r="N125" s="26">
        <v>3.8064010000000001</v>
      </c>
      <c r="O125" s="26">
        <v>3.8064010000000001</v>
      </c>
      <c r="P125" s="16">
        <v>1.9154559999999998</v>
      </c>
      <c r="Q125" s="26">
        <v>2.25</v>
      </c>
      <c r="R125" s="16">
        <v>2.25</v>
      </c>
    </row>
    <row r="126" spans="1:18" ht="25.5" hidden="1">
      <c r="A126" s="92" t="s">
        <v>201</v>
      </c>
      <c r="B126" s="26">
        <v>5.25</v>
      </c>
      <c r="C126" s="26">
        <v>5.125</v>
      </c>
      <c r="D126" s="26">
        <v>1.5625E-2</v>
      </c>
      <c r="E126" s="26">
        <v>1.875</v>
      </c>
      <c r="F126" s="26">
        <v>11.390625</v>
      </c>
      <c r="G126" s="26">
        <v>3.375</v>
      </c>
      <c r="H126" s="16">
        <v>4.5750000000000002</v>
      </c>
      <c r="I126" s="16">
        <v>0.45562499999999978</v>
      </c>
      <c r="J126" s="16">
        <v>0.67499999999999982</v>
      </c>
      <c r="K126" s="16">
        <v>0.51136363636399995</v>
      </c>
      <c r="L126" s="87">
        <v>22.454674586773415</v>
      </c>
      <c r="M126" s="16">
        <v>4.738636363636</v>
      </c>
      <c r="N126" s="26">
        <v>13.697401000000001</v>
      </c>
      <c r="O126" s="26">
        <v>13.697401000000001</v>
      </c>
      <c r="P126" s="16">
        <v>9.8219560000000001</v>
      </c>
      <c r="Q126" s="26">
        <v>10.5625</v>
      </c>
      <c r="R126" s="16">
        <v>10.5625</v>
      </c>
    </row>
    <row r="127" spans="1:18" ht="25.5" hidden="1">
      <c r="A127" s="92" t="s">
        <v>203</v>
      </c>
      <c r="B127" s="26">
        <v>1.75</v>
      </c>
      <c r="C127" s="26">
        <v>4.3125</v>
      </c>
      <c r="D127" s="26">
        <v>6.56640625</v>
      </c>
      <c r="E127" s="26">
        <v>1.36363636364</v>
      </c>
      <c r="F127" s="26">
        <v>0.14927685950132236</v>
      </c>
      <c r="G127" s="26">
        <v>0.38636363636000004</v>
      </c>
      <c r="H127" s="16">
        <v>9</v>
      </c>
      <c r="I127" s="16">
        <v>52.5625</v>
      </c>
      <c r="J127" s="16">
        <v>7.25</v>
      </c>
      <c r="K127" s="16">
        <v>0.22321428571400001</v>
      </c>
      <c r="L127" s="87">
        <v>2.3310746173478112</v>
      </c>
      <c r="M127" s="16">
        <v>1.526785714286</v>
      </c>
      <c r="N127" s="26">
        <v>3.0625</v>
      </c>
      <c r="O127" s="26">
        <v>4.4521000000000033E-2</v>
      </c>
      <c r="P127" s="16">
        <v>14.0625</v>
      </c>
      <c r="Q127" s="26">
        <v>6.25E-2</v>
      </c>
      <c r="R127" s="16">
        <v>0</v>
      </c>
    </row>
    <row r="128" spans="1:18" ht="38.25" hidden="1">
      <c r="A128" s="93" t="s">
        <v>204</v>
      </c>
      <c r="B128" s="26">
        <v>2.5</v>
      </c>
      <c r="C128" s="26">
        <v>5.28125</v>
      </c>
      <c r="D128" s="26">
        <v>7.7353515625</v>
      </c>
      <c r="E128" s="26">
        <v>1.36363636364</v>
      </c>
      <c r="F128" s="26">
        <v>1.2913223140413224</v>
      </c>
      <c r="G128" s="26">
        <v>1.13636363636</v>
      </c>
      <c r="H128" s="16">
        <v>2.2699999999999996</v>
      </c>
      <c r="I128" s="16">
        <v>5.2900000000000197E-2</v>
      </c>
      <c r="J128" s="16">
        <v>0.23000000000000043</v>
      </c>
      <c r="K128" s="16">
        <v>0.45758928571399998</v>
      </c>
      <c r="L128" s="87">
        <v>4.1714415258302484</v>
      </c>
      <c r="M128" s="16">
        <v>2.042410714286</v>
      </c>
      <c r="N128" s="26">
        <v>0.90249999999999997</v>
      </c>
      <c r="O128" s="26">
        <v>0.92352100000000015</v>
      </c>
      <c r="P128" s="16">
        <v>9</v>
      </c>
      <c r="Q128" s="26">
        <v>0.25</v>
      </c>
      <c r="R128" s="16">
        <v>0.5625</v>
      </c>
    </row>
    <row r="129" spans="1:18" ht="25.5" hidden="1">
      <c r="A129" s="92" t="s">
        <v>205</v>
      </c>
      <c r="B129" s="26">
        <v>4.5</v>
      </c>
      <c r="C129" s="26">
        <v>5.15625</v>
      </c>
      <c r="D129" s="26">
        <v>0.4306640625</v>
      </c>
      <c r="E129" s="26">
        <v>2.5</v>
      </c>
      <c r="F129" s="26">
        <v>4</v>
      </c>
      <c r="G129" s="26">
        <v>2</v>
      </c>
      <c r="H129" s="16">
        <v>6.88</v>
      </c>
      <c r="I129" s="16">
        <v>5.6643999999999997</v>
      </c>
      <c r="J129" s="16">
        <v>2.38</v>
      </c>
      <c r="K129" s="16">
        <v>0.90277777777799995</v>
      </c>
      <c r="L129" s="87">
        <v>12.940007716047786</v>
      </c>
      <c r="M129" s="16">
        <v>3.5972222222220003</v>
      </c>
      <c r="N129" s="26">
        <v>8.7025000000000006</v>
      </c>
      <c r="O129" s="26">
        <v>8.7675210000000021</v>
      </c>
      <c r="P129" s="16">
        <v>1</v>
      </c>
      <c r="Q129" s="26">
        <v>6.25</v>
      </c>
      <c r="R129" s="16">
        <v>7.5625</v>
      </c>
    </row>
    <row r="130" spans="1:18" ht="38.25" hidden="1">
      <c r="A130" s="93" t="s">
        <v>208</v>
      </c>
      <c r="B130" s="26">
        <v>1.25</v>
      </c>
      <c r="C130" s="26">
        <v>4.78125</v>
      </c>
      <c r="D130" s="26">
        <v>12.4697265625</v>
      </c>
      <c r="E130" s="26">
        <v>0</v>
      </c>
      <c r="F130" s="26">
        <v>1.5625</v>
      </c>
      <c r="G130" s="26">
        <v>1.25</v>
      </c>
      <c r="H130" s="16">
        <v>3.25</v>
      </c>
      <c r="I130" s="16">
        <v>4</v>
      </c>
      <c r="J130" s="16">
        <v>2</v>
      </c>
      <c r="K130" s="16">
        <v>1.0119047618999999</v>
      </c>
      <c r="L130" s="87">
        <v>5.6689342405895744E-2</v>
      </c>
      <c r="M130" s="16">
        <v>0.23809523810000011</v>
      </c>
      <c r="N130" s="26">
        <v>1.44</v>
      </c>
      <c r="O130" s="26">
        <v>1.4568490000000003</v>
      </c>
      <c r="P130" s="16">
        <v>0.64480899999999985</v>
      </c>
      <c r="Q130" s="26">
        <v>0.5625</v>
      </c>
      <c r="R130" s="16">
        <v>0.25</v>
      </c>
    </row>
    <row r="131" spans="1:18" ht="25.5" hidden="1">
      <c r="A131" s="93" t="s">
        <v>210</v>
      </c>
      <c r="B131" s="26">
        <v>2.5</v>
      </c>
      <c r="C131" s="26">
        <v>4.75</v>
      </c>
      <c r="D131" s="26">
        <v>5.0625</v>
      </c>
      <c r="E131" s="26">
        <v>0</v>
      </c>
      <c r="F131" s="26">
        <v>6.25</v>
      </c>
      <c r="G131" s="26">
        <v>2.5</v>
      </c>
      <c r="H131" s="16">
        <v>9</v>
      </c>
      <c r="I131" s="16">
        <v>42.25</v>
      </c>
      <c r="J131" s="16">
        <v>6.5</v>
      </c>
      <c r="K131" s="16">
        <v>0.19230769230799999</v>
      </c>
      <c r="L131" s="87">
        <v>5.3254437869808289</v>
      </c>
      <c r="M131" s="16">
        <v>2.3076923076920002</v>
      </c>
      <c r="N131" s="26">
        <v>0.90440100000000012</v>
      </c>
      <c r="O131" s="26">
        <v>0.90440100000000012</v>
      </c>
      <c r="P131" s="16">
        <v>0.19713599999999995</v>
      </c>
      <c r="Q131" s="26">
        <v>0.25</v>
      </c>
      <c r="R131" s="16">
        <v>0.25</v>
      </c>
    </row>
    <row r="132" spans="1:18" hidden="1">
      <c r="A132" s="94" t="s">
        <v>211</v>
      </c>
      <c r="B132" s="26">
        <v>2.5</v>
      </c>
      <c r="C132" s="26">
        <v>5.5</v>
      </c>
      <c r="D132" s="26">
        <v>9</v>
      </c>
      <c r="E132" s="26">
        <v>0</v>
      </c>
      <c r="F132" s="26">
        <v>6.25</v>
      </c>
      <c r="G132" s="26">
        <v>2.5</v>
      </c>
      <c r="H132" s="16">
        <v>1.2800000000000002</v>
      </c>
      <c r="I132" s="16">
        <v>1.4883999999999995</v>
      </c>
      <c r="J132" s="16">
        <v>1.2199999999999998</v>
      </c>
      <c r="K132" s="16">
        <v>1.953125</v>
      </c>
      <c r="L132" s="87">
        <v>0.299072265625</v>
      </c>
      <c r="M132" s="16">
        <v>0.546875</v>
      </c>
      <c r="N132" s="26">
        <v>0.90440100000000012</v>
      </c>
      <c r="O132" s="26">
        <v>0.90440100000000012</v>
      </c>
      <c r="P132" s="16">
        <v>0.19713599999999995</v>
      </c>
      <c r="Q132" s="26">
        <v>0.25</v>
      </c>
      <c r="R132" s="16">
        <v>0.25</v>
      </c>
    </row>
    <row r="133" spans="1:18" ht="25.5" hidden="1">
      <c r="A133" s="92" t="s">
        <v>213</v>
      </c>
      <c r="B133" s="26">
        <v>2</v>
      </c>
      <c r="C133" s="26">
        <v>4.90625</v>
      </c>
      <c r="D133" s="26">
        <v>8.4462890625</v>
      </c>
      <c r="E133" s="26">
        <v>0</v>
      </c>
      <c r="F133" s="26">
        <v>4</v>
      </c>
      <c r="G133" s="26">
        <v>2</v>
      </c>
      <c r="H133" s="16">
        <v>9</v>
      </c>
      <c r="I133" s="16">
        <v>49</v>
      </c>
      <c r="J133" s="16">
        <v>7</v>
      </c>
      <c r="K133" s="16">
        <v>0.178571428571</v>
      </c>
      <c r="L133" s="87">
        <v>3.3176020408178877</v>
      </c>
      <c r="M133" s="16">
        <v>1.8214285714289999</v>
      </c>
      <c r="N133" s="26">
        <v>0.20340100000000005</v>
      </c>
      <c r="O133" s="26">
        <v>0.20340100000000005</v>
      </c>
      <c r="P133" s="16">
        <v>3.1360000000000055E-3</v>
      </c>
      <c r="Q133" s="26">
        <v>0</v>
      </c>
      <c r="R133" s="16">
        <v>0</v>
      </c>
    </row>
    <row r="134" spans="1:18" hidden="1">
      <c r="A134" s="92" t="s">
        <v>215</v>
      </c>
      <c r="B134" s="26">
        <v>7.5</v>
      </c>
      <c r="C134" s="26">
        <v>5.65625</v>
      </c>
      <c r="D134" s="26">
        <v>3.3994140625</v>
      </c>
      <c r="E134" s="26">
        <v>5</v>
      </c>
      <c r="F134" s="26">
        <v>6.25</v>
      </c>
      <c r="G134" s="26">
        <v>2.5</v>
      </c>
      <c r="H134" s="16">
        <v>6.88</v>
      </c>
      <c r="I134" s="16">
        <v>0.38440000000000013</v>
      </c>
      <c r="J134" s="16">
        <v>0.62000000000000011</v>
      </c>
      <c r="K134" s="16">
        <v>0.77702702702699999</v>
      </c>
      <c r="L134" s="87">
        <v>45.19836559532542</v>
      </c>
      <c r="M134" s="16">
        <v>6.7229729729730003</v>
      </c>
      <c r="N134" s="26">
        <v>35.462025000000004</v>
      </c>
      <c r="O134" s="26">
        <v>35.605089000000007</v>
      </c>
      <c r="P134" s="16">
        <v>5.442889000000001</v>
      </c>
      <c r="Q134" s="26">
        <v>16</v>
      </c>
      <c r="R134" s="16">
        <v>4</v>
      </c>
    </row>
    <row r="135" spans="1:18" hidden="1">
      <c r="A135" s="92" t="s">
        <v>217</v>
      </c>
      <c r="B135" s="26">
        <v>2.5</v>
      </c>
      <c r="C135" s="26">
        <v>5.21875</v>
      </c>
      <c r="D135" s="26">
        <v>7.3916015625</v>
      </c>
      <c r="E135" s="26">
        <v>6</v>
      </c>
      <c r="F135" s="26">
        <v>12.25</v>
      </c>
      <c r="G135" s="26">
        <v>3.5</v>
      </c>
      <c r="H135" s="16">
        <v>9</v>
      </c>
      <c r="I135" s="16">
        <v>42.25</v>
      </c>
      <c r="J135" s="16">
        <v>6.5</v>
      </c>
      <c r="K135" s="16">
        <v>0.202702702703</v>
      </c>
      <c r="L135" s="87">
        <v>5.2775748721681</v>
      </c>
      <c r="M135" s="16">
        <v>2.2972972972969998</v>
      </c>
      <c r="N135" s="26">
        <v>0.90440100000000012</v>
      </c>
      <c r="O135" s="26">
        <v>0.90440100000000012</v>
      </c>
      <c r="P135" s="16">
        <v>0.19713599999999995</v>
      </c>
      <c r="Q135" s="26">
        <v>0.25</v>
      </c>
      <c r="R135" s="16">
        <v>0.25</v>
      </c>
    </row>
    <row r="136" spans="1:18" ht="25.5" hidden="1">
      <c r="A136" s="93" t="s">
        <v>220</v>
      </c>
      <c r="B136" s="26">
        <v>3</v>
      </c>
      <c r="C136" s="26">
        <v>5.15625</v>
      </c>
      <c r="D136" s="26">
        <v>4.6494140625</v>
      </c>
      <c r="E136" s="26">
        <v>0</v>
      </c>
      <c r="F136" s="26">
        <v>9</v>
      </c>
      <c r="G136" s="26">
        <v>3</v>
      </c>
      <c r="H136" s="16">
        <v>6.88</v>
      </c>
      <c r="I136" s="16">
        <v>15.054399999999999</v>
      </c>
      <c r="J136" s="16">
        <v>3.88</v>
      </c>
      <c r="K136" s="16">
        <v>0.79545454545500005</v>
      </c>
      <c r="L136" s="87">
        <v>4.8600206611550201</v>
      </c>
      <c r="M136" s="16">
        <v>2.2045454545449998</v>
      </c>
      <c r="N136" s="26">
        <v>2.1054010000000001</v>
      </c>
      <c r="O136" s="26">
        <v>2.1054010000000001</v>
      </c>
      <c r="P136" s="16">
        <v>0.89113599999999993</v>
      </c>
      <c r="Q136" s="26">
        <v>1</v>
      </c>
      <c r="R136" s="16">
        <v>1</v>
      </c>
    </row>
    <row r="137" spans="1:18" hidden="1">
      <c r="A137" s="92" t="s">
        <v>221</v>
      </c>
      <c r="B137" s="26">
        <v>4.25</v>
      </c>
      <c r="C137" s="26">
        <v>5.84375</v>
      </c>
      <c r="D137" s="26">
        <v>2.5400390625</v>
      </c>
      <c r="E137" s="26">
        <v>1.6666666666700001</v>
      </c>
      <c r="F137" s="26">
        <v>6.6736111110938872</v>
      </c>
      <c r="G137" s="26">
        <v>2.5833333333299997</v>
      </c>
      <c r="H137" s="16">
        <v>6.88</v>
      </c>
      <c r="I137" s="16">
        <v>6.9168999999999992</v>
      </c>
      <c r="J137" s="16">
        <v>2.63</v>
      </c>
      <c r="K137" s="16">
        <v>2.2916666666699999</v>
      </c>
      <c r="L137" s="87">
        <v>3.8350694444313893</v>
      </c>
      <c r="M137" s="16">
        <v>1.9583333333300001</v>
      </c>
      <c r="N137" s="26">
        <v>7.295401</v>
      </c>
      <c r="O137" s="26">
        <v>7.295401</v>
      </c>
      <c r="P137" s="16">
        <v>4.8136359999999998</v>
      </c>
      <c r="Q137" s="26">
        <v>5.0625</v>
      </c>
      <c r="R137" s="16">
        <v>5.0625</v>
      </c>
    </row>
    <row r="138" spans="1:18" ht="25.5" hidden="1">
      <c r="A138" s="93" t="s">
        <v>222</v>
      </c>
      <c r="B138" s="26">
        <v>4.75</v>
      </c>
      <c r="C138" s="26">
        <v>4.625</v>
      </c>
      <c r="D138" s="26">
        <v>1.5625E-2</v>
      </c>
      <c r="E138" s="26">
        <v>2.1428571428600001</v>
      </c>
      <c r="F138" s="26">
        <v>6.797193877536122</v>
      </c>
      <c r="G138" s="26">
        <v>2.6071428571399999</v>
      </c>
      <c r="H138" s="16">
        <v>4.3899999999999997</v>
      </c>
      <c r="I138" s="16">
        <v>0.12960000000000024</v>
      </c>
      <c r="J138" s="16">
        <v>0.36000000000000032</v>
      </c>
      <c r="K138" s="16">
        <v>0.91666666666700003</v>
      </c>
      <c r="L138" s="87">
        <v>14.694444444441888</v>
      </c>
      <c r="M138" s="16">
        <v>3.833333333333</v>
      </c>
      <c r="N138" s="26">
        <v>10.246401000000001</v>
      </c>
      <c r="O138" s="26">
        <v>10.246401000000001</v>
      </c>
      <c r="P138" s="16">
        <v>7.2576359999999998</v>
      </c>
      <c r="Q138" s="26">
        <v>7.5625</v>
      </c>
      <c r="R138" s="16">
        <v>7.5625</v>
      </c>
    </row>
    <row r="139" spans="1:18" ht="25.5" hidden="1">
      <c r="A139" s="92" t="s">
        <v>223</v>
      </c>
      <c r="B139" s="26">
        <v>3.5</v>
      </c>
      <c r="C139" s="26">
        <v>5.53125</v>
      </c>
      <c r="D139" s="26">
        <v>4.1259765625</v>
      </c>
      <c r="E139" s="26">
        <v>1.36363636364</v>
      </c>
      <c r="F139" s="26">
        <v>4.5640495867613229</v>
      </c>
      <c r="G139" s="26">
        <v>2.13636363636</v>
      </c>
      <c r="H139" s="16">
        <v>9</v>
      </c>
      <c r="I139" s="16">
        <v>30.25</v>
      </c>
      <c r="J139" s="16">
        <v>5.5</v>
      </c>
      <c r="K139" s="16">
        <v>0.483870967742</v>
      </c>
      <c r="L139" s="87">
        <v>9.0970343392295803</v>
      </c>
      <c r="M139" s="16">
        <v>3.0161290322580001</v>
      </c>
      <c r="N139" s="26">
        <v>11.943935999999999</v>
      </c>
      <c r="O139" s="26">
        <v>11.950849</v>
      </c>
      <c r="P139" s="16">
        <v>9.3208089999999988</v>
      </c>
      <c r="Q139" s="26">
        <v>2.25</v>
      </c>
      <c r="R139" s="16">
        <v>4</v>
      </c>
    </row>
    <row r="140" spans="1:18" ht="38.25" hidden="1">
      <c r="A140" s="93" t="s">
        <v>224</v>
      </c>
      <c r="B140" s="26">
        <v>5.25</v>
      </c>
      <c r="C140" s="26">
        <v>5.5625</v>
      </c>
      <c r="D140" s="26">
        <v>9.765625E-2</v>
      </c>
      <c r="E140" s="26">
        <v>1.36363636364</v>
      </c>
      <c r="F140" s="26">
        <v>15.103822314021322</v>
      </c>
      <c r="G140" s="26">
        <v>3.88636363636</v>
      </c>
      <c r="H140" s="16">
        <v>2.9749999999999996</v>
      </c>
      <c r="I140" s="16">
        <v>5.1756250000000019</v>
      </c>
      <c r="J140" s="16">
        <v>2.2750000000000004</v>
      </c>
      <c r="K140" s="16">
        <v>0.63380281690100004</v>
      </c>
      <c r="L140" s="87">
        <v>21.309276433251139</v>
      </c>
      <c r="M140" s="16">
        <v>4.6161971830989996</v>
      </c>
      <c r="N140" s="26">
        <v>13.697401000000001</v>
      </c>
      <c r="O140" s="26">
        <v>13.697401000000001</v>
      </c>
      <c r="P140" s="16">
        <v>10.201635999999999</v>
      </c>
      <c r="Q140" s="26">
        <v>10.5625</v>
      </c>
      <c r="R140" s="16">
        <v>10.5625</v>
      </c>
    </row>
    <row r="141" spans="1:18" ht="25.5" hidden="1">
      <c r="A141" s="92" t="s">
        <v>225</v>
      </c>
      <c r="B141" s="26">
        <v>4.5</v>
      </c>
      <c r="C141" s="26">
        <v>4.90625</v>
      </c>
      <c r="D141" s="26">
        <v>0.1650390625</v>
      </c>
      <c r="E141" s="26">
        <v>2.30769230769</v>
      </c>
      <c r="F141" s="26">
        <v>4.806213017761598</v>
      </c>
      <c r="G141" s="26">
        <v>2.19230769231</v>
      </c>
      <c r="H141" s="16">
        <v>6.88</v>
      </c>
      <c r="I141" s="16">
        <v>5.6643999999999997</v>
      </c>
      <c r="J141" s="16">
        <v>2.38</v>
      </c>
      <c r="K141" s="16">
        <v>0.48611111111100003</v>
      </c>
      <c r="L141" s="87">
        <v>16.111304012346572</v>
      </c>
      <c r="M141" s="16">
        <v>4.0138888888890003</v>
      </c>
      <c r="N141" s="26">
        <v>8.7084010000000003</v>
      </c>
      <c r="O141" s="26">
        <v>8.7084010000000003</v>
      </c>
      <c r="P141" s="16">
        <v>5.9731359999999993</v>
      </c>
      <c r="Q141" s="26">
        <v>6.25</v>
      </c>
      <c r="R141" s="16">
        <v>6.25</v>
      </c>
    </row>
    <row r="142" spans="1:18" ht="25.5" hidden="1">
      <c r="A142" s="93" t="s">
        <v>226</v>
      </c>
      <c r="B142" s="26">
        <v>4</v>
      </c>
      <c r="C142" s="26">
        <v>4.875</v>
      </c>
      <c r="D142" s="26">
        <v>0.765625</v>
      </c>
      <c r="E142" s="26">
        <v>0</v>
      </c>
      <c r="F142" s="26">
        <v>16</v>
      </c>
      <c r="G142" s="26">
        <v>4</v>
      </c>
      <c r="H142" s="16">
        <v>5.3599999999999994</v>
      </c>
      <c r="I142" s="16">
        <v>1.8495999999999984</v>
      </c>
      <c r="J142" s="16">
        <v>1.3599999999999994</v>
      </c>
      <c r="K142" s="16">
        <v>0.22151898734200001</v>
      </c>
      <c r="L142" s="87">
        <v>14.276918763017026</v>
      </c>
      <c r="M142" s="16">
        <v>3.7784810126580002</v>
      </c>
      <c r="N142" s="26">
        <v>15.649936</v>
      </c>
      <c r="O142" s="26">
        <v>15.657848999999999</v>
      </c>
      <c r="P142" s="16">
        <v>12.623809</v>
      </c>
      <c r="Q142" s="26">
        <v>4</v>
      </c>
      <c r="R142" s="16">
        <v>6.25</v>
      </c>
    </row>
    <row r="143" spans="1:18" ht="25.5" hidden="1">
      <c r="A143" s="92" t="s">
        <v>227</v>
      </c>
      <c r="B143" s="26">
        <v>3.5</v>
      </c>
      <c r="C143" s="26">
        <v>4.90625</v>
      </c>
      <c r="D143" s="26">
        <v>1.9775390625</v>
      </c>
      <c r="E143" s="26">
        <v>2</v>
      </c>
      <c r="F143" s="26">
        <v>2.25</v>
      </c>
      <c r="G143" s="26">
        <v>1.5</v>
      </c>
      <c r="H143" s="16">
        <v>9</v>
      </c>
      <c r="I143" s="16">
        <v>30.25</v>
      </c>
      <c r="J143" s="16">
        <v>5.5</v>
      </c>
      <c r="K143" s="16">
        <v>0</v>
      </c>
      <c r="L143" s="87">
        <v>12.25</v>
      </c>
      <c r="M143" s="16">
        <v>3.5</v>
      </c>
      <c r="N143" s="26">
        <v>3.8064010000000001</v>
      </c>
      <c r="O143" s="26">
        <v>3.8064010000000001</v>
      </c>
      <c r="P143" s="16">
        <v>2.0851359999999999</v>
      </c>
      <c r="Q143" s="26">
        <v>2.25</v>
      </c>
      <c r="R143" s="16">
        <v>2.25</v>
      </c>
    </row>
    <row r="144" spans="1:18" ht="25.5" hidden="1">
      <c r="A144" s="92" t="s">
        <v>229</v>
      </c>
      <c r="B144" s="26">
        <v>3</v>
      </c>
      <c r="C144" s="26">
        <v>4.96875</v>
      </c>
      <c r="D144" s="26">
        <v>3.8759765625</v>
      </c>
      <c r="E144" s="26">
        <v>1.6666666666700001</v>
      </c>
      <c r="F144" s="26">
        <v>1.7777777777688888</v>
      </c>
      <c r="G144" s="26">
        <v>1.3333333333299999</v>
      </c>
      <c r="H144" s="16">
        <v>9</v>
      </c>
      <c r="I144" s="16">
        <v>36</v>
      </c>
      <c r="J144" s="16">
        <v>6</v>
      </c>
      <c r="K144" s="16">
        <v>0.44326241134799999</v>
      </c>
      <c r="L144" s="87">
        <v>6.5369070972260443</v>
      </c>
      <c r="M144" s="16">
        <v>2.5567375886520001</v>
      </c>
      <c r="N144" s="26">
        <v>2.1054010000000001</v>
      </c>
      <c r="O144" s="26">
        <v>2.1054010000000001</v>
      </c>
      <c r="P144" s="16">
        <v>0.89113599999999993</v>
      </c>
      <c r="Q144" s="26">
        <v>1</v>
      </c>
      <c r="R144" s="16">
        <v>1</v>
      </c>
    </row>
    <row r="145" spans="1:18" ht="25.5" hidden="1">
      <c r="A145" s="93" t="s">
        <v>230</v>
      </c>
      <c r="B145" s="26">
        <v>3.75</v>
      </c>
      <c r="C145" s="26">
        <v>4.59375</v>
      </c>
      <c r="D145" s="26">
        <v>0.7119140625</v>
      </c>
      <c r="E145" s="26">
        <v>1.875</v>
      </c>
      <c r="F145" s="26">
        <v>3.515625</v>
      </c>
      <c r="G145" s="26">
        <v>1.875</v>
      </c>
      <c r="H145" s="16">
        <v>9</v>
      </c>
      <c r="I145" s="16">
        <v>27.5625</v>
      </c>
      <c r="J145" s="16">
        <v>5.25</v>
      </c>
      <c r="K145" s="16">
        <v>0.43209876543199999</v>
      </c>
      <c r="L145" s="87">
        <v>11.008468602347859</v>
      </c>
      <c r="M145" s="16">
        <v>3.3179012345680001</v>
      </c>
      <c r="N145" s="26">
        <v>4.8444010000000004</v>
      </c>
      <c r="O145" s="26">
        <v>4.8444010000000004</v>
      </c>
      <c r="P145" s="16">
        <v>2.8696359999999999</v>
      </c>
      <c r="Q145" s="26">
        <v>3.0625</v>
      </c>
      <c r="R145" s="16">
        <v>3.0625</v>
      </c>
    </row>
    <row r="146" spans="1:18" ht="25.5" hidden="1">
      <c r="A146" s="92" t="s">
        <v>231</v>
      </c>
      <c r="B146" s="26">
        <v>1.75</v>
      </c>
      <c r="C146" s="26">
        <v>4.25</v>
      </c>
      <c r="D146" s="26">
        <v>6.25</v>
      </c>
      <c r="E146" s="26">
        <v>0</v>
      </c>
      <c r="F146" s="26">
        <v>3.0625</v>
      </c>
      <c r="G146" s="26">
        <v>1.75</v>
      </c>
      <c r="H146" s="16">
        <v>6.88</v>
      </c>
      <c r="I146" s="16">
        <v>26.3169</v>
      </c>
      <c r="J146" s="16">
        <v>5.13</v>
      </c>
      <c r="K146" s="16">
        <v>0.51229508196700002</v>
      </c>
      <c r="L146" s="87">
        <v>1.5319134641230752</v>
      </c>
      <c r="M146" s="16">
        <v>1.237704918033</v>
      </c>
      <c r="N146" s="26">
        <v>4.0401000000000027E-2</v>
      </c>
      <c r="O146" s="26">
        <v>4.0401000000000027E-2</v>
      </c>
      <c r="P146" s="16">
        <v>9.3636000000000025E-2</v>
      </c>
      <c r="Q146" s="26">
        <v>6.25E-2</v>
      </c>
      <c r="R146" s="16">
        <v>6.25E-2</v>
      </c>
    </row>
    <row r="147" spans="1:18" ht="25.5" hidden="1">
      <c r="A147" s="92" t="s">
        <v>233</v>
      </c>
      <c r="B147" s="26">
        <v>3.25</v>
      </c>
      <c r="C147" s="26">
        <v>4.6875</v>
      </c>
      <c r="D147" s="26">
        <v>2.06640625</v>
      </c>
      <c r="E147" s="26">
        <v>5</v>
      </c>
      <c r="F147" s="26">
        <v>3.0625</v>
      </c>
      <c r="G147" s="26">
        <v>1.75</v>
      </c>
      <c r="H147" s="16">
        <v>6.88</v>
      </c>
      <c r="I147" s="16">
        <v>13.1769</v>
      </c>
      <c r="J147" s="16">
        <v>3.63</v>
      </c>
      <c r="K147" s="16">
        <v>1.11607142857</v>
      </c>
      <c r="L147" s="87">
        <v>4.5536511479652813</v>
      </c>
      <c r="M147" s="16">
        <v>2.1339285714300003</v>
      </c>
      <c r="N147" s="26">
        <v>2.8934010000000003</v>
      </c>
      <c r="O147" s="26">
        <v>2.8934010000000003</v>
      </c>
      <c r="P147" s="16">
        <v>8.6436000000000027E-2</v>
      </c>
      <c r="Q147" s="26">
        <v>1.5625</v>
      </c>
      <c r="R147" s="16">
        <v>1.5625</v>
      </c>
    </row>
    <row r="148" spans="1:18" ht="25.5" hidden="1">
      <c r="A148" s="93" t="s">
        <v>234</v>
      </c>
      <c r="B148" s="26">
        <v>3.25</v>
      </c>
      <c r="C148" s="26">
        <v>5.21875</v>
      </c>
      <c r="D148" s="26">
        <v>3.8759765625</v>
      </c>
      <c r="E148" s="26">
        <v>6</v>
      </c>
      <c r="F148" s="26">
        <v>7.5625</v>
      </c>
      <c r="G148" s="26">
        <v>2.75</v>
      </c>
      <c r="H148" s="16">
        <v>1.67</v>
      </c>
      <c r="I148" s="16">
        <v>2.4964000000000004</v>
      </c>
      <c r="J148" s="16">
        <v>1.58</v>
      </c>
      <c r="K148" s="16">
        <v>0.56818181818199998</v>
      </c>
      <c r="L148" s="87">
        <v>7.1921487603296033</v>
      </c>
      <c r="M148" s="16">
        <v>2.681818181818</v>
      </c>
      <c r="N148" s="26">
        <v>10.3041</v>
      </c>
      <c r="O148" s="26">
        <v>10.284848999999999</v>
      </c>
      <c r="P148" s="16">
        <v>7.8568089999999993</v>
      </c>
      <c r="Q148" s="26">
        <v>1.5625</v>
      </c>
      <c r="R148" s="16">
        <v>3.0625</v>
      </c>
    </row>
    <row r="149" spans="1:18" ht="38.25" hidden="1">
      <c r="A149" s="93" t="s">
        <v>236</v>
      </c>
      <c r="B149" s="26">
        <v>2.5</v>
      </c>
      <c r="C149" s="26">
        <v>5.34375</v>
      </c>
      <c r="D149" s="26">
        <v>8.0869140625</v>
      </c>
      <c r="E149" s="26">
        <v>4.2857142857100001</v>
      </c>
      <c r="F149" s="26">
        <v>3.1887755101887758</v>
      </c>
      <c r="G149" s="26">
        <v>1.7857142857100001</v>
      </c>
      <c r="H149" s="16">
        <v>1.8499999999999996</v>
      </c>
      <c r="I149" s="16">
        <v>0.42250000000000049</v>
      </c>
      <c r="J149" s="16">
        <v>0.65000000000000036</v>
      </c>
      <c r="K149" s="16">
        <v>0.42808219178099999</v>
      </c>
      <c r="L149" s="87">
        <v>4.2928434040150254</v>
      </c>
      <c r="M149" s="16">
        <v>2.0719178082190002</v>
      </c>
      <c r="N149" s="26">
        <v>0.92736900000000011</v>
      </c>
      <c r="O149" s="26">
        <v>0.93508900000000017</v>
      </c>
      <c r="P149" s="16">
        <v>7.1128889999999991</v>
      </c>
      <c r="Q149" s="26">
        <v>1</v>
      </c>
      <c r="R149" s="16">
        <v>9</v>
      </c>
    </row>
    <row r="150" spans="1:18" ht="25.5" hidden="1">
      <c r="A150" s="92" t="s">
        <v>237</v>
      </c>
      <c r="B150" s="26">
        <v>4.5</v>
      </c>
      <c r="C150" s="26">
        <v>4.9375</v>
      </c>
      <c r="D150" s="26">
        <v>0.19140625</v>
      </c>
      <c r="E150" s="26">
        <v>1.36363636364</v>
      </c>
      <c r="F150" s="26">
        <v>9.8367768594813221</v>
      </c>
      <c r="G150" s="26">
        <v>3.13636363636</v>
      </c>
      <c r="H150" s="16">
        <v>0.27999999999999936</v>
      </c>
      <c r="I150" s="16">
        <v>17.808400000000006</v>
      </c>
      <c r="J150" s="16">
        <v>4.2200000000000006</v>
      </c>
      <c r="K150" s="16">
        <v>0.45081967213099999</v>
      </c>
      <c r="L150" s="87">
        <v>16.395861327601303</v>
      </c>
      <c r="M150" s="16">
        <v>4.0491803278690002</v>
      </c>
      <c r="N150" s="26">
        <v>8.7084010000000003</v>
      </c>
      <c r="O150" s="26">
        <v>8.7084010000000003</v>
      </c>
      <c r="P150" s="16">
        <v>2.3839360000000003</v>
      </c>
      <c r="Q150" s="26">
        <v>6.25</v>
      </c>
      <c r="R150" s="16">
        <v>6.25</v>
      </c>
    </row>
    <row r="151" spans="1:18" ht="25.5" hidden="1">
      <c r="A151" s="93" t="s">
        <v>240</v>
      </c>
      <c r="B151" s="26">
        <v>5</v>
      </c>
      <c r="C151" s="26">
        <v>4.5</v>
      </c>
      <c r="D151" s="26">
        <v>0.25</v>
      </c>
      <c r="E151" s="26">
        <v>1.7647058823499999</v>
      </c>
      <c r="F151" s="26">
        <v>10.467128027700692</v>
      </c>
      <c r="G151" s="26">
        <v>3.2352941176500001</v>
      </c>
      <c r="H151" s="16">
        <v>6.88</v>
      </c>
      <c r="I151" s="16">
        <v>3.5343999999999998</v>
      </c>
      <c r="J151" s="16">
        <v>1.88</v>
      </c>
      <c r="K151" s="16">
        <v>1.5368852459</v>
      </c>
      <c r="L151" s="87">
        <v>11.993163800065105</v>
      </c>
      <c r="M151" s="16">
        <v>3.4631147541000002</v>
      </c>
      <c r="N151" s="26">
        <v>11.909401000000001</v>
      </c>
      <c r="O151" s="26">
        <v>11.909401000000001</v>
      </c>
      <c r="P151" s="16">
        <v>4.1779359999999999</v>
      </c>
      <c r="Q151" s="26">
        <v>9</v>
      </c>
      <c r="R151" s="16">
        <v>9</v>
      </c>
    </row>
    <row r="152" spans="1:18" ht="25.5" hidden="1">
      <c r="A152" s="92" t="s">
        <v>241</v>
      </c>
      <c r="B152" s="26">
        <v>1.75</v>
      </c>
      <c r="C152" s="26">
        <v>4.71875</v>
      </c>
      <c r="D152" s="26">
        <v>8.8134765625</v>
      </c>
      <c r="E152" s="26">
        <v>0</v>
      </c>
      <c r="F152" s="26">
        <v>3.0625</v>
      </c>
      <c r="G152" s="26">
        <v>1.75</v>
      </c>
      <c r="H152" s="16">
        <v>1.67</v>
      </c>
      <c r="I152" s="16">
        <v>6.4000000000000116E-3</v>
      </c>
      <c r="J152" s="16">
        <v>8.0000000000000071E-2</v>
      </c>
      <c r="K152" s="16">
        <v>0.38793103448299998</v>
      </c>
      <c r="L152" s="87">
        <v>1.8552318668245504</v>
      </c>
      <c r="M152" s="16">
        <v>1.362068965517</v>
      </c>
      <c r="N152" s="26">
        <v>4.0401000000000027E-2</v>
      </c>
      <c r="O152" s="26">
        <v>4.0401000000000027E-2</v>
      </c>
      <c r="P152" s="16">
        <v>1.4544359999999998</v>
      </c>
      <c r="Q152" s="26">
        <v>6.25E-2</v>
      </c>
      <c r="R152" s="16">
        <v>6.25E-2</v>
      </c>
    </row>
    <row r="153" spans="1:18" ht="25.5" hidden="1">
      <c r="A153" s="94" t="s">
        <v>242</v>
      </c>
      <c r="B153" s="26">
        <v>4</v>
      </c>
      <c r="C153" s="26">
        <v>4.65625</v>
      </c>
      <c r="D153" s="26">
        <v>0.4306640625</v>
      </c>
      <c r="E153" s="26">
        <v>1.25</v>
      </c>
      <c r="F153" s="26">
        <v>7.5625</v>
      </c>
      <c r="G153" s="26">
        <v>2.75</v>
      </c>
      <c r="H153" s="16">
        <v>6.15</v>
      </c>
      <c r="I153" s="16">
        <v>4.6225000000000014</v>
      </c>
      <c r="J153" s="16">
        <v>2.1500000000000004</v>
      </c>
      <c r="K153" s="16">
        <v>0.84558823529399996</v>
      </c>
      <c r="L153" s="87">
        <v>9.9503135813156209</v>
      </c>
      <c r="M153" s="16">
        <v>3.1544117647059999</v>
      </c>
      <c r="N153" s="26">
        <v>15.6816</v>
      </c>
      <c r="O153" s="26">
        <v>15.657848999999999</v>
      </c>
      <c r="P153" s="16">
        <v>12.623809</v>
      </c>
      <c r="Q153" s="26">
        <v>4</v>
      </c>
      <c r="R153" s="16">
        <v>6.25</v>
      </c>
    </row>
    <row r="154" spans="1:18" ht="38.25" hidden="1">
      <c r="A154" s="93" t="s">
        <v>244</v>
      </c>
      <c r="B154" s="26">
        <v>3</v>
      </c>
      <c r="C154" s="26">
        <v>4.4375</v>
      </c>
      <c r="D154" s="26">
        <v>2.06640625</v>
      </c>
      <c r="E154" s="26">
        <v>0</v>
      </c>
      <c r="F154" s="26">
        <v>9</v>
      </c>
      <c r="G154" s="26">
        <v>3</v>
      </c>
      <c r="H154" s="16">
        <v>1.1900000000000004</v>
      </c>
      <c r="I154" s="16">
        <v>3.2760999999999987</v>
      </c>
      <c r="J154" s="16">
        <v>1.8099999999999996</v>
      </c>
      <c r="K154" s="16">
        <v>0.384615384615</v>
      </c>
      <c r="L154" s="87">
        <v>6.8402366863925446</v>
      </c>
      <c r="M154" s="16">
        <v>2.615384615385</v>
      </c>
      <c r="N154" s="26">
        <v>2.1054010000000001</v>
      </c>
      <c r="O154" s="26">
        <v>2.1054010000000001</v>
      </c>
      <c r="P154" s="16">
        <v>0.89113599999999993</v>
      </c>
      <c r="Q154" s="26">
        <v>1</v>
      </c>
      <c r="R154" s="16">
        <v>1</v>
      </c>
    </row>
    <row r="155" spans="1:18" hidden="1">
      <c r="A155" s="92" t="s">
        <v>245</v>
      </c>
      <c r="B155" s="26">
        <v>3.5</v>
      </c>
      <c r="C155" s="26">
        <v>5.5625</v>
      </c>
      <c r="D155" s="26">
        <v>4.25390625</v>
      </c>
      <c r="E155" s="26">
        <v>1.36363636364</v>
      </c>
      <c r="F155" s="26">
        <v>4.5640495867613229</v>
      </c>
      <c r="G155" s="26">
        <v>2.13636363636</v>
      </c>
      <c r="H155" s="16">
        <v>9</v>
      </c>
      <c r="I155" s="16">
        <v>30.25</v>
      </c>
      <c r="J155" s="16">
        <v>5.5</v>
      </c>
      <c r="K155" s="16">
        <v>0.25</v>
      </c>
      <c r="L155" s="87">
        <v>10.5625</v>
      </c>
      <c r="M155" s="16">
        <v>3.25</v>
      </c>
      <c r="N155" s="26">
        <v>3.8064010000000001</v>
      </c>
      <c r="O155" s="26">
        <v>3.8064010000000001</v>
      </c>
      <c r="P155" s="16">
        <v>2.0851359999999999</v>
      </c>
      <c r="Q155" s="26">
        <v>2.25</v>
      </c>
      <c r="R155" s="16">
        <v>2.25</v>
      </c>
    </row>
    <row r="156" spans="1:18" ht="25.5" hidden="1">
      <c r="A156" s="93" t="s">
        <v>246</v>
      </c>
      <c r="B156" s="26">
        <v>5</v>
      </c>
      <c r="C156" s="26">
        <v>4.4375</v>
      </c>
      <c r="D156" s="26">
        <v>0.31640625</v>
      </c>
      <c r="E156" s="26">
        <v>2</v>
      </c>
      <c r="F156" s="26">
        <v>9</v>
      </c>
      <c r="G156" s="26">
        <v>3</v>
      </c>
      <c r="H156" s="16">
        <v>4.2750000000000004</v>
      </c>
      <c r="I156" s="16">
        <v>0.52562499999999945</v>
      </c>
      <c r="J156" s="16">
        <v>0.72499999999999964</v>
      </c>
      <c r="K156" s="16">
        <v>0.64814814814800004</v>
      </c>
      <c r="L156" s="87">
        <v>18.938614540467686</v>
      </c>
      <c r="M156" s="16">
        <v>4.3518518518520004</v>
      </c>
      <c r="N156" s="26">
        <v>11.909401000000001</v>
      </c>
      <c r="O156" s="26">
        <v>11.909401000000001</v>
      </c>
      <c r="P156" s="16">
        <v>8.6671359999999993</v>
      </c>
      <c r="Q156" s="26">
        <v>9</v>
      </c>
      <c r="R156" s="16">
        <v>9</v>
      </c>
    </row>
    <row r="157" spans="1:18" ht="38.25" hidden="1">
      <c r="A157" s="92" t="s">
        <v>247</v>
      </c>
      <c r="B157" s="26">
        <v>3.75</v>
      </c>
      <c r="C157" s="26">
        <v>4.75</v>
      </c>
      <c r="D157" s="26">
        <v>1</v>
      </c>
      <c r="E157" s="26">
        <v>6</v>
      </c>
      <c r="F157" s="26">
        <v>5.0625</v>
      </c>
      <c r="G157" s="26">
        <v>2.25</v>
      </c>
      <c r="H157" s="16">
        <v>4.1449999999999996</v>
      </c>
      <c r="I157" s="16">
        <v>0.15602499999999966</v>
      </c>
      <c r="J157" s="16">
        <v>0.39499999999999957</v>
      </c>
      <c r="K157" s="16">
        <v>0.85526315789499996</v>
      </c>
      <c r="L157" s="87">
        <v>8.3795013850400277</v>
      </c>
      <c r="M157" s="16">
        <v>2.8947368421049999</v>
      </c>
      <c r="N157" s="26">
        <v>4.8444010000000004</v>
      </c>
      <c r="O157" s="26">
        <v>4.8444010000000004</v>
      </c>
      <c r="P157" s="16">
        <v>2.8696359999999999</v>
      </c>
      <c r="Q157" s="26">
        <v>3.0625</v>
      </c>
      <c r="R157" s="16">
        <v>3.0625</v>
      </c>
    </row>
    <row r="158" spans="1:18" ht="38.25" hidden="1">
      <c r="A158" s="93" t="s">
        <v>248</v>
      </c>
      <c r="B158" s="26">
        <v>2.5</v>
      </c>
      <c r="C158" s="26">
        <v>4.75</v>
      </c>
      <c r="D158" s="26">
        <v>5.0625</v>
      </c>
      <c r="E158" s="26">
        <v>0</v>
      </c>
      <c r="F158" s="26">
        <v>6.25</v>
      </c>
      <c r="G158" s="26">
        <v>2.5</v>
      </c>
      <c r="H158" s="16">
        <v>9</v>
      </c>
      <c r="I158" s="16">
        <v>42.25</v>
      </c>
      <c r="J158" s="16">
        <v>6.5</v>
      </c>
      <c r="K158" s="16">
        <v>4.6296296296299999E-2</v>
      </c>
      <c r="L158" s="87">
        <v>6.0206618655692559</v>
      </c>
      <c r="M158" s="16">
        <v>2.4537037037037002</v>
      </c>
      <c r="N158" s="26">
        <v>0.90440100000000012</v>
      </c>
      <c r="O158" s="26">
        <v>0.90440100000000012</v>
      </c>
      <c r="P158" s="16">
        <v>0.19713599999999995</v>
      </c>
      <c r="Q158" s="26">
        <v>0.25</v>
      </c>
      <c r="R158" s="16">
        <v>0.25</v>
      </c>
    </row>
    <row r="159" spans="1:18" ht="25.5" hidden="1">
      <c r="A159" s="92" t="s">
        <v>249</v>
      </c>
      <c r="B159" s="26">
        <v>8.5</v>
      </c>
      <c r="C159" s="26">
        <v>4.8125</v>
      </c>
      <c r="D159" s="26">
        <v>13.59765625</v>
      </c>
      <c r="E159" s="26">
        <v>5.76923076923</v>
      </c>
      <c r="F159" s="26">
        <v>7.4571005917201774</v>
      </c>
      <c r="G159" s="26">
        <v>2.73076923077</v>
      </c>
      <c r="H159" s="16">
        <v>9</v>
      </c>
      <c r="I159" s="16">
        <v>0.25</v>
      </c>
      <c r="J159" s="16">
        <v>0.5</v>
      </c>
      <c r="K159" s="16">
        <v>0.14044943820200001</v>
      </c>
      <c r="L159" s="87">
        <v>69.882085595257266</v>
      </c>
      <c r="M159" s="16">
        <v>8.3595505617980006</v>
      </c>
      <c r="N159" s="26">
        <v>71.605443999999991</v>
      </c>
      <c r="O159" s="26">
        <v>71.520849000000013</v>
      </c>
      <c r="P159" s="16">
        <v>64.850809000000012</v>
      </c>
      <c r="Q159" s="26">
        <v>42.25</v>
      </c>
      <c r="R159" s="16">
        <v>49</v>
      </c>
    </row>
    <row r="160" spans="1:18" ht="25.5" hidden="1">
      <c r="A160" s="93" t="s">
        <v>250</v>
      </c>
      <c r="B160" s="26">
        <v>3.75</v>
      </c>
      <c r="C160" s="26">
        <v>4.84375</v>
      </c>
      <c r="D160" s="26">
        <v>1.1962890625</v>
      </c>
      <c r="E160" s="26">
        <v>0</v>
      </c>
      <c r="F160" s="26">
        <v>14.0625</v>
      </c>
      <c r="G160" s="26">
        <v>3.75</v>
      </c>
      <c r="H160" s="16">
        <v>6.88</v>
      </c>
      <c r="I160" s="16">
        <v>9.7968999999999991</v>
      </c>
      <c r="J160" s="16">
        <v>3.13</v>
      </c>
      <c r="K160" s="16">
        <v>0.61594202898600003</v>
      </c>
      <c r="L160" s="87">
        <v>9.8223193656763925</v>
      </c>
      <c r="M160" s="16">
        <v>3.1340579710140002</v>
      </c>
      <c r="N160" s="26">
        <v>4.8444010000000004</v>
      </c>
      <c r="O160" s="26">
        <v>4.8444010000000004</v>
      </c>
      <c r="P160" s="16">
        <v>2.8696359999999999</v>
      </c>
      <c r="Q160" s="26">
        <v>3.0625</v>
      </c>
      <c r="R160" s="16">
        <v>3.0625</v>
      </c>
    </row>
    <row r="161" spans="1:18" hidden="1">
      <c r="A161" s="92" t="s">
        <v>251</v>
      </c>
      <c r="B161" s="26">
        <v>5.75</v>
      </c>
      <c r="C161" s="26">
        <v>5.0625</v>
      </c>
      <c r="D161" s="26">
        <v>0.47265625</v>
      </c>
      <c r="E161" s="26">
        <v>10</v>
      </c>
      <c r="F161" s="26">
        <v>18.0625</v>
      </c>
      <c r="G161" s="26">
        <v>4.25</v>
      </c>
      <c r="H161" s="16">
        <v>1.2649999999999997</v>
      </c>
      <c r="I161" s="16">
        <v>20.115225000000002</v>
      </c>
      <c r="J161" s="16">
        <v>4.4850000000000003</v>
      </c>
      <c r="K161" s="16">
        <v>7.1428571428599999E-2</v>
      </c>
      <c r="L161" s="87">
        <v>32.246173469387436</v>
      </c>
      <c r="M161" s="16">
        <v>5.6785714285714004</v>
      </c>
      <c r="N161" s="26">
        <v>17.783089000000004</v>
      </c>
      <c r="O161" s="26">
        <v>17.783089000000004</v>
      </c>
      <c r="P161" s="16">
        <v>0.33988900000000022</v>
      </c>
      <c r="Q161" s="26">
        <v>5.0625</v>
      </c>
      <c r="R161" s="16">
        <v>6.25E-2</v>
      </c>
    </row>
    <row r="162" spans="1:18" hidden="1">
      <c r="A162" s="92" t="s">
        <v>253</v>
      </c>
      <c r="B162" s="26">
        <v>3</v>
      </c>
      <c r="C162" s="26">
        <v>5.59375</v>
      </c>
      <c r="D162" s="26">
        <v>6.7275390625</v>
      </c>
      <c r="E162" s="26">
        <v>0</v>
      </c>
      <c r="F162" s="26">
        <v>9</v>
      </c>
      <c r="G162" s="26">
        <v>3</v>
      </c>
      <c r="H162" s="16">
        <v>0.27999999999999936</v>
      </c>
      <c r="I162" s="16">
        <v>7.3984000000000032</v>
      </c>
      <c r="J162" s="16">
        <v>2.7200000000000006</v>
      </c>
      <c r="K162" s="16">
        <v>0.16304347826099999</v>
      </c>
      <c r="L162" s="87">
        <v>8.0483223062374449</v>
      </c>
      <c r="M162" s="16">
        <v>2.8369565217389998</v>
      </c>
      <c r="N162" s="26">
        <v>2.1054010000000001</v>
      </c>
      <c r="O162" s="26">
        <v>2.1054010000000001</v>
      </c>
      <c r="P162" s="16">
        <v>0.89113599999999993</v>
      </c>
      <c r="Q162" s="26">
        <v>1</v>
      </c>
      <c r="R162" s="16">
        <v>1</v>
      </c>
    </row>
    <row r="163" spans="1:18" ht="25.5" hidden="1">
      <c r="A163" s="93" t="s">
        <v>256</v>
      </c>
      <c r="B163" s="26">
        <v>3.25</v>
      </c>
      <c r="C163" s="26">
        <v>5.875</v>
      </c>
      <c r="D163" s="26">
        <v>6.890625</v>
      </c>
      <c r="E163" s="26">
        <v>0</v>
      </c>
      <c r="F163" s="26">
        <v>10.5625</v>
      </c>
      <c r="G163" s="26">
        <v>3.25</v>
      </c>
      <c r="H163" s="16">
        <v>6.5600000000000005</v>
      </c>
      <c r="I163" s="16">
        <v>10.956100000000003</v>
      </c>
      <c r="J163" s="16">
        <v>3.3100000000000005</v>
      </c>
      <c r="K163" s="16">
        <v>0.73170731707299996</v>
      </c>
      <c r="L163" s="87">
        <v>6.3417980368836675</v>
      </c>
      <c r="M163" s="16">
        <v>2.518292682927</v>
      </c>
      <c r="N163" s="26">
        <v>2.9480890000000004</v>
      </c>
      <c r="O163" s="26">
        <v>2.9480890000000004</v>
      </c>
      <c r="P163" s="16">
        <v>3.6748889999999994</v>
      </c>
      <c r="Q163" s="26">
        <v>6.25E-2</v>
      </c>
      <c r="R163" s="16">
        <v>5.0625</v>
      </c>
    </row>
    <row r="164" spans="1:18" ht="25.5" hidden="1">
      <c r="A164" s="93" t="s">
        <v>260</v>
      </c>
      <c r="B164" s="26">
        <v>3.75</v>
      </c>
      <c r="C164" s="26">
        <v>4.625</v>
      </c>
      <c r="D164" s="26">
        <v>0.765625</v>
      </c>
      <c r="E164" s="26">
        <v>0</v>
      </c>
      <c r="F164" s="26">
        <v>14.0625</v>
      </c>
      <c r="G164" s="26">
        <v>3.75</v>
      </c>
      <c r="H164" s="16">
        <v>9</v>
      </c>
      <c r="I164" s="16">
        <v>27.5625</v>
      </c>
      <c r="J164" s="16">
        <v>5.25</v>
      </c>
      <c r="K164" s="16">
        <v>0.40540540540499997</v>
      </c>
      <c r="L164" s="87">
        <v>11.186313002194094</v>
      </c>
      <c r="M164" s="16">
        <v>3.3445945945950002</v>
      </c>
      <c r="N164" s="26">
        <v>4.8444010000000004</v>
      </c>
      <c r="O164" s="26">
        <v>4.8444010000000004</v>
      </c>
      <c r="P164" s="16">
        <v>2.8696359999999999</v>
      </c>
      <c r="Q164" s="26">
        <v>3.0625</v>
      </c>
      <c r="R164" s="16">
        <v>3.0625</v>
      </c>
    </row>
    <row r="165" spans="1:18" hidden="1">
      <c r="A165" s="92" t="s">
        <v>261</v>
      </c>
      <c r="B165" s="26">
        <v>4.25</v>
      </c>
      <c r="C165" s="26">
        <v>5.25</v>
      </c>
      <c r="D165" s="26">
        <v>1</v>
      </c>
      <c r="E165" s="26">
        <v>0</v>
      </c>
      <c r="F165" s="26">
        <v>18.0625</v>
      </c>
      <c r="G165" s="26">
        <v>4.25</v>
      </c>
      <c r="H165" s="16">
        <v>9</v>
      </c>
      <c r="I165" s="16">
        <v>22.5625</v>
      </c>
      <c r="J165" s="16">
        <v>4.75</v>
      </c>
      <c r="K165" s="16">
        <v>0.178571428571</v>
      </c>
      <c r="L165" s="87">
        <v>16.576530612248391</v>
      </c>
      <c r="M165" s="16">
        <v>4.0714285714290002</v>
      </c>
      <c r="N165" s="26">
        <v>17.740943999999999</v>
      </c>
      <c r="O165" s="26">
        <v>17.698848999999999</v>
      </c>
      <c r="P165" s="16">
        <v>14.462809</v>
      </c>
      <c r="Q165" s="26">
        <v>5.0625</v>
      </c>
      <c r="R165" s="16">
        <v>6.6306250000000011</v>
      </c>
    </row>
    <row r="166" spans="1:18" hidden="1">
      <c r="A166" s="93" t="s">
        <v>262</v>
      </c>
      <c r="B166" s="26">
        <v>4.75</v>
      </c>
      <c r="C166" s="26">
        <v>5.28125</v>
      </c>
      <c r="D166" s="26">
        <v>0.2822265625</v>
      </c>
      <c r="E166" s="26">
        <v>1.25</v>
      </c>
      <c r="F166" s="26">
        <v>12.25</v>
      </c>
      <c r="G166" s="26">
        <v>3.5</v>
      </c>
      <c r="H166" s="16">
        <v>9</v>
      </c>
      <c r="I166" s="16">
        <v>18.0625</v>
      </c>
      <c r="J166" s="16">
        <v>4.25</v>
      </c>
      <c r="K166" s="16">
        <v>0.166666666667</v>
      </c>
      <c r="L166" s="87">
        <v>21.006944444441388</v>
      </c>
      <c r="M166" s="16">
        <v>4.583333333333</v>
      </c>
      <c r="N166" s="26">
        <v>10.246401000000001</v>
      </c>
      <c r="O166" s="26">
        <v>10.246401000000001</v>
      </c>
      <c r="P166" s="16">
        <v>7.2576359999999998</v>
      </c>
      <c r="Q166" s="26">
        <v>7.5625</v>
      </c>
      <c r="R166" s="16">
        <v>7.5625</v>
      </c>
    </row>
    <row r="167" spans="1:18" ht="38.25" hidden="1">
      <c r="A167" s="92" t="s">
        <v>263</v>
      </c>
      <c r="B167" s="26">
        <v>4.5</v>
      </c>
      <c r="C167" s="26">
        <v>4.75</v>
      </c>
      <c r="D167" s="26">
        <v>6.25E-2</v>
      </c>
      <c r="E167" s="26">
        <v>0</v>
      </c>
      <c r="F167" s="26">
        <v>20.25</v>
      </c>
      <c r="G167" s="26">
        <v>4.5</v>
      </c>
      <c r="H167" s="16">
        <v>3.45</v>
      </c>
      <c r="I167" s="16">
        <v>1.1024999999999996</v>
      </c>
      <c r="J167" s="16">
        <v>1.0499999999999998</v>
      </c>
      <c r="K167" s="16">
        <v>0.29874213836500002</v>
      </c>
      <c r="L167" s="87">
        <v>17.650567619949893</v>
      </c>
      <c r="M167" s="16">
        <v>4.2012578616349998</v>
      </c>
      <c r="N167" s="26">
        <v>8.7675210000000021</v>
      </c>
      <c r="O167" s="26">
        <v>8.7675210000000021</v>
      </c>
      <c r="P167" s="16">
        <v>1</v>
      </c>
      <c r="Q167" s="26">
        <v>6.25</v>
      </c>
      <c r="R167" s="16">
        <v>7.9806250000000007</v>
      </c>
    </row>
    <row r="168" spans="1:18" hidden="1">
      <c r="A168" s="92" t="s">
        <v>265</v>
      </c>
      <c r="B168" s="26">
        <v>8.25</v>
      </c>
      <c r="C168" s="26">
        <v>4.71875</v>
      </c>
      <c r="D168" s="26">
        <v>12.4697265625</v>
      </c>
      <c r="E168" s="26">
        <v>3.75</v>
      </c>
      <c r="F168" s="26">
        <v>20.25</v>
      </c>
      <c r="G168" s="26">
        <v>4.5</v>
      </c>
      <c r="H168" s="16">
        <v>6.88</v>
      </c>
      <c r="I168" s="16">
        <v>1.8769000000000002</v>
      </c>
      <c r="J168" s="16">
        <v>1.37</v>
      </c>
      <c r="K168" s="16">
        <v>1.875</v>
      </c>
      <c r="L168" s="87">
        <v>40.640625</v>
      </c>
      <c r="M168" s="16">
        <v>6.375</v>
      </c>
      <c r="N168" s="26">
        <v>44.903401000000009</v>
      </c>
      <c r="O168" s="26">
        <v>44.89</v>
      </c>
      <c r="P168" s="16">
        <v>38.365636000000002</v>
      </c>
      <c r="Q168" s="26">
        <v>39.0625</v>
      </c>
      <c r="R168" s="16">
        <v>39.0625</v>
      </c>
    </row>
    <row r="169" spans="1:18" ht="25.5" hidden="1">
      <c r="A169" s="93" t="s">
        <v>266</v>
      </c>
      <c r="B169" s="26">
        <v>7.75</v>
      </c>
      <c r="C169" s="26">
        <v>4.84375</v>
      </c>
      <c r="D169" s="26">
        <v>8.4462890625</v>
      </c>
      <c r="E169" s="26">
        <v>3.3333333333300001</v>
      </c>
      <c r="F169" s="26">
        <v>19.506944444473891</v>
      </c>
      <c r="G169" s="26">
        <v>4.4166666666700003</v>
      </c>
      <c r="H169" s="16">
        <v>6.88</v>
      </c>
      <c r="I169" s="16">
        <v>0.75690000000000024</v>
      </c>
      <c r="J169" s="16">
        <v>0.87000000000000011</v>
      </c>
      <c r="K169" s="16">
        <v>0.55194805194800001</v>
      </c>
      <c r="L169" s="87">
        <v>51.811951846855195</v>
      </c>
      <c r="M169" s="16">
        <v>7.198051948052</v>
      </c>
      <c r="N169" s="26">
        <v>7.3062090000000017</v>
      </c>
      <c r="O169" s="26">
        <v>7.2900000000000009</v>
      </c>
      <c r="P169" s="16">
        <v>3.9999999999991189E-6</v>
      </c>
      <c r="Q169" s="26">
        <v>0.5625</v>
      </c>
      <c r="R169" s="16">
        <v>0.5625</v>
      </c>
    </row>
    <row r="170" spans="1:18" ht="38.25" hidden="1">
      <c r="A170" s="93" t="s">
        <v>268</v>
      </c>
      <c r="B170" s="26">
        <v>8.75</v>
      </c>
      <c r="C170" s="26">
        <v>5.0625</v>
      </c>
      <c r="D170" s="26">
        <v>13.59765625</v>
      </c>
      <c r="E170" s="26">
        <v>3</v>
      </c>
      <c r="F170" s="26">
        <v>33.0625</v>
      </c>
      <c r="G170" s="26">
        <v>5.75</v>
      </c>
      <c r="H170" s="16">
        <v>4.2750000000000004</v>
      </c>
      <c r="I170" s="16">
        <v>20.025624999999998</v>
      </c>
      <c r="J170" s="16">
        <v>4.4749999999999996</v>
      </c>
      <c r="K170" s="16">
        <v>0.93406593406600003</v>
      </c>
      <c r="L170" s="87">
        <v>61.088825323027592</v>
      </c>
      <c r="M170" s="16">
        <v>7.815934065934</v>
      </c>
      <c r="N170" s="26">
        <v>51.85440100000001</v>
      </c>
      <c r="O170" s="26">
        <v>51.84</v>
      </c>
      <c r="P170" s="16">
        <v>44.809635999999998</v>
      </c>
      <c r="Q170" s="26">
        <v>45.5625</v>
      </c>
      <c r="R170" s="16">
        <v>45.5625</v>
      </c>
    </row>
    <row r="171" spans="1:18" ht="25.5" hidden="1">
      <c r="A171" s="94" t="s">
        <v>270</v>
      </c>
      <c r="B171" s="26">
        <v>8.25</v>
      </c>
      <c r="C171" s="26">
        <v>4.59375</v>
      </c>
      <c r="D171" s="26">
        <v>13.3681640625</v>
      </c>
      <c r="E171" s="26">
        <v>2.2222222222200001</v>
      </c>
      <c r="F171" s="26">
        <v>36.334104938298395</v>
      </c>
      <c r="G171" s="26">
        <v>6.0277777777799999</v>
      </c>
      <c r="H171" s="16">
        <v>6.88</v>
      </c>
      <c r="I171" s="16">
        <v>1.8769000000000002</v>
      </c>
      <c r="J171" s="16">
        <v>1.37</v>
      </c>
      <c r="K171" s="16">
        <v>0.49242424242400001</v>
      </c>
      <c r="L171" s="87">
        <v>60.179981634530854</v>
      </c>
      <c r="M171" s="16">
        <v>7.7575757575760003</v>
      </c>
      <c r="N171" s="26">
        <v>45.104656000000006</v>
      </c>
      <c r="O171" s="26">
        <v>45.118089000000005</v>
      </c>
      <c r="P171" s="16">
        <v>9.5048890000000004</v>
      </c>
      <c r="Q171" s="26">
        <v>22.5625</v>
      </c>
      <c r="R171" s="16">
        <v>7.5625</v>
      </c>
    </row>
    <row r="172" spans="1:18" ht="25.5" hidden="1">
      <c r="A172" s="92" t="s">
        <v>271</v>
      </c>
      <c r="B172" s="26">
        <v>5.5</v>
      </c>
      <c r="C172" s="26">
        <v>5.875</v>
      </c>
      <c r="D172" s="26">
        <v>0.140625</v>
      </c>
      <c r="E172" s="26">
        <v>1.15384615385</v>
      </c>
      <c r="F172" s="26">
        <v>18.889053254404438</v>
      </c>
      <c r="G172" s="26">
        <v>4.34615384615</v>
      </c>
      <c r="H172" s="16">
        <v>6.88</v>
      </c>
      <c r="I172" s="16">
        <v>1.9043999999999996</v>
      </c>
      <c r="J172" s="16">
        <v>1.38</v>
      </c>
      <c r="K172" s="16">
        <v>0.95108695652200004</v>
      </c>
      <c r="L172" s="87">
        <v>20.692609877124276</v>
      </c>
      <c r="M172" s="16">
        <v>4.5489130434779996</v>
      </c>
      <c r="N172" s="26">
        <v>15.689521000000003</v>
      </c>
      <c r="O172" s="26">
        <v>15.689521000000003</v>
      </c>
      <c r="P172" s="16">
        <v>0</v>
      </c>
      <c r="Q172" s="26">
        <v>12.25</v>
      </c>
      <c r="R172" s="16">
        <v>12.25</v>
      </c>
    </row>
    <row r="173" spans="1:18" ht="38.25" hidden="1">
      <c r="A173" s="92" t="s">
        <v>273</v>
      </c>
      <c r="B173" s="26">
        <v>4.75</v>
      </c>
      <c r="C173" s="26">
        <v>4.75</v>
      </c>
      <c r="D173" s="26">
        <v>0</v>
      </c>
      <c r="E173" s="26">
        <v>0</v>
      </c>
      <c r="F173" s="26">
        <v>22.5625</v>
      </c>
      <c r="G173" s="26">
        <v>4.75</v>
      </c>
      <c r="H173" s="16">
        <v>5.2850000000000001</v>
      </c>
      <c r="I173" s="16">
        <v>0.28622500000000017</v>
      </c>
      <c r="J173" s="16">
        <v>0.53500000000000014</v>
      </c>
      <c r="K173" s="16">
        <v>0.34720238095200001</v>
      </c>
      <c r="L173" s="87">
        <v>19.384626874294739</v>
      </c>
      <c r="M173" s="16">
        <v>4.402797619048</v>
      </c>
      <c r="N173" s="26">
        <v>10.310521000000001</v>
      </c>
      <c r="O173" s="26">
        <v>10.310521000000001</v>
      </c>
      <c r="P173" s="16">
        <v>0.5625</v>
      </c>
      <c r="Q173" s="26">
        <v>7.5625</v>
      </c>
      <c r="R173" s="16">
        <v>7.5625</v>
      </c>
    </row>
    <row r="174" spans="1:18" ht="25.5" hidden="1">
      <c r="A174" s="93" t="s">
        <v>274</v>
      </c>
      <c r="B174" s="26">
        <v>8</v>
      </c>
      <c r="C174" s="26">
        <v>5.1875</v>
      </c>
      <c r="D174" s="26">
        <v>7.91015625</v>
      </c>
      <c r="E174" s="26">
        <v>1.42857142857</v>
      </c>
      <c r="F174" s="26">
        <v>43.183673469406536</v>
      </c>
      <c r="G174" s="26">
        <v>6.5714285714300003</v>
      </c>
      <c r="H174" s="16">
        <v>6.88</v>
      </c>
      <c r="I174" s="16">
        <v>1.2544000000000002</v>
      </c>
      <c r="J174" s="16">
        <v>1.1200000000000001</v>
      </c>
      <c r="K174" s="16">
        <v>1.2096774193499999</v>
      </c>
      <c r="L174" s="87">
        <v>46.10848074928527</v>
      </c>
      <c r="M174" s="16">
        <v>6.7903225806499998</v>
      </c>
      <c r="N174" s="26">
        <v>63.361600000000003</v>
      </c>
      <c r="O174" s="26">
        <v>63.313848999999998</v>
      </c>
      <c r="P174" s="16">
        <v>57.047809000000001</v>
      </c>
      <c r="Q174" s="26">
        <v>36</v>
      </c>
      <c r="R174" s="16">
        <v>36</v>
      </c>
    </row>
    <row r="175" spans="1:18" ht="38.25" hidden="1">
      <c r="A175" s="92" t="s">
        <v>277</v>
      </c>
      <c r="B175" s="26">
        <v>8.25</v>
      </c>
      <c r="C175" s="26">
        <v>4.9375</v>
      </c>
      <c r="D175" s="26">
        <v>10.97265625</v>
      </c>
      <c r="E175" s="26">
        <v>1.5789473684199999</v>
      </c>
      <c r="F175" s="26">
        <v>44.502943213310445</v>
      </c>
      <c r="G175" s="26">
        <v>6.6710526315800003</v>
      </c>
      <c r="H175" s="16">
        <v>6.88</v>
      </c>
      <c r="I175" s="16">
        <v>1.8769000000000002</v>
      </c>
      <c r="J175" s="16">
        <v>1.37</v>
      </c>
      <c r="K175" s="16">
        <v>0.81521739130399995</v>
      </c>
      <c r="L175" s="87">
        <v>55.275992438568508</v>
      </c>
      <c r="M175" s="16">
        <v>7.4347826086960005</v>
      </c>
      <c r="N175" s="26">
        <v>44.903401000000009</v>
      </c>
      <c r="O175" s="26">
        <v>44.89</v>
      </c>
      <c r="P175" s="16">
        <v>38.365636000000002</v>
      </c>
      <c r="Q175" s="26">
        <v>39.0625</v>
      </c>
      <c r="R175" s="16">
        <v>39.0625</v>
      </c>
    </row>
    <row r="176" spans="1:18" ht="25.5" hidden="1">
      <c r="A176" s="92" t="s">
        <v>279</v>
      </c>
      <c r="B176" s="26">
        <v>7.75</v>
      </c>
      <c r="C176" s="26">
        <v>5.875</v>
      </c>
      <c r="D176" s="26">
        <v>3.515625</v>
      </c>
      <c r="E176" s="26">
        <v>2.30769230769</v>
      </c>
      <c r="F176" s="26">
        <v>29.618713017776599</v>
      </c>
      <c r="G176" s="26">
        <v>5.44230769231</v>
      </c>
      <c r="H176" s="16">
        <v>2.1399999999999997</v>
      </c>
      <c r="I176" s="16">
        <v>31.472100000000005</v>
      </c>
      <c r="J176" s="16">
        <v>5.61</v>
      </c>
      <c r="K176" s="16">
        <v>0.546875</v>
      </c>
      <c r="L176" s="87">
        <v>51.885009765625</v>
      </c>
      <c r="M176" s="16">
        <v>7.203125</v>
      </c>
      <c r="N176" s="26">
        <v>59.290000000000006</v>
      </c>
      <c r="O176" s="26">
        <v>59.397849000000001</v>
      </c>
      <c r="P176" s="16">
        <v>53.333809000000002</v>
      </c>
      <c r="Q176" s="26">
        <v>33.0625</v>
      </c>
      <c r="R176" s="16">
        <v>39.0625</v>
      </c>
    </row>
    <row r="177" spans="1:36" ht="25.5" hidden="1">
      <c r="A177" s="93" t="s">
        <v>280</v>
      </c>
      <c r="B177" s="106">
        <v>8</v>
      </c>
      <c r="C177" s="106">
        <v>4.5</v>
      </c>
      <c r="D177" s="106">
        <v>12.25</v>
      </c>
      <c r="E177" s="106">
        <v>1.25</v>
      </c>
      <c r="F177" s="106">
        <v>45.5625</v>
      </c>
      <c r="G177" s="106">
        <v>6.75</v>
      </c>
      <c r="H177" s="107">
        <v>9</v>
      </c>
      <c r="I177" s="107">
        <v>1</v>
      </c>
      <c r="J177" s="107">
        <v>1</v>
      </c>
      <c r="K177" s="107">
        <v>0.47297297297300001</v>
      </c>
      <c r="L177" s="108">
        <v>56.656135865594912</v>
      </c>
      <c r="M177" s="107">
        <v>7.5270270270269997</v>
      </c>
      <c r="N177" s="106">
        <v>41.615401000000006</v>
      </c>
      <c r="O177" s="106">
        <v>41.602499999999999</v>
      </c>
      <c r="P177" s="107">
        <v>35.331136000000001</v>
      </c>
      <c r="Q177" s="106">
        <v>36</v>
      </c>
      <c r="R177" s="107">
        <v>36</v>
      </c>
    </row>
    <row r="178" spans="1:36">
      <c r="B178" s="26">
        <f>AVERAGE(B4:B177)</f>
        <v>3.5646551724137931</v>
      </c>
      <c r="C178" s="16">
        <v>5.036458333333333</v>
      </c>
      <c r="D178" s="16">
        <v>5.2526322288074709</v>
      </c>
      <c r="E178" s="26">
        <v>2.316625900823392</v>
      </c>
      <c r="F178" s="26">
        <v>5.2678709028646855</v>
      </c>
      <c r="G178" s="26">
        <v>1.8008266843661485</v>
      </c>
      <c r="H178" s="21">
        <v>6.3133141762452345</v>
      </c>
      <c r="I178" s="16">
        <v>16.103536877394713</v>
      </c>
      <c r="J178" s="21">
        <v>3.3879693486590234</v>
      </c>
      <c r="K178" s="16">
        <v>0.71090713358755975</v>
      </c>
      <c r="L178" s="26">
        <v>11.247477655156736</v>
      </c>
      <c r="M178" s="21">
        <v>2.8880709988400035</v>
      </c>
      <c r="N178" s="26">
        <v>8.4431012758620714</v>
      </c>
      <c r="O178" s="26">
        <v>8.4256804022988518</v>
      </c>
      <c r="P178" s="26">
        <v>6.3622784252873581</v>
      </c>
      <c r="Q178" s="26">
        <v>4.7510775862068968</v>
      </c>
      <c r="R178" s="26">
        <v>7.0326077586206894</v>
      </c>
      <c r="S178" s="16"/>
      <c r="T178" s="21">
        <v>2.4710144927536231</v>
      </c>
      <c r="U178" s="40">
        <v>5.0860215053763431</v>
      </c>
      <c r="V178" s="40">
        <v>12.187076791989019</v>
      </c>
      <c r="W178" s="40">
        <v>2.0453211406230438</v>
      </c>
      <c r="X178" s="16">
        <v>7.2283473473451281</v>
      </c>
      <c r="Y178" s="16">
        <v>1.877297114476087</v>
      </c>
      <c r="Z178" s="16">
        <v>6.9924516908211585</v>
      </c>
      <c r="AA178" s="16">
        <v>33.88158326288206</v>
      </c>
      <c r="AB178" s="16">
        <v>5.0005434782608686</v>
      </c>
      <c r="AC178" s="16">
        <v>0.59967359548506671</v>
      </c>
      <c r="AD178" s="21">
        <v>8.365494298108862</v>
      </c>
      <c r="AE178" s="16">
        <v>2.0714248575503245</v>
      </c>
      <c r="AF178" s="26">
        <v>7.7186072898550719</v>
      </c>
      <c r="AG178" s="26">
        <v>9.839968752028982</v>
      </c>
      <c r="AH178" s="26">
        <v>6.1933243913043503</v>
      </c>
      <c r="AI178" s="26">
        <v>6.1467391304347823</v>
      </c>
      <c r="AJ178" s="26">
        <v>8.3778351449275359</v>
      </c>
    </row>
    <row r="179" spans="1:36">
      <c r="B179"/>
      <c r="C179"/>
      <c r="E179"/>
      <c r="F179"/>
    </row>
    <row r="180" spans="1:36">
      <c r="B180"/>
      <c r="C180"/>
      <c r="E180"/>
      <c r="F180"/>
      <c r="N180" s="25">
        <v>8.4260000000000002</v>
      </c>
      <c r="O180" s="25">
        <v>8.4429999999999996</v>
      </c>
      <c r="P180" s="39">
        <v>6.3620000000000001</v>
      </c>
      <c r="Q180" s="25">
        <v>4.7510000000000003</v>
      </c>
      <c r="R180" s="79">
        <v>7.0330000000000004</v>
      </c>
    </row>
    <row r="181" spans="1:36">
      <c r="B181"/>
      <c r="C181"/>
      <c r="E181"/>
      <c r="F181"/>
    </row>
    <row r="182" spans="1:36">
      <c r="J182" s="39"/>
      <c r="L182" s="25"/>
      <c r="M182" s="79"/>
    </row>
    <row r="183" spans="1:36">
      <c r="B183"/>
      <c r="C183"/>
      <c r="E183"/>
      <c r="F183"/>
    </row>
    <row r="184" spans="1:36">
      <c r="B184"/>
      <c r="C184"/>
      <c r="E184"/>
      <c r="F184"/>
    </row>
    <row r="185" spans="1:36">
      <c r="B185"/>
      <c r="C185"/>
      <c r="E185"/>
      <c r="F185"/>
    </row>
    <row r="186" spans="1:36">
      <c r="B186"/>
      <c r="C186"/>
      <c r="E186"/>
      <c r="F186"/>
    </row>
    <row r="187" spans="1:36">
      <c r="B187"/>
      <c r="C187"/>
      <c r="E187"/>
      <c r="F187"/>
    </row>
    <row r="188" spans="1:36">
      <c r="B188"/>
      <c r="C188"/>
      <c r="E188"/>
      <c r="F188"/>
    </row>
    <row r="189" spans="1:36">
      <c r="B189"/>
      <c r="C189"/>
      <c r="E189"/>
      <c r="F189"/>
    </row>
    <row r="190" spans="1:36">
      <c r="B190"/>
      <c r="C190"/>
      <c r="E190"/>
      <c r="F190"/>
    </row>
    <row r="191" spans="1:36">
      <c r="B191"/>
      <c r="C191"/>
      <c r="E191"/>
      <c r="F191"/>
    </row>
    <row r="192" spans="1:36">
      <c r="B192"/>
      <c r="C192"/>
      <c r="E192"/>
      <c r="F192"/>
    </row>
    <row r="193" spans="2:17">
      <c r="B193"/>
      <c r="C193"/>
      <c r="E193"/>
      <c r="F193"/>
    </row>
    <row r="194" spans="2:17">
      <c r="B194"/>
      <c r="C194"/>
      <c r="E194"/>
      <c r="F194"/>
    </row>
    <row r="195" spans="2:17">
      <c r="B195"/>
      <c r="C195"/>
      <c r="E195"/>
      <c r="F195"/>
    </row>
    <row r="196" spans="2:17">
      <c r="B196"/>
      <c r="C196"/>
      <c r="E196"/>
      <c r="F196"/>
    </row>
    <row r="200" spans="2:17">
      <c r="Q200" s="109"/>
    </row>
  </sheetData>
  <mergeCells count="12">
    <mergeCell ref="B1:R1"/>
    <mergeCell ref="T1:AJ1"/>
    <mergeCell ref="U2:V2"/>
    <mergeCell ref="W2:Y2"/>
    <mergeCell ref="Z2:AB2"/>
    <mergeCell ref="AC2:AE2"/>
    <mergeCell ref="AF2:AJ2"/>
    <mergeCell ref="C2:D2"/>
    <mergeCell ref="E2:G2"/>
    <mergeCell ref="H2:J2"/>
    <mergeCell ref="K2:M2"/>
    <mergeCell ref="N2:R2"/>
  </mergeCells>
  <conditionalFormatting sqref="J4:J178 L4:M178 O4:P178 AD178:AE178 B4:H178 P180">
    <cfRule type="cellIs" dxfId="239" priority="69" operator="lessThan">
      <formula>4</formula>
    </cfRule>
  </conditionalFormatting>
  <conditionalFormatting sqref="J4:J178 L4:M178 B4:H178 K185:K1048576 O4:P178 AD178:AE178 K4:K177 K179:K180 P180">
    <cfRule type="cellIs" dxfId="238" priority="68" operator="greaterThan">
      <formula>7</formula>
    </cfRule>
  </conditionalFormatting>
  <conditionalFormatting sqref="J4:J178 L4:M178 O4:P178 AD178:AE178 B4:H178 P180">
    <cfRule type="cellIs" dxfId="237" priority="67" operator="between">
      <formula>4</formula>
      <formula>7</formula>
    </cfRule>
  </conditionalFormatting>
  <conditionalFormatting sqref="Q4:Q178 K4:K177">
    <cfRule type="cellIs" dxfId="236" priority="42" operator="lessThan">
      <formula>4</formula>
    </cfRule>
    <cfRule type="cellIs" dxfId="235" priority="43" operator="between">
      <formula>4</formula>
      <formula>7</formula>
    </cfRule>
    <cfRule type="cellIs" dxfId="234" priority="44" operator="greaterThan">
      <formula>7</formula>
    </cfRule>
  </conditionalFormatting>
  <conditionalFormatting sqref="I4:I175 N4:N178 T178:X178">
    <cfRule type="cellIs" dxfId="233" priority="39" operator="between">
      <formula>4</formula>
      <formula>7</formula>
    </cfRule>
    <cfRule type="cellIs" dxfId="232" priority="40" operator="lessThan">
      <formula>4</formula>
    </cfRule>
    <cfRule type="cellIs" dxfId="231" priority="41" operator="greaterThan">
      <formula>7</formula>
    </cfRule>
  </conditionalFormatting>
  <conditionalFormatting sqref="R4:R178 R180">
    <cfRule type="cellIs" dxfId="230" priority="26" operator="greaterThan">
      <formula>7</formula>
    </cfRule>
    <cfRule type="cellIs" dxfId="229" priority="27" operator="lessThan">
      <formula>4</formula>
    </cfRule>
    <cfRule type="cellIs" dxfId="228" priority="28" operator="between">
      <formula>4</formula>
      <formula>7</formula>
    </cfRule>
    <cfRule type="cellIs" dxfId="227" priority="29" operator="greaterThan">
      <formula>4</formula>
    </cfRule>
  </conditionalFormatting>
  <conditionalFormatting sqref="I176:I178">
    <cfRule type="cellIs" dxfId="226" priority="24" operator="lessThan">
      <formula>4</formula>
    </cfRule>
    <cfRule type="cellIs" dxfId="225" priority="25" operator="greaterThan">
      <formula>7</formula>
    </cfRule>
  </conditionalFormatting>
  <conditionalFormatting sqref="B178:AJ178">
    <cfRule type="cellIs" dxfId="224" priority="5" operator="lessThan">
      <formula>4</formula>
    </cfRule>
    <cfRule type="cellIs" dxfId="223" priority="4" operator="greaterThan">
      <formula>7</formula>
    </cfRule>
    <cfRule type="cellIs" dxfId="222" priority="3" operator="between">
      <formula>4</formula>
      <formula>7</formula>
    </cfRule>
    <cfRule type="cellIs" dxfId="221" priority="2" operator="greaterThan">
      <formula>7</formula>
    </cfRule>
    <cfRule type="cellIs" dxfId="220" priority="1" operator="between">
      <formula>4</formula>
      <formula>7</formula>
    </cfRule>
  </conditionalFormatting>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dimension ref="A1:AI71"/>
  <sheetViews>
    <sheetView topLeftCell="N1" zoomScale="70" zoomScaleNormal="70" workbookViewId="0">
      <selection activeCell="AF69" sqref="AF1:AF69"/>
    </sheetView>
  </sheetViews>
  <sheetFormatPr baseColWidth="10" defaultRowHeight="15"/>
  <cols>
    <col min="1" max="1" width="75.5703125" customWidth="1"/>
    <col min="5" max="29" width="11.42578125" customWidth="1"/>
  </cols>
  <sheetData>
    <row r="1" spans="1:35">
      <c r="A1" s="15" t="s">
        <v>342</v>
      </c>
      <c r="B1" s="16">
        <v>6</v>
      </c>
      <c r="C1" s="16">
        <v>1</v>
      </c>
      <c r="D1" s="16">
        <v>0</v>
      </c>
      <c r="E1" s="40">
        <v>2</v>
      </c>
      <c r="F1" s="40">
        <v>0.99</v>
      </c>
      <c r="G1" s="40">
        <v>0.05</v>
      </c>
      <c r="H1" s="40">
        <v>2.5000000000000001E-2</v>
      </c>
      <c r="I1" s="16" t="s">
        <v>548</v>
      </c>
      <c r="J1" s="16">
        <f t="shared" ref="J1:J32" si="0">POWER((D1-G1),2)</f>
        <v>2.5000000000000005E-3</v>
      </c>
      <c r="K1" s="40">
        <v>2</v>
      </c>
      <c r="L1" s="40">
        <v>0.98</v>
      </c>
      <c r="M1" s="40">
        <v>0.05</v>
      </c>
      <c r="N1" s="40">
        <v>2.1000000000000001E-2</v>
      </c>
      <c r="O1" s="16" t="s">
        <v>548</v>
      </c>
      <c r="P1" s="16">
        <f t="shared" ref="P1:P32" si="1">POWER((D1-M1),2)</f>
        <v>2.5000000000000005E-3</v>
      </c>
      <c r="Q1" s="40">
        <v>2</v>
      </c>
      <c r="R1" s="40">
        <v>1</v>
      </c>
      <c r="S1" s="40">
        <v>5.1669999999999998</v>
      </c>
      <c r="T1" s="40">
        <v>1</v>
      </c>
      <c r="U1" s="16" t="s">
        <v>549</v>
      </c>
      <c r="V1" s="16">
        <f t="shared" ref="V1:V32" si="2">POWER((D1-S1),2)</f>
        <v>26.697888999999996</v>
      </c>
      <c r="W1" s="16"/>
      <c r="X1" s="152">
        <v>2</v>
      </c>
      <c r="Y1" s="152">
        <v>1</v>
      </c>
      <c r="Z1" s="152">
        <v>3.5</v>
      </c>
      <c r="AA1" s="152">
        <v>1</v>
      </c>
      <c r="AB1" s="16" t="s">
        <v>614</v>
      </c>
      <c r="AC1" s="16">
        <f t="shared" ref="AC1:AC32" si="3">POWER((D1-Z1),2)</f>
        <v>12.25</v>
      </c>
      <c r="AD1" s="152">
        <v>2</v>
      </c>
      <c r="AE1" s="152">
        <v>1</v>
      </c>
      <c r="AF1" s="152">
        <v>5.5</v>
      </c>
      <c r="AG1" s="154">
        <v>2E-3</v>
      </c>
      <c r="AH1" s="16" t="s">
        <v>549</v>
      </c>
      <c r="AI1" s="16">
        <f t="shared" ref="AI1:AI32" si="4">POWER((D1-AF1),2)</f>
        <v>30.25</v>
      </c>
    </row>
    <row r="2" spans="1:35">
      <c r="A2" s="15" t="s">
        <v>367</v>
      </c>
      <c r="B2" s="16">
        <v>8</v>
      </c>
      <c r="C2" s="16">
        <v>1</v>
      </c>
      <c r="D2" s="16">
        <v>0</v>
      </c>
      <c r="E2" s="40">
        <v>3</v>
      </c>
      <c r="F2" s="40">
        <v>0.99</v>
      </c>
      <c r="G2" s="40">
        <v>0.05</v>
      </c>
      <c r="H2" s="40">
        <v>0.25</v>
      </c>
      <c r="I2" s="16" t="s">
        <v>548</v>
      </c>
      <c r="J2" s="16">
        <f t="shared" si="0"/>
        <v>2.5000000000000005E-3</v>
      </c>
      <c r="K2" s="41">
        <v>3</v>
      </c>
      <c r="L2" s="41">
        <v>0.98</v>
      </c>
      <c r="M2" s="41">
        <v>0.05</v>
      </c>
      <c r="N2" s="41">
        <v>2.1000000000000001E-2</v>
      </c>
      <c r="O2" t="s">
        <v>548</v>
      </c>
      <c r="P2" s="16">
        <f t="shared" si="1"/>
        <v>2.5000000000000005E-3</v>
      </c>
      <c r="Q2" s="41">
        <v>3</v>
      </c>
      <c r="R2" s="41">
        <v>1</v>
      </c>
      <c r="S2" s="41">
        <v>5.1669999999999998</v>
      </c>
      <c r="T2" s="41">
        <v>1</v>
      </c>
      <c r="U2" t="s">
        <v>549</v>
      </c>
      <c r="V2" s="16">
        <f t="shared" si="2"/>
        <v>26.697888999999996</v>
      </c>
      <c r="W2" s="38"/>
      <c r="X2" s="115">
        <v>3</v>
      </c>
      <c r="Y2" s="115">
        <v>1</v>
      </c>
      <c r="Z2" s="115">
        <v>3.5</v>
      </c>
      <c r="AA2" s="115">
        <v>1</v>
      </c>
      <c r="AB2" t="s">
        <v>614</v>
      </c>
      <c r="AC2" s="16">
        <f t="shared" si="3"/>
        <v>12.25</v>
      </c>
      <c r="AD2" s="115">
        <v>3</v>
      </c>
      <c r="AE2" s="115">
        <v>1</v>
      </c>
      <c r="AF2" s="115">
        <v>5.5</v>
      </c>
      <c r="AG2" s="117">
        <v>2E-3</v>
      </c>
      <c r="AH2" t="s">
        <v>549</v>
      </c>
      <c r="AI2" s="16">
        <f t="shared" si="4"/>
        <v>30.25</v>
      </c>
    </row>
    <row r="3" spans="1:35">
      <c r="A3" s="15" t="s">
        <v>382</v>
      </c>
      <c r="B3" s="16">
        <v>9</v>
      </c>
      <c r="C3" s="16">
        <v>1</v>
      </c>
      <c r="D3" s="16">
        <v>0</v>
      </c>
      <c r="E3" s="40">
        <v>3</v>
      </c>
      <c r="F3" s="40">
        <v>0.09</v>
      </c>
      <c r="G3" s="40">
        <v>4.2999999999999997E-2</v>
      </c>
      <c r="H3" s="40">
        <v>0.45</v>
      </c>
      <c r="I3" s="16" t="s">
        <v>548</v>
      </c>
      <c r="J3" s="16">
        <f t="shared" si="0"/>
        <v>1.8489999999999997E-3</v>
      </c>
      <c r="K3" s="41">
        <v>3</v>
      </c>
      <c r="L3" s="41">
        <v>0.06</v>
      </c>
      <c r="M3" s="41">
        <v>0.04</v>
      </c>
      <c r="N3" s="41">
        <v>0.6</v>
      </c>
      <c r="O3" t="s">
        <v>548</v>
      </c>
      <c r="P3" s="16">
        <f t="shared" si="1"/>
        <v>1.6000000000000001E-3</v>
      </c>
      <c r="Q3" s="41">
        <v>3</v>
      </c>
      <c r="R3" s="41">
        <v>0.09</v>
      </c>
      <c r="S3" s="41">
        <v>0.44500000000000001</v>
      </c>
      <c r="T3" s="41">
        <v>0.45</v>
      </c>
      <c r="U3" t="s">
        <v>611</v>
      </c>
      <c r="V3" s="16">
        <f t="shared" si="2"/>
        <v>0.19802500000000001</v>
      </c>
      <c r="W3" s="121">
        <v>1</v>
      </c>
      <c r="X3" s="115">
        <v>3</v>
      </c>
      <c r="Y3" s="115">
        <v>0</v>
      </c>
      <c r="Z3" s="115">
        <v>2</v>
      </c>
      <c r="AA3" s="115">
        <v>1</v>
      </c>
      <c r="AB3" t="s">
        <v>615</v>
      </c>
      <c r="AC3" s="16">
        <f t="shared" si="3"/>
        <v>4</v>
      </c>
      <c r="AD3" s="115">
        <v>3</v>
      </c>
      <c r="AE3" s="115">
        <v>0</v>
      </c>
      <c r="AF3" s="115">
        <v>1.5</v>
      </c>
      <c r="AG3" s="117">
        <v>1</v>
      </c>
      <c r="AH3" t="s">
        <v>542</v>
      </c>
      <c r="AI3" s="16">
        <f t="shared" si="4"/>
        <v>2.25</v>
      </c>
    </row>
    <row r="4" spans="1:35">
      <c r="A4" s="15" t="s">
        <v>322</v>
      </c>
      <c r="B4" s="16">
        <v>12</v>
      </c>
      <c r="C4" s="16">
        <v>1</v>
      </c>
      <c r="D4" s="16">
        <v>0</v>
      </c>
      <c r="E4" s="40">
        <v>5</v>
      </c>
      <c r="F4" s="40">
        <v>0.99</v>
      </c>
      <c r="G4" s="40">
        <v>0.05</v>
      </c>
      <c r="H4" s="40">
        <v>2.5000000000000001E-2</v>
      </c>
      <c r="I4" s="16" t="s">
        <v>548</v>
      </c>
      <c r="J4" s="16">
        <f t="shared" si="0"/>
        <v>2.5000000000000005E-3</v>
      </c>
      <c r="K4" s="41">
        <v>5</v>
      </c>
      <c r="L4" s="41">
        <v>1.06</v>
      </c>
      <c r="M4" s="41">
        <v>1.5489999999999999</v>
      </c>
      <c r="N4" s="41">
        <v>0.03</v>
      </c>
      <c r="O4" t="s">
        <v>542</v>
      </c>
      <c r="P4" s="16">
        <f t="shared" si="1"/>
        <v>2.3994009999999997</v>
      </c>
      <c r="Q4" s="41">
        <v>5</v>
      </c>
      <c r="R4" s="41">
        <v>1</v>
      </c>
      <c r="S4" s="41">
        <v>5.1669999999999998</v>
      </c>
      <c r="T4" s="41">
        <v>1</v>
      </c>
      <c r="U4" t="s">
        <v>549</v>
      </c>
      <c r="V4" s="16">
        <f t="shared" si="2"/>
        <v>26.697888999999996</v>
      </c>
      <c r="W4" s="38"/>
      <c r="X4" s="115">
        <v>5</v>
      </c>
      <c r="Y4" s="115">
        <v>1</v>
      </c>
      <c r="Z4" s="115">
        <v>3.5</v>
      </c>
      <c r="AA4" s="115">
        <v>1</v>
      </c>
      <c r="AB4" t="s">
        <v>614</v>
      </c>
      <c r="AC4" s="16">
        <f t="shared" si="3"/>
        <v>12.25</v>
      </c>
      <c r="AD4" s="115">
        <v>5</v>
      </c>
      <c r="AE4" s="115">
        <v>1</v>
      </c>
      <c r="AF4" s="115">
        <v>5.5</v>
      </c>
      <c r="AG4" s="117">
        <v>2E-3</v>
      </c>
      <c r="AH4" t="s">
        <v>549</v>
      </c>
      <c r="AI4" s="16">
        <f t="shared" si="4"/>
        <v>30.25</v>
      </c>
    </row>
    <row r="5" spans="1:35">
      <c r="A5" s="15" t="s">
        <v>314</v>
      </c>
      <c r="B5" s="16">
        <v>13</v>
      </c>
      <c r="C5" s="16">
        <v>1</v>
      </c>
      <c r="D5" s="16">
        <v>0</v>
      </c>
      <c r="E5" s="40">
        <v>6</v>
      </c>
      <c r="F5" s="40">
        <v>0.99</v>
      </c>
      <c r="G5" s="40">
        <v>0.05</v>
      </c>
      <c r="H5" s="40">
        <v>2.5000000000000001E-2</v>
      </c>
      <c r="I5" s="16" t="s">
        <v>548</v>
      </c>
      <c r="J5" s="16">
        <f t="shared" si="0"/>
        <v>2.5000000000000005E-3</v>
      </c>
      <c r="K5" s="41">
        <v>6</v>
      </c>
      <c r="L5" s="41">
        <v>1.06</v>
      </c>
      <c r="M5" s="41">
        <v>1.5489999999999999</v>
      </c>
      <c r="N5" s="41">
        <v>0.03</v>
      </c>
      <c r="O5" t="s">
        <v>542</v>
      </c>
      <c r="P5" s="16">
        <f t="shared" si="1"/>
        <v>2.3994009999999997</v>
      </c>
      <c r="Q5" s="41">
        <v>6</v>
      </c>
      <c r="R5" s="41">
        <v>1</v>
      </c>
      <c r="S5" s="41">
        <v>2.2290000000000001</v>
      </c>
      <c r="T5" s="41">
        <v>0.5</v>
      </c>
      <c r="U5" t="s">
        <v>542</v>
      </c>
      <c r="V5" s="16">
        <f t="shared" si="2"/>
        <v>4.9684410000000003</v>
      </c>
      <c r="W5" s="38"/>
      <c r="X5" s="115">
        <v>6</v>
      </c>
      <c r="Y5" s="115">
        <v>1</v>
      </c>
      <c r="Z5" s="115">
        <v>3.5</v>
      </c>
      <c r="AA5" s="115">
        <v>1</v>
      </c>
      <c r="AB5" t="s">
        <v>614</v>
      </c>
      <c r="AC5" s="16">
        <f t="shared" si="3"/>
        <v>12.25</v>
      </c>
      <c r="AD5" s="115">
        <v>6</v>
      </c>
      <c r="AE5" s="115">
        <v>1</v>
      </c>
      <c r="AF5" s="115">
        <v>5.5</v>
      </c>
      <c r="AG5" s="117">
        <v>2E-3</v>
      </c>
      <c r="AH5" t="s">
        <v>549</v>
      </c>
      <c r="AI5" s="16">
        <f t="shared" si="4"/>
        <v>30.25</v>
      </c>
    </row>
    <row r="6" spans="1:35">
      <c r="A6" s="15" t="s">
        <v>332</v>
      </c>
      <c r="B6" s="16">
        <v>15</v>
      </c>
      <c r="C6" s="16">
        <v>1</v>
      </c>
      <c r="D6" s="16">
        <v>0</v>
      </c>
      <c r="E6" s="40">
        <v>6</v>
      </c>
      <c r="F6" s="40">
        <v>0.99</v>
      </c>
      <c r="G6" s="40">
        <v>0.05</v>
      </c>
      <c r="H6" s="40">
        <v>2.5000000000000001E-2</v>
      </c>
      <c r="I6" s="16" t="s">
        <v>548</v>
      </c>
      <c r="J6" s="16">
        <f t="shared" si="0"/>
        <v>2.5000000000000005E-3</v>
      </c>
      <c r="K6" s="41">
        <v>6</v>
      </c>
      <c r="L6" s="41">
        <v>1.06</v>
      </c>
      <c r="M6" s="41">
        <v>1.5489999999999999</v>
      </c>
      <c r="N6" s="41">
        <v>0.03</v>
      </c>
      <c r="O6" t="s">
        <v>542</v>
      </c>
      <c r="P6" s="16">
        <f t="shared" si="1"/>
        <v>2.3994009999999997</v>
      </c>
      <c r="Q6" s="41">
        <v>6</v>
      </c>
      <c r="R6" s="41">
        <v>1</v>
      </c>
      <c r="S6" s="41">
        <v>2.2290000000000001</v>
      </c>
      <c r="T6" s="41">
        <v>0.5</v>
      </c>
      <c r="U6" t="s">
        <v>542</v>
      </c>
      <c r="V6" s="16">
        <f t="shared" si="2"/>
        <v>4.9684410000000003</v>
      </c>
      <c r="W6" s="38"/>
      <c r="X6" s="115">
        <v>6</v>
      </c>
      <c r="Y6" s="115">
        <v>1</v>
      </c>
      <c r="Z6" s="115">
        <v>3.5</v>
      </c>
      <c r="AA6" s="115">
        <v>1</v>
      </c>
      <c r="AB6" t="s">
        <v>614</v>
      </c>
      <c r="AC6" s="16">
        <f t="shared" si="3"/>
        <v>12.25</v>
      </c>
      <c r="AD6" s="115">
        <v>6</v>
      </c>
      <c r="AE6" s="115">
        <v>1</v>
      </c>
      <c r="AF6" s="115">
        <v>5.5</v>
      </c>
      <c r="AG6" s="117">
        <v>2E-3</v>
      </c>
      <c r="AH6" t="s">
        <v>549</v>
      </c>
      <c r="AI6" s="16">
        <f t="shared" si="4"/>
        <v>30.25</v>
      </c>
    </row>
    <row r="7" spans="1:35">
      <c r="A7" s="15" t="s">
        <v>386</v>
      </c>
      <c r="B7" s="16">
        <v>15</v>
      </c>
      <c r="C7" s="16">
        <v>1</v>
      </c>
      <c r="D7" s="16">
        <v>0</v>
      </c>
      <c r="E7" s="40">
        <v>6</v>
      </c>
      <c r="F7" s="40">
        <v>0.99</v>
      </c>
      <c r="G7" s="40">
        <v>0.05</v>
      </c>
      <c r="H7" s="40">
        <v>2.5000000000000001E-2</v>
      </c>
      <c r="I7" s="16" t="s">
        <v>548</v>
      </c>
      <c r="J7" s="16">
        <f t="shared" si="0"/>
        <v>2.5000000000000005E-3</v>
      </c>
      <c r="K7" s="41">
        <v>6</v>
      </c>
      <c r="L7" s="41">
        <v>1.06</v>
      </c>
      <c r="M7" s="41">
        <v>1.5489999999999999</v>
      </c>
      <c r="N7" s="41">
        <v>0.03</v>
      </c>
      <c r="O7" t="s">
        <v>542</v>
      </c>
      <c r="P7" s="16">
        <f t="shared" si="1"/>
        <v>2.3994009999999997</v>
      </c>
      <c r="Q7" s="41">
        <v>6</v>
      </c>
      <c r="R7" s="41">
        <v>1</v>
      </c>
      <c r="S7" s="41">
        <v>2.2290000000000001</v>
      </c>
      <c r="T7" s="41">
        <v>0.5</v>
      </c>
      <c r="U7" t="s">
        <v>542</v>
      </c>
      <c r="V7" s="16">
        <f t="shared" si="2"/>
        <v>4.9684410000000003</v>
      </c>
      <c r="W7" s="38"/>
      <c r="X7" s="115">
        <v>6</v>
      </c>
      <c r="Y7" s="115">
        <v>1</v>
      </c>
      <c r="Z7" s="115">
        <v>3.5</v>
      </c>
      <c r="AA7" s="115">
        <v>1</v>
      </c>
      <c r="AB7" t="s">
        <v>614</v>
      </c>
      <c r="AC7" s="16">
        <f t="shared" si="3"/>
        <v>12.25</v>
      </c>
      <c r="AD7" s="115">
        <v>6</v>
      </c>
      <c r="AE7" s="115">
        <v>1</v>
      </c>
      <c r="AF7" s="115">
        <v>5.5</v>
      </c>
      <c r="AG7" s="117">
        <v>2E-3</v>
      </c>
      <c r="AH7" t="s">
        <v>549</v>
      </c>
      <c r="AI7" s="16">
        <f t="shared" si="4"/>
        <v>30.25</v>
      </c>
    </row>
    <row r="8" spans="1:35" ht="25.5">
      <c r="A8" s="17" t="s">
        <v>331</v>
      </c>
      <c r="B8" s="16">
        <v>18</v>
      </c>
      <c r="C8" s="16">
        <v>1</v>
      </c>
      <c r="D8" s="16">
        <v>0</v>
      </c>
      <c r="E8" s="40">
        <v>6</v>
      </c>
      <c r="F8" s="40">
        <v>0.99</v>
      </c>
      <c r="G8" s="40">
        <v>0.05</v>
      </c>
      <c r="H8" s="40">
        <v>2.5000000000000001E-2</v>
      </c>
      <c r="I8" s="16" t="s">
        <v>548</v>
      </c>
      <c r="J8" s="16">
        <f t="shared" si="0"/>
        <v>2.5000000000000005E-3</v>
      </c>
      <c r="K8" s="41">
        <v>6</v>
      </c>
      <c r="L8" s="41">
        <v>1.06</v>
      </c>
      <c r="M8" s="41">
        <v>1.5489999999999999</v>
      </c>
      <c r="N8" s="41">
        <v>0.03</v>
      </c>
      <c r="O8" t="s">
        <v>542</v>
      </c>
      <c r="P8" s="16">
        <f t="shared" si="1"/>
        <v>2.3994009999999997</v>
      </c>
      <c r="Q8" s="41">
        <v>6</v>
      </c>
      <c r="R8" s="41">
        <v>1</v>
      </c>
      <c r="S8" s="41">
        <v>2.2290000000000001</v>
      </c>
      <c r="T8" s="41">
        <v>0.5</v>
      </c>
      <c r="U8" t="s">
        <v>542</v>
      </c>
      <c r="V8" s="16">
        <f t="shared" si="2"/>
        <v>4.9684410000000003</v>
      </c>
      <c r="W8" s="38"/>
      <c r="X8" s="115">
        <v>6</v>
      </c>
      <c r="Y8" s="115">
        <v>1</v>
      </c>
      <c r="Z8" s="115">
        <v>3.5</v>
      </c>
      <c r="AA8" s="115">
        <v>1</v>
      </c>
      <c r="AB8" t="s">
        <v>614</v>
      </c>
      <c r="AC8" s="16">
        <f t="shared" si="3"/>
        <v>12.25</v>
      </c>
      <c r="AD8" s="115">
        <v>6</v>
      </c>
      <c r="AE8" s="115">
        <v>1</v>
      </c>
      <c r="AF8" s="115">
        <v>5.5</v>
      </c>
      <c r="AG8" s="117">
        <v>2E-3</v>
      </c>
      <c r="AH8" t="s">
        <v>549</v>
      </c>
      <c r="AI8" s="16">
        <f t="shared" si="4"/>
        <v>30.25</v>
      </c>
    </row>
    <row r="9" spans="1:35">
      <c r="A9" s="17" t="s">
        <v>360</v>
      </c>
      <c r="B9" s="16">
        <v>20</v>
      </c>
      <c r="C9" s="16">
        <v>1</v>
      </c>
      <c r="D9" s="16">
        <v>0</v>
      </c>
      <c r="E9" s="40">
        <v>6</v>
      </c>
      <c r="F9" s="40">
        <v>0.99</v>
      </c>
      <c r="G9" s="40">
        <v>0.05</v>
      </c>
      <c r="H9" s="40">
        <v>2.5000000000000001E-2</v>
      </c>
      <c r="I9" s="16" t="s">
        <v>548</v>
      </c>
      <c r="J9" s="16">
        <f t="shared" si="0"/>
        <v>2.5000000000000005E-3</v>
      </c>
      <c r="K9" s="41">
        <v>6</v>
      </c>
      <c r="L9" s="41">
        <v>1.06</v>
      </c>
      <c r="M9" s="41">
        <v>1.5489999999999999</v>
      </c>
      <c r="N9" s="41">
        <v>0.03</v>
      </c>
      <c r="O9" t="s">
        <v>542</v>
      </c>
      <c r="P9" s="16">
        <f t="shared" si="1"/>
        <v>2.3994009999999997</v>
      </c>
      <c r="Q9" s="41">
        <v>6</v>
      </c>
      <c r="R9" s="41">
        <v>1</v>
      </c>
      <c r="S9" s="41">
        <v>2.2290000000000001</v>
      </c>
      <c r="T9" s="41">
        <v>0.5</v>
      </c>
      <c r="U9" t="s">
        <v>542</v>
      </c>
      <c r="V9" s="16">
        <f t="shared" si="2"/>
        <v>4.9684410000000003</v>
      </c>
      <c r="W9" s="38"/>
      <c r="X9" s="115">
        <v>6</v>
      </c>
      <c r="Y9" s="115">
        <v>1</v>
      </c>
      <c r="Z9" s="115">
        <v>3.5</v>
      </c>
      <c r="AA9" s="115">
        <v>1</v>
      </c>
      <c r="AB9" t="s">
        <v>614</v>
      </c>
      <c r="AC9" s="16">
        <f t="shared" si="3"/>
        <v>12.25</v>
      </c>
      <c r="AD9" s="115">
        <v>6</v>
      </c>
      <c r="AE9" s="115">
        <v>1</v>
      </c>
      <c r="AF9" s="115">
        <v>5.5</v>
      </c>
      <c r="AG9" s="117">
        <v>2E-3</v>
      </c>
      <c r="AH9" t="s">
        <v>549</v>
      </c>
      <c r="AI9" s="16">
        <f t="shared" si="4"/>
        <v>30.25</v>
      </c>
    </row>
    <row r="10" spans="1:35" ht="25.5">
      <c r="A10" s="15" t="s">
        <v>330</v>
      </c>
      <c r="B10" s="16">
        <v>22</v>
      </c>
      <c r="C10" s="16">
        <v>1</v>
      </c>
      <c r="D10" s="16">
        <v>0</v>
      </c>
      <c r="E10" s="40">
        <v>7</v>
      </c>
      <c r="F10" s="40">
        <v>0.99</v>
      </c>
      <c r="G10" s="40">
        <v>0.05</v>
      </c>
      <c r="H10" s="40">
        <v>2.5000000000000001E-2</v>
      </c>
      <c r="I10" s="16" t="s">
        <v>548</v>
      </c>
      <c r="J10" s="16">
        <f t="shared" si="0"/>
        <v>2.5000000000000005E-3</v>
      </c>
      <c r="K10" s="41">
        <v>7</v>
      </c>
      <c r="L10" s="41">
        <v>1.06</v>
      </c>
      <c r="M10" s="41">
        <v>1.5489999999999999</v>
      </c>
      <c r="N10" s="41">
        <v>0.03</v>
      </c>
      <c r="O10" t="s">
        <v>542</v>
      </c>
      <c r="P10" s="16">
        <f t="shared" si="1"/>
        <v>2.3994009999999997</v>
      </c>
      <c r="Q10" s="41">
        <v>7</v>
      </c>
      <c r="R10" s="41">
        <v>1</v>
      </c>
      <c r="S10" s="41">
        <v>2.056</v>
      </c>
      <c r="T10" s="41">
        <v>1</v>
      </c>
      <c r="U10" t="s">
        <v>542</v>
      </c>
      <c r="V10" s="16">
        <f t="shared" si="2"/>
        <v>4.2271359999999998</v>
      </c>
      <c r="W10" s="38"/>
      <c r="X10" s="115">
        <v>7</v>
      </c>
      <c r="Y10" s="115">
        <v>1</v>
      </c>
      <c r="Z10" s="115">
        <v>3.5</v>
      </c>
      <c r="AA10" s="115">
        <v>1</v>
      </c>
      <c r="AB10" t="s">
        <v>614</v>
      </c>
      <c r="AC10" s="16">
        <f t="shared" si="3"/>
        <v>12.25</v>
      </c>
      <c r="AD10" s="115">
        <v>7</v>
      </c>
      <c r="AE10" s="115">
        <v>1</v>
      </c>
      <c r="AF10" s="115">
        <v>5.5</v>
      </c>
      <c r="AG10" s="117">
        <v>2E-3</v>
      </c>
      <c r="AH10" t="s">
        <v>549</v>
      </c>
      <c r="AI10" s="16">
        <f t="shared" si="4"/>
        <v>30.25</v>
      </c>
    </row>
    <row r="11" spans="1:35" ht="25.5">
      <c r="A11" s="18" t="s">
        <v>369</v>
      </c>
      <c r="B11" s="16">
        <v>23</v>
      </c>
      <c r="C11" s="16">
        <v>1</v>
      </c>
      <c r="D11" s="16">
        <v>0</v>
      </c>
      <c r="E11" s="40">
        <v>7</v>
      </c>
      <c r="F11" s="40">
        <v>0.99</v>
      </c>
      <c r="G11" s="40">
        <v>0.05</v>
      </c>
      <c r="H11" s="40">
        <v>2.5000000000000001E-2</v>
      </c>
      <c r="I11" s="16" t="s">
        <v>548</v>
      </c>
      <c r="J11" s="16">
        <f t="shared" si="0"/>
        <v>2.5000000000000005E-3</v>
      </c>
      <c r="K11" s="41">
        <v>7</v>
      </c>
      <c r="L11" s="41">
        <v>1.06</v>
      </c>
      <c r="M11" s="41">
        <v>1.5489999999999999</v>
      </c>
      <c r="N11" s="41">
        <v>0.03</v>
      </c>
      <c r="O11" t="s">
        <v>542</v>
      </c>
      <c r="P11" s="16">
        <f t="shared" si="1"/>
        <v>2.3994009999999997</v>
      </c>
      <c r="Q11" s="41">
        <v>7</v>
      </c>
      <c r="R11" s="41">
        <v>1</v>
      </c>
      <c r="S11" s="41">
        <v>2.056</v>
      </c>
      <c r="T11" s="41">
        <v>1</v>
      </c>
      <c r="U11" t="s">
        <v>542</v>
      </c>
      <c r="V11" s="16">
        <f t="shared" si="2"/>
        <v>4.2271359999999998</v>
      </c>
      <c r="W11" s="38"/>
      <c r="X11" s="115">
        <v>7</v>
      </c>
      <c r="Y11" s="115">
        <v>1</v>
      </c>
      <c r="Z11" s="115">
        <v>3.5</v>
      </c>
      <c r="AA11" s="115">
        <v>1</v>
      </c>
      <c r="AB11" t="s">
        <v>614</v>
      </c>
      <c r="AC11" s="16">
        <f t="shared" si="3"/>
        <v>12.25</v>
      </c>
      <c r="AD11" s="115">
        <v>7</v>
      </c>
      <c r="AE11" s="115">
        <v>1</v>
      </c>
      <c r="AF11" s="115">
        <v>5.5</v>
      </c>
      <c r="AG11" s="117">
        <v>2E-3</v>
      </c>
      <c r="AH11" t="s">
        <v>549</v>
      </c>
      <c r="AI11" s="16">
        <f t="shared" si="4"/>
        <v>30.25</v>
      </c>
    </row>
    <row r="12" spans="1:35" ht="25.5">
      <c r="A12" s="15" t="s">
        <v>384</v>
      </c>
      <c r="B12" s="16">
        <v>23</v>
      </c>
      <c r="C12" s="16">
        <v>1</v>
      </c>
      <c r="D12" s="16">
        <v>0</v>
      </c>
      <c r="E12" s="40">
        <v>7</v>
      </c>
      <c r="F12" s="40">
        <v>0.99</v>
      </c>
      <c r="G12" s="40">
        <v>0.05</v>
      </c>
      <c r="H12" s="40">
        <v>2.5000000000000001E-2</v>
      </c>
      <c r="I12" s="16" t="s">
        <v>548</v>
      </c>
      <c r="J12" s="16">
        <f t="shared" si="0"/>
        <v>2.5000000000000005E-3</v>
      </c>
      <c r="K12" s="41">
        <v>7</v>
      </c>
      <c r="L12" s="41">
        <v>1.06</v>
      </c>
      <c r="M12" s="41">
        <v>1.5489999999999999</v>
      </c>
      <c r="N12" s="41">
        <v>0.03</v>
      </c>
      <c r="O12" t="s">
        <v>542</v>
      </c>
      <c r="P12" s="16">
        <f t="shared" si="1"/>
        <v>2.3994009999999997</v>
      </c>
      <c r="Q12" s="41">
        <v>7</v>
      </c>
      <c r="R12" s="41">
        <v>1</v>
      </c>
      <c r="S12" s="41">
        <v>2.056</v>
      </c>
      <c r="T12" s="41">
        <v>1</v>
      </c>
      <c r="U12" t="s">
        <v>542</v>
      </c>
      <c r="V12" s="16">
        <f t="shared" si="2"/>
        <v>4.2271359999999998</v>
      </c>
      <c r="W12" s="38"/>
      <c r="X12" s="115">
        <v>7</v>
      </c>
      <c r="Y12" s="115">
        <v>1</v>
      </c>
      <c r="Z12" s="115">
        <v>3.5</v>
      </c>
      <c r="AA12" s="115">
        <v>1</v>
      </c>
      <c r="AB12" t="s">
        <v>614</v>
      </c>
      <c r="AC12" s="16">
        <f t="shared" si="3"/>
        <v>12.25</v>
      </c>
      <c r="AD12" s="115">
        <v>7</v>
      </c>
      <c r="AE12" s="115">
        <v>1</v>
      </c>
      <c r="AF12" s="115">
        <v>5.5</v>
      </c>
      <c r="AG12" s="117">
        <v>2E-3</v>
      </c>
      <c r="AH12" t="s">
        <v>549</v>
      </c>
      <c r="AI12" s="16">
        <f t="shared" si="4"/>
        <v>30.25</v>
      </c>
    </row>
    <row r="13" spans="1:35">
      <c r="A13" s="17" t="s">
        <v>337</v>
      </c>
      <c r="B13" s="16">
        <v>3</v>
      </c>
      <c r="C13" s="16">
        <v>1</v>
      </c>
      <c r="D13" s="16">
        <v>0.25</v>
      </c>
      <c r="E13" s="40">
        <v>8</v>
      </c>
      <c r="F13" s="40">
        <v>0.99</v>
      </c>
      <c r="G13" s="40">
        <v>0.05</v>
      </c>
      <c r="H13" s="40">
        <v>2.5000000000000001E-2</v>
      </c>
      <c r="I13" s="16" t="s">
        <v>548</v>
      </c>
      <c r="J13" s="16">
        <f t="shared" si="0"/>
        <v>4.0000000000000008E-2</v>
      </c>
      <c r="K13" s="41">
        <v>8</v>
      </c>
      <c r="L13" s="41">
        <v>1.06</v>
      </c>
      <c r="M13" s="41">
        <v>1.5489999999999999</v>
      </c>
      <c r="N13" s="41">
        <v>0.03</v>
      </c>
      <c r="O13" t="s">
        <v>542</v>
      </c>
      <c r="P13" s="16">
        <f t="shared" si="1"/>
        <v>1.6874009999999999</v>
      </c>
      <c r="Q13" s="41">
        <v>8</v>
      </c>
      <c r="R13" s="41">
        <v>1</v>
      </c>
      <c r="S13" s="41">
        <v>2.056</v>
      </c>
      <c r="T13" s="41">
        <v>1</v>
      </c>
      <c r="U13" t="s">
        <v>542</v>
      </c>
      <c r="V13" s="16">
        <f t="shared" si="2"/>
        <v>3.2616360000000002</v>
      </c>
      <c r="W13" s="121">
        <v>1</v>
      </c>
      <c r="X13" s="115">
        <v>8</v>
      </c>
      <c r="Y13" s="115">
        <v>1</v>
      </c>
      <c r="Z13" s="115">
        <v>3.5</v>
      </c>
      <c r="AA13" s="115">
        <v>1</v>
      </c>
      <c r="AB13" t="s">
        <v>614</v>
      </c>
      <c r="AC13" s="16">
        <f t="shared" si="3"/>
        <v>10.5625</v>
      </c>
      <c r="AD13" s="115">
        <v>8</v>
      </c>
      <c r="AE13" s="115">
        <v>1</v>
      </c>
      <c r="AF13" s="115">
        <v>5.5</v>
      </c>
      <c r="AG13" s="117">
        <v>2E-3</v>
      </c>
      <c r="AH13" t="s">
        <v>549</v>
      </c>
      <c r="AI13" s="16">
        <f t="shared" si="4"/>
        <v>27.5625</v>
      </c>
    </row>
    <row r="14" spans="1:35" ht="25.5">
      <c r="A14" s="15" t="s">
        <v>359</v>
      </c>
      <c r="B14" s="16">
        <v>18</v>
      </c>
      <c r="C14" s="16">
        <v>1</v>
      </c>
      <c r="D14" s="16">
        <v>0.25</v>
      </c>
      <c r="E14" s="40">
        <v>8</v>
      </c>
      <c r="F14" s="40">
        <v>0.99</v>
      </c>
      <c r="G14" s="40">
        <v>0.05</v>
      </c>
      <c r="H14" s="40">
        <v>2.5000000000000001E-2</v>
      </c>
      <c r="I14" s="16" t="s">
        <v>548</v>
      </c>
      <c r="J14" s="16">
        <f t="shared" si="0"/>
        <v>4.0000000000000008E-2</v>
      </c>
      <c r="K14" s="41">
        <v>8</v>
      </c>
      <c r="L14" s="41">
        <v>1.06</v>
      </c>
      <c r="M14" s="41">
        <v>1.5489999999999999</v>
      </c>
      <c r="N14" s="41">
        <v>0.03</v>
      </c>
      <c r="O14" t="s">
        <v>542</v>
      </c>
      <c r="P14" s="16">
        <f t="shared" si="1"/>
        <v>1.6874009999999999</v>
      </c>
      <c r="Q14" s="41">
        <v>8</v>
      </c>
      <c r="R14" s="41">
        <v>1</v>
      </c>
      <c r="S14" s="41">
        <v>2.056</v>
      </c>
      <c r="T14" s="41">
        <v>1</v>
      </c>
      <c r="U14" t="s">
        <v>542</v>
      </c>
      <c r="V14" s="16">
        <f t="shared" si="2"/>
        <v>3.2616360000000002</v>
      </c>
      <c r="W14" s="121">
        <v>1</v>
      </c>
      <c r="X14" s="115">
        <v>8</v>
      </c>
      <c r="Y14" s="115">
        <v>1</v>
      </c>
      <c r="Z14" s="115">
        <v>3.5</v>
      </c>
      <c r="AA14" s="115">
        <v>1</v>
      </c>
      <c r="AB14" t="s">
        <v>614</v>
      </c>
      <c r="AC14" s="16">
        <f t="shared" si="3"/>
        <v>10.5625</v>
      </c>
      <c r="AD14" s="115">
        <v>8</v>
      </c>
      <c r="AE14" s="115">
        <v>1</v>
      </c>
      <c r="AF14" s="115">
        <v>5.5</v>
      </c>
      <c r="AG14" s="117">
        <v>2E-3</v>
      </c>
      <c r="AH14" t="s">
        <v>549</v>
      </c>
      <c r="AI14" s="16">
        <f t="shared" si="4"/>
        <v>27.5625</v>
      </c>
    </row>
    <row r="15" spans="1:35" ht="25.5">
      <c r="A15" s="17" t="s">
        <v>291</v>
      </c>
      <c r="B15" s="16">
        <v>23</v>
      </c>
      <c r="C15" s="16">
        <v>1</v>
      </c>
      <c r="D15" s="16">
        <v>0.5</v>
      </c>
      <c r="E15" s="40">
        <v>8</v>
      </c>
      <c r="F15" s="40">
        <v>2</v>
      </c>
      <c r="G15" s="40">
        <v>1.5389999999999999</v>
      </c>
      <c r="H15" s="40">
        <v>0.5</v>
      </c>
      <c r="I15" s="16" t="s">
        <v>542</v>
      </c>
      <c r="J15" s="16">
        <f t="shared" si="0"/>
        <v>1.0795209999999997</v>
      </c>
      <c r="K15" s="41">
        <v>8</v>
      </c>
      <c r="L15" s="41">
        <v>2</v>
      </c>
      <c r="M15" s="41">
        <v>1.5409999999999999</v>
      </c>
      <c r="N15" s="41">
        <v>0.4</v>
      </c>
      <c r="O15" t="s">
        <v>542</v>
      </c>
      <c r="P15" s="16">
        <f t="shared" si="1"/>
        <v>1.0836809999999999</v>
      </c>
      <c r="Q15" s="41">
        <v>8</v>
      </c>
      <c r="R15" s="41">
        <v>2</v>
      </c>
      <c r="S15" s="41">
        <v>5.5</v>
      </c>
      <c r="T15" s="41">
        <v>1E-3</v>
      </c>
      <c r="U15" t="s">
        <v>549</v>
      </c>
      <c r="V15" s="16">
        <f t="shared" si="2"/>
        <v>25</v>
      </c>
      <c r="W15" s="38"/>
      <c r="X15" s="115">
        <v>8</v>
      </c>
      <c r="Y15" s="115">
        <v>2</v>
      </c>
      <c r="Z15" s="115">
        <v>5.5</v>
      </c>
      <c r="AA15" s="115">
        <v>1</v>
      </c>
      <c r="AB15" t="s">
        <v>549</v>
      </c>
      <c r="AC15" s="16">
        <f t="shared" si="3"/>
        <v>25</v>
      </c>
      <c r="AD15" s="115">
        <v>8</v>
      </c>
      <c r="AE15" s="115">
        <v>2</v>
      </c>
      <c r="AF15" s="115">
        <v>4.5</v>
      </c>
      <c r="AG15" s="117">
        <v>1</v>
      </c>
      <c r="AH15" t="s">
        <v>549</v>
      </c>
      <c r="AI15" s="16">
        <f t="shared" si="4"/>
        <v>16</v>
      </c>
    </row>
    <row r="16" spans="1:35" ht="25.5">
      <c r="A16" s="15" t="s">
        <v>336</v>
      </c>
      <c r="B16" s="16">
        <v>24</v>
      </c>
      <c r="C16" s="16">
        <v>1</v>
      </c>
      <c r="D16" s="16">
        <v>0</v>
      </c>
      <c r="E16" s="40">
        <v>8</v>
      </c>
      <c r="F16" s="40">
        <v>0.99</v>
      </c>
      <c r="G16" s="40">
        <v>0.05</v>
      </c>
      <c r="H16" s="40">
        <v>2.5000000000000001E-2</v>
      </c>
      <c r="I16" s="16" t="s">
        <v>548</v>
      </c>
      <c r="J16" s="16">
        <f t="shared" si="0"/>
        <v>2.5000000000000005E-3</v>
      </c>
      <c r="K16" s="41">
        <v>8</v>
      </c>
      <c r="L16" s="41">
        <v>1.06</v>
      </c>
      <c r="M16" s="41">
        <v>1.5489999999999999</v>
      </c>
      <c r="N16" s="41">
        <v>0.03</v>
      </c>
      <c r="O16" t="s">
        <v>542</v>
      </c>
      <c r="P16" s="16">
        <f t="shared" si="1"/>
        <v>2.3994009999999997</v>
      </c>
      <c r="Q16" s="41">
        <v>8</v>
      </c>
      <c r="R16" s="41">
        <v>1</v>
      </c>
      <c r="S16" s="41">
        <v>2.056</v>
      </c>
      <c r="T16" s="41">
        <v>1</v>
      </c>
      <c r="U16" t="s">
        <v>542</v>
      </c>
      <c r="V16" s="16">
        <f t="shared" si="2"/>
        <v>4.2271359999999998</v>
      </c>
      <c r="W16" s="38"/>
      <c r="X16" s="115">
        <v>8</v>
      </c>
      <c r="Y16" s="115">
        <v>1</v>
      </c>
      <c r="Z16" s="115">
        <v>3.5</v>
      </c>
      <c r="AA16" s="115">
        <v>1</v>
      </c>
      <c r="AB16" t="s">
        <v>614</v>
      </c>
      <c r="AC16" s="16">
        <f t="shared" si="3"/>
        <v>12.25</v>
      </c>
      <c r="AD16" s="115">
        <v>8</v>
      </c>
      <c r="AE16" s="115">
        <v>1</v>
      </c>
      <c r="AF16" s="115">
        <v>5.5</v>
      </c>
      <c r="AG16" s="117">
        <v>2E-3</v>
      </c>
      <c r="AH16" t="s">
        <v>549</v>
      </c>
      <c r="AI16" s="16">
        <f t="shared" si="4"/>
        <v>30.25</v>
      </c>
    </row>
    <row r="17" spans="1:35" ht="25.5">
      <c r="A17" s="15" t="s">
        <v>316</v>
      </c>
      <c r="B17" s="16">
        <v>28</v>
      </c>
      <c r="C17" s="16">
        <v>1</v>
      </c>
      <c r="D17" s="16">
        <v>0</v>
      </c>
      <c r="E17" s="40">
        <v>8</v>
      </c>
      <c r="F17" s="40">
        <v>0.99</v>
      </c>
      <c r="G17" s="40">
        <v>0.05</v>
      </c>
      <c r="H17" s="40">
        <v>2.5000000000000001E-2</v>
      </c>
      <c r="I17" s="16" t="s">
        <v>548</v>
      </c>
      <c r="J17" s="16">
        <f t="shared" si="0"/>
        <v>2.5000000000000005E-3</v>
      </c>
      <c r="K17" s="41">
        <v>8</v>
      </c>
      <c r="L17" s="41">
        <v>1.06</v>
      </c>
      <c r="M17" s="41">
        <v>1.5489999999999999</v>
      </c>
      <c r="N17" s="41">
        <v>0.03</v>
      </c>
      <c r="O17" t="s">
        <v>542</v>
      </c>
      <c r="P17" s="16">
        <f t="shared" si="1"/>
        <v>2.3994009999999997</v>
      </c>
      <c r="Q17" s="41">
        <v>8</v>
      </c>
      <c r="R17" s="41">
        <v>1</v>
      </c>
      <c r="S17" s="41">
        <v>2.056</v>
      </c>
      <c r="T17" s="41">
        <v>1</v>
      </c>
      <c r="U17" t="s">
        <v>542</v>
      </c>
      <c r="V17" s="16">
        <f t="shared" si="2"/>
        <v>4.2271359999999998</v>
      </c>
      <c r="W17" s="38"/>
      <c r="X17" s="115">
        <v>8</v>
      </c>
      <c r="Y17" s="115">
        <v>1</v>
      </c>
      <c r="Z17" s="115">
        <v>3.5</v>
      </c>
      <c r="AA17" s="115">
        <v>1</v>
      </c>
      <c r="AB17" t="s">
        <v>614</v>
      </c>
      <c r="AC17" s="16">
        <f t="shared" si="3"/>
        <v>12.25</v>
      </c>
      <c r="AD17" s="115">
        <v>8</v>
      </c>
      <c r="AE17" s="115">
        <v>1</v>
      </c>
      <c r="AF17" s="115">
        <v>5.5</v>
      </c>
      <c r="AG17" s="117">
        <v>2E-3</v>
      </c>
      <c r="AH17" t="s">
        <v>549</v>
      </c>
      <c r="AI17" s="16">
        <f t="shared" si="4"/>
        <v>30.25</v>
      </c>
    </row>
    <row r="18" spans="1:35">
      <c r="A18" s="17" t="s">
        <v>284</v>
      </c>
      <c r="B18" s="16">
        <v>2</v>
      </c>
      <c r="C18" s="16">
        <v>1</v>
      </c>
      <c r="D18" s="16">
        <v>0.75</v>
      </c>
      <c r="E18" s="40">
        <v>9</v>
      </c>
      <c r="F18" s="40">
        <v>0.99</v>
      </c>
      <c r="G18" s="40">
        <v>0.05</v>
      </c>
      <c r="H18" s="40">
        <v>0.03</v>
      </c>
      <c r="I18" s="16" t="s">
        <v>548</v>
      </c>
      <c r="J18" s="16">
        <f t="shared" si="0"/>
        <v>0.48999999999999994</v>
      </c>
      <c r="K18" s="41">
        <v>9</v>
      </c>
      <c r="L18" s="41">
        <v>0.98</v>
      </c>
      <c r="M18" s="41">
        <v>0.05</v>
      </c>
      <c r="N18" s="41">
        <v>1.0999999999999999E-2</v>
      </c>
      <c r="O18" t="s">
        <v>548</v>
      </c>
      <c r="P18" s="16">
        <f t="shared" si="1"/>
        <v>0.48999999999999994</v>
      </c>
      <c r="Q18" s="41">
        <v>9</v>
      </c>
      <c r="R18" s="41">
        <v>1</v>
      </c>
      <c r="S18" s="41">
        <v>2.056</v>
      </c>
      <c r="T18" s="41">
        <v>1</v>
      </c>
      <c r="U18" t="s">
        <v>542</v>
      </c>
      <c r="V18" s="16">
        <f t="shared" si="2"/>
        <v>1.7056360000000002</v>
      </c>
      <c r="W18" s="121">
        <v>1</v>
      </c>
      <c r="X18" s="115">
        <v>9</v>
      </c>
      <c r="Y18" s="115">
        <v>1</v>
      </c>
      <c r="Z18" s="115">
        <v>3.5</v>
      </c>
      <c r="AA18" s="115">
        <v>1</v>
      </c>
      <c r="AB18" t="s">
        <v>614</v>
      </c>
      <c r="AC18" s="16">
        <f t="shared" si="3"/>
        <v>7.5625</v>
      </c>
      <c r="AD18" s="115">
        <v>9</v>
      </c>
      <c r="AE18" s="115">
        <v>1</v>
      </c>
      <c r="AF18" s="115">
        <v>5.5</v>
      </c>
      <c r="AG18" s="117">
        <v>2E-3</v>
      </c>
      <c r="AH18" t="s">
        <v>549</v>
      </c>
      <c r="AI18" s="16">
        <f t="shared" si="4"/>
        <v>22.5625</v>
      </c>
    </row>
    <row r="19" spans="1:35">
      <c r="A19" s="15" t="s">
        <v>363</v>
      </c>
      <c r="B19" s="16">
        <v>3</v>
      </c>
      <c r="C19" s="16">
        <v>0</v>
      </c>
      <c r="D19" s="16">
        <v>0.75</v>
      </c>
      <c r="E19" s="40">
        <v>9</v>
      </c>
      <c r="F19" s="40">
        <v>0.99</v>
      </c>
      <c r="G19" s="40">
        <v>0.05</v>
      </c>
      <c r="H19" s="40">
        <v>0.03</v>
      </c>
      <c r="I19" s="16" t="s">
        <v>548</v>
      </c>
      <c r="J19" s="16">
        <f t="shared" si="0"/>
        <v>0.48999999999999994</v>
      </c>
      <c r="K19" s="41">
        <v>9</v>
      </c>
      <c r="L19" s="41">
        <v>0.98</v>
      </c>
      <c r="M19" s="41">
        <v>0.05</v>
      </c>
      <c r="N19" s="41">
        <v>1.0999999999999999E-2</v>
      </c>
      <c r="O19" t="s">
        <v>548</v>
      </c>
      <c r="P19" s="16">
        <f t="shared" si="1"/>
        <v>0.48999999999999994</v>
      </c>
      <c r="Q19" s="41">
        <v>9</v>
      </c>
      <c r="R19" s="41">
        <v>1</v>
      </c>
      <c r="S19" s="41">
        <v>2.056</v>
      </c>
      <c r="T19" s="41">
        <v>1</v>
      </c>
      <c r="U19" t="s">
        <v>542</v>
      </c>
      <c r="V19" s="16">
        <f t="shared" si="2"/>
        <v>1.7056360000000002</v>
      </c>
      <c r="W19" s="121">
        <v>1</v>
      </c>
      <c r="X19" s="115">
        <v>9</v>
      </c>
      <c r="Y19" s="115">
        <v>1</v>
      </c>
      <c r="Z19" s="115">
        <v>3.5</v>
      </c>
      <c r="AA19" s="115">
        <v>1</v>
      </c>
      <c r="AB19" t="s">
        <v>614</v>
      </c>
      <c r="AC19" s="16">
        <f t="shared" si="3"/>
        <v>7.5625</v>
      </c>
      <c r="AD19" s="115">
        <v>9</v>
      </c>
      <c r="AE19" s="115">
        <v>1</v>
      </c>
      <c r="AF19" s="115">
        <v>5.5</v>
      </c>
      <c r="AG19" s="117">
        <v>2E-3</v>
      </c>
      <c r="AH19" t="s">
        <v>549</v>
      </c>
      <c r="AI19" s="16">
        <f t="shared" si="4"/>
        <v>22.5625</v>
      </c>
    </row>
    <row r="20" spans="1:35">
      <c r="A20" s="17" t="s">
        <v>362</v>
      </c>
      <c r="B20" s="16">
        <v>5</v>
      </c>
      <c r="C20" s="16">
        <v>1</v>
      </c>
      <c r="D20" s="16">
        <v>1.25</v>
      </c>
      <c r="E20" s="40">
        <v>9</v>
      </c>
      <c r="F20" s="40">
        <v>0.99</v>
      </c>
      <c r="G20" s="40">
        <v>0.05</v>
      </c>
      <c r="H20" s="40">
        <v>0.03</v>
      </c>
      <c r="I20" s="16" t="s">
        <v>548</v>
      </c>
      <c r="J20" s="16">
        <f t="shared" si="0"/>
        <v>1.44</v>
      </c>
      <c r="K20" s="41">
        <v>9</v>
      </c>
      <c r="L20" s="41">
        <v>0.98</v>
      </c>
      <c r="M20" s="41">
        <v>0.05</v>
      </c>
      <c r="N20" s="41">
        <v>1.0999999999999999E-2</v>
      </c>
      <c r="O20" t="s">
        <v>548</v>
      </c>
      <c r="P20" s="16">
        <f t="shared" si="1"/>
        <v>1.44</v>
      </c>
      <c r="Q20" s="41">
        <v>9</v>
      </c>
      <c r="R20" s="41">
        <v>1</v>
      </c>
      <c r="S20" s="41">
        <v>2.056</v>
      </c>
      <c r="T20" s="41">
        <v>1</v>
      </c>
      <c r="U20" t="s">
        <v>542</v>
      </c>
      <c r="V20" s="16">
        <f t="shared" si="2"/>
        <v>0.6496360000000001</v>
      </c>
      <c r="W20" s="121">
        <v>1</v>
      </c>
      <c r="X20" s="115">
        <v>9</v>
      </c>
      <c r="Y20" s="115">
        <v>1</v>
      </c>
      <c r="Z20" s="115">
        <v>3.5</v>
      </c>
      <c r="AA20" s="115">
        <v>1</v>
      </c>
      <c r="AB20" t="s">
        <v>614</v>
      </c>
      <c r="AC20" s="16">
        <f t="shared" si="3"/>
        <v>5.0625</v>
      </c>
      <c r="AD20" s="115">
        <v>9</v>
      </c>
      <c r="AE20" s="115">
        <v>1</v>
      </c>
      <c r="AF20" s="115">
        <v>5.5</v>
      </c>
      <c r="AG20" s="117">
        <v>2E-3</v>
      </c>
      <c r="AH20" t="s">
        <v>549</v>
      </c>
      <c r="AI20" s="16">
        <f t="shared" si="4"/>
        <v>18.0625</v>
      </c>
    </row>
    <row r="21" spans="1:35">
      <c r="A21" s="15" t="s">
        <v>357</v>
      </c>
      <c r="B21" s="16">
        <v>6</v>
      </c>
      <c r="C21" s="16">
        <v>1</v>
      </c>
      <c r="D21" s="16">
        <v>1</v>
      </c>
      <c r="E21" s="40">
        <v>9</v>
      </c>
      <c r="F21" s="40">
        <v>0.99</v>
      </c>
      <c r="G21" s="40">
        <v>0.05</v>
      </c>
      <c r="H21" s="40">
        <v>0.03</v>
      </c>
      <c r="I21" s="16" t="s">
        <v>548</v>
      </c>
      <c r="J21" s="16">
        <f t="shared" si="0"/>
        <v>0.90249999999999997</v>
      </c>
      <c r="K21" s="41">
        <v>9</v>
      </c>
      <c r="L21" s="41">
        <v>0.98</v>
      </c>
      <c r="M21" s="41">
        <v>0.05</v>
      </c>
      <c r="N21" s="41">
        <v>1.0999999999999999E-2</v>
      </c>
      <c r="O21" t="s">
        <v>548</v>
      </c>
      <c r="P21" s="16">
        <f t="shared" si="1"/>
        <v>0.90249999999999997</v>
      </c>
      <c r="Q21" s="41">
        <v>9</v>
      </c>
      <c r="R21" s="41">
        <v>1</v>
      </c>
      <c r="S21" s="41">
        <v>2.056</v>
      </c>
      <c r="T21" s="41">
        <v>1</v>
      </c>
      <c r="U21" t="s">
        <v>542</v>
      </c>
      <c r="V21" s="16">
        <f t="shared" si="2"/>
        <v>1.1151360000000001</v>
      </c>
      <c r="W21" s="121">
        <v>1</v>
      </c>
      <c r="X21" s="115">
        <v>9</v>
      </c>
      <c r="Y21" s="115">
        <v>1</v>
      </c>
      <c r="Z21" s="115">
        <v>3.5</v>
      </c>
      <c r="AA21" s="115">
        <v>1</v>
      </c>
      <c r="AB21" t="s">
        <v>614</v>
      </c>
      <c r="AC21" s="16">
        <f t="shared" si="3"/>
        <v>6.25</v>
      </c>
      <c r="AD21" s="115">
        <v>9</v>
      </c>
      <c r="AE21" s="115">
        <v>1</v>
      </c>
      <c r="AF21" s="115">
        <v>5.5</v>
      </c>
      <c r="AG21" s="117">
        <v>2E-3</v>
      </c>
      <c r="AH21" t="s">
        <v>549</v>
      </c>
      <c r="AI21" s="16">
        <f t="shared" si="4"/>
        <v>20.25</v>
      </c>
    </row>
    <row r="22" spans="1:35">
      <c r="A22" s="17" t="s">
        <v>293</v>
      </c>
      <c r="B22" s="16">
        <v>9</v>
      </c>
      <c r="C22" s="16">
        <v>1</v>
      </c>
      <c r="D22" s="16">
        <v>1.25</v>
      </c>
      <c r="E22" s="40">
        <v>9</v>
      </c>
      <c r="F22" s="40">
        <v>0.99</v>
      </c>
      <c r="G22" s="40">
        <v>0.05</v>
      </c>
      <c r="H22" s="40">
        <v>0.03</v>
      </c>
      <c r="I22" s="16" t="s">
        <v>548</v>
      </c>
      <c r="J22" s="16">
        <f t="shared" si="0"/>
        <v>1.44</v>
      </c>
      <c r="K22" s="41">
        <v>9</v>
      </c>
      <c r="L22" s="41">
        <v>0.98</v>
      </c>
      <c r="M22" s="41">
        <v>0.05</v>
      </c>
      <c r="N22" s="41">
        <v>1.0999999999999999E-2</v>
      </c>
      <c r="O22" t="s">
        <v>548</v>
      </c>
      <c r="P22" s="16">
        <f t="shared" si="1"/>
        <v>1.44</v>
      </c>
      <c r="Q22" s="41">
        <v>9</v>
      </c>
      <c r="R22" s="41">
        <v>1</v>
      </c>
      <c r="S22" s="41">
        <v>2.056</v>
      </c>
      <c r="T22" s="41">
        <v>1</v>
      </c>
      <c r="U22" t="s">
        <v>542</v>
      </c>
      <c r="V22" s="16">
        <f t="shared" si="2"/>
        <v>0.6496360000000001</v>
      </c>
      <c r="W22" s="121">
        <v>1</v>
      </c>
      <c r="X22" s="115">
        <v>10</v>
      </c>
      <c r="Y22" s="115">
        <v>1</v>
      </c>
      <c r="Z22" s="115">
        <v>3.5</v>
      </c>
      <c r="AA22" s="115">
        <v>1</v>
      </c>
      <c r="AB22" t="s">
        <v>614</v>
      </c>
      <c r="AC22" s="16">
        <f t="shared" si="3"/>
        <v>5.0625</v>
      </c>
      <c r="AD22" s="115">
        <v>10</v>
      </c>
      <c r="AE22" s="115">
        <v>1</v>
      </c>
      <c r="AF22" s="115">
        <v>5.5</v>
      </c>
      <c r="AG22" s="117">
        <v>2E-3</v>
      </c>
      <c r="AH22" t="s">
        <v>549</v>
      </c>
      <c r="AI22" s="16">
        <f t="shared" si="4"/>
        <v>18.0625</v>
      </c>
    </row>
    <row r="23" spans="1:35" ht="25.5">
      <c r="A23" s="15" t="s">
        <v>380</v>
      </c>
      <c r="B23" s="16">
        <v>23</v>
      </c>
      <c r="C23" s="16">
        <v>1</v>
      </c>
      <c r="D23" s="16">
        <v>1</v>
      </c>
      <c r="E23" s="40">
        <v>9</v>
      </c>
      <c r="F23" s="40">
        <v>2</v>
      </c>
      <c r="G23" s="40">
        <v>1.5389999999999999</v>
      </c>
      <c r="H23" s="40">
        <v>0.5</v>
      </c>
      <c r="I23" s="16" t="s">
        <v>542</v>
      </c>
      <c r="J23" s="16">
        <f t="shared" si="0"/>
        <v>0.29052099999999992</v>
      </c>
      <c r="K23" s="41">
        <v>9</v>
      </c>
      <c r="L23" s="41">
        <v>2</v>
      </c>
      <c r="M23" s="41">
        <v>1.5449999999999999</v>
      </c>
      <c r="N23" s="41">
        <v>0.2</v>
      </c>
      <c r="O23" t="s">
        <v>542</v>
      </c>
      <c r="P23" s="16">
        <f t="shared" si="1"/>
        <v>0.29702499999999993</v>
      </c>
      <c r="Q23" s="41">
        <v>9</v>
      </c>
      <c r="R23" s="41">
        <v>2</v>
      </c>
      <c r="S23" s="41">
        <v>5.5</v>
      </c>
      <c r="T23" s="41">
        <v>1E-3</v>
      </c>
      <c r="U23" t="s">
        <v>549</v>
      </c>
      <c r="V23" s="16">
        <f t="shared" si="2"/>
        <v>20.25</v>
      </c>
      <c r="W23" s="38"/>
      <c r="X23" s="115">
        <v>9</v>
      </c>
      <c r="Y23" s="115">
        <v>2</v>
      </c>
      <c r="Z23" s="115">
        <v>5.5</v>
      </c>
      <c r="AA23" s="115">
        <v>1</v>
      </c>
      <c r="AB23" t="s">
        <v>549</v>
      </c>
      <c r="AC23" s="16">
        <f t="shared" si="3"/>
        <v>20.25</v>
      </c>
      <c r="AD23" s="115">
        <v>9</v>
      </c>
      <c r="AE23" s="115">
        <v>2</v>
      </c>
      <c r="AF23" s="115">
        <v>4.5</v>
      </c>
      <c r="AG23" s="117">
        <v>1</v>
      </c>
      <c r="AH23" t="s">
        <v>549</v>
      </c>
      <c r="AI23" s="16">
        <f t="shared" si="4"/>
        <v>12.25</v>
      </c>
    </row>
    <row r="24" spans="1:35" ht="25.5">
      <c r="A24" s="15" t="s">
        <v>296</v>
      </c>
      <c r="B24" s="16">
        <v>17</v>
      </c>
      <c r="C24" s="16">
        <v>1</v>
      </c>
      <c r="D24" s="16">
        <v>1.25</v>
      </c>
      <c r="E24" s="40">
        <v>10</v>
      </c>
      <c r="F24" s="40">
        <v>0.99</v>
      </c>
      <c r="G24" s="40">
        <v>0.05</v>
      </c>
      <c r="H24" s="40">
        <v>2.5000000000000001E-2</v>
      </c>
      <c r="I24" s="16" t="s">
        <v>548</v>
      </c>
      <c r="J24" s="16">
        <f t="shared" si="0"/>
        <v>1.44</v>
      </c>
      <c r="K24" s="41">
        <v>10.08</v>
      </c>
      <c r="L24" s="41">
        <v>1.06</v>
      </c>
      <c r="M24" s="41">
        <v>1.5489999999999999</v>
      </c>
      <c r="N24" s="41">
        <v>0.02</v>
      </c>
      <c r="O24" t="s">
        <v>542</v>
      </c>
      <c r="P24" s="16">
        <f t="shared" si="1"/>
        <v>8.9400999999999953E-2</v>
      </c>
      <c r="Q24" s="41">
        <v>10</v>
      </c>
      <c r="R24" s="41">
        <v>1</v>
      </c>
      <c r="S24" s="41">
        <v>2.056</v>
      </c>
      <c r="T24" s="41">
        <v>1</v>
      </c>
      <c r="U24" t="s">
        <v>542</v>
      </c>
      <c r="V24" s="16">
        <f t="shared" si="2"/>
        <v>0.6496360000000001</v>
      </c>
      <c r="W24" s="121">
        <v>1</v>
      </c>
      <c r="X24" s="115">
        <v>11</v>
      </c>
      <c r="Y24" s="115">
        <v>1</v>
      </c>
      <c r="Z24" s="115">
        <v>3.5</v>
      </c>
      <c r="AA24" s="115">
        <v>1</v>
      </c>
      <c r="AB24" t="s">
        <v>614</v>
      </c>
      <c r="AC24" s="16">
        <f t="shared" si="3"/>
        <v>5.0625</v>
      </c>
      <c r="AD24" s="115">
        <v>11</v>
      </c>
      <c r="AE24" s="115">
        <v>1</v>
      </c>
      <c r="AF24" s="115">
        <v>5.5</v>
      </c>
      <c r="AG24" s="117">
        <v>2E-3</v>
      </c>
      <c r="AH24" t="s">
        <v>549</v>
      </c>
      <c r="AI24" s="16">
        <f t="shared" si="4"/>
        <v>18.0625</v>
      </c>
    </row>
    <row r="25" spans="1:35">
      <c r="A25" s="17" t="s">
        <v>358</v>
      </c>
      <c r="B25" s="16">
        <v>9</v>
      </c>
      <c r="C25" s="16">
        <v>1</v>
      </c>
      <c r="D25" s="16">
        <v>1.5</v>
      </c>
      <c r="E25" s="40">
        <v>11</v>
      </c>
      <c r="F25" s="40">
        <v>0.99</v>
      </c>
      <c r="G25" s="40">
        <v>0.05</v>
      </c>
      <c r="H25" s="40">
        <v>2.5000000000000001E-2</v>
      </c>
      <c r="I25" s="16" t="s">
        <v>548</v>
      </c>
      <c r="J25" s="16">
        <f t="shared" si="0"/>
        <v>2.1025</v>
      </c>
      <c r="K25" s="41">
        <v>11</v>
      </c>
      <c r="L25" s="41">
        <v>1.06</v>
      </c>
      <c r="M25" s="41">
        <v>1.5489999999999999</v>
      </c>
      <c r="N25" s="41">
        <v>0.03</v>
      </c>
      <c r="O25" t="s">
        <v>542</v>
      </c>
      <c r="P25" s="16">
        <f t="shared" si="1"/>
        <v>2.4009999999999934E-3</v>
      </c>
      <c r="Q25" s="41">
        <v>11</v>
      </c>
      <c r="R25" s="41">
        <v>1</v>
      </c>
      <c r="S25" s="41">
        <v>2.056</v>
      </c>
      <c r="T25" s="41">
        <v>1</v>
      </c>
      <c r="U25" t="s">
        <v>542</v>
      </c>
      <c r="V25" s="16">
        <f t="shared" si="2"/>
        <v>0.30913600000000008</v>
      </c>
      <c r="W25" s="121">
        <v>1</v>
      </c>
      <c r="X25" s="115">
        <v>11</v>
      </c>
      <c r="Y25" s="115">
        <v>2</v>
      </c>
      <c r="Z25" s="115">
        <v>5.5</v>
      </c>
      <c r="AA25" s="115">
        <v>1</v>
      </c>
      <c r="AB25" t="s">
        <v>549</v>
      </c>
      <c r="AC25" s="16">
        <f t="shared" si="3"/>
        <v>16</v>
      </c>
      <c r="AD25" s="115">
        <v>11</v>
      </c>
      <c r="AE25" s="115">
        <v>2</v>
      </c>
      <c r="AF25" s="115">
        <v>4.5</v>
      </c>
      <c r="AG25" s="117">
        <v>1</v>
      </c>
      <c r="AH25" t="s">
        <v>549</v>
      </c>
      <c r="AI25" s="16">
        <f t="shared" si="4"/>
        <v>9</v>
      </c>
    </row>
    <row r="26" spans="1:35">
      <c r="A26" s="17" t="s">
        <v>300</v>
      </c>
      <c r="B26" s="16">
        <v>12</v>
      </c>
      <c r="C26" s="16">
        <v>1</v>
      </c>
      <c r="D26" s="16">
        <v>1.5</v>
      </c>
      <c r="E26" s="40">
        <v>11</v>
      </c>
      <c r="F26" s="40">
        <v>2</v>
      </c>
      <c r="G26" s="40">
        <v>1.5429999999999999</v>
      </c>
      <c r="H26" s="40">
        <v>0.33300000000000002</v>
      </c>
      <c r="I26" s="16" t="s">
        <v>542</v>
      </c>
      <c r="J26" s="16">
        <f t="shared" si="0"/>
        <v>1.8489999999999937E-3</v>
      </c>
      <c r="K26" s="41">
        <v>11</v>
      </c>
      <c r="L26" s="41">
        <v>2</v>
      </c>
      <c r="M26" s="41">
        <v>1.544</v>
      </c>
      <c r="N26" s="41">
        <v>0.25</v>
      </c>
      <c r="O26" t="s">
        <v>542</v>
      </c>
      <c r="P26" s="16">
        <f t="shared" si="1"/>
        <v>1.9360000000000035E-3</v>
      </c>
      <c r="Q26" s="41">
        <v>11</v>
      </c>
      <c r="R26" s="41">
        <v>2</v>
      </c>
      <c r="S26" s="41">
        <v>5.5</v>
      </c>
      <c r="T26" s="41">
        <v>1E-3</v>
      </c>
      <c r="U26" t="s">
        <v>549</v>
      </c>
      <c r="V26" s="16">
        <f t="shared" si="2"/>
        <v>16</v>
      </c>
      <c r="W26" s="38"/>
      <c r="X26" s="115">
        <v>11</v>
      </c>
      <c r="Y26" s="115">
        <v>1</v>
      </c>
      <c r="Z26" s="115">
        <v>3.5</v>
      </c>
      <c r="AA26" s="115">
        <v>1</v>
      </c>
      <c r="AB26" t="s">
        <v>614</v>
      </c>
      <c r="AC26" s="16">
        <f t="shared" si="3"/>
        <v>4</v>
      </c>
      <c r="AD26" s="115">
        <v>11</v>
      </c>
      <c r="AE26" s="115">
        <v>1</v>
      </c>
      <c r="AF26" s="115">
        <v>5.5</v>
      </c>
      <c r="AG26" s="117">
        <v>2E-3</v>
      </c>
      <c r="AH26" t="s">
        <v>549</v>
      </c>
      <c r="AI26" s="16">
        <f t="shared" si="4"/>
        <v>16</v>
      </c>
    </row>
    <row r="27" spans="1:35">
      <c r="A27" s="17" t="s">
        <v>368</v>
      </c>
      <c r="B27" s="16">
        <v>14</v>
      </c>
      <c r="C27" s="16">
        <v>1</v>
      </c>
      <c r="D27" s="16">
        <v>1.5</v>
      </c>
      <c r="E27" s="40">
        <v>11</v>
      </c>
      <c r="F27" s="40">
        <v>0.99</v>
      </c>
      <c r="G27" s="40">
        <v>0.05</v>
      </c>
      <c r="H27" s="40">
        <v>2.5000000000000001E-2</v>
      </c>
      <c r="I27" s="16" t="s">
        <v>548</v>
      </c>
      <c r="J27" s="16">
        <f t="shared" si="0"/>
        <v>2.1025</v>
      </c>
      <c r="K27" s="41">
        <v>11</v>
      </c>
      <c r="L27" s="41">
        <v>1.06</v>
      </c>
      <c r="M27" s="41">
        <v>1.5489999999999999</v>
      </c>
      <c r="N27" s="41">
        <v>0.03</v>
      </c>
      <c r="O27" t="s">
        <v>542</v>
      </c>
      <c r="P27" s="16">
        <f t="shared" si="1"/>
        <v>2.4009999999999934E-3</v>
      </c>
      <c r="Q27" s="41">
        <v>11</v>
      </c>
      <c r="R27" s="41">
        <v>1</v>
      </c>
      <c r="S27" s="41">
        <v>2.056</v>
      </c>
      <c r="T27" s="41">
        <v>1</v>
      </c>
      <c r="U27" t="s">
        <v>542</v>
      </c>
      <c r="V27" s="16">
        <f t="shared" si="2"/>
        <v>0.30913600000000008</v>
      </c>
      <c r="W27" s="121">
        <v>1</v>
      </c>
      <c r="X27" s="115">
        <v>11</v>
      </c>
      <c r="Y27" s="115">
        <v>1</v>
      </c>
      <c r="Z27" s="115">
        <v>3.5</v>
      </c>
      <c r="AA27" s="115">
        <v>1</v>
      </c>
      <c r="AB27" t="s">
        <v>614</v>
      </c>
      <c r="AC27" s="16">
        <f t="shared" si="3"/>
        <v>4</v>
      </c>
      <c r="AD27" s="115">
        <v>11</v>
      </c>
      <c r="AE27" s="115">
        <v>1</v>
      </c>
      <c r="AF27" s="115">
        <v>5.5</v>
      </c>
      <c r="AG27" s="117">
        <v>2E-3</v>
      </c>
      <c r="AH27" t="s">
        <v>549</v>
      </c>
      <c r="AI27" s="16">
        <f t="shared" si="4"/>
        <v>16</v>
      </c>
    </row>
    <row r="28" spans="1:35" ht="25.5">
      <c r="A28" s="15" t="s">
        <v>351</v>
      </c>
      <c r="B28" s="16">
        <v>26</v>
      </c>
      <c r="C28" s="16">
        <v>1</v>
      </c>
      <c r="D28" s="16">
        <v>1.5</v>
      </c>
      <c r="E28" s="40">
        <v>11</v>
      </c>
      <c r="F28" s="40">
        <v>0.99</v>
      </c>
      <c r="G28" s="40">
        <v>0.05</v>
      </c>
      <c r="H28" s="40">
        <v>2.5000000000000001E-2</v>
      </c>
      <c r="I28" s="16" t="s">
        <v>548</v>
      </c>
      <c r="J28" s="16">
        <f t="shared" si="0"/>
        <v>2.1025</v>
      </c>
      <c r="K28" s="41">
        <v>11</v>
      </c>
      <c r="L28" s="41">
        <v>1.06</v>
      </c>
      <c r="M28" s="41">
        <v>1.5489999999999999</v>
      </c>
      <c r="N28" s="41">
        <v>0.03</v>
      </c>
      <c r="O28" t="s">
        <v>542</v>
      </c>
      <c r="P28" s="16">
        <f t="shared" si="1"/>
        <v>2.4009999999999934E-3</v>
      </c>
      <c r="Q28" s="41">
        <v>11</v>
      </c>
      <c r="R28" s="41">
        <v>1</v>
      </c>
      <c r="S28" s="41">
        <v>2.056</v>
      </c>
      <c r="T28" s="41">
        <v>1</v>
      </c>
      <c r="U28" t="s">
        <v>542</v>
      </c>
      <c r="V28" s="16">
        <f t="shared" si="2"/>
        <v>0.30913600000000008</v>
      </c>
      <c r="W28" s="121">
        <v>1</v>
      </c>
      <c r="X28" s="115">
        <v>12</v>
      </c>
      <c r="Y28" s="115">
        <v>1</v>
      </c>
      <c r="Z28" s="115">
        <v>3.5</v>
      </c>
      <c r="AA28" s="115">
        <v>1</v>
      </c>
      <c r="AB28" t="s">
        <v>614</v>
      </c>
      <c r="AC28" s="16">
        <f t="shared" si="3"/>
        <v>4</v>
      </c>
      <c r="AD28" s="115">
        <v>12</v>
      </c>
      <c r="AE28" s="115">
        <v>1</v>
      </c>
      <c r="AF28" s="115">
        <v>5.5</v>
      </c>
      <c r="AG28" s="117">
        <v>2E-3</v>
      </c>
      <c r="AH28" t="s">
        <v>549</v>
      </c>
      <c r="AI28" s="16">
        <f t="shared" si="4"/>
        <v>16</v>
      </c>
    </row>
    <row r="29" spans="1:35">
      <c r="A29" s="17" t="s">
        <v>317</v>
      </c>
      <c r="B29" s="16">
        <v>8</v>
      </c>
      <c r="C29" s="16">
        <v>1</v>
      </c>
      <c r="D29" s="16">
        <v>1.75</v>
      </c>
      <c r="E29" s="40">
        <v>12</v>
      </c>
      <c r="F29" s="40">
        <v>1.08</v>
      </c>
      <c r="G29" s="40">
        <v>1.5489999999999999</v>
      </c>
      <c r="H29" s="40">
        <v>0.04</v>
      </c>
      <c r="I29" s="16" t="s">
        <v>542</v>
      </c>
      <c r="J29" s="16">
        <f t="shared" si="0"/>
        <v>4.0401000000000027E-2</v>
      </c>
      <c r="K29" s="41">
        <v>12</v>
      </c>
      <c r="L29" s="41">
        <v>1.06</v>
      </c>
      <c r="M29" s="41">
        <v>1.5489999999999999</v>
      </c>
      <c r="N29" s="41">
        <v>0.03</v>
      </c>
      <c r="O29" t="s">
        <v>542</v>
      </c>
      <c r="P29" s="16">
        <f t="shared" si="1"/>
        <v>4.0401000000000027E-2</v>
      </c>
      <c r="Q29" s="41">
        <v>12</v>
      </c>
      <c r="R29" s="41">
        <v>1</v>
      </c>
      <c r="S29" s="41">
        <v>2.056</v>
      </c>
      <c r="T29" s="41">
        <v>1</v>
      </c>
      <c r="U29" t="s">
        <v>542</v>
      </c>
      <c r="V29" s="16">
        <f t="shared" si="2"/>
        <v>9.3636000000000025E-2</v>
      </c>
      <c r="W29" s="121">
        <v>1</v>
      </c>
      <c r="X29" s="115">
        <v>12</v>
      </c>
      <c r="Y29" s="115">
        <v>1</v>
      </c>
      <c r="Z29" s="115">
        <v>3.5</v>
      </c>
      <c r="AA29" s="115">
        <v>1</v>
      </c>
      <c r="AB29" t="s">
        <v>614</v>
      </c>
      <c r="AC29" s="16">
        <f t="shared" si="3"/>
        <v>3.0625</v>
      </c>
      <c r="AD29" s="115">
        <v>12</v>
      </c>
      <c r="AE29" s="115">
        <v>1</v>
      </c>
      <c r="AF29" s="115">
        <v>5.5</v>
      </c>
      <c r="AG29" s="117">
        <v>2E-3</v>
      </c>
      <c r="AH29" t="s">
        <v>549</v>
      </c>
      <c r="AI29" s="16">
        <f t="shared" si="4"/>
        <v>14.0625</v>
      </c>
    </row>
    <row r="30" spans="1:35">
      <c r="A30" s="17" t="s">
        <v>348</v>
      </c>
      <c r="B30" s="16">
        <v>11</v>
      </c>
      <c r="C30" s="16">
        <v>1</v>
      </c>
      <c r="D30" s="16">
        <v>1.75</v>
      </c>
      <c r="E30" s="40">
        <v>12</v>
      </c>
      <c r="F30" s="40">
        <v>1.08</v>
      </c>
      <c r="G30" s="40">
        <v>1.5489999999999999</v>
      </c>
      <c r="H30" s="40">
        <v>0.04</v>
      </c>
      <c r="I30" s="16" t="s">
        <v>542</v>
      </c>
      <c r="J30" s="16">
        <f t="shared" si="0"/>
        <v>4.0401000000000027E-2</v>
      </c>
      <c r="K30" s="41">
        <v>12</v>
      </c>
      <c r="L30" s="41">
        <v>1.06</v>
      </c>
      <c r="M30" s="41">
        <v>1.5489999999999999</v>
      </c>
      <c r="N30" s="41">
        <v>0.03</v>
      </c>
      <c r="O30" t="s">
        <v>542</v>
      </c>
      <c r="P30" s="16">
        <f t="shared" si="1"/>
        <v>4.0401000000000027E-2</v>
      </c>
      <c r="Q30" s="41">
        <v>12</v>
      </c>
      <c r="R30" s="41">
        <v>1</v>
      </c>
      <c r="S30" s="41">
        <v>2.056</v>
      </c>
      <c r="T30" s="41">
        <v>1</v>
      </c>
      <c r="U30" t="s">
        <v>542</v>
      </c>
      <c r="V30" s="16">
        <f t="shared" si="2"/>
        <v>9.3636000000000025E-2</v>
      </c>
      <c r="W30" s="121">
        <v>1</v>
      </c>
      <c r="X30" s="115">
        <v>13</v>
      </c>
      <c r="Y30" s="115">
        <v>1</v>
      </c>
      <c r="Z30" s="115">
        <v>3.5</v>
      </c>
      <c r="AA30" s="115">
        <v>1</v>
      </c>
      <c r="AB30" t="s">
        <v>614</v>
      </c>
      <c r="AC30" s="16">
        <f t="shared" si="3"/>
        <v>3.0625</v>
      </c>
      <c r="AD30" s="115">
        <v>13</v>
      </c>
      <c r="AE30" s="115">
        <v>1</v>
      </c>
      <c r="AF30" s="115">
        <v>5.5</v>
      </c>
      <c r="AG30" s="117">
        <v>2E-3</v>
      </c>
      <c r="AH30" t="s">
        <v>549</v>
      </c>
      <c r="AI30" s="16">
        <f t="shared" si="4"/>
        <v>14.0625</v>
      </c>
    </row>
    <row r="31" spans="1:35">
      <c r="A31" s="17" t="s">
        <v>385</v>
      </c>
      <c r="B31" s="16">
        <v>7</v>
      </c>
      <c r="C31" s="16">
        <v>1</v>
      </c>
      <c r="D31" s="16">
        <v>2</v>
      </c>
      <c r="E31" s="40">
        <v>13</v>
      </c>
      <c r="F31" s="40">
        <v>1.08</v>
      </c>
      <c r="G31" s="40">
        <v>1.5489999999999999</v>
      </c>
      <c r="H31" s="40">
        <v>0.04</v>
      </c>
      <c r="I31" s="16" t="s">
        <v>542</v>
      </c>
      <c r="J31" s="16">
        <f t="shared" si="0"/>
        <v>0.20340100000000005</v>
      </c>
      <c r="K31" s="41">
        <v>13</v>
      </c>
      <c r="L31" s="41">
        <v>1.06</v>
      </c>
      <c r="M31" s="41">
        <v>1.5489999999999999</v>
      </c>
      <c r="N31" s="41">
        <v>0.03</v>
      </c>
      <c r="O31" t="s">
        <v>542</v>
      </c>
      <c r="P31" s="16">
        <f t="shared" si="1"/>
        <v>0.20340100000000005</v>
      </c>
      <c r="Q31" s="41">
        <v>13</v>
      </c>
      <c r="R31" s="41">
        <v>1</v>
      </c>
      <c r="S31" s="41">
        <v>2.056</v>
      </c>
      <c r="T31" s="41">
        <v>1</v>
      </c>
      <c r="U31" t="s">
        <v>542</v>
      </c>
      <c r="V31" s="16">
        <f t="shared" si="2"/>
        <v>3.1360000000000055E-3</v>
      </c>
      <c r="W31" s="121">
        <v>1</v>
      </c>
      <c r="X31" s="115">
        <v>13</v>
      </c>
      <c r="Y31" s="115">
        <v>1</v>
      </c>
      <c r="Z31" s="115">
        <v>3.5</v>
      </c>
      <c r="AA31" s="115">
        <v>1</v>
      </c>
      <c r="AB31" t="s">
        <v>614</v>
      </c>
      <c r="AC31" s="16">
        <f t="shared" si="3"/>
        <v>2.25</v>
      </c>
      <c r="AD31" s="115">
        <v>13</v>
      </c>
      <c r="AE31" s="115">
        <v>1</v>
      </c>
      <c r="AF31" s="115">
        <v>5.5</v>
      </c>
      <c r="AG31" s="117">
        <v>2E-3</v>
      </c>
      <c r="AH31" t="s">
        <v>549</v>
      </c>
      <c r="AI31" s="16">
        <f t="shared" si="4"/>
        <v>12.25</v>
      </c>
    </row>
    <row r="32" spans="1:35" ht="25.5">
      <c r="A32" s="17" t="s">
        <v>387</v>
      </c>
      <c r="B32" s="16">
        <v>17</v>
      </c>
      <c r="C32" s="16">
        <v>1</v>
      </c>
      <c r="D32" s="16">
        <v>2</v>
      </c>
      <c r="E32" s="40">
        <v>13</v>
      </c>
      <c r="F32" s="40">
        <v>1.08</v>
      </c>
      <c r="G32" s="40">
        <v>1.5489999999999999</v>
      </c>
      <c r="H32" s="40">
        <v>0.04</v>
      </c>
      <c r="I32" s="16" t="s">
        <v>542</v>
      </c>
      <c r="J32" s="16">
        <f t="shared" si="0"/>
        <v>0.20340100000000005</v>
      </c>
      <c r="K32" s="41">
        <v>13</v>
      </c>
      <c r="L32" s="41">
        <v>1.06</v>
      </c>
      <c r="M32" s="41">
        <v>1.5489999999999999</v>
      </c>
      <c r="N32" s="41">
        <v>0.03</v>
      </c>
      <c r="O32" t="s">
        <v>542</v>
      </c>
      <c r="P32" s="16">
        <f t="shared" si="1"/>
        <v>0.20340100000000005</v>
      </c>
      <c r="Q32" s="41">
        <v>13</v>
      </c>
      <c r="R32" s="41">
        <v>1</v>
      </c>
      <c r="S32" s="41">
        <v>2.056</v>
      </c>
      <c r="T32" s="41">
        <v>1</v>
      </c>
      <c r="U32" t="s">
        <v>542</v>
      </c>
      <c r="V32" s="16">
        <f t="shared" si="2"/>
        <v>3.1360000000000055E-3</v>
      </c>
      <c r="W32" s="121">
        <v>1</v>
      </c>
      <c r="X32" s="115">
        <v>13</v>
      </c>
      <c r="Y32" s="115">
        <v>1</v>
      </c>
      <c r="Z32" s="115">
        <v>3.5</v>
      </c>
      <c r="AA32" s="115">
        <v>1</v>
      </c>
      <c r="AB32" t="s">
        <v>614</v>
      </c>
      <c r="AC32" s="16">
        <f t="shared" si="3"/>
        <v>2.25</v>
      </c>
      <c r="AD32" s="115">
        <v>13</v>
      </c>
      <c r="AE32" s="115">
        <v>1</v>
      </c>
      <c r="AF32" s="115">
        <v>5.5</v>
      </c>
      <c r="AG32" s="117">
        <v>2E-3</v>
      </c>
      <c r="AH32" t="s">
        <v>549</v>
      </c>
      <c r="AI32" s="16">
        <f t="shared" si="4"/>
        <v>12.25</v>
      </c>
    </row>
    <row r="33" spans="1:35">
      <c r="A33" s="17" t="s">
        <v>379</v>
      </c>
      <c r="B33" s="16">
        <v>17</v>
      </c>
      <c r="C33" s="16">
        <v>1</v>
      </c>
      <c r="D33" s="16">
        <v>1.75</v>
      </c>
      <c r="E33" s="40">
        <v>13</v>
      </c>
      <c r="F33" s="40">
        <v>1.08</v>
      </c>
      <c r="G33" s="40">
        <v>1.5489999999999999</v>
      </c>
      <c r="H33" s="40">
        <v>0.04</v>
      </c>
      <c r="I33" s="16" t="s">
        <v>542</v>
      </c>
      <c r="J33" s="16">
        <f t="shared" ref="J33:J69" si="5">POWER((D33-G33),2)</f>
        <v>4.0401000000000027E-2</v>
      </c>
      <c r="K33" s="41">
        <v>13</v>
      </c>
      <c r="L33" s="41">
        <v>1.06</v>
      </c>
      <c r="M33" s="41">
        <v>1.5489999999999999</v>
      </c>
      <c r="N33" s="41">
        <v>0.03</v>
      </c>
      <c r="O33" t="s">
        <v>542</v>
      </c>
      <c r="P33" s="16">
        <f t="shared" ref="P33:P69" si="6">POWER((D33-M33),2)</f>
        <v>4.0401000000000027E-2</v>
      </c>
      <c r="Q33" s="41">
        <v>13</v>
      </c>
      <c r="R33" s="41">
        <v>1</v>
      </c>
      <c r="S33" s="41">
        <v>2.056</v>
      </c>
      <c r="T33" s="41">
        <v>1</v>
      </c>
      <c r="U33" t="s">
        <v>542</v>
      </c>
      <c r="V33" s="16">
        <f t="shared" ref="V33:V69" si="7">POWER((D33-S33),2)</f>
        <v>9.3636000000000025E-2</v>
      </c>
      <c r="W33" s="121">
        <v>1</v>
      </c>
      <c r="X33" s="115">
        <v>13</v>
      </c>
      <c r="Y33" s="115">
        <v>1</v>
      </c>
      <c r="Z33" s="115">
        <v>3.5</v>
      </c>
      <c r="AA33" s="115">
        <v>1</v>
      </c>
      <c r="AB33" t="s">
        <v>614</v>
      </c>
      <c r="AC33" s="16">
        <f t="shared" ref="AC33:AC69" si="8">POWER((D33-Z33),2)</f>
        <v>3.0625</v>
      </c>
      <c r="AD33" s="115">
        <v>13</v>
      </c>
      <c r="AE33" s="115">
        <v>1</v>
      </c>
      <c r="AF33" s="115">
        <v>5.5</v>
      </c>
      <c r="AG33" s="117">
        <v>2E-3</v>
      </c>
      <c r="AH33" t="s">
        <v>549</v>
      </c>
      <c r="AI33" s="16">
        <f t="shared" ref="AI33:AI69" si="9">POWER((D33-AF33),2)</f>
        <v>14.0625</v>
      </c>
    </row>
    <row r="34" spans="1:35" ht="25.5">
      <c r="A34" s="15" t="s">
        <v>371</v>
      </c>
      <c r="B34" s="16">
        <v>21</v>
      </c>
      <c r="C34" s="16">
        <v>1</v>
      </c>
      <c r="D34" s="16">
        <v>2</v>
      </c>
      <c r="E34" s="40">
        <v>13</v>
      </c>
      <c r="F34" s="40">
        <v>1.08</v>
      </c>
      <c r="G34" s="40">
        <v>1.5489999999999999</v>
      </c>
      <c r="H34" s="40">
        <v>0.04</v>
      </c>
      <c r="I34" s="16" t="s">
        <v>542</v>
      </c>
      <c r="J34" s="16">
        <f t="shared" si="5"/>
        <v>0.20340100000000005</v>
      </c>
      <c r="K34" s="41">
        <v>13</v>
      </c>
      <c r="L34" s="41">
        <v>1.06</v>
      </c>
      <c r="M34" s="41">
        <v>1.5489999999999999</v>
      </c>
      <c r="N34" s="41">
        <v>0.03</v>
      </c>
      <c r="O34" t="s">
        <v>542</v>
      </c>
      <c r="P34" s="16">
        <f t="shared" si="6"/>
        <v>0.20340100000000005</v>
      </c>
      <c r="Q34" s="41">
        <v>13</v>
      </c>
      <c r="R34" s="41">
        <v>1</v>
      </c>
      <c r="S34" s="41">
        <v>2.056</v>
      </c>
      <c r="T34" s="41">
        <v>1</v>
      </c>
      <c r="U34" t="s">
        <v>542</v>
      </c>
      <c r="V34" s="16">
        <f t="shared" si="7"/>
        <v>3.1360000000000055E-3</v>
      </c>
      <c r="W34" s="121">
        <v>1</v>
      </c>
      <c r="X34" s="115">
        <v>14</v>
      </c>
      <c r="Y34" s="115">
        <v>1</v>
      </c>
      <c r="Z34" s="115">
        <v>3.5</v>
      </c>
      <c r="AA34" s="115">
        <v>1</v>
      </c>
      <c r="AB34" t="s">
        <v>614</v>
      </c>
      <c r="AC34" s="16">
        <f t="shared" si="8"/>
        <v>2.25</v>
      </c>
      <c r="AD34" s="115">
        <v>14</v>
      </c>
      <c r="AE34" s="115">
        <v>1</v>
      </c>
      <c r="AF34" s="115">
        <v>2</v>
      </c>
      <c r="AG34" s="117">
        <v>2E-3</v>
      </c>
      <c r="AH34" t="s">
        <v>542</v>
      </c>
      <c r="AI34" s="16">
        <f t="shared" si="9"/>
        <v>0</v>
      </c>
    </row>
    <row r="35" spans="1:35">
      <c r="A35" s="15" t="s">
        <v>340</v>
      </c>
      <c r="B35" s="16">
        <v>6</v>
      </c>
      <c r="C35" s="16">
        <v>1</v>
      </c>
      <c r="D35" s="16">
        <v>2.25</v>
      </c>
      <c r="E35" s="40">
        <v>14</v>
      </c>
      <c r="F35" s="40">
        <v>1.08</v>
      </c>
      <c r="G35" s="40">
        <v>1.5489999999999999</v>
      </c>
      <c r="H35" s="40">
        <v>0.04</v>
      </c>
      <c r="I35" s="16" t="s">
        <v>542</v>
      </c>
      <c r="J35" s="16">
        <f t="shared" si="5"/>
        <v>0.49140100000000009</v>
      </c>
      <c r="K35" s="41">
        <v>13</v>
      </c>
      <c r="L35" s="41">
        <v>1.06</v>
      </c>
      <c r="M35" s="41">
        <v>1.5489999999999999</v>
      </c>
      <c r="N35" s="41">
        <v>0.03</v>
      </c>
      <c r="O35" t="s">
        <v>542</v>
      </c>
      <c r="P35" s="16">
        <f t="shared" si="6"/>
        <v>0.49140100000000009</v>
      </c>
      <c r="Q35" s="41">
        <v>14</v>
      </c>
      <c r="R35" s="41">
        <v>1</v>
      </c>
      <c r="S35" s="41">
        <v>2.056</v>
      </c>
      <c r="T35" s="41">
        <v>1</v>
      </c>
      <c r="U35" t="s">
        <v>542</v>
      </c>
      <c r="V35" s="16">
        <f t="shared" si="7"/>
        <v>3.7635999999999982E-2</v>
      </c>
      <c r="W35" s="121">
        <v>1</v>
      </c>
      <c r="X35" s="115">
        <v>14</v>
      </c>
      <c r="Y35" s="115">
        <v>2</v>
      </c>
      <c r="Z35" s="115">
        <v>3.5</v>
      </c>
      <c r="AA35" s="115">
        <v>1</v>
      </c>
      <c r="AB35" t="s">
        <v>549</v>
      </c>
      <c r="AC35" s="16">
        <f t="shared" si="8"/>
        <v>1.5625</v>
      </c>
      <c r="AD35" s="115">
        <v>14</v>
      </c>
      <c r="AE35" s="115">
        <v>2</v>
      </c>
      <c r="AF35" s="115">
        <v>2</v>
      </c>
      <c r="AG35" s="117">
        <v>0.01</v>
      </c>
      <c r="AH35" t="s">
        <v>542</v>
      </c>
      <c r="AI35" s="16">
        <f t="shared" si="9"/>
        <v>6.25E-2</v>
      </c>
    </row>
    <row r="36" spans="1:35">
      <c r="A36" s="15" t="s">
        <v>312</v>
      </c>
      <c r="B36" s="16">
        <v>7</v>
      </c>
      <c r="C36" s="16">
        <v>1</v>
      </c>
      <c r="D36" s="16">
        <v>2.25</v>
      </c>
      <c r="E36" s="40">
        <v>14</v>
      </c>
      <c r="F36" s="40">
        <v>2</v>
      </c>
      <c r="G36" s="40">
        <v>1.5389999999999999</v>
      </c>
      <c r="H36" s="40">
        <v>0.5</v>
      </c>
      <c r="I36" s="16" t="s">
        <v>542</v>
      </c>
      <c r="J36" s="16">
        <f t="shared" si="5"/>
        <v>0.50552100000000011</v>
      </c>
      <c r="K36" s="41">
        <v>14</v>
      </c>
      <c r="L36" s="41">
        <v>2</v>
      </c>
      <c r="M36" s="41">
        <v>1.5389999999999999</v>
      </c>
      <c r="N36" s="41">
        <v>0.5</v>
      </c>
      <c r="O36" t="s">
        <v>542</v>
      </c>
      <c r="P36" s="16">
        <f t="shared" si="6"/>
        <v>0.50552100000000011</v>
      </c>
      <c r="Q36" s="41">
        <v>14</v>
      </c>
      <c r="R36" s="41">
        <v>2</v>
      </c>
      <c r="S36" s="41">
        <v>5.5</v>
      </c>
      <c r="T36" s="41">
        <v>1E-3</v>
      </c>
      <c r="U36" t="s">
        <v>549</v>
      </c>
      <c r="V36" s="16">
        <f t="shared" si="7"/>
        <v>10.5625</v>
      </c>
      <c r="W36" s="38"/>
      <c r="X36" s="115">
        <v>14</v>
      </c>
      <c r="Y36" s="115">
        <v>1</v>
      </c>
      <c r="Z36" s="115">
        <v>3.5</v>
      </c>
      <c r="AA36" s="115">
        <v>1</v>
      </c>
      <c r="AB36" t="s">
        <v>614</v>
      </c>
      <c r="AC36" s="16">
        <f t="shared" si="8"/>
        <v>1.5625</v>
      </c>
      <c r="AD36" s="115">
        <v>14</v>
      </c>
      <c r="AE36" s="115">
        <v>1</v>
      </c>
      <c r="AF36" s="115">
        <v>2</v>
      </c>
      <c r="AG36" s="117">
        <v>2E-3</v>
      </c>
      <c r="AH36" t="s">
        <v>542</v>
      </c>
      <c r="AI36" s="16">
        <f t="shared" si="9"/>
        <v>6.25E-2</v>
      </c>
    </row>
    <row r="37" spans="1:35">
      <c r="A37" s="15" t="s">
        <v>294</v>
      </c>
      <c r="B37" s="16">
        <v>8</v>
      </c>
      <c r="C37" s="16">
        <v>1</v>
      </c>
      <c r="D37" s="16">
        <v>2.25</v>
      </c>
      <c r="E37" s="40">
        <v>14</v>
      </c>
      <c r="F37" s="40">
        <v>1.08</v>
      </c>
      <c r="G37" s="40">
        <v>1.5489999999999999</v>
      </c>
      <c r="H37" s="40">
        <v>0.04</v>
      </c>
      <c r="I37" s="16" t="s">
        <v>542</v>
      </c>
      <c r="J37" s="16">
        <f t="shared" si="5"/>
        <v>0.49140100000000009</v>
      </c>
      <c r="K37" s="41">
        <v>13</v>
      </c>
      <c r="L37" s="41">
        <v>1.06</v>
      </c>
      <c r="M37" s="41">
        <v>1.5489999999999999</v>
      </c>
      <c r="N37" s="41">
        <v>0.03</v>
      </c>
      <c r="O37" t="s">
        <v>542</v>
      </c>
      <c r="P37" s="16">
        <f t="shared" si="6"/>
        <v>0.49140100000000009</v>
      </c>
      <c r="Q37" s="41">
        <v>14</v>
      </c>
      <c r="R37" s="41">
        <v>1</v>
      </c>
      <c r="S37" s="41">
        <v>2.056</v>
      </c>
      <c r="T37" s="41">
        <v>1</v>
      </c>
      <c r="U37" t="s">
        <v>542</v>
      </c>
      <c r="V37" s="16">
        <f t="shared" si="7"/>
        <v>3.7635999999999982E-2</v>
      </c>
      <c r="W37" s="121">
        <v>1</v>
      </c>
      <c r="X37" s="115">
        <v>15</v>
      </c>
      <c r="Y37" s="115">
        <v>1</v>
      </c>
      <c r="Z37" s="115">
        <v>2</v>
      </c>
      <c r="AA37" s="115">
        <v>1</v>
      </c>
      <c r="AB37" t="s">
        <v>614</v>
      </c>
      <c r="AC37" s="16">
        <f t="shared" si="8"/>
        <v>6.25E-2</v>
      </c>
      <c r="AD37" s="115">
        <v>15</v>
      </c>
      <c r="AE37" s="115">
        <v>1</v>
      </c>
      <c r="AF37" s="115">
        <v>2</v>
      </c>
      <c r="AG37" s="117">
        <v>2E-3</v>
      </c>
      <c r="AH37" t="s">
        <v>542</v>
      </c>
      <c r="AI37" s="16">
        <f t="shared" si="9"/>
        <v>6.25E-2</v>
      </c>
    </row>
    <row r="38" spans="1:35">
      <c r="A38" s="17" t="s">
        <v>325</v>
      </c>
      <c r="B38" s="16">
        <v>9</v>
      </c>
      <c r="C38" s="16">
        <v>1</v>
      </c>
      <c r="D38" s="16">
        <v>2.25</v>
      </c>
      <c r="E38" s="40">
        <v>15</v>
      </c>
      <c r="F38" s="40">
        <v>0.99</v>
      </c>
      <c r="G38" s="40">
        <v>0.05</v>
      </c>
      <c r="H38" s="40">
        <v>2.5000000000000001E-2</v>
      </c>
      <c r="I38" s="16" t="s">
        <v>548</v>
      </c>
      <c r="J38" s="16">
        <f t="shared" si="5"/>
        <v>4.8400000000000007</v>
      </c>
      <c r="K38" s="41">
        <v>15</v>
      </c>
      <c r="L38" s="41">
        <v>1.06</v>
      </c>
      <c r="M38" s="41">
        <v>1.5489999999999999</v>
      </c>
      <c r="N38" s="41">
        <v>0.03</v>
      </c>
      <c r="O38" t="s">
        <v>542</v>
      </c>
      <c r="P38" s="16">
        <f t="shared" si="6"/>
        <v>0.49140100000000009</v>
      </c>
      <c r="Q38" s="41">
        <v>15</v>
      </c>
      <c r="R38" s="41">
        <v>1</v>
      </c>
      <c r="S38" s="41">
        <v>2.056</v>
      </c>
      <c r="T38" s="41">
        <v>1</v>
      </c>
      <c r="U38" t="s">
        <v>542</v>
      </c>
      <c r="V38" s="16">
        <f t="shared" si="7"/>
        <v>3.7635999999999982E-2</v>
      </c>
      <c r="W38" s="121">
        <v>1</v>
      </c>
      <c r="X38" s="115">
        <v>15</v>
      </c>
      <c r="Y38" s="115">
        <v>1</v>
      </c>
      <c r="Z38" s="115">
        <v>2</v>
      </c>
      <c r="AA38" s="115">
        <v>1</v>
      </c>
      <c r="AB38" t="s">
        <v>614</v>
      </c>
      <c r="AC38" s="16">
        <f t="shared" si="8"/>
        <v>6.25E-2</v>
      </c>
      <c r="AD38" s="115">
        <v>15</v>
      </c>
      <c r="AE38" s="115">
        <v>1</v>
      </c>
      <c r="AF38" s="115">
        <v>2</v>
      </c>
      <c r="AG38" s="117">
        <v>2E-3</v>
      </c>
      <c r="AH38" t="s">
        <v>542</v>
      </c>
      <c r="AI38" s="16">
        <f t="shared" si="9"/>
        <v>6.25E-2</v>
      </c>
    </row>
    <row r="39" spans="1:35">
      <c r="A39" s="15" t="s">
        <v>344</v>
      </c>
      <c r="B39" s="16">
        <v>14</v>
      </c>
      <c r="C39" s="16">
        <v>1</v>
      </c>
      <c r="D39" s="16">
        <v>2.25</v>
      </c>
      <c r="E39" s="40">
        <v>15</v>
      </c>
      <c r="F39" s="40">
        <v>0.99</v>
      </c>
      <c r="G39" s="40">
        <v>0.05</v>
      </c>
      <c r="H39" s="40">
        <v>2.5000000000000001E-2</v>
      </c>
      <c r="I39" s="16" t="s">
        <v>548</v>
      </c>
      <c r="J39" s="16">
        <f t="shared" si="5"/>
        <v>4.8400000000000007</v>
      </c>
      <c r="K39" s="41">
        <v>15</v>
      </c>
      <c r="L39" s="41">
        <v>1.06</v>
      </c>
      <c r="M39" s="41">
        <v>1.5489999999999999</v>
      </c>
      <c r="N39" s="41">
        <v>0.03</v>
      </c>
      <c r="O39" t="s">
        <v>542</v>
      </c>
      <c r="P39" s="16">
        <f t="shared" si="6"/>
        <v>0.49140100000000009</v>
      </c>
      <c r="Q39" s="41">
        <v>15</v>
      </c>
      <c r="R39" s="41">
        <v>1</v>
      </c>
      <c r="S39" s="41">
        <v>2.056</v>
      </c>
      <c r="T39" s="41">
        <v>1</v>
      </c>
      <c r="U39" t="s">
        <v>542</v>
      </c>
      <c r="V39" s="16">
        <f t="shared" si="7"/>
        <v>3.7635999999999982E-2</v>
      </c>
      <c r="W39" s="121">
        <v>1</v>
      </c>
      <c r="X39" s="115">
        <v>15</v>
      </c>
      <c r="Y39" s="115">
        <v>1</v>
      </c>
      <c r="Z39" s="115">
        <v>2</v>
      </c>
      <c r="AA39" s="115">
        <v>1</v>
      </c>
      <c r="AB39" t="s">
        <v>614</v>
      </c>
      <c r="AC39" s="16">
        <f t="shared" si="8"/>
        <v>6.25E-2</v>
      </c>
      <c r="AD39" s="115">
        <v>15</v>
      </c>
      <c r="AE39" s="115">
        <v>1</v>
      </c>
      <c r="AF39" s="115">
        <v>2</v>
      </c>
      <c r="AG39" s="117">
        <v>2E-3</v>
      </c>
      <c r="AH39" t="s">
        <v>542</v>
      </c>
      <c r="AI39" s="16">
        <f t="shared" si="9"/>
        <v>6.25E-2</v>
      </c>
    </row>
    <row r="40" spans="1:35" ht="25.5">
      <c r="A40" s="17" t="s">
        <v>375</v>
      </c>
      <c r="B40" s="16">
        <v>15</v>
      </c>
      <c r="C40" s="16">
        <v>1</v>
      </c>
      <c r="D40" s="16">
        <v>2.25</v>
      </c>
      <c r="E40" s="40">
        <v>15</v>
      </c>
      <c r="F40" s="40">
        <v>0.99</v>
      </c>
      <c r="G40" s="40">
        <v>0.05</v>
      </c>
      <c r="H40" s="40">
        <v>2.5000000000000001E-2</v>
      </c>
      <c r="I40" s="16" t="s">
        <v>548</v>
      </c>
      <c r="J40" s="16">
        <f t="shared" si="5"/>
        <v>4.8400000000000007</v>
      </c>
      <c r="K40" s="41">
        <v>15</v>
      </c>
      <c r="L40" s="41">
        <v>1.06</v>
      </c>
      <c r="M40" s="41">
        <v>1.5489999999999999</v>
      </c>
      <c r="N40" s="41">
        <v>0.03</v>
      </c>
      <c r="O40" t="s">
        <v>542</v>
      </c>
      <c r="P40" s="16">
        <f t="shared" si="6"/>
        <v>0.49140100000000009</v>
      </c>
      <c r="Q40" s="41">
        <v>15</v>
      </c>
      <c r="R40" s="41">
        <v>1</v>
      </c>
      <c r="S40" s="41">
        <v>2.056</v>
      </c>
      <c r="T40" s="41">
        <v>1</v>
      </c>
      <c r="U40" t="s">
        <v>542</v>
      </c>
      <c r="V40" s="16">
        <f t="shared" si="7"/>
        <v>3.7635999999999982E-2</v>
      </c>
      <c r="W40" s="121">
        <v>1</v>
      </c>
      <c r="X40" s="115">
        <v>15</v>
      </c>
      <c r="Y40" s="115">
        <v>1</v>
      </c>
      <c r="Z40" s="115">
        <v>2</v>
      </c>
      <c r="AA40" s="115">
        <v>1</v>
      </c>
      <c r="AB40" t="s">
        <v>614</v>
      </c>
      <c r="AC40" s="16">
        <f t="shared" si="8"/>
        <v>6.25E-2</v>
      </c>
      <c r="AD40" s="115">
        <v>15</v>
      </c>
      <c r="AE40" s="115">
        <v>1</v>
      </c>
      <c r="AF40" s="115">
        <v>2</v>
      </c>
      <c r="AG40" s="117">
        <v>2E-3</v>
      </c>
      <c r="AH40" t="s">
        <v>542</v>
      </c>
      <c r="AI40" s="16">
        <f t="shared" si="9"/>
        <v>6.25E-2</v>
      </c>
    </row>
    <row r="41" spans="1:35" ht="25.5">
      <c r="A41" s="15" t="s">
        <v>324</v>
      </c>
      <c r="B41" s="16">
        <v>30</v>
      </c>
      <c r="C41" s="16">
        <v>1</v>
      </c>
      <c r="D41" s="16">
        <v>2.25</v>
      </c>
      <c r="E41" s="40">
        <v>15</v>
      </c>
      <c r="F41" s="40">
        <v>0.99</v>
      </c>
      <c r="G41" s="40">
        <v>0.05</v>
      </c>
      <c r="H41" s="40">
        <v>2.5000000000000001E-2</v>
      </c>
      <c r="I41" s="16" t="s">
        <v>548</v>
      </c>
      <c r="J41" s="16">
        <f t="shared" si="5"/>
        <v>4.8400000000000007</v>
      </c>
      <c r="K41" s="41">
        <v>15</v>
      </c>
      <c r="L41" s="41">
        <v>1.06</v>
      </c>
      <c r="M41" s="41">
        <v>1.5489999999999999</v>
      </c>
      <c r="N41" s="41">
        <v>0.03</v>
      </c>
      <c r="O41" t="s">
        <v>542</v>
      </c>
      <c r="P41" s="16">
        <f t="shared" si="6"/>
        <v>0.49140100000000009</v>
      </c>
      <c r="Q41" s="41">
        <v>15</v>
      </c>
      <c r="R41" s="41">
        <v>1</v>
      </c>
      <c r="S41" s="41">
        <v>2.056</v>
      </c>
      <c r="T41" s="41">
        <v>1</v>
      </c>
      <c r="U41" t="s">
        <v>542</v>
      </c>
      <c r="V41" s="16">
        <f t="shared" si="7"/>
        <v>3.7635999999999982E-2</v>
      </c>
      <c r="W41" s="121">
        <v>1</v>
      </c>
      <c r="X41" s="115">
        <v>17</v>
      </c>
      <c r="Y41" s="115">
        <v>1</v>
      </c>
      <c r="Z41" s="115">
        <v>2</v>
      </c>
      <c r="AA41" s="115">
        <v>1</v>
      </c>
      <c r="AB41" t="s">
        <v>614</v>
      </c>
      <c r="AC41" s="16">
        <f t="shared" si="8"/>
        <v>6.25E-2</v>
      </c>
      <c r="AD41" s="115">
        <v>17</v>
      </c>
      <c r="AE41" s="115">
        <v>1</v>
      </c>
      <c r="AF41" s="115">
        <v>2</v>
      </c>
      <c r="AG41" s="117">
        <v>2E-3</v>
      </c>
      <c r="AH41" t="s">
        <v>542</v>
      </c>
      <c r="AI41" s="16">
        <f t="shared" si="9"/>
        <v>6.25E-2</v>
      </c>
    </row>
    <row r="42" spans="1:35">
      <c r="A42" s="17" t="s">
        <v>313</v>
      </c>
      <c r="B42" s="16">
        <v>7</v>
      </c>
      <c r="C42" s="16">
        <v>1</v>
      </c>
      <c r="D42" s="16">
        <v>2.5</v>
      </c>
      <c r="E42" s="40">
        <v>17</v>
      </c>
      <c r="F42" s="40">
        <v>0.99</v>
      </c>
      <c r="G42" s="40">
        <v>0.05</v>
      </c>
      <c r="H42" s="40">
        <v>2.5000000000000001E-2</v>
      </c>
      <c r="I42" s="16" t="s">
        <v>548</v>
      </c>
      <c r="J42" s="16">
        <f t="shared" si="5"/>
        <v>6.0025000000000013</v>
      </c>
      <c r="K42" s="41">
        <v>17</v>
      </c>
      <c r="L42" s="41">
        <v>1.06</v>
      </c>
      <c r="M42" s="41">
        <v>1.5489999999999999</v>
      </c>
      <c r="N42" s="41">
        <v>0.03</v>
      </c>
      <c r="O42" t="s">
        <v>542</v>
      </c>
      <c r="P42" s="16">
        <f t="shared" si="6"/>
        <v>0.90440100000000012</v>
      </c>
      <c r="Q42" s="41">
        <v>17</v>
      </c>
      <c r="R42" s="41">
        <v>1</v>
      </c>
      <c r="S42" s="41">
        <v>2.129</v>
      </c>
      <c r="T42" s="41">
        <v>1</v>
      </c>
      <c r="U42" t="s">
        <v>542</v>
      </c>
      <c r="V42" s="16">
        <f t="shared" si="7"/>
        <v>0.13764099999999999</v>
      </c>
      <c r="W42" s="121">
        <v>1</v>
      </c>
      <c r="X42" s="115">
        <v>17</v>
      </c>
      <c r="Y42" s="115">
        <v>1</v>
      </c>
      <c r="Z42" s="115">
        <v>2</v>
      </c>
      <c r="AA42" s="115">
        <v>1</v>
      </c>
      <c r="AB42" t="s">
        <v>614</v>
      </c>
      <c r="AC42" s="16">
        <f t="shared" si="8"/>
        <v>0.25</v>
      </c>
      <c r="AD42" s="115">
        <v>17</v>
      </c>
      <c r="AE42" s="115">
        <v>1</v>
      </c>
      <c r="AF42" s="115">
        <v>2</v>
      </c>
      <c r="AG42" s="117">
        <v>2E-3</v>
      </c>
      <c r="AH42" t="s">
        <v>542</v>
      </c>
      <c r="AI42" s="16">
        <f t="shared" si="9"/>
        <v>0.25</v>
      </c>
    </row>
    <row r="43" spans="1:35">
      <c r="A43" s="17" t="s">
        <v>335</v>
      </c>
      <c r="B43" s="16">
        <v>9</v>
      </c>
      <c r="C43" s="16">
        <v>1</v>
      </c>
      <c r="D43" s="16">
        <v>2.5</v>
      </c>
      <c r="E43" s="40">
        <v>17</v>
      </c>
      <c r="F43" s="40">
        <v>3</v>
      </c>
      <c r="G43" s="40">
        <v>1.5329999999999999</v>
      </c>
      <c r="H43" s="40">
        <v>1</v>
      </c>
      <c r="I43" s="16" t="s">
        <v>542</v>
      </c>
      <c r="J43" s="16">
        <f t="shared" si="5"/>
        <v>0.93508900000000017</v>
      </c>
      <c r="K43" s="41">
        <v>17</v>
      </c>
      <c r="L43" s="41">
        <v>3</v>
      </c>
      <c r="M43" s="41">
        <v>1.5389999999999999</v>
      </c>
      <c r="N43" s="41">
        <v>0.5</v>
      </c>
      <c r="O43" t="s">
        <v>542</v>
      </c>
      <c r="P43" s="16">
        <f t="shared" si="6"/>
        <v>0.92352100000000015</v>
      </c>
      <c r="Q43" s="41">
        <v>17</v>
      </c>
      <c r="R43" s="41">
        <v>3</v>
      </c>
      <c r="S43" s="41">
        <v>5.2279999999999998</v>
      </c>
      <c r="T43" s="41">
        <v>0.4</v>
      </c>
      <c r="U43" t="s">
        <v>549</v>
      </c>
      <c r="V43" s="16">
        <f t="shared" si="7"/>
        <v>7.4419839999999988</v>
      </c>
      <c r="W43" s="38"/>
      <c r="X43" s="115">
        <v>17</v>
      </c>
      <c r="Y43" s="115">
        <v>3</v>
      </c>
      <c r="Z43" s="115">
        <v>3.5</v>
      </c>
      <c r="AA43" s="115">
        <v>1</v>
      </c>
      <c r="AB43" t="s">
        <v>614</v>
      </c>
      <c r="AC43" s="16">
        <f t="shared" si="8"/>
        <v>1</v>
      </c>
      <c r="AD43" s="115">
        <v>17</v>
      </c>
      <c r="AE43" s="115">
        <v>3</v>
      </c>
      <c r="AF43" s="115">
        <v>5.5</v>
      </c>
      <c r="AG43" s="117">
        <v>2E-3</v>
      </c>
      <c r="AH43" t="s">
        <v>549</v>
      </c>
      <c r="AI43" s="16">
        <f t="shared" si="9"/>
        <v>9</v>
      </c>
    </row>
    <row r="44" spans="1:35">
      <c r="A44" s="15" t="s">
        <v>388</v>
      </c>
      <c r="B44" s="16">
        <v>10</v>
      </c>
      <c r="C44" s="16">
        <v>1</v>
      </c>
      <c r="D44" s="16">
        <v>2.75</v>
      </c>
      <c r="E44" s="40">
        <v>17</v>
      </c>
      <c r="F44" s="40">
        <v>0.99</v>
      </c>
      <c r="G44" s="40">
        <v>0.05</v>
      </c>
      <c r="H44" s="40">
        <v>2.5000000000000001E-2</v>
      </c>
      <c r="I44" s="16" t="s">
        <v>548</v>
      </c>
      <c r="J44" s="16">
        <f t="shared" si="5"/>
        <v>7.2900000000000009</v>
      </c>
      <c r="K44" s="41">
        <v>17</v>
      </c>
      <c r="L44" s="41">
        <v>1.06</v>
      </c>
      <c r="M44" s="41">
        <v>1.5489999999999999</v>
      </c>
      <c r="N44" s="41">
        <v>0.03</v>
      </c>
      <c r="O44" t="s">
        <v>542</v>
      </c>
      <c r="P44" s="16">
        <f t="shared" si="6"/>
        <v>1.4424010000000003</v>
      </c>
      <c r="Q44" s="41">
        <v>17</v>
      </c>
      <c r="R44" s="41">
        <v>1</v>
      </c>
      <c r="S44" s="41">
        <v>2.129</v>
      </c>
      <c r="T44" s="41">
        <v>1</v>
      </c>
      <c r="U44" t="s">
        <v>542</v>
      </c>
      <c r="V44" s="16">
        <f t="shared" si="7"/>
        <v>0.38564100000000001</v>
      </c>
      <c r="W44" s="121">
        <v>1</v>
      </c>
      <c r="X44" s="115">
        <v>17</v>
      </c>
      <c r="Y44" s="115">
        <v>1</v>
      </c>
      <c r="Z44" s="115">
        <v>2</v>
      </c>
      <c r="AA44" s="115">
        <v>1</v>
      </c>
      <c r="AB44" t="s">
        <v>614</v>
      </c>
      <c r="AC44" s="16">
        <f t="shared" si="8"/>
        <v>0.5625</v>
      </c>
      <c r="AD44" s="115">
        <v>17</v>
      </c>
      <c r="AE44" s="115">
        <v>1</v>
      </c>
      <c r="AF44" s="115">
        <v>2</v>
      </c>
      <c r="AG44" s="117">
        <v>2E-3</v>
      </c>
      <c r="AH44" t="s">
        <v>542</v>
      </c>
      <c r="AI44" s="16">
        <f t="shared" si="9"/>
        <v>0.5625</v>
      </c>
    </row>
    <row r="45" spans="1:35" ht="25.5">
      <c r="A45" s="15" t="s">
        <v>285</v>
      </c>
      <c r="B45" s="16">
        <v>17</v>
      </c>
      <c r="C45" s="16">
        <v>1</v>
      </c>
      <c r="D45" s="16">
        <v>2.75</v>
      </c>
      <c r="E45" s="40">
        <v>17</v>
      </c>
      <c r="F45" s="40">
        <v>0.99</v>
      </c>
      <c r="G45" s="40">
        <v>0.05</v>
      </c>
      <c r="H45" s="40">
        <v>2.5000000000000001E-2</v>
      </c>
      <c r="I45" s="16" t="s">
        <v>548</v>
      </c>
      <c r="J45" s="16">
        <f t="shared" si="5"/>
        <v>7.2900000000000009</v>
      </c>
      <c r="K45" s="41">
        <v>17</v>
      </c>
      <c r="L45" s="41">
        <v>1.06</v>
      </c>
      <c r="M45" s="41">
        <v>1.5489999999999999</v>
      </c>
      <c r="N45" s="41">
        <v>0.03</v>
      </c>
      <c r="O45" t="s">
        <v>542</v>
      </c>
      <c r="P45" s="16">
        <f t="shared" si="6"/>
        <v>1.4424010000000003</v>
      </c>
      <c r="Q45" s="41">
        <v>17</v>
      </c>
      <c r="R45" s="41">
        <v>1</v>
      </c>
      <c r="S45" s="41">
        <v>2.129</v>
      </c>
      <c r="T45" s="41">
        <v>1</v>
      </c>
      <c r="U45" t="s">
        <v>542</v>
      </c>
      <c r="V45" s="16">
        <f t="shared" si="7"/>
        <v>0.38564100000000001</v>
      </c>
      <c r="W45" s="121">
        <v>1</v>
      </c>
      <c r="X45" s="115">
        <v>17</v>
      </c>
      <c r="Y45" s="115">
        <v>1</v>
      </c>
      <c r="Z45" s="115">
        <v>2</v>
      </c>
      <c r="AA45" s="115">
        <v>1</v>
      </c>
      <c r="AB45" t="s">
        <v>614</v>
      </c>
      <c r="AC45" s="16">
        <f t="shared" si="8"/>
        <v>0.5625</v>
      </c>
      <c r="AD45" s="115">
        <v>17</v>
      </c>
      <c r="AE45" s="115">
        <v>1</v>
      </c>
      <c r="AF45" s="115">
        <v>2</v>
      </c>
      <c r="AG45" s="117">
        <v>2E-3</v>
      </c>
      <c r="AH45" t="s">
        <v>542</v>
      </c>
      <c r="AI45" s="16">
        <f t="shared" si="9"/>
        <v>0.5625</v>
      </c>
    </row>
    <row r="46" spans="1:35" ht="25.5">
      <c r="A46" s="15" t="s">
        <v>309</v>
      </c>
      <c r="B46" s="16">
        <v>20</v>
      </c>
      <c r="C46" s="16">
        <v>2</v>
      </c>
      <c r="D46" s="16">
        <v>2.75</v>
      </c>
      <c r="E46" s="40">
        <v>17</v>
      </c>
      <c r="F46" s="40">
        <v>0.99</v>
      </c>
      <c r="G46" s="40">
        <v>0.05</v>
      </c>
      <c r="H46" s="40">
        <v>2.5000000000000001E-2</v>
      </c>
      <c r="I46" s="16" t="s">
        <v>548</v>
      </c>
      <c r="J46" s="16">
        <f t="shared" si="5"/>
        <v>7.2900000000000009</v>
      </c>
      <c r="K46" s="41">
        <v>17</v>
      </c>
      <c r="L46" s="41">
        <v>1.06</v>
      </c>
      <c r="M46" s="41">
        <v>1.5489999999999999</v>
      </c>
      <c r="N46" s="41">
        <v>0.03</v>
      </c>
      <c r="O46" t="s">
        <v>542</v>
      </c>
      <c r="P46" s="16">
        <f t="shared" si="6"/>
        <v>1.4424010000000003</v>
      </c>
      <c r="Q46" s="41">
        <v>17</v>
      </c>
      <c r="R46" s="41">
        <v>1</v>
      </c>
      <c r="S46" s="41">
        <v>2.129</v>
      </c>
      <c r="T46" s="41">
        <v>1</v>
      </c>
      <c r="U46" t="s">
        <v>542</v>
      </c>
      <c r="V46" s="16">
        <f t="shared" si="7"/>
        <v>0.38564100000000001</v>
      </c>
      <c r="W46" s="121">
        <v>1</v>
      </c>
      <c r="X46" s="115">
        <v>17</v>
      </c>
      <c r="Y46" s="115">
        <v>1</v>
      </c>
      <c r="Z46" s="115">
        <v>2</v>
      </c>
      <c r="AA46" s="115">
        <v>1</v>
      </c>
      <c r="AB46" t="s">
        <v>614</v>
      </c>
      <c r="AC46" s="16">
        <f t="shared" si="8"/>
        <v>0.5625</v>
      </c>
      <c r="AD46" s="115">
        <v>17</v>
      </c>
      <c r="AE46" s="115">
        <v>1</v>
      </c>
      <c r="AF46" s="115">
        <v>2</v>
      </c>
      <c r="AG46" s="117">
        <v>2E-3</v>
      </c>
      <c r="AH46" t="s">
        <v>542</v>
      </c>
      <c r="AI46" s="16">
        <f t="shared" si="9"/>
        <v>0.5625</v>
      </c>
    </row>
    <row r="47" spans="1:35">
      <c r="A47" s="16" t="s">
        <v>610</v>
      </c>
      <c r="B47" s="16"/>
      <c r="C47" s="16"/>
      <c r="D47" s="16">
        <f>AVERAGE(D36:D46)</f>
        <v>2.4318181818181817</v>
      </c>
      <c r="E47" s="40">
        <v>17</v>
      </c>
      <c r="F47" s="40">
        <v>0.99</v>
      </c>
      <c r="G47" s="40">
        <v>0.05</v>
      </c>
      <c r="H47" s="40">
        <v>2.5000000000000001E-2</v>
      </c>
      <c r="I47" s="16" t="s">
        <v>548</v>
      </c>
      <c r="J47" s="16">
        <f t="shared" si="5"/>
        <v>5.6730578512396699</v>
      </c>
      <c r="K47" s="41">
        <v>17</v>
      </c>
      <c r="L47" s="41">
        <v>1.06</v>
      </c>
      <c r="M47" s="41">
        <v>1.5489999999999999</v>
      </c>
      <c r="N47" s="41">
        <v>0.03</v>
      </c>
      <c r="O47" t="s">
        <v>542</v>
      </c>
      <c r="P47" s="16">
        <f t="shared" si="6"/>
        <v>0.77936794214876015</v>
      </c>
      <c r="Q47" s="41">
        <v>17</v>
      </c>
      <c r="R47" s="41">
        <v>1</v>
      </c>
      <c r="S47" s="41">
        <v>2.129</v>
      </c>
      <c r="T47" s="41">
        <v>1</v>
      </c>
      <c r="U47" t="s">
        <v>542</v>
      </c>
      <c r="V47" s="16">
        <f t="shared" si="7"/>
        <v>9.1698851239669324E-2</v>
      </c>
      <c r="W47" s="38"/>
      <c r="X47" s="115">
        <v>9</v>
      </c>
      <c r="Y47" s="115">
        <v>1</v>
      </c>
      <c r="Z47" s="115">
        <v>3.5</v>
      </c>
      <c r="AA47" s="115">
        <v>1</v>
      </c>
      <c r="AB47" t="s">
        <v>614</v>
      </c>
      <c r="AC47" s="16">
        <f t="shared" si="8"/>
        <v>1.1410123966942152</v>
      </c>
      <c r="AD47" s="115">
        <v>9</v>
      </c>
      <c r="AE47" s="115">
        <v>1</v>
      </c>
      <c r="AF47" s="115">
        <v>5.5</v>
      </c>
      <c r="AG47" s="117">
        <v>2E-3</v>
      </c>
      <c r="AH47" t="s">
        <v>549</v>
      </c>
      <c r="AI47" s="16">
        <f t="shared" si="9"/>
        <v>9.4137396694214885</v>
      </c>
    </row>
    <row r="48" spans="1:35">
      <c r="A48" s="15" t="s">
        <v>372</v>
      </c>
      <c r="B48" s="16">
        <v>6</v>
      </c>
      <c r="C48" s="16">
        <v>1</v>
      </c>
      <c r="D48" s="16">
        <v>3.25</v>
      </c>
      <c r="E48" s="40">
        <v>18</v>
      </c>
      <c r="F48" s="40">
        <v>1.08</v>
      </c>
      <c r="G48" s="40">
        <v>1.5489999999999999</v>
      </c>
      <c r="H48" s="40">
        <v>0.04</v>
      </c>
      <c r="I48" s="16" t="s">
        <v>542</v>
      </c>
      <c r="J48" s="16">
        <f t="shared" si="5"/>
        <v>2.8934010000000003</v>
      </c>
      <c r="K48" s="41">
        <v>18</v>
      </c>
      <c r="L48" s="41">
        <v>1.06</v>
      </c>
      <c r="M48" s="41">
        <v>1.5489999999999999</v>
      </c>
      <c r="N48" s="41">
        <v>0.03</v>
      </c>
      <c r="O48" t="s">
        <v>542</v>
      </c>
      <c r="P48" s="16">
        <f t="shared" si="6"/>
        <v>2.8934010000000003</v>
      </c>
      <c r="Q48" s="41">
        <v>18</v>
      </c>
      <c r="R48" s="41">
        <v>1</v>
      </c>
      <c r="S48" s="41">
        <v>2.2069999999999999</v>
      </c>
      <c r="T48" s="41">
        <v>0.5</v>
      </c>
      <c r="U48" t="s">
        <v>542</v>
      </c>
      <c r="V48" s="16">
        <f t="shared" si="7"/>
        <v>1.0878490000000003</v>
      </c>
      <c r="W48" s="121">
        <v>1</v>
      </c>
      <c r="X48" s="115">
        <v>18</v>
      </c>
      <c r="Y48" s="115">
        <v>1</v>
      </c>
      <c r="Z48" s="115">
        <v>2</v>
      </c>
      <c r="AA48" s="115">
        <v>1</v>
      </c>
      <c r="AB48" t="s">
        <v>614</v>
      </c>
      <c r="AC48" s="16">
        <f t="shared" si="8"/>
        <v>1.5625</v>
      </c>
      <c r="AD48" s="115">
        <v>18</v>
      </c>
      <c r="AE48" s="115">
        <v>1</v>
      </c>
      <c r="AF48" s="115">
        <v>2</v>
      </c>
      <c r="AG48" s="117">
        <v>2E-3</v>
      </c>
      <c r="AH48" t="s">
        <v>542</v>
      </c>
      <c r="AI48" s="16">
        <f t="shared" si="9"/>
        <v>1.5625</v>
      </c>
    </row>
    <row r="49" spans="1:35">
      <c r="A49" s="17" t="s">
        <v>343</v>
      </c>
      <c r="B49" s="16">
        <v>9</v>
      </c>
      <c r="C49" s="16">
        <v>2</v>
      </c>
      <c r="D49" s="16">
        <v>3</v>
      </c>
      <c r="E49" s="40">
        <v>18</v>
      </c>
      <c r="F49" s="40">
        <v>1.08</v>
      </c>
      <c r="G49" s="40">
        <v>1.5489999999999999</v>
      </c>
      <c r="H49" s="40">
        <v>0.04</v>
      </c>
      <c r="I49" s="16" t="s">
        <v>542</v>
      </c>
      <c r="J49" s="16">
        <f t="shared" si="5"/>
        <v>2.1054010000000001</v>
      </c>
      <c r="K49" s="41">
        <v>18</v>
      </c>
      <c r="L49" s="41">
        <v>1.06</v>
      </c>
      <c r="M49" s="41">
        <v>1.5489999999999999</v>
      </c>
      <c r="N49" s="41">
        <v>0.03</v>
      </c>
      <c r="O49" t="s">
        <v>542</v>
      </c>
      <c r="P49" s="16">
        <f t="shared" si="6"/>
        <v>2.1054010000000001</v>
      </c>
      <c r="Q49" s="41">
        <v>18</v>
      </c>
      <c r="R49" s="41">
        <v>1</v>
      </c>
      <c r="S49" s="41">
        <v>2.2069999999999999</v>
      </c>
      <c r="T49" s="41">
        <v>0.5</v>
      </c>
      <c r="U49" t="s">
        <v>542</v>
      </c>
      <c r="V49" s="16">
        <f t="shared" si="7"/>
        <v>0.62884900000000021</v>
      </c>
      <c r="W49" s="121">
        <v>1</v>
      </c>
      <c r="X49" s="115">
        <v>18</v>
      </c>
      <c r="Y49" s="115">
        <v>1</v>
      </c>
      <c r="Z49" s="115">
        <v>2</v>
      </c>
      <c r="AA49" s="115">
        <v>1</v>
      </c>
      <c r="AB49" t="s">
        <v>614</v>
      </c>
      <c r="AC49" s="16">
        <f t="shared" si="8"/>
        <v>1</v>
      </c>
      <c r="AD49" s="115">
        <v>18</v>
      </c>
      <c r="AE49" s="115">
        <v>1</v>
      </c>
      <c r="AF49" s="115">
        <v>2</v>
      </c>
      <c r="AG49" s="117">
        <v>2E-3</v>
      </c>
      <c r="AH49" t="s">
        <v>542</v>
      </c>
      <c r="AI49" s="16">
        <f t="shared" si="9"/>
        <v>1</v>
      </c>
    </row>
    <row r="50" spans="1:35" ht="25.5">
      <c r="A50" s="17" t="s">
        <v>350</v>
      </c>
      <c r="B50" s="16">
        <v>17</v>
      </c>
      <c r="C50" s="16">
        <v>1</v>
      </c>
      <c r="D50" s="16">
        <v>3</v>
      </c>
      <c r="E50" s="40">
        <v>18</v>
      </c>
      <c r="F50" s="40">
        <v>1.08</v>
      </c>
      <c r="G50" s="40">
        <v>1.5489999999999999</v>
      </c>
      <c r="H50" s="40">
        <v>0.04</v>
      </c>
      <c r="I50" s="16" t="s">
        <v>542</v>
      </c>
      <c r="J50" s="16">
        <f t="shared" si="5"/>
        <v>2.1054010000000001</v>
      </c>
      <c r="K50" s="41">
        <v>18</v>
      </c>
      <c r="L50" s="41">
        <v>1.06</v>
      </c>
      <c r="M50" s="41">
        <v>1.5489999999999999</v>
      </c>
      <c r="N50" s="41">
        <v>0.03</v>
      </c>
      <c r="O50" t="s">
        <v>542</v>
      </c>
      <c r="P50" s="16">
        <f t="shared" si="6"/>
        <v>2.1054010000000001</v>
      </c>
      <c r="Q50" s="41">
        <v>18</v>
      </c>
      <c r="R50" s="41">
        <v>1</v>
      </c>
      <c r="S50" s="41">
        <v>2.2069999999999999</v>
      </c>
      <c r="T50" s="41">
        <v>0.5</v>
      </c>
      <c r="U50" t="s">
        <v>542</v>
      </c>
      <c r="V50" s="16">
        <f t="shared" si="7"/>
        <v>0.62884900000000021</v>
      </c>
      <c r="W50" s="121">
        <v>1</v>
      </c>
      <c r="X50" s="115">
        <v>18</v>
      </c>
      <c r="Y50" s="115">
        <v>1</v>
      </c>
      <c r="Z50" s="115">
        <v>2</v>
      </c>
      <c r="AA50" s="115">
        <v>1</v>
      </c>
      <c r="AB50" t="s">
        <v>614</v>
      </c>
      <c r="AC50" s="16">
        <f t="shared" si="8"/>
        <v>1</v>
      </c>
      <c r="AD50" s="115">
        <v>18</v>
      </c>
      <c r="AE50" s="115">
        <v>1</v>
      </c>
      <c r="AF50" s="115">
        <v>2</v>
      </c>
      <c r="AG50" s="117">
        <v>2E-3</v>
      </c>
      <c r="AH50" t="s">
        <v>542</v>
      </c>
      <c r="AI50" s="16">
        <f t="shared" si="9"/>
        <v>1</v>
      </c>
    </row>
    <row r="51" spans="1:35" ht="25.5">
      <c r="A51" s="17" t="s">
        <v>341</v>
      </c>
      <c r="B51" s="16">
        <v>22</v>
      </c>
      <c r="C51" s="16">
        <v>2</v>
      </c>
      <c r="D51" s="16">
        <v>3</v>
      </c>
      <c r="E51" s="40">
        <v>18</v>
      </c>
      <c r="F51" s="40">
        <v>3</v>
      </c>
      <c r="G51" s="40">
        <v>1.5369999999999999</v>
      </c>
      <c r="H51" s="40">
        <v>1</v>
      </c>
      <c r="I51" s="16" t="s">
        <v>542</v>
      </c>
      <c r="J51" s="16">
        <f t="shared" si="5"/>
        <v>2.1403690000000002</v>
      </c>
      <c r="K51" s="41">
        <v>18</v>
      </c>
      <c r="L51" s="41">
        <v>3</v>
      </c>
      <c r="M51" s="41">
        <v>1.542</v>
      </c>
      <c r="N51" s="41">
        <v>0.33300000000000002</v>
      </c>
      <c r="O51" t="s">
        <v>542</v>
      </c>
      <c r="P51" s="16">
        <f t="shared" si="6"/>
        <v>2.1257639999999998</v>
      </c>
      <c r="Q51" s="41">
        <v>18</v>
      </c>
      <c r="R51" s="41">
        <v>3</v>
      </c>
      <c r="S51" s="41">
        <v>5.3040000000000003</v>
      </c>
      <c r="T51" s="41">
        <v>0.6</v>
      </c>
      <c r="U51" t="s">
        <v>549</v>
      </c>
      <c r="V51" s="16">
        <f t="shared" si="7"/>
        <v>5.3084160000000011</v>
      </c>
      <c r="W51" s="38"/>
      <c r="X51" s="115">
        <v>18</v>
      </c>
      <c r="Y51" s="115">
        <v>3</v>
      </c>
      <c r="Z51" s="115">
        <v>3.5</v>
      </c>
      <c r="AA51" s="115">
        <v>1</v>
      </c>
      <c r="AB51" t="s">
        <v>614</v>
      </c>
      <c r="AC51" s="16">
        <f t="shared" si="8"/>
        <v>0.25</v>
      </c>
      <c r="AD51" s="115">
        <v>18</v>
      </c>
      <c r="AE51" s="115">
        <v>3</v>
      </c>
      <c r="AF51" s="115">
        <v>5.5</v>
      </c>
      <c r="AG51" s="117">
        <v>2E-3</v>
      </c>
      <c r="AH51" t="s">
        <v>549</v>
      </c>
      <c r="AI51" s="16">
        <f t="shared" si="9"/>
        <v>6.25</v>
      </c>
    </row>
    <row r="52" spans="1:35">
      <c r="A52" s="17" t="s">
        <v>286</v>
      </c>
      <c r="B52" s="16">
        <v>11</v>
      </c>
      <c r="C52" s="16">
        <v>1</v>
      </c>
      <c r="D52" s="16">
        <v>3.25</v>
      </c>
      <c r="E52" s="40">
        <v>19</v>
      </c>
      <c r="F52" s="40">
        <v>1.08</v>
      </c>
      <c r="G52" s="40">
        <v>1.5489999999999999</v>
      </c>
      <c r="H52" s="40">
        <v>0.04</v>
      </c>
      <c r="I52" s="16" t="s">
        <v>542</v>
      </c>
      <c r="J52" s="16">
        <f t="shared" si="5"/>
        <v>2.8934010000000003</v>
      </c>
      <c r="K52" s="41">
        <v>19</v>
      </c>
      <c r="L52" s="41">
        <v>1.06</v>
      </c>
      <c r="M52" s="41">
        <v>1.5489999999999999</v>
      </c>
      <c r="N52" s="41">
        <v>0.03</v>
      </c>
      <c r="O52" t="s">
        <v>542</v>
      </c>
      <c r="P52" s="16">
        <f t="shared" si="6"/>
        <v>2.8934010000000003</v>
      </c>
      <c r="Q52" s="41">
        <v>19</v>
      </c>
      <c r="R52" s="41">
        <v>1</v>
      </c>
      <c r="S52" s="41">
        <v>2.1160000000000001</v>
      </c>
      <c r="T52" s="41">
        <v>0.8</v>
      </c>
      <c r="U52" t="s">
        <v>542</v>
      </c>
      <c r="V52" s="16">
        <f t="shared" si="7"/>
        <v>1.2859559999999999</v>
      </c>
      <c r="W52" s="121">
        <v>1</v>
      </c>
      <c r="X52" s="115">
        <v>19</v>
      </c>
      <c r="Y52" s="115">
        <v>1</v>
      </c>
      <c r="Z52" s="115">
        <v>2</v>
      </c>
      <c r="AA52" s="115">
        <v>1</v>
      </c>
      <c r="AB52" t="s">
        <v>614</v>
      </c>
      <c r="AC52" s="16">
        <f t="shared" si="8"/>
        <v>1.5625</v>
      </c>
      <c r="AD52" s="115">
        <v>19</v>
      </c>
      <c r="AE52" s="115">
        <v>1</v>
      </c>
      <c r="AF52" s="115">
        <v>2</v>
      </c>
      <c r="AG52" s="117">
        <v>2E-3</v>
      </c>
      <c r="AH52" t="s">
        <v>542</v>
      </c>
      <c r="AI52" s="16">
        <f t="shared" si="9"/>
        <v>1.5625</v>
      </c>
    </row>
    <row r="53" spans="1:35">
      <c r="A53" s="15" t="s">
        <v>311</v>
      </c>
      <c r="B53" s="16">
        <v>8</v>
      </c>
      <c r="C53" s="16">
        <v>1</v>
      </c>
      <c r="D53" s="16">
        <v>3.5</v>
      </c>
      <c r="E53" s="40">
        <v>20</v>
      </c>
      <c r="F53" s="40">
        <v>2</v>
      </c>
      <c r="G53" s="40">
        <v>1.5389999999999999</v>
      </c>
      <c r="H53" s="40">
        <v>0.5</v>
      </c>
      <c r="I53" s="16" t="s">
        <v>542</v>
      </c>
      <c r="J53" s="16">
        <f t="shared" si="5"/>
        <v>3.8455210000000002</v>
      </c>
      <c r="K53" s="41">
        <v>20.04</v>
      </c>
      <c r="L53" s="41">
        <v>2</v>
      </c>
      <c r="M53" s="41">
        <v>1.55</v>
      </c>
      <c r="N53" s="41">
        <v>8.0000000000000002E-3</v>
      </c>
      <c r="O53" t="s">
        <v>542</v>
      </c>
      <c r="P53" s="16">
        <f t="shared" si="6"/>
        <v>3.8024999999999998</v>
      </c>
      <c r="Q53" s="41">
        <v>20</v>
      </c>
      <c r="R53" s="41">
        <v>2</v>
      </c>
      <c r="S53" s="41">
        <v>5.5</v>
      </c>
      <c r="T53" s="41">
        <v>1E-3</v>
      </c>
      <c r="U53" t="s">
        <v>585</v>
      </c>
      <c r="V53" s="16">
        <f t="shared" si="7"/>
        <v>4</v>
      </c>
      <c r="W53" s="38"/>
      <c r="X53" s="115">
        <v>20</v>
      </c>
      <c r="Y53" s="115">
        <v>2</v>
      </c>
      <c r="Z53" s="115">
        <v>2</v>
      </c>
      <c r="AA53" s="115">
        <v>1</v>
      </c>
      <c r="AB53" t="s">
        <v>542</v>
      </c>
      <c r="AC53" s="16">
        <f t="shared" si="8"/>
        <v>2.25</v>
      </c>
      <c r="AD53" s="115">
        <v>20</v>
      </c>
      <c r="AE53" s="115">
        <v>2</v>
      </c>
      <c r="AF53" s="115">
        <v>1.75</v>
      </c>
      <c r="AG53" s="117">
        <v>0.5</v>
      </c>
      <c r="AH53" t="s">
        <v>542</v>
      </c>
      <c r="AI53" s="16">
        <f t="shared" si="9"/>
        <v>3.0625</v>
      </c>
    </row>
    <row r="54" spans="1:35">
      <c r="A54" s="15" t="s">
        <v>328</v>
      </c>
      <c r="B54" s="16">
        <v>11</v>
      </c>
      <c r="C54" s="16">
        <v>1</v>
      </c>
      <c r="D54" s="16">
        <v>3.5</v>
      </c>
      <c r="E54" s="40">
        <v>20</v>
      </c>
      <c r="F54" s="40">
        <v>1.08</v>
      </c>
      <c r="G54" s="40">
        <v>1.5489999999999999</v>
      </c>
      <c r="H54" s="40">
        <v>0.04</v>
      </c>
      <c r="I54" s="16" t="s">
        <v>542</v>
      </c>
      <c r="J54" s="16">
        <f t="shared" si="5"/>
        <v>3.8064010000000001</v>
      </c>
      <c r="K54" s="41">
        <v>20.04</v>
      </c>
      <c r="L54" s="41">
        <v>1</v>
      </c>
      <c r="M54" s="41">
        <v>1.55</v>
      </c>
      <c r="N54" s="41">
        <v>8.0000000000000002E-3</v>
      </c>
      <c r="O54" t="s">
        <v>542</v>
      </c>
      <c r="P54" s="16">
        <f t="shared" si="6"/>
        <v>3.8024999999999998</v>
      </c>
      <c r="Q54" s="41">
        <v>20</v>
      </c>
      <c r="R54" s="41">
        <v>1</v>
      </c>
      <c r="S54" s="41">
        <v>2.056</v>
      </c>
      <c r="T54" s="41">
        <v>1</v>
      </c>
      <c r="U54" t="s">
        <v>542</v>
      </c>
      <c r="V54" s="16">
        <f t="shared" si="7"/>
        <v>2.0851359999999999</v>
      </c>
      <c r="W54" s="121">
        <v>1</v>
      </c>
      <c r="X54" s="115">
        <v>20</v>
      </c>
      <c r="Y54" s="115">
        <v>1</v>
      </c>
      <c r="Z54" s="115">
        <v>2</v>
      </c>
      <c r="AA54" s="115">
        <v>1</v>
      </c>
      <c r="AB54" t="s">
        <v>614</v>
      </c>
      <c r="AC54" s="16">
        <f t="shared" si="8"/>
        <v>2.25</v>
      </c>
      <c r="AD54" s="115">
        <v>20</v>
      </c>
      <c r="AE54" s="115">
        <v>1</v>
      </c>
      <c r="AF54" s="115">
        <v>2</v>
      </c>
      <c r="AG54" s="117">
        <v>2E-3</v>
      </c>
      <c r="AH54" t="s">
        <v>542</v>
      </c>
      <c r="AI54" s="16">
        <f t="shared" si="9"/>
        <v>2.25</v>
      </c>
    </row>
    <row r="55" spans="1:35" ht="25.5">
      <c r="A55" s="17" t="s">
        <v>124</v>
      </c>
      <c r="B55" s="16">
        <v>17</v>
      </c>
      <c r="C55" s="16">
        <v>3</v>
      </c>
      <c r="D55" s="16">
        <v>3.5</v>
      </c>
      <c r="E55" s="40">
        <v>21</v>
      </c>
      <c r="F55" s="40">
        <v>1.08</v>
      </c>
      <c r="G55" s="40">
        <v>1.5489999999999999</v>
      </c>
      <c r="H55" s="40">
        <v>0.04</v>
      </c>
      <c r="I55" s="16" t="s">
        <v>542</v>
      </c>
      <c r="J55" s="16">
        <f t="shared" si="5"/>
        <v>3.8064010000000001</v>
      </c>
      <c r="K55" s="41">
        <v>21</v>
      </c>
      <c r="L55" s="41">
        <v>1.06</v>
      </c>
      <c r="M55" s="41">
        <v>1.5489999999999999</v>
      </c>
      <c r="N55" s="41">
        <v>0.03</v>
      </c>
      <c r="O55" t="s">
        <v>542</v>
      </c>
      <c r="P55" s="16">
        <f t="shared" si="6"/>
        <v>3.8064010000000001</v>
      </c>
      <c r="Q55" s="41">
        <v>21</v>
      </c>
      <c r="R55" s="41">
        <v>1</v>
      </c>
      <c r="S55" s="41">
        <v>2.056</v>
      </c>
      <c r="T55" s="41">
        <v>1</v>
      </c>
      <c r="U55" t="s">
        <v>542</v>
      </c>
      <c r="V55" s="16">
        <f t="shared" si="7"/>
        <v>2.0851359999999999</v>
      </c>
      <c r="W55" s="121">
        <v>1</v>
      </c>
      <c r="X55" s="115">
        <v>21</v>
      </c>
      <c r="Y55" s="115">
        <v>1</v>
      </c>
      <c r="Z55" s="115">
        <v>2</v>
      </c>
      <c r="AA55" s="115">
        <v>1</v>
      </c>
      <c r="AB55" t="s">
        <v>616</v>
      </c>
      <c r="AC55" s="16">
        <f t="shared" si="8"/>
        <v>2.25</v>
      </c>
      <c r="AD55" s="115">
        <v>21</v>
      </c>
      <c r="AE55" s="115">
        <v>1</v>
      </c>
      <c r="AF55" s="115">
        <v>2</v>
      </c>
      <c r="AG55" s="117">
        <v>2E-3</v>
      </c>
      <c r="AH55" t="s">
        <v>542</v>
      </c>
      <c r="AI55" s="16">
        <f t="shared" si="9"/>
        <v>2.25</v>
      </c>
    </row>
    <row r="56" spans="1:35" ht="25.5">
      <c r="A56" s="15" t="s">
        <v>346</v>
      </c>
      <c r="B56" s="16">
        <v>23</v>
      </c>
      <c r="C56" s="16">
        <v>1</v>
      </c>
      <c r="D56" s="16">
        <v>3.5</v>
      </c>
      <c r="E56" s="40">
        <v>21</v>
      </c>
      <c r="F56" s="40">
        <v>1.08</v>
      </c>
      <c r="G56" s="40">
        <v>1.5489999999999999</v>
      </c>
      <c r="H56" s="40">
        <v>0.04</v>
      </c>
      <c r="I56" s="16" t="s">
        <v>542</v>
      </c>
      <c r="J56" s="16">
        <f t="shared" si="5"/>
        <v>3.8064010000000001</v>
      </c>
      <c r="K56" s="41">
        <v>21</v>
      </c>
      <c r="L56" s="41">
        <v>1.06</v>
      </c>
      <c r="M56" s="41">
        <v>1.5489999999999999</v>
      </c>
      <c r="N56" s="41">
        <v>0.03</v>
      </c>
      <c r="O56" t="s">
        <v>542</v>
      </c>
      <c r="P56" s="16">
        <f t="shared" si="6"/>
        <v>3.8064010000000001</v>
      </c>
      <c r="Q56" s="41">
        <v>21</v>
      </c>
      <c r="R56" s="41">
        <v>1</v>
      </c>
      <c r="S56" s="41">
        <v>2.056</v>
      </c>
      <c r="T56" s="41">
        <v>1</v>
      </c>
      <c r="U56" t="s">
        <v>542</v>
      </c>
      <c r="V56" s="16">
        <f t="shared" si="7"/>
        <v>2.0851359999999999</v>
      </c>
      <c r="W56" s="121">
        <v>1</v>
      </c>
      <c r="X56" s="115">
        <v>21</v>
      </c>
      <c r="Y56" s="115">
        <v>1</v>
      </c>
      <c r="Z56" s="115">
        <v>2</v>
      </c>
      <c r="AA56" s="115">
        <v>1</v>
      </c>
      <c r="AB56" t="s">
        <v>616</v>
      </c>
      <c r="AC56" s="16">
        <f t="shared" si="8"/>
        <v>2.25</v>
      </c>
      <c r="AD56" s="115">
        <v>21</v>
      </c>
      <c r="AE56" s="115">
        <v>1</v>
      </c>
      <c r="AF56" s="115">
        <v>2</v>
      </c>
      <c r="AG56" s="117">
        <v>2E-3</v>
      </c>
      <c r="AH56" t="s">
        <v>542</v>
      </c>
      <c r="AI56" s="16">
        <f t="shared" si="9"/>
        <v>2.25</v>
      </c>
    </row>
    <row r="57" spans="1:35">
      <c r="A57" s="17" t="s">
        <v>383</v>
      </c>
      <c r="B57" s="16">
        <v>6</v>
      </c>
      <c r="C57" s="16">
        <v>1</v>
      </c>
      <c r="D57" s="16">
        <v>4</v>
      </c>
      <c r="E57" s="40">
        <v>22</v>
      </c>
      <c r="F57" s="40">
        <v>2</v>
      </c>
      <c r="G57" s="40">
        <v>1.5389999999999999</v>
      </c>
      <c r="H57" s="40">
        <v>0.5</v>
      </c>
      <c r="I57" s="16" t="s">
        <v>542</v>
      </c>
      <c r="J57" s="16">
        <f t="shared" si="5"/>
        <v>6.0565210000000018</v>
      </c>
      <c r="K57" s="41">
        <v>22</v>
      </c>
      <c r="L57" s="41">
        <v>2</v>
      </c>
      <c r="M57" s="41">
        <v>1.5409999999999999</v>
      </c>
      <c r="N57" s="41">
        <v>0.4</v>
      </c>
      <c r="O57" t="s">
        <v>542</v>
      </c>
      <c r="P57" s="16">
        <f t="shared" si="6"/>
        <v>6.0466810000000004</v>
      </c>
      <c r="Q57" s="41">
        <v>22</v>
      </c>
      <c r="R57" s="41">
        <v>2</v>
      </c>
      <c r="S57" s="41">
        <v>5.5</v>
      </c>
      <c r="T57" s="41">
        <v>1E-3</v>
      </c>
      <c r="U57" t="s">
        <v>585</v>
      </c>
      <c r="V57" s="16">
        <f t="shared" si="7"/>
        <v>2.25</v>
      </c>
      <c r="W57" s="38"/>
      <c r="X57" s="115">
        <v>22</v>
      </c>
      <c r="Y57" s="115">
        <v>2</v>
      </c>
      <c r="Z57" s="115">
        <v>2</v>
      </c>
      <c r="AA57" s="115">
        <v>1</v>
      </c>
      <c r="AB57" t="s">
        <v>615</v>
      </c>
      <c r="AC57" s="16">
        <f t="shared" si="8"/>
        <v>4</v>
      </c>
      <c r="AD57" s="115">
        <v>22</v>
      </c>
      <c r="AE57" s="115">
        <v>2</v>
      </c>
      <c r="AF57" s="115">
        <v>1.5</v>
      </c>
      <c r="AG57" s="117">
        <v>1</v>
      </c>
      <c r="AH57" t="s">
        <v>542</v>
      </c>
      <c r="AI57" s="16">
        <f t="shared" si="9"/>
        <v>6.25</v>
      </c>
    </row>
    <row r="58" spans="1:35" ht="25.5">
      <c r="A58" s="15" t="s">
        <v>378</v>
      </c>
      <c r="B58" s="16">
        <v>18</v>
      </c>
      <c r="C58" s="16">
        <v>1</v>
      </c>
      <c r="D58" s="16">
        <v>3.75</v>
      </c>
      <c r="E58" s="40">
        <v>22</v>
      </c>
      <c r="F58" s="40">
        <v>1.08</v>
      </c>
      <c r="G58" s="40">
        <v>1.5489999999999999</v>
      </c>
      <c r="H58" s="40">
        <v>0.04</v>
      </c>
      <c r="I58" s="16" t="s">
        <v>542</v>
      </c>
      <c r="J58" s="16">
        <f t="shared" si="5"/>
        <v>4.8444010000000004</v>
      </c>
      <c r="K58" s="41">
        <v>22</v>
      </c>
      <c r="L58" s="41">
        <v>1.06</v>
      </c>
      <c r="M58" s="41">
        <v>1.5489999999999999</v>
      </c>
      <c r="N58" s="41">
        <v>0.03</v>
      </c>
      <c r="O58" t="s">
        <v>542</v>
      </c>
      <c r="P58" s="16">
        <f t="shared" si="6"/>
        <v>4.8444010000000004</v>
      </c>
      <c r="Q58" s="41">
        <v>22</v>
      </c>
      <c r="R58" s="41">
        <v>1</v>
      </c>
      <c r="S58" s="41">
        <v>2.056</v>
      </c>
      <c r="T58" s="41">
        <v>1</v>
      </c>
      <c r="U58" t="s">
        <v>542</v>
      </c>
      <c r="V58" s="16">
        <f t="shared" si="7"/>
        <v>2.8696359999999999</v>
      </c>
      <c r="W58" s="121">
        <v>1</v>
      </c>
      <c r="X58" s="115">
        <v>22</v>
      </c>
      <c r="Y58" s="115">
        <v>1</v>
      </c>
      <c r="Z58" s="115">
        <v>2</v>
      </c>
      <c r="AA58" s="115">
        <v>1</v>
      </c>
      <c r="AB58" t="s">
        <v>616</v>
      </c>
      <c r="AC58" s="16">
        <f t="shared" si="8"/>
        <v>3.0625</v>
      </c>
      <c r="AD58" s="115">
        <v>22</v>
      </c>
      <c r="AE58" s="115">
        <v>1</v>
      </c>
      <c r="AF58" s="115">
        <v>2</v>
      </c>
      <c r="AG58" s="117">
        <v>2E-3</v>
      </c>
      <c r="AH58" t="s">
        <v>542</v>
      </c>
      <c r="AI58" s="16">
        <f t="shared" si="9"/>
        <v>3.0625</v>
      </c>
    </row>
    <row r="59" spans="1:35">
      <c r="A59" s="17" t="s">
        <v>327</v>
      </c>
      <c r="B59" s="16">
        <v>13</v>
      </c>
      <c r="C59" s="16">
        <v>1</v>
      </c>
      <c r="D59" s="16">
        <v>4</v>
      </c>
      <c r="E59" s="40">
        <v>23</v>
      </c>
      <c r="F59" s="40">
        <v>0.99</v>
      </c>
      <c r="G59" s="40">
        <v>0.05</v>
      </c>
      <c r="H59" s="40">
        <v>2.5000000000000001E-2</v>
      </c>
      <c r="I59" s="16" t="s">
        <v>549</v>
      </c>
      <c r="J59" s="16">
        <f t="shared" si="5"/>
        <v>15.602500000000001</v>
      </c>
      <c r="K59" s="41">
        <v>23</v>
      </c>
      <c r="L59" s="41">
        <v>1.06</v>
      </c>
      <c r="M59" s="41">
        <v>1.5489999999999999</v>
      </c>
      <c r="N59" s="41">
        <v>0.03</v>
      </c>
      <c r="O59" t="s">
        <v>542</v>
      </c>
      <c r="P59" s="16">
        <f t="shared" si="6"/>
        <v>6.0074010000000007</v>
      </c>
      <c r="Q59" s="41">
        <v>23</v>
      </c>
      <c r="R59" s="41">
        <v>1</v>
      </c>
      <c r="S59" s="41">
        <v>2.056</v>
      </c>
      <c r="T59" s="41">
        <v>1</v>
      </c>
      <c r="U59" t="s">
        <v>542</v>
      </c>
      <c r="V59" s="16">
        <f t="shared" si="7"/>
        <v>3.7791359999999998</v>
      </c>
      <c r="W59" s="38"/>
      <c r="X59" s="115">
        <v>23</v>
      </c>
      <c r="Y59" s="115">
        <v>1</v>
      </c>
      <c r="Z59" s="115">
        <v>2</v>
      </c>
      <c r="AA59" s="115">
        <v>1</v>
      </c>
      <c r="AB59" t="s">
        <v>615</v>
      </c>
      <c r="AC59" s="16">
        <f t="shared" si="8"/>
        <v>4</v>
      </c>
      <c r="AD59" s="115">
        <v>23</v>
      </c>
      <c r="AE59" s="115">
        <v>1</v>
      </c>
      <c r="AF59" s="115">
        <v>2</v>
      </c>
      <c r="AG59" s="117">
        <v>2E-3</v>
      </c>
      <c r="AH59" t="s">
        <v>542</v>
      </c>
      <c r="AI59" s="16">
        <f t="shared" si="9"/>
        <v>4</v>
      </c>
    </row>
    <row r="60" spans="1:35">
      <c r="A60" s="15" t="s">
        <v>376</v>
      </c>
      <c r="B60" s="16">
        <v>13</v>
      </c>
      <c r="C60" s="16">
        <v>1</v>
      </c>
      <c r="D60" s="16">
        <v>4</v>
      </c>
      <c r="E60" s="40">
        <v>23</v>
      </c>
      <c r="F60" s="40">
        <v>0.99</v>
      </c>
      <c r="G60" s="40">
        <v>0.05</v>
      </c>
      <c r="H60" s="40">
        <v>2.5000000000000001E-2</v>
      </c>
      <c r="I60" s="16" t="s">
        <v>549</v>
      </c>
      <c r="J60" s="16">
        <f t="shared" si="5"/>
        <v>15.602500000000001</v>
      </c>
      <c r="K60" s="41">
        <v>23</v>
      </c>
      <c r="L60" s="41">
        <v>1.06</v>
      </c>
      <c r="M60" s="41">
        <v>1.5489999999999999</v>
      </c>
      <c r="N60" s="41">
        <v>0.03</v>
      </c>
      <c r="O60" t="s">
        <v>542</v>
      </c>
      <c r="P60" s="16">
        <f t="shared" si="6"/>
        <v>6.0074010000000007</v>
      </c>
      <c r="Q60" s="41">
        <v>23</v>
      </c>
      <c r="R60" s="41">
        <v>1</v>
      </c>
      <c r="S60" s="41">
        <v>2.056</v>
      </c>
      <c r="T60" s="41">
        <v>1</v>
      </c>
      <c r="U60" t="s">
        <v>542</v>
      </c>
      <c r="V60" s="16">
        <f t="shared" si="7"/>
        <v>3.7791359999999998</v>
      </c>
      <c r="W60" s="38"/>
      <c r="X60" s="115">
        <v>23</v>
      </c>
      <c r="Y60" s="115">
        <v>1</v>
      </c>
      <c r="Z60" s="115">
        <v>2</v>
      </c>
      <c r="AA60" s="115">
        <v>1</v>
      </c>
      <c r="AB60" t="s">
        <v>615</v>
      </c>
      <c r="AC60" s="16">
        <f t="shared" si="8"/>
        <v>4</v>
      </c>
      <c r="AD60" s="115">
        <v>23</v>
      </c>
      <c r="AE60" s="115">
        <v>1</v>
      </c>
      <c r="AF60" s="115">
        <v>2</v>
      </c>
      <c r="AG60" s="117">
        <v>2E-3</v>
      </c>
      <c r="AH60" t="s">
        <v>542</v>
      </c>
      <c r="AI60" s="16">
        <f t="shared" si="9"/>
        <v>4</v>
      </c>
    </row>
    <row r="61" spans="1:35">
      <c r="A61" s="17" t="s">
        <v>345</v>
      </c>
      <c r="B61" s="16">
        <v>14</v>
      </c>
      <c r="C61" s="16">
        <v>2</v>
      </c>
      <c r="D61" s="16">
        <v>6.75</v>
      </c>
      <c r="E61" s="40">
        <v>23</v>
      </c>
      <c r="F61" s="40">
        <v>0.99</v>
      </c>
      <c r="G61" s="40">
        <v>0.05</v>
      </c>
      <c r="H61" s="40">
        <v>2.5000000000000001E-2</v>
      </c>
      <c r="I61" s="16" t="s">
        <v>549</v>
      </c>
      <c r="J61" s="16">
        <f t="shared" si="5"/>
        <v>44.89</v>
      </c>
      <c r="K61" s="41">
        <v>23</v>
      </c>
      <c r="L61" s="41">
        <v>1.06</v>
      </c>
      <c r="M61" s="41">
        <v>1.5489999999999999</v>
      </c>
      <c r="N61" s="41">
        <v>0.03</v>
      </c>
      <c r="O61" t="s">
        <v>542</v>
      </c>
      <c r="P61" s="16">
        <f t="shared" si="6"/>
        <v>27.050401000000004</v>
      </c>
      <c r="Q61" s="41">
        <v>23</v>
      </c>
      <c r="R61" s="41">
        <v>1</v>
      </c>
      <c r="S61" s="41">
        <v>2.056</v>
      </c>
      <c r="T61" s="41">
        <v>1</v>
      </c>
      <c r="U61" t="s">
        <v>542</v>
      </c>
      <c r="V61" s="16">
        <f t="shared" si="7"/>
        <v>22.033635999999998</v>
      </c>
      <c r="W61" s="38"/>
      <c r="X61" s="115">
        <v>23</v>
      </c>
      <c r="Y61" s="115">
        <v>1</v>
      </c>
      <c r="Z61" s="115">
        <v>2</v>
      </c>
      <c r="AA61" s="115">
        <v>1</v>
      </c>
      <c r="AB61" t="s">
        <v>615</v>
      </c>
      <c r="AC61" s="16">
        <f t="shared" si="8"/>
        <v>22.5625</v>
      </c>
      <c r="AD61" s="115">
        <v>23</v>
      </c>
      <c r="AE61" s="115">
        <v>1</v>
      </c>
      <c r="AF61" s="115">
        <v>2</v>
      </c>
      <c r="AG61" s="117">
        <v>2E-3</v>
      </c>
      <c r="AH61" t="s">
        <v>542</v>
      </c>
      <c r="AI61" s="16">
        <f t="shared" si="9"/>
        <v>22.5625</v>
      </c>
    </row>
    <row r="62" spans="1:35" ht="25.5">
      <c r="A62" s="15" t="s">
        <v>365</v>
      </c>
      <c r="B62" s="16">
        <v>18</v>
      </c>
      <c r="C62" s="16">
        <v>3</v>
      </c>
      <c r="D62" s="16">
        <v>4.75</v>
      </c>
      <c r="E62" s="40">
        <v>23</v>
      </c>
      <c r="F62" s="40">
        <v>0.99</v>
      </c>
      <c r="G62" s="40">
        <v>0.05</v>
      </c>
      <c r="H62" s="40">
        <v>2.5000000000000001E-2</v>
      </c>
      <c r="I62" s="16" t="s">
        <v>549</v>
      </c>
      <c r="J62" s="16">
        <f t="shared" si="5"/>
        <v>22.090000000000003</v>
      </c>
      <c r="K62" s="41">
        <v>23</v>
      </c>
      <c r="L62" s="41">
        <v>1.06</v>
      </c>
      <c r="M62" s="41">
        <v>1.5489999999999999</v>
      </c>
      <c r="N62" s="41">
        <v>0.03</v>
      </c>
      <c r="O62" t="s">
        <v>542</v>
      </c>
      <c r="P62" s="16">
        <f t="shared" si="6"/>
        <v>10.246401000000001</v>
      </c>
      <c r="Q62" s="41">
        <v>23</v>
      </c>
      <c r="R62" s="41">
        <v>1</v>
      </c>
      <c r="S62" s="41">
        <v>2.056</v>
      </c>
      <c r="T62" s="41">
        <v>1</v>
      </c>
      <c r="U62" t="s">
        <v>542</v>
      </c>
      <c r="V62" s="16">
        <f t="shared" si="7"/>
        <v>7.2576359999999998</v>
      </c>
      <c r="W62" s="38"/>
      <c r="X62" s="115">
        <v>23</v>
      </c>
      <c r="Y62" s="115">
        <v>1</v>
      </c>
      <c r="Z62" s="115">
        <v>2</v>
      </c>
      <c r="AA62" s="115">
        <v>1</v>
      </c>
      <c r="AB62" t="s">
        <v>615</v>
      </c>
      <c r="AC62" s="16">
        <f t="shared" si="8"/>
        <v>7.5625</v>
      </c>
      <c r="AD62" s="115">
        <v>23</v>
      </c>
      <c r="AE62" s="115">
        <v>1</v>
      </c>
      <c r="AF62" s="115">
        <v>2</v>
      </c>
      <c r="AG62" s="117">
        <v>2E-3</v>
      </c>
      <c r="AH62" t="s">
        <v>542</v>
      </c>
      <c r="AI62" s="16">
        <f t="shared" si="9"/>
        <v>7.5625</v>
      </c>
    </row>
    <row r="63" spans="1:35" ht="25.5">
      <c r="A63" s="17" t="s">
        <v>306</v>
      </c>
      <c r="B63" s="16">
        <v>21</v>
      </c>
      <c r="C63" s="16">
        <v>1</v>
      </c>
      <c r="D63" s="16">
        <v>4.75</v>
      </c>
      <c r="E63" s="40">
        <v>23</v>
      </c>
      <c r="F63" s="40">
        <v>0.99</v>
      </c>
      <c r="G63" s="40">
        <v>0.05</v>
      </c>
      <c r="H63" s="40">
        <v>2.5000000000000001E-2</v>
      </c>
      <c r="I63" s="16" t="s">
        <v>549</v>
      </c>
      <c r="J63" s="16">
        <f t="shared" si="5"/>
        <v>22.090000000000003</v>
      </c>
      <c r="K63" s="41">
        <v>23</v>
      </c>
      <c r="L63" s="41">
        <v>1.06</v>
      </c>
      <c r="M63" s="41">
        <v>1.5489999999999999</v>
      </c>
      <c r="N63" s="41">
        <v>0.03</v>
      </c>
      <c r="O63" t="s">
        <v>542</v>
      </c>
      <c r="P63" s="16">
        <f t="shared" si="6"/>
        <v>10.246401000000001</v>
      </c>
      <c r="Q63" s="41">
        <v>23</v>
      </c>
      <c r="R63" s="41">
        <v>1</v>
      </c>
      <c r="S63" s="41">
        <v>2.056</v>
      </c>
      <c r="T63" s="41">
        <v>1</v>
      </c>
      <c r="U63" t="s">
        <v>542</v>
      </c>
      <c r="V63" s="16">
        <f t="shared" si="7"/>
        <v>7.2576359999999998</v>
      </c>
      <c r="W63" s="38"/>
      <c r="X63" s="115">
        <v>23</v>
      </c>
      <c r="Y63" s="115">
        <v>1</v>
      </c>
      <c r="Z63" s="115">
        <v>2</v>
      </c>
      <c r="AA63" s="115">
        <v>1</v>
      </c>
      <c r="AB63" t="s">
        <v>615</v>
      </c>
      <c r="AC63" s="16">
        <f t="shared" si="8"/>
        <v>7.5625</v>
      </c>
      <c r="AD63" s="115">
        <v>23</v>
      </c>
      <c r="AE63" s="115">
        <v>1</v>
      </c>
      <c r="AF63" s="115">
        <v>2</v>
      </c>
      <c r="AG63" s="117">
        <v>2E-3</v>
      </c>
      <c r="AH63" t="s">
        <v>542</v>
      </c>
      <c r="AI63" s="16">
        <f t="shared" si="9"/>
        <v>7.5625</v>
      </c>
    </row>
    <row r="64" spans="1:35">
      <c r="A64" s="17" t="s">
        <v>295</v>
      </c>
      <c r="B64" s="16">
        <v>15</v>
      </c>
      <c r="C64" s="16">
        <v>1</v>
      </c>
      <c r="D64" s="16">
        <v>6.75</v>
      </c>
      <c r="E64" s="40">
        <v>24</v>
      </c>
      <c r="F64" s="40">
        <v>0.99</v>
      </c>
      <c r="G64" s="40">
        <v>0.05</v>
      </c>
      <c r="H64" s="40">
        <v>2.5000000000000001E-2</v>
      </c>
      <c r="I64" s="16" t="s">
        <v>548</v>
      </c>
      <c r="J64" s="16">
        <f t="shared" si="5"/>
        <v>44.89</v>
      </c>
      <c r="K64" s="41">
        <v>24</v>
      </c>
      <c r="L64" s="41">
        <v>1.06</v>
      </c>
      <c r="M64" s="41">
        <v>1.5489999999999999</v>
      </c>
      <c r="N64" s="41">
        <v>0.03</v>
      </c>
      <c r="O64" t="s">
        <v>542</v>
      </c>
      <c r="P64" s="16">
        <f t="shared" si="6"/>
        <v>27.050401000000004</v>
      </c>
      <c r="Q64" s="41">
        <v>24</v>
      </c>
      <c r="R64" s="41">
        <v>1</v>
      </c>
      <c r="S64" s="41">
        <v>2.056</v>
      </c>
      <c r="T64" s="41">
        <v>1</v>
      </c>
      <c r="U64" t="s">
        <v>542</v>
      </c>
      <c r="V64" s="16">
        <f t="shared" si="7"/>
        <v>22.033635999999998</v>
      </c>
      <c r="W64" s="38"/>
      <c r="X64" s="115">
        <v>24</v>
      </c>
      <c r="Y64" s="115">
        <v>1</v>
      </c>
      <c r="Z64" s="115">
        <v>2</v>
      </c>
      <c r="AA64" s="115">
        <v>1</v>
      </c>
      <c r="AB64" t="s">
        <v>615</v>
      </c>
      <c r="AC64" s="16">
        <f t="shared" si="8"/>
        <v>22.5625</v>
      </c>
      <c r="AD64" s="115">
        <v>24</v>
      </c>
      <c r="AE64" s="115">
        <v>1</v>
      </c>
      <c r="AF64" s="115">
        <v>2</v>
      </c>
      <c r="AG64" s="117">
        <v>2E-3</v>
      </c>
      <c r="AH64" t="s">
        <v>542</v>
      </c>
      <c r="AI64" s="16">
        <f t="shared" si="9"/>
        <v>22.5625</v>
      </c>
    </row>
    <row r="65" spans="1:35" ht="25.5">
      <c r="A65" s="15" t="s">
        <v>288</v>
      </c>
      <c r="B65" s="16">
        <v>34</v>
      </c>
      <c r="C65" s="16">
        <v>3</v>
      </c>
      <c r="D65" s="16">
        <v>6.75</v>
      </c>
      <c r="E65" s="40">
        <v>26</v>
      </c>
      <c r="F65" s="40">
        <v>0.99</v>
      </c>
      <c r="G65" s="40">
        <v>0.05</v>
      </c>
      <c r="H65" s="40">
        <v>2.5000000000000001E-2</v>
      </c>
      <c r="I65" s="16" t="s">
        <v>548</v>
      </c>
      <c r="J65" s="16">
        <f t="shared" si="5"/>
        <v>44.89</v>
      </c>
      <c r="K65" s="41">
        <v>26</v>
      </c>
      <c r="L65" s="41">
        <v>1.06</v>
      </c>
      <c r="M65" s="41">
        <v>1.5489999999999999</v>
      </c>
      <c r="N65" s="41">
        <v>0.03</v>
      </c>
      <c r="O65" t="s">
        <v>542</v>
      </c>
      <c r="P65" s="16">
        <f t="shared" si="6"/>
        <v>27.050401000000004</v>
      </c>
      <c r="Q65" s="41">
        <v>26</v>
      </c>
      <c r="R65" s="41">
        <v>1</v>
      </c>
      <c r="S65" s="41">
        <v>2.056</v>
      </c>
      <c r="T65" s="41">
        <v>1</v>
      </c>
      <c r="U65" t="s">
        <v>542</v>
      </c>
      <c r="V65" s="16">
        <f t="shared" si="7"/>
        <v>22.033635999999998</v>
      </c>
      <c r="W65" s="38"/>
      <c r="X65" s="115">
        <v>26</v>
      </c>
      <c r="Y65" s="115">
        <v>1</v>
      </c>
      <c r="Z65" s="115">
        <v>2</v>
      </c>
      <c r="AA65" s="115">
        <v>1</v>
      </c>
      <c r="AB65" t="s">
        <v>615</v>
      </c>
      <c r="AC65" s="16">
        <f t="shared" si="8"/>
        <v>22.5625</v>
      </c>
      <c r="AD65" s="115">
        <v>26</v>
      </c>
      <c r="AE65" s="115">
        <v>1</v>
      </c>
      <c r="AF65" s="115">
        <v>2</v>
      </c>
      <c r="AG65" s="117">
        <v>2E-3</v>
      </c>
      <c r="AH65" t="s">
        <v>542</v>
      </c>
      <c r="AI65" s="16">
        <f t="shared" si="9"/>
        <v>22.5625</v>
      </c>
    </row>
    <row r="66" spans="1:35">
      <c r="A66" s="17" t="s">
        <v>287</v>
      </c>
      <c r="B66" s="16">
        <v>13</v>
      </c>
      <c r="C66" s="16">
        <v>1</v>
      </c>
      <c r="D66" s="16">
        <v>7</v>
      </c>
      <c r="E66" s="40">
        <v>28</v>
      </c>
      <c r="F66" s="40">
        <v>0.99</v>
      </c>
      <c r="G66" s="40">
        <v>0.05</v>
      </c>
      <c r="H66" s="40">
        <v>2.5000000000000001E-2</v>
      </c>
      <c r="I66" s="16" t="s">
        <v>548</v>
      </c>
      <c r="J66" s="16">
        <f t="shared" si="5"/>
        <v>48.302500000000002</v>
      </c>
      <c r="K66" s="41">
        <v>28</v>
      </c>
      <c r="L66" s="41">
        <v>1.06</v>
      </c>
      <c r="M66" s="41">
        <v>1.5489999999999999</v>
      </c>
      <c r="N66" s="41">
        <v>0.03</v>
      </c>
      <c r="O66" t="s">
        <v>542</v>
      </c>
      <c r="P66" s="16">
        <f t="shared" si="6"/>
        <v>29.713401000000005</v>
      </c>
      <c r="Q66" s="41">
        <v>28</v>
      </c>
      <c r="R66" s="41">
        <v>1</v>
      </c>
      <c r="S66" s="41">
        <v>2.056</v>
      </c>
      <c r="T66" s="41">
        <v>1</v>
      </c>
      <c r="U66" t="s">
        <v>542</v>
      </c>
      <c r="V66" s="16">
        <f t="shared" si="7"/>
        <v>24.443135999999999</v>
      </c>
      <c r="W66" s="38"/>
      <c r="X66" s="115">
        <v>28</v>
      </c>
      <c r="Y66" s="115">
        <v>1</v>
      </c>
      <c r="Z66" s="115">
        <v>2</v>
      </c>
      <c r="AA66" s="115">
        <v>1</v>
      </c>
      <c r="AB66" t="s">
        <v>617</v>
      </c>
      <c r="AC66" s="16">
        <f t="shared" si="8"/>
        <v>25</v>
      </c>
      <c r="AD66" s="115">
        <v>28</v>
      </c>
      <c r="AE66" s="115">
        <v>1</v>
      </c>
      <c r="AF66" s="115">
        <v>2</v>
      </c>
      <c r="AG66" s="117">
        <v>2E-3</v>
      </c>
      <c r="AH66" t="s">
        <v>549</v>
      </c>
      <c r="AI66" s="16">
        <f t="shared" si="9"/>
        <v>25</v>
      </c>
    </row>
    <row r="67" spans="1:35">
      <c r="A67" s="17" t="s">
        <v>289</v>
      </c>
      <c r="B67" s="16">
        <v>11</v>
      </c>
      <c r="C67" s="16">
        <v>2</v>
      </c>
      <c r="D67" s="16">
        <v>7.25</v>
      </c>
      <c r="E67" s="40">
        <v>30</v>
      </c>
      <c r="F67" s="40">
        <v>0.99</v>
      </c>
      <c r="G67" s="40">
        <v>0.05</v>
      </c>
      <c r="H67" s="40">
        <v>2.5000000000000001E-2</v>
      </c>
      <c r="I67" s="16" t="s">
        <v>548</v>
      </c>
      <c r="J67" s="16">
        <f t="shared" si="5"/>
        <v>51.84</v>
      </c>
      <c r="K67" s="41">
        <v>29.91</v>
      </c>
      <c r="L67" s="41">
        <v>1.06</v>
      </c>
      <c r="M67" s="41">
        <v>1.548</v>
      </c>
      <c r="N67" s="41">
        <v>1.7999999999999999E-2</v>
      </c>
      <c r="O67" t="s">
        <v>542</v>
      </c>
      <c r="P67" s="16">
        <f t="shared" si="6"/>
        <v>32.512804000000003</v>
      </c>
      <c r="Q67" s="41">
        <v>30</v>
      </c>
      <c r="R67" s="41">
        <v>1</v>
      </c>
      <c r="S67" s="41">
        <v>2.056</v>
      </c>
      <c r="T67" s="41">
        <v>1</v>
      </c>
      <c r="U67" t="s">
        <v>542</v>
      </c>
      <c r="V67" s="16">
        <f t="shared" si="7"/>
        <v>26.977636</v>
      </c>
      <c r="W67" s="38"/>
      <c r="X67" s="115">
        <v>30</v>
      </c>
      <c r="Y67" s="115">
        <v>1</v>
      </c>
      <c r="Z67" s="115">
        <v>2</v>
      </c>
      <c r="AA67" s="115">
        <v>1</v>
      </c>
      <c r="AB67" t="s">
        <v>617</v>
      </c>
      <c r="AC67" s="16">
        <f t="shared" si="8"/>
        <v>27.5625</v>
      </c>
      <c r="AD67" s="115">
        <v>30</v>
      </c>
      <c r="AE67" s="115">
        <v>1</v>
      </c>
      <c r="AF67" s="115">
        <v>2</v>
      </c>
      <c r="AG67" s="117">
        <v>2E-3</v>
      </c>
      <c r="AH67" t="s">
        <v>549</v>
      </c>
      <c r="AI67" s="16">
        <f t="shared" si="9"/>
        <v>27.5625</v>
      </c>
    </row>
    <row r="68" spans="1:35" ht="25.5">
      <c r="A68" s="15" t="s">
        <v>301</v>
      </c>
      <c r="B68" s="16">
        <v>32</v>
      </c>
      <c r="C68" s="16">
        <v>2</v>
      </c>
      <c r="D68" s="16">
        <v>8.25</v>
      </c>
      <c r="E68" s="40">
        <v>32</v>
      </c>
      <c r="F68" s="40">
        <v>2</v>
      </c>
      <c r="G68" s="40">
        <v>1.5469999999999999</v>
      </c>
      <c r="H68" s="40">
        <v>0.14299999999999999</v>
      </c>
      <c r="I68" s="16" t="s">
        <v>542</v>
      </c>
      <c r="J68" s="16">
        <f t="shared" si="5"/>
        <v>44.930209000000005</v>
      </c>
      <c r="K68" s="41">
        <v>29.91</v>
      </c>
      <c r="L68" s="41">
        <v>1.06</v>
      </c>
      <c r="M68" s="41">
        <v>1.548</v>
      </c>
      <c r="N68" s="41">
        <v>1.7999999999999999E-2</v>
      </c>
      <c r="O68" t="s">
        <v>542</v>
      </c>
      <c r="P68" s="16">
        <f t="shared" si="6"/>
        <v>44.916803999999999</v>
      </c>
      <c r="Q68" s="41">
        <v>32</v>
      </c>
      <c r="R68" s="41">
        <v>2</v>
      </c>
      <c r="S68" s="41">
        <v>5.5</v>
      </c>
      <c r="T68" s="41">
        <v>1E-3</v>
      </c>
      <c r="U68" t="s">
        <v>585</v>
      </c>
      <c r="V68" s="16">
        <f t="shared" si="7"/>
        <v>7.5625</v>
      </c>
      <c r="W68" s="38"/>
      <c r="X68" s="115">
        <v>32</v>
      </c>
      <c r="Y68" s="115">
        <v>2</v>
      </c>
      <c r="Z68" s="115">
        <v>2</v>
      </c>
      <c r="AA68" s="115">
        <v>1</v>
      </c>
      <c r="AB68" t="s">
        <v>542</v>
      </c>
      <c r="AC68" s="16">
        <f t="shared" si="8"/>
        <v>39.0625</v>
      </c>
      <c r="AD68" s="115">
        <v>32</v>
      </c>
      <c r="AE68" s="115">
        <v>2</v>
      </c>
      <c r="AF68" s="115">
        <v>1.5</v>
      </c>
      <c r="AG68" s="117">
        <v>1</v>
      </c>
      <c r="AH68" t="s">
        <v>542</v>
      </c>
      <c r="AI68" s="16">
        <f t="shared" si="9"/>
        <v>45.5625</v>
      </c>
    </row>
    <row r="69" spans="1:35" ht="25.5">
      <c r="A69" s="15" t="s">
        <v>361</v>
      </c>
      <c r="B69" s="16">
        <v>19</v>
      </c>
      <c r="C69" s="16">
        <v>1</v>
      </c>
      <c r="D69" s="16">
        <v>9</v>
      </c>
      <c r="E69" s="40">
        <v>33</v>
      </c>
      <c r="F69" s="40">
        <v>3</v>
      </c>
      <c r="G69" s="40">
        <v>1.55</v>
      </c>
      <c r="H69" s="40">
        <v>1.4E-2</v>
      </c>
      <c r="I69" s="16" t="s">
        <v>542</v>
      </c>
      <c r="J69" s="16">
        <f t="shared" si="5"/>
        <v>55.502500000000005</v>
      </c>
      <c r="K69" s="41">
        <v>29.91</v>
      </c>
      <c r="L69" s="41">
        <v>1.06</v>
      </c>
      <c r="M69" s="41">
        <v>1.548</v>
      </c>
      <c r="N69" s="41">
        <v>1.7999999999999999E-2</v>
      </c>
      <c r="O69" t="s">
        <v>542</v>
      </c>
      <c r="P69" s="16">
        <f t="shared" si="6"/>
        <v>55.532303999999996</v>
      </c>
      <c r="Q69" s="41">
        <v>32.901000000000003</v>
      </c>
      <c r="R69" s="41">
        <v>2</v>
      </c>
      <c r="S69" s="41">
        <v>5.5</v>
      </c>
      <c r="T69" s="41">
        <v>1E-3</v>
      </c>
      <c r="U69" t="s">
        <v>585</v>
      </c>
      <c r="V69" s="16">
        <f t="shared" si="7"/>
        <v>12.25</v>
      </c>
      <c r="W69" s="38"/>
      <c r="X69" s="115">
        <v>34</v>
      </c>
      <c r="Y69" s="115">
        <v>3</v>
      </c>
      <c r="Z69" s="115">
        <v>3.5</v>
      </c>
      <c r="AA69" s="115">
        <v>1</v>
      </c>
      <c r="AB69" t="s">
        <v>617</v>
      </c>
      <c r="AC69" s="16">
        <f t="shared" si="8"/>
        <v>30.25</v>
      </c>
      <c r="AD69" s="115">
        <v>34</v>
      </c>
      <c r="AE69" s="115">
        <v>3</v>
      </c>
      <c r="AF69" s="115">
        <v>5.5</v>
      </c>
      <c r="AG69" s="117">
        <v>2E-3</v>
      </c>
      <c r="AH69" t="s">
        <v>585</v>
      </c>
      <c r="AI69" s="16">
        <f t="shared" si="9"/>
        <v>12.25</v>
      </c>
    </row>
    <row r="70" spans="1:35" ht="90">
      <c r="A70" s="110" t="s">
        <v>536</v>
      </c>
      <c r="B70" s="110" t="s">
        <v>537</v>
      </c>
      <c r="C70" s="110" t="s">
        <v>538</v>
      </c>
      <c r="D70" s="110" t="s">
        <v>605</v>
      </c>
      <c r="E70" s="111" t="s">
        <v>652</v>
      </c>
      <c r="F70" s="111" t="s">
        <v>599</v>
      </c>
      <c r="G70" s="111" t="s">
        <v>600</v>
      </c>
      <c r="H70" s="111" t="s">
        <v>601</v>
      </c>
      <c r="I70" s="111" t="s">
        <v>602</v>
      </c>
      <c r="J70" s="111" t="s">
        <v>604</v>
      </c>
      <c r="K70" s="148" t="s">
        <v>653</v>
      </c>
      <c r="L70" s="148" t="s">
        <v>599</v>
      </c>
      <c r="M70" s="148" t="s">
        <v>600</v>
      </c>
      <c r="N70" s="148" t="s">
        <v>601</v>
      </c>
      <c r="O70" s="148" t="s">
        <v>602</v>
      </c>
      <c r="P70" s="112" t="s">
        <v>609</v>
      </c>
      <c r="Q70" s="149" t="s">
        <v>654</v>
      </c>
      <c r="R70" s="149" t="s">
        <v>599</v>
      </c>
      <c r="S70" s="149" t="s">
        <v>600</v>
      </c>
      <c r="T70" s="149" t="s">
        <v>601</v>
      </c>
      <c r="U70" s="149" t="s">
        <v>602</v>
      </c>
      <c r="V70" s="113" t="s">
        <v>608</v>
      </c>
      <c r="W70" s="150"/>
      <c r="X70" s="151" t="s">
        <v>655</v>
      </c>
      <c r="Y70" s="151" t="s">
        <v>599</v>
      </c>
      <c r="Z70" s="151" t="s">
        <v>600</v>
      </c>
      <c r="AA70" s="151" t="s">
        <v>601</v>
      </c>
      <c r="AB70" s="151" t="s">
        <v>602</v>
      </c>
      <c r="AC70" s="114" t="s">
        <v>613</v>
      </c>
      <c r="AD70" s="153" t="s">
        <v>656</v>
      </c>
      <c r="AE70" s="153" t="s">
        <v>599</v>
      </c>
      <c r="AF70" s="153" t="s">
        <v>600</v>
      </c>
      <c r="AG70" s="153" t="s">
        <v>601</v>
      </c>
      <c r="AH70" s="153" t="s">
        <v>602</v>
      </c>
      <c r="AI70" s="116" t="s">
        <v>619</v>
      </c>
    </row>
    <row r="71" spans="1:35">
      <c r="A71" s="15" t="s">
        <v>374</v>
      </c>
      <c r="B71" s="16">
        <v>8</v>
      </c>
      <c r="C71" s="16">
        <v>2</v>
      </c>
      <c r="D71" s="16">
        <v>9.5</v>
      </c>
      <c r="E71" s="16"/>
      <c r="F71" s="16"/>
      <c r="G71" s="16"/>
      <c r="H71" s="16"/>
      <c r="I71" s="16"/>
      <c r="J71" s="16">
        <f>AVERAGE(J54:J70)</f>
        <v>27.059395874999996</v>
      </c>
      <c r="K71" s="41"/>
      <c r="L71" s="41"/>
      <c r="M71" s="41"/>
      <c r="N71" s="41"/>
      <c r="P71" s="23">
        <f>AVERAGE(P54:P70)</f>
        <v>18.665031500000005</v>
      </c>
      <c r="V71" s="16">
        <f>AVERAGE(V54:V70)</f>
        <v>10.673922999999998</v>
      </c>
      <c r="W71" s="38"/>
      <c r="AC71" s="16">
        <f>AVERAGE(AC54:AC70)</f>
        <v>14.15625</v>
      </c>
      <c r="AG71" s="117">
        <v>2E-3</v>
      </c>
      <c r="AI71" s="16">
        <f>AVERAGE(AI54:AI70)</f>
        <v>13.578125</v>
      </c>
    </row>
  </sheetData>
  <sortState ref="A1:AI71">
    <sortCondition ref="E1"/>
  </sortState>
  <conditionalFormatting sqref="D2:D70">
    <cfRule type="cellIs" dxfId="219" priority="85" operator="between">
      <formula>4</formula>
      <formula>7</formula>
    </cfRule>
    <cfRule type="cellIs" dxfId="218" priority="86" operator="lessThan">
      <formula>4</formula>
    </cfRule>
    <cfRule type="cellIs" dxfId="217" priority="87" operator="greaterThan">
      <formula>7</formula>
    </cfRule>
  </conditionalFormatting>
  <conditionalFormatting sqref="D71 J2:J71">
    <cfRule type="cellIs" dxfId="216" priority="84" operator="lessThan">
      <formula>4</formula>
    </cfRule>
  </conditionalFormatting>
  <conditionalFormatting sqref="D71 J2:J71">
    <cfRule type="cellIs" dxfId="215" priority="83" operator="greaterThan">
      <formula>7</formula>
    </cfRule>
  </conditionalFormatting>
  <conditionalFormatting sqref="D71 J2:J71">
    <cfRule type="cellIs" dxfId="214" priority="82" operator="between">
      <formula>4</formula>
      <formula>7</formula>
    </cfRule>
  </conditionalFormatting>
  <conditionalFormatting sqref="P2:P71">
    <cfRule type="cellIs" dxfId="213" priority="81" operator="lessThan">
      <formula>4</formula>
    </cfRule>
  </conditionalFormatting>
  <conditionalFormatting sqref="P2:P71">
    <cfRule type="cellIs" dxfId="212" priority="80" operator="greaterThan">
      <formula>7</formula>
    </cfRule>
  </conditionalFormatting>
  <conditionalFormatting sqref="P2:P71">
    <cfRule type="cellIs" dxfId="211" priority="79" operator="between">
      <formula>4</formula>
      <formula>7</formula>
    </cfRule>
  </conditionalFormatting>
  <conditionalFormatting sqref="V2:W71">
    <cfRule type="cellIs" dxfId="210" priority="78" operator="lessThan">
      <formula>4</formula>
    </cfRule>
  </conditionalFormatting>
  <conditionalFormatting sqref="V2:W71">
    <cfRule type="cellIs" dxfId="209" priority="77" operator="greaterThan">
      <formula>7</formula>
    </cfRule>
  </conditionalFormatting>
  <conditionalFormatting sqref="V2:W71">
    <cfRule type="cellIs" dxfId="208" priority="76" operator="between">
      <formula>4</formula>
      <formula>7</formula>
    </cfRule>
  </conditionalFormatting>
  <conditionalFormatting sqref="V2:W71">
    <cfRule type="cellIs" dxfId="207" priority="75" operator="lessThan">
      <formula>4</formula>
    </cfRule>
  </conditionalFormatting>
  <conditionalFormatting sqref="V2:W71">
    <cfRule type="cellIs" dxfId="206" priority="74" operator="greaterThan">
      <formula>7</formula>
    </cfRule>
  </conditionalFormatting>
  <conditionalFormatting sqref="V2:W71">
    <cfRule type="cellIs" dxfId="205" priority="73" operator="between">
      <formula>4</formula>
      <formula>7</formula>
    </cfRule>
  </conditionalFormatting>
  <conditionalFormatting sqref="V71:W71">
    <cfRule type="cellIs" dxfId="204" priority="72" operator="lessThan">
      <formula>4</formula>
    </cfRule>
  </conditionalFormatting>
  <conditionalFormatting sqref="V71:W71">
    <cfRule type="cellIs" dxfId="203" priority="71" operator="greaterThan">
      <formula>7</formula>
    </cfRule>
  </conditionalFormatting>
  <conditionalFormatting sqref="V71:W71">
    <cfRule type="cellIs" dxfId="202" priority="70" operator="between">
      <formula>4</formula>
      <formula>7</formula>
    </cfRule>
  </conditionalFormatting>
  <conditionalFormatting sqref="V71:W71">
    <cfRule type="cellIs" dxfId="201" priority="69" operator="lessThan">
      <formula>4</formula>
    </cfRule>
  </conditionalFormatting>
  <conditionalFormatting sqref="V71:W71">
    <cfRule type="cellIs" dxfId="200" priority="68" operator="greaterThan">
      <formula>7</formula>
    </cfRule>
  </conditionalFormatting>
  <conditionalFormatting sqref="V71:W71">
    <cfRule type="cellIs" dxfId="199" priority="67" operator="between">
      <formula>4</formula>
      <formula>7</formula>
    </cfRule>
  </conditionalFormatting>
  <conditionalFormatting sqref="AC2:AC70">
    <cfRule type="cellIs" dxfId="198" priority="66" operator="lessThan">
      <formula>4</formula>
    </cfRule>
  </conditionalFormatting>
  <conditionalFormatting sqref="AC2:AC70">
    <cfRule type="cellIs" dxfId="197" priority="65" operator="greaterThan">
      <formula>7</formula>
    </cfRule>
  </conditionalFormatting>
  <conditionalFormatting sqref="AC2:AC70">
    <cfRule type="cellIs" dxfId="196" priority="64" operator="between">
      <formula>4</formula>
      <formula>7</formula>
    </cfRule>
  </conditionalFormatting>
  <conditionalFormatting sqref="AC2:AC70">
    <cfRule type="cellIs" dxfId="195" priority="63" operator="lessThan">
      <formula>4</formula>
    </cfRule>
  </conditionalFormatting>
  <conditionalFormatting sqref="AC2:AC70">
    <cfRule type="cellIs" dxfId="194" priority="62" operator="greaterThan">
      <formula>7</formula>
    </cfRule>
  </conditionalFormatting>
  <conditionalFormatting sqref="AC2:AC70">
    <cfRule type="cellIs" dxfId="193" priority="61" operator="between">
      <formula>4</formula>
      <formula>7</formula>
    </cfRule>
  </conditionalFormatting>
  <conditionalFormatting sqref="AC71">
    <cfRule type="cellIs" dxfId="192" priority="60" operator="lessThan">
      <formula>4</formula>
    </cfRule>
  </conditionalFormatting>
  <conditionalFormatting sqref="AC71">
    <cfRule type="cellIs" dxfId="191" priority="59" operator="greaterThan">
      <formula>7</formula>
    </cfRule>
  </conditionalFormatting>
  <conditionalFormatting sqref="AC71">
    <cfRule type="cellIs" dxfId="190" priority="58" operator="between">
      <formula>4</formula>
      <formula>7</formula>
    </cfRule>
  </conditionalFormatting>
  <conditionalFormatting sqref="AC71">
    <cfRule type="cellIs" dxfId="189" priority="57" operator="lessThan">
      <formula>4</formula>
    </cfRule>
  </conditionalFormatting>
  <conditionalFormatting sqref="AC71">
    <cfRule type="cellIs" dxfId="188" priority="56" operator="greaterThan">
      <formula>7</formula>
    </cfRule>
  </conditionalFormatting>
  <conditionalFormatting sqref="AC71">
    <cfRule type="cellIs" dxfId="187" priority="55" operator="between">
      <formula>4</formula>
      <formula>7</formula>
    </cfRule>
  </conditionalFormatting>
  <conditionalFormatting sqref="AC71">
    <cfRule type="cellIs" dxfId="186" priority="54" operator="lessThan">
      <formula>4</formula>
    </cfRule>
  </conditionalFormatting>
  <conditionalFormatting sqref="AC71">
    <cfRule type="cellIs" dxfId="185" priority="53" operator="greaterThan">
      <formula>7</formula>
    </cfRule>
  </conditionalFormatting>
  <conditionalFormatting sqref="AC71">
    <cfRule type="cellIs" dxfId="184" priority="52" operator="between">
      <formula>4</formula>
      <formula>7</formula>
    </cfRule>
  </conditionalFormatting>
  <conditionalFormatting sqref="AC71">
    <cfRule type="cellIs" dxfId="183" priority="51" operator="lessThan">
      <formula>4</formula>
    </cfRule>
  </conditionalFormatting>
  <conditionalFormatting sqref="AC71">
    <cfRule type="cellIs" dxfId="182" priority="50" operator="greaterThan">
      <formula>7</formula>
    </cfRule>
  </conditionalFormatting>
  <conditionalFormatting sqref="AC71">
    <cfRule type="cellIs" dxfId="181" priority="49" operator="between">
      <formula>4</formula>
      <formula>7</formula>
    </cfRule>
  </conditionalFormatting>
  <conditionalFormatting sqref="AC71">
    <cfRule type="cellIs" dxfId="180" priority="48" operator="lessThan">
      <formula>4</formula>
    </cfRule>
  </conditionalFormatting>
  <conditionalFormatting sqref="AC71">
    <cfRule type="cellIs" dxfId="179" priority="47" operator="greaterThan">
      <formula>7</formula>
    </cfRule>
  </conditionalFormatting>
  <conditionalFormatting sqref="AC71">
    <cfRule type="cellIs" dxfId="178" priority="46" operator="between">
      <formula>4</formula>
      <formula>7</formula>
    </cfRule>
  </conditionalFormatting>
  <conditionalFormatting sqref="AC71">
    <cfRule type="cellIs" dxfId="177" priority="45" operator="lessThan">
      <formula>4</formula>
    </cfRule>
  </conditionalFormatting>
  <conditionalFormatting sqref="AC71">
    <cfRule type="cellIs" dxfId="176" priority="44" operator="greaterThan">
      <formula>7</formula>
    </cfRule>
  </conditionalFormatting>
  <conditionalFormatting sqref="AC71">
    <cfRule type="cellIs" dxfId="175" priority="43" operator="between">
      <formula>4</formula>
      <formula>7</formula>
    </cfRule>
  </conditionalFormatting>
  <conditionalFormatting sqref="AC71">
    <cfRule type="cellIs" dxfId="174" priority="42" operator="lessThan">
      <formula>4</formula>
    </cfRule>
  </conditionalFormatting>
  <conditionalFormatting sqref="AC71">
    <cfRule type="cellIs" dxfId="173" priority="41" operator="greaterThan">
      <formula>7</formula>
    </cfRule>
  </conditionalFormatting>
  <conditionalFormatting sqref="AC71">
    <cfRule type="cellIs" dxfId="172" priority="40" operator="between">
      <formula>4</formula>
      <formula>7</formula>
    </cfRule>
  </conditionalFormatting>
  <conditionalFormatting sqref="AC71">
    <cfRule type="cellIs" dxfId="171" priority="39" operator="lessThan">
      <formula>4</formula>
    </cfRule>
  </conditionalFormatting>
  <conditionalFormatting sqref="AC71">
    <cfRule type="cellIs" dxfId="170" priority="38" operator="greaterThan">
      <formula>7</formula>
    </cfRule>
  </conditionalFormatting>
  <conditionalFormatting sqref="AC71">
    <cfRule type="cellIs" dxfId="169" priority="37" operator="between">
      <formula>4</formula>
      <formula>7</formula>
    </cfRule>
  </conditionalFormatting>
  <conditionalFormatting sqref="AI2:AI70">
    <cfRule type="cellIs" dxfId="168" priority="36" operator="lessThan">
      <formula>4</formula>
    </cfRule>
  </conditionalFormatting>
  <conditionalFormatting sqref="AI2:AI70">
    <cfRule type="cellIs" dxfId="167" priority="35" operator="greaterThan">
      <formula>7</formula>
    </cfRule>
  </conditionalFormatting>
  <conditionalFormatting sqref="AI2:AI70">
    <cfRule type="cellIs" dxfId="166" priority="34" operator="between">
      <formula>4</formula>
      <formula>7</formula>
    </cfRule>
  </conditionalFormatting>
  <conditionalFormatting sqref="AI2:AI70">
    <cfRule type="cellIs" dxfId="165" priority="33" operator="lessThan">
      <formula>4</formula>
    </cfRule>
  </conditionalFormatting>
  <conditionalFormatting sqref="AI2:AI70">
    <cfRule type="cellIs" dxfId="164" priority="32" operator="greaterThan">
      <formula>7</formula>
    </cfRule>
  </conditionalFormatting>
  <conditionalFormatting sqref="AI2:AI70">
    <cfRule type="cellIs" dxfId="163" priority="31" operator="between">
      <formula>4</formula>
      <formula>7</formula>
    </cfRule>
  </conditionalFormatting>
  <conditionalFormatting sqref="AI2:AI70">
    <cfRule type="cellIs" dxfId="162" priority="30" operator="lessThan">
      <formula>4</formula>
    </cfRule>
  </conditionalFormatting>
  <conditionalFormatting sqref="AI2:AI70">
    <cfRule type="cellIs" dxfId="161" priority="29" operator="greaterThan">
      <formula>7</formula>
    </cfRule>
  </conditionalFormatting>
  <conditionalFormatting sqref="AI2:AI70">
    <cfRule type="cellIs" dxfId="160" priority="28" operator="between">
      <formula>4</formula>
      <formula>7</formula>
    </cfRule>
  </conditionalFormatting>
  <conditionalFormatting sqref="AI2:AI70">
    <cfRule type="cellIs" dxfId="159" priority="27" operator="lessThan">
      <formula>4</formula>
    </cfRule>
  </conditionalFormatting>
  <conditionalFormatting sqref="AI2:AI70">
    <cfRule type="cellIs" dxfId="158" priority="26" operator="greaterThan">
      <formula>7</formula>
    </cfRule>
  </conditionalFormatting>
  <conditionalFormatting sqref="AI2:AI70">
    <cfRule type="cellIs" dxfId="157" priority="25" operator="between">
      <formula>4</formula>
      <formula>7</formula>
    </cfRule>
  </conditionalFormatting>
  <conditionalFormatting sqref="AI71">
    <cfRule type="cellIs" dxfId="156" priority="24" operator="lessThan">
      <formula>4</formula>
    </cfRule>
  </conditionalFormatting>
  <conditionalFormatting sqref="AI71">
    <cfRule type="cellIs" dxfId="155" priority="23" operator="greaterThan">
      <formula>7</formula>
    </cfRule>
  </conditionalFormatting>
  <conditionalFormatting sqref="AI71">
    <cfRule type="cellIs" dxfId="154" priority="22" operator="between">
      <formula>4</formula>
      <formula>7</formula>
    </cfRule>
  </conditionalFormatting>
  <conditionalFormatting sqref="AI71">
    <cfRule type="cellIs" dxfId="153" priority="21" operator="lessThan">
      <formula>4</formula>
    </cfRule>
  </conditionalFormatting>
  <conditionalFormatting sqref="AI71">
    <cfRule type="cellIs" dxfId="152" priority="20" operator="greaterThan">
      <formula>7</formula>
    </cfRule>
  </conditionalFormatting>
  <conditionalFormatting sqref="AI71">
    <cfRule type="cellIs" dxfId="151" priority="19" operator="between">
      <formula>4</formula>
      <formula>7</formula>
    </cfRule>
  </conditionalFormatting>
  <conditionalFormatting sqref="AI71">
    <cfRule type="cellIs" dxfId="150" priority="18" operator="lessThan">
      <formula>4</formula>
    </cfRule>
  </conditionalFormatting>
  <conditionalFormatting sqref="AI71">
    <cfRule type="cellIs" dxfId="149" priority="17" operator="greaterThan">
      <formula>7</formula>
    </cfRule>
  </conditionalFormatting>
  <conditionalFormatting sqref="AI71">
    <cfRule type="cellIs" dxfId="148" priority="16" operator="between">
      <formula>4</formula>
      <formula>7</formula>
    </cfRule>
  </conditionalFormatting>
  <conditionalFormatting sqref="AI71">
    <cfRule type="cellIs" dxfId="147" priority="15" operator="lessThan">
      <formula>4</formula>
    </cfRule>
  </conditionalFormatting>
  <conditionalFormatting sqref="AI71">
    <cfRule type="cellIs" dxfId="146" priority="14" operator="greaterThan">
      <formula>7</formula>
    </cfRule>
  </conditionalFormatting>
  <conditionalFormatting sqref="AI71">
    <cfRule type="cellIs" dxfId="145" priority="13" operator="between">
      <formula>4</formula>
      <formula>7</formula>
    </cfRule>
  </conditionalFormatting>
  <conditionalFormatting sqref="AI71">
    <cfRule type="cellIs" dxfId="144" priority="12" operator="lessThan">
      <formula>4</formula>
    </cfRule>
  </conditionalFormatting>
  <conditionalFormatting sqref="AI71">
    <cfRule type="cellIs" dxfId="143" priority="11" operator="greaterThan">
      <formula>7</formula>
    </cfRule>
  </conditionalFormatting>
  <conditionalFormatting sqref="AI71">
    <cfRule type="cellIs" dxfId="142" priority="10" operator="between">
      <formula>4</formula>
      <formula>7</formula>
    </cfRule>
  </conditionalFormatting>
  <conditionalFormatting sqref="AI71">
    <cfRule type="cellIs" dxfId="141" priority="9" operator="lessThan">
      <formula>4</formula>
    </cfRule>
  </conditionalFormatting>
  <conditionalFormatting sqref="AI71">
    <cfRule type="cellIs" dxfId="140" priority="8" operator="greaterThan">
      <formula>7</formula>
    </cfRule>
  </conditionalFormatting>
  <conditionalFormatting sqref="AI71">
    <cfRule type="cellIs" dxfId="139" priority="7" operator="between">
      <formula>4</formula>
      <formula>7</formula>
    </cfRule>
  </conditionalFormatting>
  <conditionalFormatting sqref="AI71">
    <cfRule type="cellIs" dxfId="138" priority="6" operator="lessThan">
      <formula>4</formula>
    </cfRule>
  </conditionalFormatting>
  <conditionalFormatting sqref="AI71">
    <cfRule type="cellIs" dxfId="137" priority="5" operator="greaterThan">
      <formula>7</formula>
    </cfRule>
  </conditionalFormatting>
  <conditionalFormatting sqref="AI71">
    <cfRule type="cellIs" dxfId="136" priority="4" operator="between">
      <formula>4</formula>
      <formula>7</formula>
    </cfRule>
  </conditionalFormatting>
  <conditionalFormatting sqref="AI71">
    <cfRule type="cellIs" dxfId="135" priority="3" operator="lessThan">
      <formula>4</formula>
    </cfRule>
  </conditionalFormatting>
  <conditionalFormatting sqref="AI71">
    <cfRule type="cellIs" dxfId="134" priority="2" operator="greaterThan">
      <formula>7</formula>
    </cfRule>
  </conditionalFormatting>
  <conditionalFormatting sqref="AI71">
    <cfRule type="cellIs" dxfId="133" priority="1" operator="between">
      <formula>4</formula>
      <formula>7</formula>
    </cfRule>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dimension ref="A1:AJ177"/>
  <sheetViews>
    <sheetView workbookViewId="0">
      <selection activeCell="A3" sqref="A3:A176"/>
    </sheetView>
  </sheetViews>
  <sheetFormatPr baseColWidth="10" defaultRowHeight="15"/>
  <cols>
    <col min="1" max="1" width="71.85546875" customWidth="1"/>
    <col min="6" max="19" width="11.42578125" customWidth="1"/>
  </cols>
  <sheetData>
    <row r="1" spans="1:36">
      <c r="A1" s="16" t="s">
        <v>393</v>
      </c>
      <c r="B1" s="41"/>
      <c r="C1" s="41"/>
      <c r="D1" s="41"/>
      <c r="G1" s="138" t="s">
        <v>603</v>
      </c>
      <c r="H1" s="138"/>
      <c r="I1" s="138"/>
      <c r="J1" s="138"/>
      <c r="K1" s="138"/>
      <c r="L1" s="138"/>
      <c r="M1" s="139" t="s">
        <v>606</v>
      </c>
      <c r="N1" s="139"/>
      <c r="O1" s="139"/>
      <c r="P1" s="139"/>
      <c r="Q1" s="139"/>
      <c r="R1" s="139"/>
      <c r="S1" s="140" t="s">
        <v>607</v>
      </c>
      <c r="T1" s="140"/>
      <c r="U1" s="140"/>
      <c r="V1" s="140"/>
      <c r="W1" s="140"/>
      <c r="X1" s="140"/>
      <c r="Y1" s="141" t="s">
        <v>612</v>
      </c>
      <c r="Z1" s="141"/>
      <c r="AA1" s="141"/>
      <c r="AB1" s="141"/>
      <c r="AC1" s="141"/>
      <c r="AD1" s="141"/>
      <c r="AE1" s="142" t="s">
        <v>618</v>
      </c>
      <c r="AF1" s="142"/>
      <c r="AG1" s="142"/>
      <c r="AH1" s="142"/>
      <c r="AI1" s="142"/>
      <c r="AJ1" s="142"/>
    </row>
    <row r="2" spans="1:36" ht="45">
      <c r="A2" s="16"/>
      <c r="B2" s="41"/>
      <c r="C2" s="41"/>
      <c r="D2" s="41"/>
      <c r="F2" s="110" t="s">
        <v>605</v>
      </c>
      <c r="G2" s="111" t="s">
        <v>598</v>
      </c>
      <c r="H2" s="111" t="s">
        <v>599</v>
      </c>
      <c r="I2" s="111" t="s">
        <v>600</v>
      </c>
      <c r="J2" s="111" t="s">
        <v>601</v>
      </c>
      <c r="K2" s="111" t="s">
        <v>602</v>
      </c>
      <c r="L2" s="111" t="s">
        <v>604</v>
      </c>
      <c r="M2" s="112" t="s">
        <v>598</v>
      </c>
      <c r="N2" s="112" t="s">
        <v>599</v>
      </c>
      <c r="O2" s="112" t="s">
        <v>600</v>
      </c>
      <c r="P2" s="112" t="s">
        <v>601</v>
      </c>
      <c r="Q2" s="112" t="s">
        <v>602</v>
      </c>
      <c r="R2" s="112" t="s">
        <v>609</v>
      </c>
      <c r="S2" s="113" t="s">
        <v>598</v>
      </c>
      <c r="T2" s="113" t="s">
        <v>599</v>
      </c>
      <c r="U2" s="113" t="s">
        <v>600</v>
      </c>
      <c r="V2" s="113" t="s">
        <v>601</v>
      </c>
      <c r="W2" s="113" t="s">
        <v>602</v>
      </c>
      <c r="X2" s="113" t="s">
        <v>608</v>
      </c>
      <c r="Y2" s="114" t="s">
        <v>598</v>
      </c>
      <c r="Z2" s="114" t="s">
        <v>599</v>
      </c>
      <c r="AA2" s="114" t="s">
        <v>600</v>
      </c>
      <c r="AB2" s="114" t="s">
        <v>601</v>
      </c>
      <c r="AC2" s="114" t="s">
        <v>602</v>
      </c>
      <c r="AD2" s="114" t="s">
        <v>613</v>
      </c>
      <c r="AE2" s="116" t="s">
        <v>598</v>
      </c>
      <c r="AF2" s="116" t="s">
        <v>599</v>
      </c>
      <c r="AG2" s="116" t="s">
        <v>600</v>
      </c>
      <c r="AH2" s="116" t="s">
        <v>601</v>
      </c>
      <c r="AI2" s="116" t="s">
        <v>602</v>
      </c>
      <c r="AJ2" s="116" t="s">
        <v>619</v>
      </c>
    </row>
    <row r="3" spans="1:36">
      <c r="A3" s="15" t="s">
        <v>36</v>
      </c>
      <c r="B3" s="41">
        <v>5</v>
      </c>
      <c r="C3" s="41">
        <v>1</v>
      </c>
      <c r="D3">
        <v>5</v>
      </c>
      <c r="E3">
        <v>1</v>
      </c>
      <c r="F3" s="87">
        <v>1.5</v>
      </c>
      <c r="G3" s="41">
        <v>5</v>
      </c>
      <c r="H3" s="41">
        <v>1</v>
      </c>
      <c r="I3" s="25">
        <v>1.5489999999999999</v>
      </c>
      <c r="J3" s="25">
        <v>0.04</v>
      </c>
      <c r="K3" t="s">
        <v>542</v>
      </c>
      <c r="L3" s="25">
        <v>2.4009999999999934E-3</v>
      </c>
      <c r="M3" s="41">
        <v>5</v>
      </c>
      <c r="N3" s="41">
        <v>1</v>
      </c>
      <c r="O3" s="25">
        <v>1.5489999999999999</v>
      </c>
      <c r="P3" s="25">
        <v>0.04</v>
      </c>
      <c r="Q3" t="s">
        <v>542</v>
      </c>
      <c r="R3" s="25">
        <v>2.4009999999999934E-3</v>
      </c>
      <c r="S3" s="41">
        <v>5</v>
      </c>
      <c r="T3" s="41">
        <v>1</v>
      </c>
      <c r="U3" s="25">
        <v>5.1669999999999998</v>
      </c>
      <c r="V3" s="25">
        <v>1</v>
      </c>
      <c r="W3" t="s">
        <v>549</v>
      </c>
      <c r="X3">
        <v>13.446888999999999</v>
      </c>
      <c r="Y3" s="41">
        <v>5</v>
      </c>
      <c r="Z3" s="41">
        <v>1</v>
      </c>
      <c r="AA3" s="25">
        <v>3.5</v>
      </c>
      <c r="AB3" s="25">
        <v>1</v>
      </c>
      <c r="AC3" t="s">
        <v>542</v>
      </c>
      <c r="AD3" s="25">
        <v>4</v>
      </c>
      <c r="AE3" s="41">
        <v>5</v>
      </c>
      <c r="AF3" s="41">
        <v>1</v>
      </c>
      <c r="AG3" s="25">
        <v>5.5</v>
      </c>
      <c r="AH3" s="25">
        <v>2E-3</v>
      </c>
      <c r="AI3" s="25" t="s">
        <v>549</v>
      </c>
      <c r="AJ3">
        <v>16</v>
      </c>
    </row>
    <row r="4" spans="1:36">
      <c r="A4" s="17" t="s">
        <v>93</v>
      </c>
      <c r="B4" s="41">
        <v>5</v>
      </c>
      <c r="C4" s="41">
        <v>1</v>
      </c>
      <c r="D4">
        <v>5</v>
      </c>
      <c r="E4">
        <v>1</v>
      </c>
      <c r="F4" s="87">
        <v>2.5</v>
      </c>
      <c r="G4" s="41">
        <v>5</v>
      </c>
      <c r="H4" s="41">
        <v>1</v>
      </c>
      <c r="I4" s="25">
        <v>1.5489999999999999</v>
      </c>
      <c r="J4" s="25">
        <v>0.04</v>
      </c>
      <c r="K4" t="s">
        <v>542</v>
      </c>
      <c r="L4" s="25">
        <v>0.90440100000000012</v>
      </c>
      <c r="M4" s="41">
        <v>5</v>
      </c>
      <c r="N4" s="41">
        <v>1</v>
      </c>
      <c r="O4" s="25">
        <v>1.5489999999999999</v>
      </c>
      <c r="P4" s="25">
        <v>1.04</v>
      </c>
      <c r="Q4" t="s">
        <v>542</v>
      </c>
      <c r="R4" s="25">
        <v>0.90440100000000012</v>
      </c>
      <c r="S4" s="41">
        <v>5</v>
      </c>
      <c r="T4" s="41">
        <v>1</v>
      </c>
      <c r="U4" s="25">
        <v>5.1669999999999998</v>
      </c>
      <c r="V4" s="25">
        <v>1</v>
      </c>
      <c r="W4" t="s">
        <v>549</v>
      </c>
      <c r="X4">
        <v>7.1128889999999991</v>
      </c>
      <c r="Y4" s="41">
        <v>5</v>
      </c>
      <c r="Z4" s="41">
        <v>1</v>
      </c>
      <c r="AA4" s="25">
        <v>3.5</v>
      </c>
      <c r="AB4" s="25">
        <v>1</v>
      </c>
      <c r="AC4" t="s">
        <v>542</v>
      </c>
      <c r="AD4" s="25">
        <v>1</v>
      </c>
      <c r="AE4" s="41">
        <v>5</v>
      </c>
      <c r="AF4" s="41">
        <v>1</v>
      </c>
      <c r="AG4" s="25">
        <v>5.5</v>
      </c>
      <c r="AH4" s="25">
        <v>2E-3</v>
      </c>
      <c r="AI4" s="25" t="s">
        <v>549</v>
      </c>
      <c r="AJ4">
        <v>9</v>
      </c>
    </row>
    <row r="5" spans="1:36">
      <c r="A5" s="17" t="s">
        <v>97</v>
      </c>
      <c r="B5" s="41">
        <v>5</v>
      </c>
      <c r="C5" s="41">
        <v>1</v>
      </c>
      <c r="D5">
        <v>5</v>
      </c>
      <c r="E5">
        <v>1</v>
      </c>
      <c r="F5" s="87">
        <v>4</v>
      </c>
      <c r="G5" s="41">
        <v>5</v>
      </c>
      <c r="H5" s="41">
        <v>1</v>
      </c>
      <c r="I5" s="25">
        <v>1.5489999999999999</v>
      </c>
      <c r="J5" s="25">
        <v>0.04</v>
      </c>
      <c r="K5" t="s">
        <v>542</v>
      </c>
      <c r="L5" s="25">
        <v>6.0074010000000007</v>
      </c>
      <c r="M5" s="41">
        <v>5</v>
      </c>
      <c r="N5" s="41">
        <v>1</v>
      </c>
      <c r="O5" s="25">
        <v>1.5489999999999999</v>
      </c>
      <c r="P5" s="25">
        <v>2.04</v>
      </c>
      <c r="Q5" t="s">
        <v>542</v>
      </c>
      <c r="R5" s="25">
        <v>6.0074010000000007</v>
      </c>
      <c r="S5" s="41">
        <v>5</v>
      </c>
      <c r="T5" s="41">
        <v>1</v>
      </c>
      <c r="U5" s="25">
        <v>5.1669999999999998</v>
      </c>
      <c r="V5" s="25">
        <v>1</v>
      </c>
      <c r="W5" t="s">
        <v>549</v>
      </c>
      <c r="X5">
        <v>1.3618889999999995</v>
      </c>
      <c r="Y5" s="41">
        <v>5</v>
      </c>
      <c r="Z5" s="41">
        <v>1</v>
      </c>
      <c r="AA5" s="25">
        <v>3.5</v>
      </c>
      <c r="AB5" s="25">
        <v>1</v>
      </c>
      <c r="AC5" t="s">
        <v>542</v>
      </c>
      <c r="AD5" s="25">
        <v>0.25</v>
      </c>
      <c r="AE5" s="41">
        <v>5</v>
      </c>
      <c r="AF5" s="41">
        <v>1</v>
      </c>
      <c r="AG5" s="25">
        <v>5.5</v>
      </c>
      <c r="AH5" s="25">
        <v>2E-3</v>
      </c>
      <c r="AI5" s="25" t="s">
        <v>549</v>
      </c>
      <c r="AJ5">
        <v>2.25</v>
      </c>
    </row>
    <row r="6" spans="1:36">
      <c r="A6" s="17" t="s">
        <v>112</v>
      </c>
      <c r="B6">
        <v>5</v>
      </c>
      <c r="C6">
        <v>1</v>
      </c>
      <c r="D6">
        <v>5</v>
      </c>
      <c r="E6">
        <v>1</v>
      </c>
      <c r="F6" s="87">
        <v>2</v>
      </c>
      <c r="G6">
        <v>5</v>
      </c>
      <c r="H6">
        <v>1</v>
      </c>
      <c r="I6" s="25">
        <v>1.5489999999999999</v>
      </c>
      <c r="J6" s="25">
        <v>0.04</v>
      </c>
      <c r="K6" t="s">
        <v>542</v>
      </c>
      <c r="L6" s="25">
        <v>0.20340100000000005</v>
      </c>
      <c r="M6">
        <v>5</v>
      </c>
      <c r="N6">
        <v>1</v>
      </c>
      <c r="O6" s="25">
        <v>1.5489999999999999</v>
      </c>
      <c r="P6" s="25">
        <v>3.04</v>
      </c>
      <c r="Q6" t="s">
        <v>542</v>
      </c>
      <c r="R6" s="25">
        <v>0.20340100000000005</v>
      </c>
      <c r="S6">
        <v>5</v>
      </c>
      <c r="T6">
        <v>1</v>
      </c>
      <c r="U6" s="25">
        <v>5.1669999999999998</v>
      </c>
      <c r="V6" s="25">
        <v>1</v>
      </c>
      <c r="W6" t="s">
        <v>549</v>
      </c>
      <c r="X6">
        <v>10.029888999999999</v>
      </c>
      <c r="Y6">
        <v>5</v>
      </c>
      <c r="Z6">
        <v>1</v>
      </c>
      <c r="AA6" s="25">
        <v>3.5</v>
      </c>
      <c r="AB6" s="25">
        <v>1</v>
      </c>
      <c r="AC6" t="s">
        <v>542</v>
      </c>
      <c r="AD6" s="25">
        <v>2.25</v>
      </c>
      <c r="AE6">
        <v>5</v>
      </c>
      <c r="AF6">
        <v>1</v>
      </c>
      <c r="AG6" s="25">
        <v>5.5</v>
      </c>
      <c r="AH6" s="25">
        <v>2E-3</v>
      </c>
      <c r="AI6" s="25" t="s">
        <v>549</v>
      </c>
      <c r="AJ6">
        <v>12.25</v>
      </c>
    </row>
    <row r="7" spans="1:36">
      <c r="A7" s="15" t="s">
        <v>131</v>
      </c>
      <c r="B7">
        <v>5</v>
      </c>
      <c r="C7">
        <v>0</v>
      </c>
      <c r="D7">
        <v>5</v>
      </c>
      <c r="E7">
        <v>0</v>
      </c>
      <c r="F7" s="87">
        <v>2.5</v>
      </c>
      <c r="G7">
        <v>5</v>
      </c>
      <c r="H7">
        <v>0</v>
      </c>
      <c r="I7" s="25">
        <v>4.2999999999999997E-2</v>
      </c>
      <c r="J7" s="25">
        <v>0.45</v>
      </c>
      <c r="K7" t="s">
        <v>548</v>
      </c>
      <c r="L7" s="25">
        <v>6.0368489999999992</v>
      </c>
      <c r="M7">
        <v>5</v>
      </c>
      <c r="N7">
        <v>0</v>
      </c>
      <c r="O7" s="25">
        <v>3.7999999999999999E-2</v>
      </c>
      <c r="P7" s="25">
        <v>0.94699999999999995</v>
      </c>
      <c r="Q7" t="s">
        <v>548</v>
      </c>
      <c r="R7" s="25">
        <v>6.0614440000000007</v>
      </c>
      <c r="S7">
        <v>5</v>
      </c>
      <c r="T7">
        <v>0</v>
      </c>
      <c r="U7" s="25">
        <v>0.44700000000000001</v>
      </c>
      <c r="V7" s="25">
        <v>0.45</v>
      </c>
      <c r="W7" t="s">
        <v>548</v>
      </c>
      <c r="X7">
        <v>4.2148089999999998</v>
      </c>
      <c r="Y7">
        <v>5</v>
      </c>
      <c r="Z7">
        <v>0</v>
      </c>
      <c r="AA7" s="25">
        <v>2</v>
      </c>
      <c r="AB7" s="25">
        <v>1</v>
      </c>
      <c r="AC7" t="s">
        <v>542</v>
      </c>
      <c r="AD7" s="25">
        <v>0.25</v>
      </c>
      <c r="AE7">
        <v>5</v>
      </c>
      <c r="AF7">
        <v>0</v>
      </c>
      <c r="AG7" s="25">
        <v>1.5</v>
      </c>
      <c r="AH7" s="25">
        <v>1</v>
      </c>
      <c r="AI7" s="25" t="s">
        <v>542</v>
      </c>
      <c r="AJ7">
        <v>1</v>
      </c>
    </row>
    <row r="8" spans="1:36">
      <c r="A8" s="15" t="s">
        <v>155</v>
      </c>
      <c r="B8">
        <v>5</v>
      </c>
      <c r="C8">
        <v>1</v>
      </c>
      <c r="D8">
        <v>5</v>
      </c>
      <c r="E8">
        <v>1</v>
      </c>
      <c r="F8" s="87">
        <v>4.25</v>
      </c>
      <c r="G8">
        <v>5</v>
      </c>
      <c r="H8">
        <v>1</v>
      </c>
      <c r="I8" s="25">
        <v>1.5489999999999999</v>
      </c>
      <c r="J8" s="25">
        <v>0.04</v>
      </c>
      <c r="K8" t="s">
        <v>542</v>
      </c>
      <c r="L8" s="25">
        <v>7.295401</v>
      </c>
      <c r="M8">
        <v>5</v>
      </c>
      <c r="N8">
        <v>1</v>
      </c>
      <c r="O8" s="25">
        <v>1.5489999999999999</v>
      </c>
      <c r="P8" s="25">
        <v>3.04</v>
      </c>
      <c r="Q8" t="s">
        <v>542</v>
      </c>
      <c r="R8" s="25">
        <v>7.295401</v>
      </c>
      <c r="S8">
        <v>5</v>
      </c>
      <c r="T8">
        <v>1</v>
      </c>
      <c r="U8" s="25">
        <v>5.1669999999999998</v>
      </c>
      <c r="V8" s="25">
        <v>1</v>
      </c>
      <c r="W8" t="s">
        <v>549</v>
      </c>
      <c r="X8">
        <v>0.84088899999999966</v>
      </c>
      <c r="Y8">
        <v>5</v>
      </c>
      <c r="Z8">
        <v>1</v>
      </c>
      <c r="AA8" s="25">
        <v>3.5</v>
      </c>
      <c r="AB8" s="25">
        <v>1</v>
      </c>
      <c r="AC8" t="s">
        <v>542</v>
      </c>
      <c r="AD8" s="25">
        <v>0.5625</v>
      </c>
      <c r="AE8">
        <v>5</v>
      </c>
      <c r="AF8">
        <v>1</v>
      </c>
      <c r="AG8" s="25">
        <v>5.5</v>
      </c>
      <c r="AH8" s="25">
        <v>2E-3</v>
      </c>
      <c r="AI8" s="25" t="s">
        <v>549</v>
      </c>
      <c r="AJ8">
        <v>1.5625</v>
      </c>
    </row>
    <row r="9" spans="1:36">
      <c r="A9" s="15" t="s">
        <v>245</v>
      </c>
      <c r="B9">
        <v>5</v>
      </c>
      <c r="C9">
        <v>0</v>
      </c>
      <c r="D9">
        <v>5</v>
      </c>
      <c r="E9">
        <v>0</v>
      </c>
      <c r="F9" s="87">
        <v>3.5</v>
      </c>
      <c r="G9">
        <v>5</v>
      </c>
      <c r="H9">
        <v>0</v>
      </c>
      <c r="I9" s="25">
        <v>4.2999999999999997E-2</v>
      </c>
      <c r="J9" s="25">
        <v>0.45</v>
      </c>
      <c r="K9" t="s">
        <v>548</v>
      </c>
      <c r="L9" s="25">
        <v>11.950849</v>
      </c>
      <c r="M9">
        <v>5</v>
      </c>
      <c r="N9">
        <v>0</v>
      </c>
      <c r="O9" s="25">
        <v>3.7999999999999999E-2</v>
      </c>
      <c r="P9" s="25">
        <v>0.94699999999999995</v>
      </c>
      <c r="Q9" t="s">
        <v>548</v>
      </c>
      <c r="R9" s="25">
        <v>11.985444000000001</v>
      </c>
      <c r="S9">
        <v>5</v>
      </c>
      <c r="T9">
        <v>0</v>
      </c>
      <c r="U9" s="25">
        <v>0.44700000000000001</v>
      </c>
      <c r="V9" s="25">
        <v>0.45</v>
      </c>
      <c r="W9" t="s">
        <v>548</v>
      </c>
      <c r="X9">
        <v>2.4118089999999999</v>
      </c>
      <c r="Y9">
        <v>5</v>
      </c>
      <c r="Z9">
        <v>0</v>
      </c>
      <c r="AA9" s="25">
        <v>2</v>
      </c>
      <c r="AB9" s="25">
        <v>1</v>
      </c>
      <c r="AC9" t="s">
        <v>542</v>
      </c>
      <c r="AD9" s="25">
        <v>2.25</v>
      </c>
      <c r="AE9">
        <v>5</v>
      </c>
      <c r="AF9">
        <v>0</v>
      </c>
      <c r="AG9" s="25">
        <v>1.5</v>
      </c>
      <c r="AH9" s="25">
        <v>1</v>
      </c>
      <c r="AI9" s="25" t="s">
        <v>542</v>
      </c>
      <c r="AJ9">
        <v>4</v>
      </c>
    </row>
    <row r="10" spans="1:36">
      <c r="A10" s="15" t="s">
        <v>253</v>
      </c>
      <c r="B10">
        <v>5</v>
      </c>
      <c r="C10">
        <v>1</v>
      </c>
      <c r="D10">
        <v>5</v>
      </c>
      <c r="E10">
        <v>1</v>
      </c>
      <c r="F10" s="87">
        <v>2</v>
      </c>
      <c r="G10">
        <v>5</v>
      </c>
      <c r="H10">
        <v>1</v>
      </c>
      <c r="I10" s="25">
        <v>1.5489999999999999</v>
      </c>
      <c r="J10" s="25">
        <v>0.04</v>
      </c>
      <c r="K10" t="s">
        <v>542</v>
      </c>
      <c r="L10" s="25">
        <v>0.20340100000000005</v>
      </c>
      <c r="M10">
        <v>5</v>
      </c>
      <c r="N10">
        <v>1</v>
      </c>
      <c r="O10" s="25">
        <v>1.5489999999999999</v>
      </c>
      <c r="P10" s="25">
        <v>3.04</v>
      </c>
      <c r="Q10" t="s">
        <v>542</v>
      </c>
      <c r="R10" s="25">
        <v>0.20340100000000005</v>
      </c>
      <c r="S10">
        <v>5</v>
      </c>
      <c r="T10">
        <v>1</v>
      </c>
      <c r="U10" s="25">
        <v>5.1669999999999998</v>
      </c>
      <c r="V10" s="25">
        <v>1</v>
      </c>
      <c r="W10" t="s">
        <v>549</v>
      </c>
      <c r="X10">
        <v>10.029888999999999</v>
      </c>
      <c r="Y10">
        <v>5</v>
      </c>
      <c r="Z10">
        <v>1</v>
      </c>
      <c r="AA10" s="25">
        <v>3.5</v>
      </c>
      <c r="AB10" s="25">
        <v>1</v>
      </c>
      <c r="AC10" t="s">
        <v>542</v>
      </c>
      <c r="AD10" s="25">
        <v>2.25</v>
      </c>
      <c r="AE10">
        <v>5</v>
      </c>
      <c r="AF10">
        <v>1</v>
      </c>
      <c r="AG10" s="25">
        <v>5.5</v>
      </c>
      <c r="AH10" s="25">
        <v>2E-3</v>
      </c>
      <c r="AI10" s="25" t="s">
        <v>549</v>
      </c>
      <c r="AJ10">
        <v>12.25</v>
      </c>
    </row>
    <row r="11" spans="1:36">
      <c r="A11" s="17" t="s">
        <v>262</v>
      </c>
      <c r="B11">
        <v>5</v>
      </c>
      <c r="C11">
        <v>1</v>
      </c>
      <c r="D11">
        <v>5</v>
      </c>
      <c r="E11">
        <v>1</v>
      </c>
      <c r="F11" s="87">
        <v>2.25</v>
      </c>
      <c r="G11">
        <v>5</v>
      </c>
      <c r="H11">
        <v>1</v>
      </c>
      <c r="I11" s="25">
        <v>1.5489999999999999</v>
      </c>
      <c r="J11" s="25">
        <v>0.04</v>
      </c>
      <c r="K11" t="s">
        <v>542</v>
      </c>
      <c r="L11" s="25">
        <v>0.49140100000000009</v>
      </c>
      <c r="M11">
        <v>5</v>
      </c>
      <c r="N11">
        <v>1</v>
      </c>
      <c r="O11" s="25">
        <v>1.5489999999999999</v>
      </c>
      <c r="P11" s="25">
        <v>3.04</v>
      </c>
      <c r="Q11" t="s">
        <v>542</v>
      </c>
      <c r="R11" s="25">
        <v>0.49140100000000009</v>
      </c>
      <c r="S11">
        <v>5</v>
      </c>
      <c r="T11">
        <v>1</v>
      </c>
      <c r="U11" s="25">
        <v>5.1669999999999998</v>
      </c>
      <c r="V11" s="25">
        <v>1</v>
      </c>
      <c r="W11" t="s">
        <v>549</v>
      </c>
      <c r="X11">
        <v>8.5088889999999981</v>
      </c>
      <c r="Y11">
        <v>5</v>
      </c>
      <c r="Z11">
        <v>1</v>
      </c>
      <c r="AA11" s="25">
        <v>3.5</v>
      </c>
      <c r="AB11" s="25">
        <v>1</v>
      </c>
      <c r="AC11" t="s">
        <v>542</v>
      </c>
      <c r="AD11" s="25">
        <v>1.5625</v>
      </c>
      <c r="AE11">
        <v>5</v>
      </c>
      <c r="AF11">
        <v>1</v>
      </c>
      <c r="AG11" s="25">
        <v>5.5</v>
      </c>
      <c r="AH11" s="25">
        <v>2E-3</v>
      </c>
      <c r="AI11" s="25" t="s">
        <v>549</v>
      </c>
      <c r="AJ11">
        <v>10.5625</v>
      </c>
    </row>
    <row r="12" spans="1:36">
      <c r="A12" s="15" t="s">
        <v>40</v>
      </c>
      <c r="B12" s="41">
        <v>6</v>
      </c>
      <c r="C12" s="41">
        <v>1</v>
      </c>
      <c r="D12">
        <v>6</v>
      </c>
      <c r="E12">
        <v>1</v>
      </c>
      <c r="F12" s="87">
        <v>2</v>
      </c>
      <c r="G12" s="41">
        <v>6</v>
      </c>
      <c r="H12" s="41">
        <v>1</v>
      </c>
      <c r="I12" s="25">
        <v>1.5489999999999999</v>
      </c>
      <c r="J12" s="25">
        <v>0.04</v>
      </c>
      <c r="K12" t="s">
        <v>548</v>
      </c>
      <c r="L12" s="25">
        <v>0.20340100000000005</v>
      </c>
      <c r="M12" s="41">
        <v>6</v>
      </c>
      <c r="N12" s="41">
        <v>1</v>
      </c>
      <c r="O12" s="25">
        <v>1.5489999999999999</v>
      </c>
      <c r="P12" s="25">
        <v>0.04</v>
      </c>
      <c r="Q12" t="s">
        <v>542</v>
      </c>
      <c r="R12" s="25">
        <v>0.20340100000000005</v>
      </c>
      <c r="S12" s="41">
        <v>6</v>
      </c>
      <c r="T12" s="41">
        <v>1</v>
      </c>
      <c r="U12" s="25">
        <v>2.2290000000000001</v>
      </c>
      <c r="V12" s="25">
        <v>0.5</v>
      </c>
      <c r="W12" t="s">
        <v>542</v>
      </c>
      <c r="X12">
        <v>5.2441000000000043E-2</v>
      </c>
      <c r="Y12" s="41">
        <v>6</v>
      </c>
      <c r="Z12" s="41">
        <v>1</v>
      </c>
      <c r="AA12" s="25">
        <v>3.5</v>
      </c>
      <c r="AB12" s="25">
        <v>1</v>
      </c>
      <c r="AC12" t="s">
        <v>542</v>
      </c>
      <c r="AD12" s="25">
        <v>2.25</v>
      </c>
      <c r="AE12" s="41">
        <v>6</v>
      </c>
      <c r="AF12" s="41">
        <v>1</v>
      </c>
      <c r="AG12" s="25">
        <v>5.5</v>
      </c>
      <c r="AH12" s="25">
        <v>2E-3</v>
      </c>
      <c r="AI12" s="25" t="s">
        <v>549</v>
      </c>
      <c r="AJ12">
        <v>12.25</v>
      </c>
    </row>
    <row r="13" spans="1:36">
      <c r="A13" s="15" t="s">
        <v>84</v>
      </c>
      <c r="B13" s="41">
        <v>6</v>
      </c>
      <c r="C13" s="41">
        <v>1</v>
      </c>
      <c r="D13">
        <v>6</v>
      </c>
      <c r="E13">
        <v>1</v>
      </c>
      <c r="F13" s="87">
        <v>1.5</v>
      </c>
      <c r="G13" s="41">
        <v>6</v>
      </c>
      <c r="H13" s="41">
        <v>1</v>
      </c>
      <c r="I13" s="25">
        <v>1.5489999999999999</v>
      </c>
      <c r="J13" s="25">
        <v>0.04</v>
      </c>
      <c r="K13" t="s">
        <v>548</v>
      </c>
      <c r="L13" s="25">
        <v>2.4009999999999934E-3</v>
      </c>
      <c r="M13" s="41">
        <v>6</v>
      </c>
      <c r="N13" s="41">
        <v>1</v>
      </c>
      <c r="O13" s="25">
        <v>1.5489999999999999</v>
      </c>
      <c r="P13" s="25">
        <v>0.04</v>
      </c>
      <c r="Q13" t="s">
        <v>542</v>
      </c>
      <c r="R13" s="25">
        <v>2.4009999999999934E-3</v>
      </c>
      <c r="S13" s="41">
        <v>6</v>
      </c>
      <c r="T13" s="41">
        <v>1</v>
      </c>
      <c r="U13" s="25">
        <v>2.2290000000000001</v>
      </c>
      <c r="V13" s="25">
        <v>0.5</v>
      </c>
      <c r="W13" t="s">
        <v>542</v>
      </c>
      <c r="X13">
        <v>0.53144100000000016</v>
      </c>
      <c r="Y13" s="41">
        <v>6</v>
      </c>
      <c r="Z13" s="41">
        <v>1</v>
      </c>
      <c r="AA13" s="25">
        <v>3.5</v>
      </c>
      <c r="AB13" s="25">
        <v>1</v>
      </c>
      <c r="AC13" t="s">
        <v>542</v>
      </c>
      <c r="AD13" s="25">
        <v>4</v>
      </c>
      <c r="AE13" s="41">
        <v>6</v>
      </c>
      <c r="AF13" s="41">
        <v>1</v>
      </c>
      <c r="AG13" s="25">
        <v>5.5</v>
      </c>
      <c r="AH13" s="25">
        <v>2E-3</v>
      </c>
      <c r="AI13" s="25" t="s">
        <v>549</v>
      </c>
      <c r="AJ13">
        <v>16</v>
      </c>
    </row>
    <row r="14" spans="1:36">
      <c r="A14" s="17" t="s">
        <v>101</v>
      </c>
      <c r="B14" s="41">
        <v>6</v>
      </c>
      <c r="C14" s="41">
        <v>0</v>
      </c>
      <c r="D14">
        <v>6</v>
      </c>
      <c r="E14">
        <v>0</v>
      </c>
      <c r="F14" s="87">
        <v>2.5</v>
      </c>
      <c r="G14" s="41">
        <v>6</v>
      </c>
      <c r="H14" s="41">
        <v>0</v>
      </c>
      <c r="I14" s="25">
        <v>4.2999999999999997E-2</v>
      </c>
      <c r="J14" s="25">
        <v>0.45</v>
      </c>
      <c r="K14" t="s">
        <v>548</v>
      </c>
      <c r="L14" s="25">
        <v>6.0368489999999992</v>
      </c>
      <c r="M14" s="41">
        <v>6</v>
      </c>
      <c r="N14" s="41">
        <v>0</v>
      </c>
      <c r="O14" s="25">
        <v>3.7999999999999999E-2</v>
      </c>
      <c r="P14" s="25">
        <v>0.8</v>
      </c>
      <c r="Q14" t="s">
        <v>548</v>
      </c>
      <c r="R14" s="25">
        <v>6.0614440000000007</v>
      </c>
      <c r="S14" s="41">
        <v>6</v>
      </c>
      <c r="T14" s="41">
        <v>0</v>
      </c>
      <c r="U14" s="25">
        <v>0.44700000000000001</v>
      </c>
      <c r="V14" s="25">
        <v>0.45</v>
      </c>
      <c r="W14" t="s">
        <v>548</v>
      </c>
      <c r="X14">
        <v>4.2148089999999998</v>
      </c>
      <c r="Y14" s="41">
        <v>6</v>
      </c>
      <c r="Z14" s="41">
        <v>0</v>
      </c>
      <c r="AA14" s="25">
        <v>2</v>
      </c>
      <c r="AB14" s="25">
        <v>1</v>
      </c>
      <c r="AC14" t="s">
        <v>542</v>
      </c>
      <c r="AD14" s="25">
        <v>0.25</v>
      </c>
      <c r="AE14" s="41">
        <v>6</v>
      </c>
      <c r="AF14" s="41">
        <v>0</v>
      </c>
      <c r="AG14" s="25">
        <v>1.5</v>
      </c>
      <c r="AH14" s="25">
        <v>1</v>
      </c>
      <c r="AI14" s="25" t="s">
        <v>542</v>
      </c>
      <c r="AJ14">
        <v>1</v>
      </c>
    </row>
    <row r="15" spans="1:36">
      <c r="A15" s="17" t="s">
        <v>104</v>
      </c>
      <c r="B15" s="41">
        <v>6</v>
      </c>
      <c r="C15" s="41">
        <v>0</v>
      </c>
      <c r="D15">
        <v>6</v>
      </c>
      <c r="E15">
        <v>0</v>
      </c>
      <c r="F15" s="87">
        <v>2.25</v>
      </c>
      <c r="G15" s="41">
        <v>6</v>
      </c>
      <c r="H15" s="41">
        <v>0</v>
      </c>
      <c r="I15" s="25">
        <v>4.2999999999999997E-2</v>
      </c>
      <c r="J15" s="25">
        <v>0.45</v>
      </c>
      <c r="K15" t="s">
        <v>548</v>
      </c>
      <c r="L15" s="25">
        <v>4.8708489999999998</v>
      </c>
      <c r="M15" s="41">
        <v>6</v>
      </c>
      <c r="N15" s="41">
        <v>0</v>
      </c>
      <c r="O15" s="25">
        <v>3.7999999999999999E-2</v>
      </c>
      <c r="P15" s="25">
        <v>0.8</v>
      </c>
      <c r="Q15" t="s">
        <v>548</v>
      </c>
      <c r="R15" s="25">
        <v>4.8929440000000008</v>
      </c>
      <c r="S15" s="41">
        <v>6</v>
      </c>
      <c r="T15" s="41">
        <v>0</v>
      </c>
      <c r="U15" s="25">
        <v>0.44700000000000001</v>
      </c>
      <c r="V15" s="25">
        <v>0.45</v>
      </c>
      <c r="W15" t="s">
        <v>548</v>
      </c>
      <c r="X15">
        <v>3.2508089999999998</v>
      </c>
      <c r="Y15" s="41">
        <v>6</v>
      </c>
      <c r="Z15" s="41">
        <v>0</v>
      </c>
      <c r="AA15" s="25">
        <v>2</v>
      </c>
      <c r="AB15" s="25">
        <v>1</v>
      </c>
      <c r="AC15" t="s">
        <v>542</v>
      </c>
      <c r="AD15" s="25">
        <v>6.25E-2</v>
      </c>
      <c r="AE15" s="41">
        <v>6</v>
      </c>
      <c r="AF15" s="41">
        <v>0</v>
      </c>
      <c r="AG15" s="25">
        <v>1.5</v>
      </c>
      <c r="AH15" s="25">
        <v>1</v>
      </c>
      <c r="AI15" s="25" t="s">
        <v>542</v>
      </c>
      <c r="AJ15">
        <v>0.5625</v>
      </c>
    </row>
    <row r="16" spans="1:36">
      <c r="A16" s="17" t="s">
        <v>148</v>
      </c>
      <c r="B16">
        <v>6</v>
      </c>
      <c r="C16">
        <v>1</v>
      </c>
      <c r="D16">
        <v>6</v>
      </c>
      <c r="E16">
        <v>1</v>
      </c>
      <c r="F16" s="87">
        <v>2.75</v>
      </c>
      <c r="G16">
        <v>6</v>
      </c>
      <c r="H16">
        <v>1</v>
      </c>
      <c r="I16" s="25">
        <v>1.5489999999999999</v>
      </c>
      <c r="J16" s="25">
        <v>0.04</v>
      </c>
      <c r="K16" t="s">
        <v>548</v>
      </c>
      <c r="L16" s="25">
        <v>1.4424010000000003</v>
      </c>
      <c r="M16">
        <v>6</v>
      </c>
      <c r="N16">
        <v>1</v>
      </c>
      <c r="O16" s="25">
        <v>1.5489999999999999</v>
      </c>
      <c r="P16" s="25">
        <v>0.04</v>
      </c>
      <c r="Q16" t="s">
        <v>542</v>
      </c>
      <c r="R16" s="25">
        <v>1.4424010000000003</v>
      </c>
      <c r="S16">
        <v>6</v>
      </c>
      <c r="T16">
        <v>1</v>
      </c>
      <c r="U16" s="25">
        <v>2.2290000000000001</v>
      </c>
      <c r="V16" s="25">
        <v>0.5</v>
      </c>
      <c r="W16" t="s">
        <v>542</v>
      </c>
      <c r="X16">
        <v>0.27144099999999988</v>
      </c>
      <c r="Y16">
        <v>6</v>
      </c>
      <c r="Z16">
        <v>1</v>
      </c>
      <c r="AA16" s="25">
        <v>3.5</v>
      </c>
      <c r="AB16" s="25">
        <v>1</v>
      </c>
      <c r="AC16" t="s">
        <v>542</v>
      </c>
      <c r="AD16" s="25">
        <v>0.5625</v>
      </c>
      <c r="AE16">
        <v>6</v>
      </c>
      <c r="AF16">
        <v>1</v>
      </c>
      <c r="AG16" s="25">
        <v>5.5</v>
      </c>
      <c r="AH16" s="25">
        <v>2E-3</v>
      </c>
      <c r="AI16" s="25" t="s">
        <v>549</v>
      </c>
      <c r="AJ16">
        <v>7.5625</v>
      </c>
    </row>
    <row r="17" spans="1:36">
      <c r="A17" s="17" t="s">
        <v>160</v>
      </c>
      <c r="B17">
        <v>6</v>
      </c>
      <c r="C17">
        <v>1</v>
      </c>
      <c r="D17">
        <v>6</v>
      </c>
      <c r="E17">
        <v>1</v>
      </c>
      <c r="F17" s="87">
        <v>2.75</v>
      </c>
      <c r="G17">
        <v>6</v>
      </c>
      <c r="H17">
        <v>1</v>
      </c>
      <c r="I17" s="25">
        <v>1.5489999999999999</v>
      </c>
      <c r="J17" s="25">
        <v>0.04</v>
      </c>
      <c r="K17" t="s">
        <v>548</v>
      </c>
      <c r="L17" s="25">
        <v>1.4424010000000003</v>
      </c>
      <c r="M17">
        <v>6</v>
      </c>
      <c r="N17">
        <v>1</v>
      </c>
      <c r="O17" s="25">
        <v>1.5489999999999999</v>
      </c>
      <c r="P17" s="25">
        <v>0.04</v>
      </c>
      <c r="Q17" t="s">
        <v>542</v>
      </c>
      <c r="R17" s="25">
        <v>1.4424010000000003</v>
      </c>
      <c r="S17">
        <v>6</v>
      </c>
      <c r="T17">
        <v>1</v>
      </c>
      <c r="U17" s="25">
        <v>2.2290000000000001</v>
      </c>
      <c r="V17" s="25">
        <v>0.5</v>
      </c>
      <c r="W17" t="s">
        <v>542</v>
      </c>
      <c r="X17">
        <v>0.27144099999999988</v>
      </c>
      <c r="Y17">
        <v>6</v>
      </c>
      <c r="Z17">
        <v>1</v>
      </c>
      <c r="AA17" s="25">
        <v>3.5</v>
      </c>
      <c r="AB17" s="25">
        <v>1</v>
      </c>
      <c r="AC17" t="s">
        <v>542</v>
      </c>
      <c r="AD17" s="25">
        <v>0.5625</v>
      </c>
      <c r="AE17">
        <v>6</v>
      </c>
      <c r="AF17">
        <v>1</v>
      </c>
      <c r="AG17" s="25">
        <v>5.5</v>
      </c>
      <c r="AH17" s="25">
        <v>2E-3</v>
      </c>
      <c r="AI17" s="25" t="s">
        <v>549</v>
      </c>
      <c r="AJ17">
        <v>7.5625</v>
      </c>
    </row>
    <row r="18" spans="1:36">
      <c r="A18" s="17" t="s">
        <v>172</v>
      </c>
      <c r="B18">
        <v>6</v>
      </c>
      <c r="C18">
        <v>1</v>
      </c>
      <c r="D18">
        <v>6</v>
      </c>
      <c r="E18">
        <v>1</v>
      </c>
      <c r="F18" s="87">
        <v>4</v>
      </c>
      <c r="G18">
        <v>6</v>
      </c>
      <c r="H18">
        <v>1</v>
      </c>
      <c r="I18" s="25">
        <v>1.5489999999999999</v>
      </c>
      <c r="J18" s="25">
        <v>0.04</v>
      </c>
      <c r="K18" t="s">
        <v>548</v>
      </c>
      <c r="L18" s="25">
        <v>6.0074010000000007</v>
      </c>
      <c r="M18">
        <v>6</v>
      </c>
      <c r="N18">
        <v>1</v>
      </c>
      <c r="O18" s="25">
        <v>1.5489999999999999</v>
      </c>
      <c r="P18" s="25">
        <v>0.04</v>
      </c>
      <c r="Q18" t="s">
        <v>542</v>
      </c>
      <c r="R18" s="25">
        <v>6.0074010000000007</v>
      </c>
      <c r="S18">
        <v>6</v>
      </c>
      <c r="T18">
        <v>1</v>
      </c>
      <c r="U18" s="25">
        <v>2.2290000000000001</v>
      </c>
      <c r="V18" s="25">
        <v>0.5</v>
      </c>
      <c r="W18" t="s">
        <v>542</v>
      </c>
      <c r="X18">
        <v>3.1364409999999996</v>
      </c>
      <c r="Y18">
        <v>6</v>
      </c>
      <c r="Z18">
        <v>1</v>
      </c>
      <c r="AA18" s="25">
        <v>3.5</v>
      </c>
      <c r="AB18" s="25">
        <v>1</v>
      </c>
      <c r="AC18" t="s">
        <v>542</v>
      </c>
      <c r="AD18" s="25">
        <v>0.25</v>
      </c>
      <c r="AE18">
        <v>6</v>
      </c>
      <c r="AF18">
        <v>1</v>
      </c>
      <c r="AG18" s="25">
        <v>5.5</v>
      </c>
      <c r="AH18" s="25">
        <v>2E-3</v>
      </c>
      <c r="AI18" s="25" t="s">
        <v>549</v>
      </c>
      <c r="AJ18">
        <v>2.25</v>
      </c>
    </row>
    <row r="19" spans="1:36">
      <c r="A19" s="18" t="s">
        <v>183</v>
      </c>
      <c r="B19">
        <v>6</v>
      </c>
      <c r="C19">
        <v>1</v>
      </c>
      <c r="D19">
        <v>6</v>
      </c>
      <c r="E19">
        <v>1</v>
      </c>
      <c r="F19" s="87">
        <v>0.25</v>
      </c>
      <c r="G19">
        <v>6</v>
      </c>
      <c r="H19">
        <v>1</v>
      </c>
      <c r="I19" s="25">
        <v>1.5489999999999999</v>
      </c>
      <c r="J19" s="25">
        <v>0.04</v>
      </c>
      <c r="K19" t="s">
        <v>548</v>
      </c>
      <c r="L19" s="25">
        <v>1.6874009999999999</v>
      </c>
      <c r="M19">
        <v>6</v>
      </c>
      <c r="N19">
        <v>1</v>
      </c>
      <c r="O19" s="25">
        <v>1.5489999999999999</v>
      </c>
      <c r="P19" s="25">
        <v>0.04</v>
      </c>
      <c r="Q19" t="s">
        <v>542</v>
      </c>
      <c r="R19" s="25">
        <v>1.6874009999999999</v>
      </c>
      <c r="S19">
        <v>6</v>
      </c>
      <c r="T19">
        <v>1</v>
      </c>
      <c r="U19" s="25">
        <v>2.2290000000000001</v>
      </c>
      <c r="V19" s="25">
        <v>0.5</v>
      </c>
      <c r="W19" t="s">
        <v>542</v>
      </c>
      <c r="X19">
        <v>3.9164410000000003</v>
      </c>
      <c r="Y19">
        <v>6</v>
      </c>
      <c r="Z19">
        <v>1</v>
      </c>
      <c r="AA19" s="25">
        <v>3.5</v>
      </c>
      <c r="AB19" s="25">
        <v>1</v>
      </c>
      <c r="AC19" t="s">
        <v>542</v>
      </c>
      <c r="AD19" s="25">
        <v>10.5625</v>
      </c>
      <c r="AE19">
        <v>6</v>
      </c>
      <c r="AF19">
        <v>1</v>
      </c>
      <c r="AG19" s="25">
        <v>5.5</v>
      </c>
      <c r="AH19" s="25">
        <v>2E-3</v>
      </c>
      <c r="AI19" s="25" t="s">
        <v>549</v>
      </c>
      <c r="AJ19">
        <v>27.5625</v>
      </c>
    </row>
    <row r="20" spans="1:36">
      <c r="A20" s="15" t="s">
        <v>221</v>
      </c>
      <c r="B20">
        <v>6</v>
      </c>
      <c r="C20">
        <v>0</v>
      </c>
      <c r="D20">
        <v>6</v>
      </c>
      <c r="E20">
        <v>0</v>
      </c>
      <c r="F20" s="87">
        <v>3.25</v>
      </c>
      <c r="G20">
        <v>6</v>
      </c>
      <c r="H20">
        <v>0</v>
      </c>
      <c r="I20" s="25">
        <v>4.2999999999999997E-2</v>
      </c>
      <c r="J20" s="25">
        <v>0.45</v>
      </c>
      <c r="K20" t="s">
        <v>548</v>
      </c>
      <c r="L20" s="25">
        <v>10.284848999999999</v>
      </c>
      <c r="M20">
        <v>6</v>
      </c>
      <c r="N20">
        <v>0</v>
      </c>
      <c r="O20" s="25">
        <v>3.7999999999999999E-2</v>
      </c>
      <c r="P20" s="25">
        <v>0.8</v>
      </c>
      <c r="Q20" t="s">
        <v>548</v>
      </c>
      <c r="R20" s="25">
        <v>10.316944000000001</v>
      </c>
      <c r="S20">
        <v>6</v>
      </c>
      <c r="T20">
        <v>0</v>
      </c>
      <c r="U20" s="25">
        <v>0.44700000000000001</v>
      </c>
      <c r="V20" s="25">
        <v>0.45</v>
      </c>
      <c r="W20" t="s">
        <v>548</v>
      </c>
      <c r="X20">
        <v>7.8568089999999993</v>
      </c>
      <c r="Y20">
        <v>6</v>
      </c>
      <c r="Z20">
        <v>0</v>
      </c>
      <c r="AA20" s="25">
        <v>2</v>
      </c>
      <c r="AB20" s="25">
        <v>1</v>
      </c>
      <c r="AC20" t="s">
        <v>542</v>
      </c>
      <c r="AD20" s="25">
        <v>1.5625</v>
      </c>
      <c r="AE20">
        <v>6</v>
      </c>
      <c r="AF20">
        <v>0</v>
      </c>
      <c r="AG20" s="25">
        <v>1.5</v>
      </c>
      <c r="AH20" s="25">
        <v>1</v>
      </c>
      <c r="AI20" s="25" t="s">
        <v>542</v>
      </c>
      <c r="AJ20">
        <v>3.0625</v>
      </c>
    </row>
    <row r="21" spans="1:36">
      <c r="A21" s="17" t="s">
        <v>19</v>
      </c>
      <c r="B21" s="41">
        <v>7</v>
      </c>
      <c r="C21" s="41">
        <v>1</v>
      </c>
      <c r="D21">
        <v>7</v>
      </c>
      <c r="E21">
        <v>1</v>
      </c>
      <c r="F21" s="87">
        <v>6</v>
      </c>
      <c r="G21" s="41">
        <v>7</v>
      </c>
      <c r="H21" s="41">
        <v>1</v>
      </c>
      <c r="I21" s="25">
        <v>1.5489999999999999</v>
      </c>
      <c r="J21" s="25">
        <v>0.04</v>
      </c>
      <c r="K21" t="s">
        <v>542</v>
      </c>
      <c r="L21" s="25">
        <v>19.811401000000004</v>
      </c>
      <c r="M21" s="41">
        <v>7</v>
      </c>
      <c r="N21" s="41">
        <v>1</v>
      </c>
      <c r="O21" s="25">
        <v>1.5489999999999999</v>
      </c>
      <c r="P21" s="25">
        <v>0.04</v>
      </c>
      <c r="Q21" t="s">
        <v>542</v>
      </c>
      <c r="R21" s="25">
        <v>19.811401000000004</v>
      </c>
      <c r="S21" s="41">
        <v>7</v>
      </c>
      <c r="T21" s="41">
        <v>1</v>
      </c>
      <c r="U21" s="25">
        <v>2.056</v>
      </c>
      <c r="V21" s="25">
        <v>1</v>
      </c>
      <c r="W21" t="s">
        <v>542</v>
      </c>
      <c r="X21">
        <v>15.555135999999999</v>
      </c>
      <c r="Y21" s="41">
        <v>7</v>
      </c>
      <c r="Z21" s="41">
        <v>1</v>
      </c>
      <c r="AA21" s="25">
        <v>3.5</v>
      </c>
      <c r="AB21" s="25">
        <v>1</v>
      </c>
      <c r="AC21" t="s">
        <v>542</v>
      </c>
      <c r="AD21" s="25">
        <v>6.25</v>
      </c>
      <c r="AE21" s="41">
        <v>7</v>
      </c>
      <c r="AF21" s="41">
        <v>1</v>
      </c>
      <c r="AG21" s="25">
        <v>5.5</v>
      </c>
      <c r="AH21" s="25">
        <v>2E-3</v>
      </c>
      <c r="AI21" s="25" t="s">
        <v>549</v>
      </c>
      <c r="AJ21">
        <v>0.25</v>
      </c>
    </row>
    <row r="22" spans="1:36">
      <c r="A22" s="15" t="s">
        <v>22</v>
      </c>
      <c r="B22" s="41">
        <v>7</v>
      </c>
      <c r="C22" s="41">
        <v>0</v>
      </c>
      <c r="D22">
        <v>7</v>
      </c>
      <c r="E22">
        <v>0</v>
      </c>
      <c r="F22" s="87">
        <v>3.25</v>
      </c>
      <c r="G22" s="41">
        <v>7</v>
      </c>
      <c r="H22" s="41">
        <v>0</v>
      </c>
      <c r="I22" s="25">
        <v>4.2999999999999997E-2</v>
      </c>
      <c r="J22" s="25">
        <v>0.45</v>
      </c>
      <c r="K22" t="s">
        <v>548</v>
      </c>
      <c r="L22" s="25">
        <v>10.284848999999999</v>
      </c>
      <c r="M22" s="41">
        <v>7</v>
      </c>
      <c r="N22" s="41">
        <v>0</v>
      </c>
      <c r="O22" s="25">
        <v>0.04</v>
      </c>
      <c r="P22" s="25">
        <v>0.6</v>
      </c>
      <c r="Q22" t="s">
        <v>548</v>
      </c>
      <c r="R22" s="25">
        <v>10.3041</v>
      </c>
      <c r="S22" s="41">
        <v>7</v>
      </c>
      <c r="T22" s="41">
        <v>0</v>
      </c>
      <c r="U22" s="25">
        <v>0.44700000000000001</v>
      </c>
      <c r="V22" s="25">
        <v>0.45</v>
      </c>
      <c r="W22" t="s">
        <v>548</v>
      </c>
      <c r="X22">
        <v>7.8568089999999993</v>
      </c>
      <c r="Y22" s="41">
        <v>7</v>
      </c>
      <c r="Z22" s="41">
        <v>0</v>
      </c>
      <c r="AA22" s="25">
        <v>2</v>
      </c>
      <c r="AB22" s="25">
        <v>1</v>
      </c>
      <c r="AC22" t="s">
        <v>542</v>
      </c>
      <c r="AD22" s="25">
        <v>1.5625</v>
      </c>
      <c r="AE22" s="41">
        <v>7</v>
      </c>
      <c r="AF22" s="41">
        <v>0</v>
      </c>
      <c r="AG22" s="25">
        <v>2</v>
      </c>
      <c r="AH22" s="25">
        <v>0.01</v>
      </c>
      <c r="AI22" s="25" t="s">
        <v>542</v>
      </c>
      <c r="AJ22">
        <v>1.5625</v>
      </c>
    </row>
    <row r="23" spans="1:36">
      <c r="A23" s="17" t="s">
        <v>29</v>
      </c>
      <c r="B23" s="41">
        <v>7</v>
      </c>
      <c r="C23" s="41">
        <v>1</v>
      </c>
      <c r="D23">
        <v>7</v>
      </c>
      <c r="E23">
        <v>1</v>
      </c>
      <c r="F23" s="87">
        <v>1.25</v>
      </c>
      <c r="G23" s="41">
        <v>7</v>
      </c>
      <c r="H23" s="41">
        <v>1</v>
      </c>
      <c r="I23" s="25">
        <v>1.5489999999999999</v>
      </c>
      <c r="J23" s="25">
        <v>0.04</v>
      </c>
      <c r="K23" t="s">
        <v>542</v>
      </c>
      <c r="L23" s="25">
        <v>8.9400999999999953E-2</v>
      </c>
      <c r="M23" s="41">
        <v>7</v>
      </c>
      <c r="N23" s="41">
        <v>1</v>
      </c>
      <c r="O23" s="25">
        <v>1.5489999999999999</v>
      </c>
      <c r="P23" s="25">
        <v>0.04</v>
      </c>
      <c r="Q23" t="s">
        <v>542</v>
      </c>
      <c r="R23" s="25">
        <v>8.9400999999999953E-2</v>
      </c>
      <c r="S23" s="41">
        <v>7</v>
      </c>
      <c r="T23" s="41">
        <v>1</v>
      </c>
      <c r="U23" s="25">
        <v>2.056</v>
      </c>
      <c r="V23" s="25">
        <v>1</v>
      </c>
      <c r="W23" t="s">
        <v>542</v>
      </c>
      <c r="X23">
        <v>0.6496360000000001</v>
      </c>
      <c r="Y23" s="41">
        <v>7</v>
      </c>
      <c r="Z23" s="41">
        <v>1</v>
      </c>
      <c r="AA23" s="25">
        <v>3.5</v>
      </c>
      <c r="AB23" s="25">
        <v>1</v>
      </c>
      <c r="AC23" t="s">
        <v>542</v>
      </c>
      <c r="AD23" s="25">
        <v>5.0625</v>
      </c>
      <c r="AE23" s="41">
        <v>7</v>
      </c>
      <c r="AF23" s="41">
        <v>1</v>
      </c>
      <c r="AG23" s="25">
        <v>5.5</v>
      </c>
      <c r="AH23" s="25">
        <v>2E-3</v>
      </c>
      <c r="AI23" s="25" t="s">
        <v>549</v>
      </c>
      <c r="AJ23">
        <v>18.0625</v>
      </c>
    </row>
    <row r="24" spans="1:36">
      <c r="A24" s="15" t="s">
        <v>32</v>
      </c>
      <c r="B24" s="41">
        <v>7</v>
      </c>
      <c r="C24" s="41">
        <v>1</v>
      </c>
      <c r="D24">
        <v>7</v>
      </c>
      <c r="E24">
        <v>1</v>
      </c>
      <c r="F24" s="87">
        <v>3.25</v>
      </c>
      <c r="G24" s="41">
        <v>7</v>
      </c>
      <c r="H24" s="41">
        <v>1</v>
      </c>
      <c r="I24" s="25">
        <v>1.5489999999999999</v>
      </c>
      <c r="J24" s="25">
        <v>0.04</v>
      </c>
      <c r="K24" t="s">
        <v>542</v>
      </c>
      <c r="L24" s="25">
        <v>2.8934010000000003</v>
      </c>
      <c r="M24" s="41">
        <v>7</v>
      </c>
      <c r="N24" s="41">
        <v>1</v>
      </c>
      <c r="O24" s="25">
        <v>1.5489999999999999</v>
      </c>
      <c r="P24" s="25">
        <v>0.04</v>
      </c>
      <c r="Q24" t="s">
        <v>542</v>
      </c>
      <c r="R24" s="25">
        <v>2.8934010000000003</v>
      </c>
      <c r="S24" s="41">
        <v>7</v>
      </c>
      <c r="T24" s="41">
        <v>1</v>
      </c>
      <c r="U24" s="25">
        <v>2.056</v>
      </c>
      <c r="V24" s="25">
        <v>1</v>
      </c>
      <c r="W24" t="s">
        <v>542</v>
      </c>
      <c r="X24">
        <v>1.4256359999999999</v>
      </c>
      <c r="Y24" s="41">
        <v>7</v>
      </c>
      <c r="Z24" s="41">
        <v>1</v>
      </c>
      <c r="AA24" s="25">
        <v>3.5</v>
      </c>
      <c r="AB24" s="25">
        <v>1</v>
      </c>
      <c r="AC24" t="s">
        <v>542</v>
      </c>
      <c r="AD24" s="25">
        <v>6.25E-2</v>
      </c>
      <c r="AE24" s="41">
        <v>7</v>
      </c>
      <c r="AF24" s="41">
        <v>1</v>
      </c>
      <c r="AG24" s="25">
        <v>5.5</v>
      </c>
      <c r="AH24" s="25">
        <v>2E-3</v>
      </c>
      <c r="AI24" s="25" t="s">
        <v>549</v>
      </c>
      <c r="AJ24">
        <v>5.0625</v>
      </c>
    </row>
    <row r="25" spans="1:36">
      <c r="A25" s="17" t="s">
        <v>39</v>
      </c>
      <c r="B25" s="41">
        <v>7</v>
      </c>
      <c r="C25" s="41">
        <v>0</v>
      </c>
      <c r="D25">
        <v>7</v>
      </c>
      <c r="E25">
        <v>0</v>
      </c>
      <c r="F25" s="87">
        <v>4.25</v>
      </c>
      <c r="G25" s="41">
        <v>7</v>
      </c>
      <c r="H25" s="41">
        <v>0</v>
      </c>
      <c r="I25" s="25">
        <v>4.2999999999999997E-2</v>
      </c>
      <c r="J25" s="25">
        <v>0.45</v>
      </c>
      <c r="K25" t="s">
        <v>548</v>
      </c>
      <c r="L25" s="25">
        <v>17.698848999999999</v>
      </c>
      <c r="M25" s="41">
        <v>7</v>
      </c>
      <c r="N25" s="41">
        <v>0</v>
      </c>
      <c r="O25" s="25">
        <v>0.04</v>
      </c>
      <c r="P25" s="25">
        <v>0.6</v>
      </c>
      <c r="Q25" t="s">
        <v>548</v>
      </c>
      <c r="R25" s="25">
        <v>17.7241</v>
      </c>
      <c r="S25" s="41">
        <v>7</v>
      </c>
      <c r="T25" s="41">
        <v>0</v>
      </c>
      <c r="U25" s="25">
        <v>0.44700000000000001</v>
      </c>
      <c r="V25" s="25">
        <v>0.45</v>
      </c>
      <c r="W25" t="s">
        <v>548</v>
      </c>
      <c r="X25">
        <v>14.462809</v>
      </c>
      <c r="Y25" s="41">
        <v>7</v>
      </c>
      <c r="Z25" s="41">
        <v>0</v>
      </c>
      <c r="AA25" s="25">
        <v>2</v>
      </c>
      <c r="AB25" s="25">
        <v>1</v>
      </c>
      <c r="AC25" t="s">
        <v>542</v>
      </c>
      <c r="AD25" s="25">
        <v>5.0625</v>
      </c>
      <c r="AE25" s="41">
        <v>7</v>
      </c>
      <c r="AF25" s="41">
        <v>0</v>
      </c>
      <c r="AG25" s="25">
        <v>2</v>
      </c>
      <c r="AH25" s="25">
        <v>0.01</v>
      </c>
      <c r="AI25" s="25" t="s">
        <v>542</v>
      </c>
      <c r="AJ25">
        <v>5.0625</v>
      </c>
    </row>
    <row r="26" spans="1:36">
      <c r="A26" s="15" t="s">
        <v>50</v>
      </c>
      <c r="B26" s="41">
        <v>7</v>
      </c>
      <c r="C26" s="41">
        <v>1</v>
      </c>
      <c r="D26">
        <v>7</v>
      </c>
      <c r="E26">
        <v>1</v>
      </c>
      <c r="F26" s="87">
        <v>2.5</v>
      </c>
      <c r="G26" s="41">
        <v>7</v>
      </c>
      <c r="H26" s="41">
        <v>1</v>
      </c>
      <c r="I26" s="25">
        <v>1.5489999999999999</v>
      </c>
      <c r="J26" s="25">
        <v>0.04</v>
      </c>
      <c r="K26" t="s">
        <v>542</v>
      </c>
      <c r="L26" s="25">
        <v>0.90440100000000012</v>
      </c>
      <c r="M26" s="41">
        <v>7</v>
      </c>
      <c r="N26" s="41">
        <v>1</v>
      </c>
      <c r="O26" s="25">
        <v>1.5489999999999999</v>
      </c>
      <c r="P26" s="25">
        <v>0.04</v>
      </c>
      <c r="Q26" t="s">
        <v>542</v>
      </c>
      <c r="R26" s="25">
        <v>0.90440100000000012</v>
      </c>
      <c r="S26" s="41">
        <v>7</v>
      </c>
      <c r="T26" s="41">
        <v>1</v>
      </c>
      <c r="U26" s="25">
        <v>2.056</v>
      </c>
      <c r="V26" s="25">
        <v>1</v>
      </c>
      <c r="W26" t="s">
        <v>542</v>
      </c>
      <c r="X26">
        <v>0.19713599999999995</v>
      </c>
      <c r="Y26" s="41">
        <v>7</v>
      </c>
      <c r="Z26" s="41">
        <v>1</v>
      </c>
      <c r="AA26" s="25">
        <v>3.5</v>
      </c>
      <c r="AB26" s="25">
        <v>1</v>
      </c>
      <c r="AC26" t="s">
        <v>542</v>
      </c>
      <c r="AD26" s="25">
        <v>1</v>
      </c>
      <c r="AE26" s="41">
        <v>7</v>
      </c>
      <c r="AF26" s="41">
        <v>1</v>
      </c>
      <c r="AG26" s="25">
        <v>5.5</v>
      </c>
      <c r="AH26" s="25">
        <v>2E-3</v>
      </c>
      <c r="AI26" s="25" t="s">
        <v>549</v>
      </c>
      <c r="AJ26">
        <v>9</v>
      </c>
    </row>
    <row r="27" spans="1:36">
      <c r="A27" s="17" t="s">
        <v>71</v>
      </c>
      <c r="B27" s="41">
        <v>7</v>
      </c>
      <c r="C27" s="41">
        <v>1</v>
      </c>
      <c r="D27">
        <v>7</v>
      </c>
      <c r="E27">
        <v>1</v>
      </c>
      <c r="F27" s="87">
        <v>2.5</v>
      </c>
      <c r="G27" s="41">
        <v>7</v>
      </c>
      <c r="H27" s="41">
        <v>1</v>
      </c>
      <c r="I27" s="25">
        <v>1.5489999999999999</v>
      </c>
      <c r="J27" s="25">
        <v>0.04</v>
      </c>
      <c r="K27" t="s">
        <v>542</v>
      </c>
      <c r="L27" s="25">
        <v>0.90440100000000012</v>
      </c>
      <c r="M27" s="41">
        <v>7</v>
      </c>
      <c r="N27" s="41">
        <v>1</v>
      </c>
      <c r="O27" s="25">
        <v>1.5489999999999999</v>
      </c>
      <c r="P27" s="25">
        <v>0.04</v>
      </c>
      <c r="Q27" t="s">
        <v>542</v>
      </c>
      <c r="R27" s="25">
        <v>0.90440100000000012</v>
      </c>
      <c r="S27" s="41">
        <v>7</v>
      </c>
      <c r="T27" s="41">
        <v>1</v>
      </c>
      <c r="U27" s="25">
        <v>2.056</v>
      </c>
      <c r="V27" s="25">
        <v>1</v>
      </c>
      <c r="W27" t="s">
        <v>542</v>
      </c>
      <c r="X27">
        <v>0.19713599999999995</v>
      </c>
      <c r="Y27" s="41">
        <v>7</v>
      </c>
      <c r="Z27" s="41">
        <v>1</v>
      </c>
      <c r="AA27" s="25">
        <v>3.5</v>
      </c>
      <c r="AB27" s="25">
        <v>1</v>
      </c>
      <c r="AC27" t="s">
        <v>542</v>
      </c>
      <c r="AD27" s="25">
        <v>1</v>
      </c>
      <c r="AE27" s="41">
        <v>7</v>
      </c>
      <c r="AF27" s="41">
        <v>1</v>
      </c>
      <c r="AG27" s="25">
        <v>5.5</v>
      </c>
      <c r="AH27" s="25">
        <v>2E-3</v>
      </c>
      <c r="AI27" s="25" t="s">
        <v>549</v>
      </c>
      <c r="AJ27">
        <v>9</v>
      </c>
    </row>
    <row r="28" spans="1:36">
      <c r="A28" s="17" t="s">
        <v>81</v>
      </c>
      <c r="B28" s="41">
        <v>7</v>
      </c>
      <c r="C28" s="41">
        <v>1</v>
      </c>
      <c r="D28">
        <v>7</v>
      </c>
      <c r="E28">
        <v>1</v>
      </c>
      <c r="F28" s="87">
        <v>4.25</v>
      </c>
      <c r="G28" s="41">
        <v>7</v>
      </c>
      <c r="H28" s="41">
        <v>1</v>
      </c>
      <c r="I28" s="25">
        <v>1.5489999999999999</v>
      </c>
      <c r="J28" s="25">
        <v>0.04</v>
      </c>
      <c r="K28" t="s">
        <v>542</v>
      </c>
      <c r="L28" s="25">
        <v>7.295401</v>
      </c>
      <c r="M28" s="41">
        <v>7</v>
      </c>
      <c r="N28" s="41">
        <v>1</v>
      </c>
      <c r="O28" s="25">
        <v>1.5489999999999999</v>
      </c>
      <c r="P28" s="25">
        <v>0.04</v>
      </c>
      <c r="Q28" t="s">
        <v>542</v>
      </c>
      <c r="R28" s="25">
        <v>7.295401</v>
      </c>
      <c r="S28" s="41">
        <v>7</v>
      </c>
      <c r="T28" s="41">
        <v>1</v>
      </c>
      <c r="U28" s="25">
        <v>2.056</v>
      </c>
      <c r="V28" s="25">
        <v>1</v>
      </c>
      <c r="W28" t="s">
        <v>542</v>
      </c>
      <c r="X28">
        <v>4.8136359999999998</v>
      </c>
      <c r="Y28" s="41">
        <v>7</v>
      </c>
      <c r="Z28" s="41">
        <v>1</v>
      </c>
      <c r="AA28" s="25">
        <v>3.5</v>
      </c>
      <c r="AB28" s="25">
        <v>1</v>
      </c>
      <c r="AC28" t="s">
        <v>542</v>
      </c>
      <c r="AD28" s="25">
        <v>0.5625</v>
      </c>
      <c r="AE28" s="41">
        <v>7</v>
      </c>
      <c r="AF28" s="41">
        <v>1</v>
      </c>
      <c r="AG28" s="25">
        <v>5.5</v>
      </c>
      <c r="AH28" s="25">
        <v>2E-3</v>
      </c>
      <c r="AI28" s="25" t="s">
        <v>549</v>
      </c>
      <c r="AJ28">
        <v>1.5625</v>
      </c>
    </row>
    <row r="29" spans="1:36">
      <c r="A29" s="15" t="s">
        <v>82</v>
      </c>
      <c r="B29" s="41">
        <v>7</v>
      </c>
      <c r="C29" s="41">
        <v>1</v>
      </c>
      <c r="D29">
        <v>7</v>
      </c>
      <c r="E29">
        <v>1</v>
      </c>
      <c r="F29" s="87">
        <v>3</v>
      </c>
      <c r="G29" s="41">
        <v>7</v>
      </c>
      <c r="H29" s="41">
        <v>1</v>
      </c>
      <c r="I29" s="25">
        <v>1.5489999999999999</v>
      </c>
      <c r="J29" s="25">
        <v>0.04</v>
      </c>
      <c r="K29" t="s">
        <v>542</v>
      </c>
      <c r="L29" s="25">
        <v>2.1054010000000001</v>
      </c>
      <c r="M29" s="41">
        <v>7</v>
      </c>
      <c r="N29" s="41">
        <v>1</v>
      </c>
      <c r="O29" s="25">
        <v>1.5489999999999999</v>
      </c>
      <c r="P29" s="25">
        <v>0.04</v>
      </c>
      <c r="Q29" t="s">
        <v>542</v>
      </c>
      <c r="R29" s="25">
        <v>2.1054010000000001</v>
      </c>
      <c r="S29" s="41">
        <v>7</v>
      </c>
      <c r="T29" s="41">
        <v>1</v>
      </c>
      <c r="U29" s="25">
        <v>2.056</v>
      </c>
      <c r="V29" s="25">
        <v>1</v>
      </c>
      <c r="W29" t="s">
        <v>542</v>
      </c>
      <c r="X29">
        <v>0.89113599999999993</v>
      </c>
      <c r="Y29" s="41">
        <v>7</v>
      </c>
      <c r="Z29" s="41">
        <v>1</v>
      </c>
      <c r="AA29" s="25">
        <v>3.5</v>
      </c>
      <c r="AB29" s="25">
        <v>1</v>
      </c>
      <c r="AC29" t="s">
        <v>542</v>
      </c>
      <c r="AD29" s="25">
        <v>0.25</v>
      </c>
      <c r="AE29" s="41">
        <v>7</v>
      </c>
      <c r="AF29" s="41">
        <v>1</v>
      </c>
      <c r="AG29" s="25">
        <v>5.5</v>
      </c>
      <c r="AH29" s="25">
        <v>2E-3</v>
      </c>
      <c r="AI29" s="25" t="s">
        <v>549</v>
      </c>
      <c r="AJ29">
        <v>6.25</v>
      </c>
    </row>
    <row r="30" spans="1:36">
      <c r="A30" s="17" t="s">
        <v>95</v>
      </c>
      <c r="B30" s="41">
        <v>7</v>
      </c>
      <c r="C30" s="41">
        <v>1</v>
      </c>
      <c r="D30">
        <v>7</v>
      </c>
      <c r="E30">
        <v>1</v>
      </c>
      <c r="F30" s="87">
        <v>2.25</v>
      </c>
      <c r="G30" s="41">
        <v>7</v>
      </c>
      <c r="H30" s="41">
        <v>1</v>
      </c>
      <c r="I30" s="25">
        <v>1.5489999999999999</v>
      </c>
      <c r="J30" s="25">
        <v>0.04</v>
      </c>
      <c r="K30" t="s">
        <v>542</v>
      </c>
      <c r="L30" s="25">
        <v>0.49140100000000009</v>
      </c>
      <c r="M30" s="41">
        <v>7</v>
      </c>
      <c r="N30" s="41">
        <v>1</v>
      </c>
      <c r="O30" s="25">
        <v>1.5489999999999999</v>
      </c>
      <c r="P30" s="25">
        <v>0.04</v>
      </c>
      <c r="Q30" t="s">
        <v>542</v>
      </c>
      <c r="R30" s="25">
        <v>0.49140100000000009</v>
      </c>
      <c r="S30" s="41">
        <v>7</v>
      </c>
      <c r="T30" s="41">
        <v>1</v>
      </c>
      <c r="U30" s="25">
        <v>2.056</v>
      </c>
      <c r="V30" s="25">
        <v>1</v>
      </c>
      <c r="W30" t="s">
        <v>542</v>
      </c>
      <c r="X30">
        <v>3.7635999999999982E-2</v>
      </c>
      <c r="Y30" s="41">
        <v>7</v>
      </c>
      <c r="Z30" s="41">
        <v>1</v>
      </c>
      <c r="AA30" s="25">
        <v>3.5</v>
      </c>
      <c r="AB30" s="25">
        <v>1</v>
      </c>
      <c r="AC30" t="s">
        <v>542</v>
      </c>
      <c r="AD30" s="25">
        <v>1.5625</v>
      </c>
      <c r="AE30" s="41">
        <v>7</v>
      </c>
      <c r="AF30" s="41">
        <v>1</v>
      </c>
      <c r="AG30" s="25">
        <v>5.5</v>
      </c>
      <c r="AH30" s="25">
        <v>2E-3</v>
      </c>
      <c r="AI30" s="25" t="s">
        <v>549</v>
      </c>
      <c r="AJ30">
        <v>10.5625</v>
      </c>
    </row>
    <row r="31" spans="1:36">
      <c r="A31" s="17" t="s">
        <v>118</v>
      </c>
      <c r="B31">
        <v>7</v>
      </c>
      <c r="C31">
        <v>1</v>
      </c>
      <c r="D31">
        <v>7</v>
      </c>
      <c r="E31">
        <v>1</v>
      </c>
      <c r="F31" s="87">
        <v>5</v>
      </c>
      <c r="G31">
        <v>7</v>
      </c>
      <c r="H31">
        <v>1</v>
      </c>
      <c r="I31" s="25">
        <v>1.5489999999999999</v>
      </c>
      <c r="J31" s="25">
        <v>0.04</v>
      </c>
      <c r="K31" t="s">
        <v>542</v>
      </c>
      <c r="L31" s="25">
        <v>11.909401000000001</v>
      </c>
      <c r="M31">
        <v>7</v>
      </c>
      <c r="N31">
        <v>1</v>
      </c>
      <c r="O31" s="25">
        <v>1.5489999999999999</v>
      </c>
      <c r="P31" s="25">
        <v>0.04</v>
      </c>
      <c r="Q31" t="s">
        <v>542</v>
      </c>
      <c r="R31" s="25">
        <v>11.909401000000001</v>
      </c>
      <c r="S31">
        <v>7</v>
      </c>
      <c r="T31">
        <v>1</v>
      </c>
      <c r="U31" s="25">
        <v>2.056</v>
      </c>
      <c r="V31" s="25">
        <v>1</v>
      </c>
      <c r="W31" t="s">
        <v>542</v>
      </c>
      <c r="X31">
        <v>8.6671359999999993</v>
      </c>
      <c r="Y31">
        <v>7</v>
      </c>
      <c r="Z31">
        <v>1</v>
      </c>
      <c r="AA31" s="25">
        <v>3.5</v>
      </c>
      <c r="AB31" s="25">
        <v>1</v>
      </c>
      <c r="AC31" t="s">
        <v>542</v>
      </c>
      <c r="AD31" s="25">
        <v>2.25</v>
      </c>
      <c r="AE31">
        <v>7</v>
      </c>
      <c r="AF31">
        <v>1</v>
      </c>
      <c r="AG31" s="25">
        <v>5.5</v>
      </c>
      <c r="AH31" s="25">
        <v>2E-3</v>
      </c>
      <c r="AI31" s="25" t="s">
        <v>549</v>
      </c>
      <c r="AJ31">
        <v>0.25</v>
      </c>
    </row>
    <row r="32" spans="1:36">
      <c r="A32" s="15" t="s">
        <v>165</v>
      </c>
      <c r="B32">
        <v>7</v>
      </c>
      <c r="C32">
        <v>1</v>
      </c>
      <c r="D32">
        <v>7</v>
      </c>
      <c r="E32">
        <v>1</v>
      </c>
      <c r="F32" s="87">
        <v>3.25</v>
      </c>
      <c r="G32">
        <v>7</v>
      </c>
      <c r="H32">
        <v>1</v>
      </c>
      <c r="I32" s="25">
        <v>1.5489999999999999</v>
      </c>
      <c r="J32" s="25">
        <v>0.04</v>
      </c>
      <c r="K32" t="s">
        <v>542</v>
      </c>
      <c r="L32" s="25">
        <v>2.8934010000000003</v>
      </c>
      <c r="M32">
        <v>7</v>
      </c>
      <c r="N32">
        <v>1</v>
      </c>
      <c r="O32" s="25">
        <v>1.5489999999999999</v>
      </c>
      <c r="P32" s="25">
        <v>0.04</v>
      </c>
      <c r="Q32" t="s">
        <v>542</v>
      </c>
      <c r="R32" s="25">
        <v>2.8934010000000003</v>
      </c>
      <c r="S32">
        <v>7</v>
      </c>
      <c r="T32">
        <v>1</v>
      </c>
      <c r="U32" s="25">
        <v>2.056</v>
      </c>
      <c r="V32" s="25">
        <v>1</v>
      </c>
      <c r="W32" t="s">
        <v>542</v>
      </c>
      <c r="X32">
        <v>1.4256359999999999</v>
      </c>
      <c r="Y32">
        <v>7</v>
      </c>
      <c r="Z32">
        <v>1</v>
      </c>
      <c r="AA32" s="25">
        <v>3.5</v>
      </c>
      <c r="AB32" s="25">
        <v>1</v>
      </c>
      <c r="AC32" t="s">
        <v>542</v>
      </c>
      <c r="AD32" s="25">
        <v>6.25E-2</v>
      </c>
      <c r="AE32">
        <v>7</v>
      </c>
      <c r="AF32">
        <v>1</v>
      </c>
      <c r="AG32" s="25">
        <v>5.5</v>
      </c>
      <c r="AH32" s="25">
        <v>2E-3</v>
      </c>
      <c r="AI32" s="25" t="s">
        <v>549</v>
      </c>
      <c r="AJ32">
        <v>5.0625</v>
      </c>
    </row>
    <row r="33" spans="1:36">
      <c r="A33" s="15" t="s">
        <v>227</v>
      </c>
      <c r="B33">
        <v>7</v>
      </c>
      <c r="C33">
        <v>0</v>
      </c>
      <c r="D33">
        <v>7</v>
      </c>
      <c r="E33">
        <v>0</v>
      </c>
      <c r="F33" s="87">
        <v>5.75</v>
      </c>
      <c r="G33">
        <v>7</v>
      </c>
      <c r="H33">
        <v>0</v>
      </c>
      <c r="I33" s="25">
        <v>4.2999999999999997E-2</v>
      </c>
      <c r="J33" s="25">
        <v>0.45</v>
      </c>
      <c r="K33" t="s">
        <v>548</v>
      </c>
      <c r="L33" s="25">
        <v>32.569848999999998</v>
      </c>
      <c r="M33">
        <v>7</v>
      </c>
      <c r="N33">
        <v>0</v>
      </c>
      <c r="O33" s="25">
        <v>0.04</v>
      </c>
      <c r="P33" s="25">
        <v>0.6</v>
      </c>
      <c r="Q33" t="s">
        <v>548</v>
      </c>
      <c r="R33" s="25">
        <v>32.604100000000003</v>
      </c>
      <c r="S33">
        <v>7</v>
      </c>
      <c r="T33">
        <v>0</v>
      </c>
      <c r="U33" s="25">
        <v>0.44700000000000001</v>
      </c>
      <c r="V33" s="25">
        <v>0.45</v>
      </c>
      <c r="W33" t="s">
        <v>548</v>
      </c>
      <c r="X33">
        <v>28.121808999999999</v>
      </c>
      <c r="Y33">
        <v>7</v>
      </c>
      <c r="Z33">
        <v>0</v>
      </c>
      <c r="AA33" s="25">
        <v>2</v>
      </c>
      <c r="AB33" s="25">
        <v>1</v>
      </c>
      <c r="AC33" t="s">
        <v>542</v>
      </c>
      <c r="AD33" s="25">
        <v>14.0625</v>
      </c>
      <c r="AE33">
        <v>7</v>
      </c>
      <c r="AF33">
        <v>0</v>
      </c>
      <c r="AG33" s="25">
        <v>2</v>
      </c>
      <c r="AH33" s="25">
        <v>0.01</v>
      </c>
      <c r="AI33" s="25" t="s">
        <v>542</v>
      </c>
      <c r="AJ33">
        <v>14.0625</v>
      </c>
    </row>
    <row r="34" spans="1:36">
      <c r="A34" s="15" t="s">
        <v>265</v>
      </c>
      <c r="B34">
        <v>7</v>
      </c>
      <c r="C34">
        <v>1</v>
      </c>
      <c r="D34">
        <v>7</v>
      </c>
      <c r="E34">
        <v>1</v>
      </c>
      <c r="F34" s="87">
        <v>2</v>
      </c>
      <c r="G34">
        <v>7</v>
      </c>
      <c r="H34">
        <v>1</v>
      </c>
      <c r="I34" s="25">
        <v>1.5489999999999999</v>
      </c>
      <c r="J34" s="25">
        <v>0.04</v>
      </c>
      <c r="K34" t="s">
        <v>542</v>
      </c>
      <c r="L34" s="25">
        <v>0.20340100000000005</v>
      </c>
      <c r="M34">
        <v>7</v>
      </c>
      <c r="N34">
        <v>1</v>
      </c>
      <c r="O34" s="25">
        <v>1.5489999999999999</v>
      </c>
      <c r="P34" s="25">
        <v>0.04</v>
      </c>
      <c r="Q34" t="s">
        <v>542</v>
      </c>
      <c r="R34" s="25">
        <v>0.20340100000000005</v>
      </c>
      <c r="S34">
        <v>7</v>
      </c>
      <c r="T34">
        <v>1</v>
      </c>
      <c r="U34" s="25">
        <v>2.056</v>
      </c>
      <c r="V34" s="25">
        <v>1</v>
      </c>
      <c r="W34" t="s">
        <v>542</v>
      </c>
      <c r="X34">
        <v>3.1360000000000055E-3</v>
      </c>
      <c r="Y34">
        <v>7</v>
      </c>
      <c r="Z34">
        <v>1</v>
      </c>
      <c r="AA34" s="25">
        <v>3.5</v>
      </c>
      <c r="AB34" s="25">
        <v>1</v>
      </c>
      <c r="AC34" t="s">
        <v>542</v>
      </c>
      <c r="AD34" s="25">
        <v>2.25</v>
      </c>
      <c r="AE34">
        <v>7</v>
      </c>
      <c r="AF34">
        <v>1</v>
      </c>
      <c r="AG34" s="25">
        <v>5.5</v>
      </c>
      <c r="AH34" s="25">
        <v>2E-3</v>
      </c>
      <c r="AI34" s="25" t="s">
        <v>549</v>
      </c>
      <c r="AJ34">
        <v>12.25</v>
      </c>
    </row>
    <row r="35" spans="1:36">
      <c r="A35" s="17" t="s">
        <v>15</v>
      </c>
      <c r="B35" s="41">
        <v>8</v>
      </c>
      <c r="C35" s="41">
        <v>1</v>
      </c>
      <c r="D35">
        <v>8</v>
      </c>
      <c r="E35">
        <v>1</v>
      </c>
      <c r="F35" s="87">
        <v>2.25</v>
      </c>
      <c r="G35" s="41">
        <v>8</v>
      </c>
      <c r="H35" s="41">
        <v>1</v>
      </c>
      <c r="I35" s="25">
        <v>1.5489999999999999</v>
      </c>
      <c r="J35" s="25">
        <v>0.04</v>
      </c>
      <c r="K35" t="s">
        <v>542</v>
      </c>
      <c r="L35" s="25">
        <v>0.49140100000000009</v>
      </c>
      <c r="M35" s="41">
        <v>8</v>
      </c>
      <c r="N35" s="41">
        <v>1</v>
      </c>
      <c r="O35" s="25">
        <v>1.5489999999999999</v>
      </c>
      <c r="P35" s="25">
        <v>0.04</v>
      </c>
      <c r="Q35" t="s">
        <v>542</v>
      </c>
      <c r="R35" s="25">
        <v>0.49140100000000009</v>
      </c>
      <c r="S35" s="41">
        <v>8</v>
      </c>
      <c r="T35" s="41">
        <v>1</v>
      </c>
      <c r="U35" s="25">
        <v>2.056</v>
      </c>
      <c r="V35" s="25">
        <v>1</v>
      </c>
      <c r="W35" t="s">
        <v>542</v>
      </c>
      <c r="X35">
        <v>3.7635999999999982E-2</v>
      </c>
      <c r="Y35" s="41">
        <v>8</v>
      </c>
      <c r="Z35" s="41">
        <v>1</v>
      </c>
      <c r="AA35" s="25">
        <v>3.5</v>
      </c>
      <c r="AB35" s="25">
        <v>1</v>
      </c>
      <c r="AC35" t="s">
        <v>542</v>
      </c>
      <c r="AD35" s="25">
        <v>1.5625</v>
      </c>
      <c r="AE35" s="41">
        <v>8</v>
      </c>
      <c r="AF35" s="41">
        <v>1</v>
      </c>
      <c r="AG35" s="25">
        <v>5.5</v>
      </c>
      <c r="AH35" s="25">
        <v>2E-3</v>
      </c>
      <c r="AI35" s="25" t="s">
        <v>549</v>
      </c>
      <c r="AJ35">
        <v>10.5625</v>
      </c>
    </row>
    <row r="36" spans="1:36">
      <c r="A36" s="17" t="s">
        <v>31</v>
      </c>
      <c r="B36" s="41">
        <v>8</v>
      </c>
      <c r="C36" s="41">
        <v>1</v>
      </c>
      <c r="D36">
        <v>8</v>
      </c>
      <c r="E36">
        <v>1</v>
      </c>
      <c r="F36" s="87">
        <v>2</v>
      </c>
      <c r="G36" s="41">
        <v>8</v>
      </c>
      <c r="H36" s="41">
        <v>1</v>
      </c>
      <c r="I36" s="25">
        <v>1.5489999999999999</v>
      </c>
      <c r="J36" s="25">
        <v>0.04</v>
      </c>
      <c r="K36" t="s">
        <v>542</v>
      </c>
      <c r="L36" s="25">
        <v>0.20340100000000005</v>
      </c>
      <c r="M36" s="41">
        <v>8</v>
      </c>
      <c r="N36" s="41">
        <v>1</v>
      </c>
      <c r="O36" s="25">
        <v>1.5489999999999999</v>
      </c>
      <c r="P36" s="25">
        <v>0.04</v>
      </c>
      <c r="Q36" t="s">
        <v>542</v>
      </c>
      <c r="R36" s="25">
        <v>0.20340100000000005</v>
      </c>
      <c r="S36" s="41">
        <v>8</v>
      </c>
      <c r="T36" s="41">
        <v>1</v>
      </c>
      <c r="U36" s="25">
        <v>2.056</v>
      </c>
      <c r="V36" s="25">
        <v>1</v>
      </c>
      <c r="W36" t="s">
        <v>542</v>
      </c>
      <c r="X36">
        <v>3.1360000000000055E-3</v>
      </c>
      <c r="Y36" s="41">
        <v>8</v>
      </c>
      <c r="Z36" s="41">
        <v>1</v>
      </c>
      <c r="AA36" s="25">
        <v>3.5</v>
      </c>
      <c r="AB36" s="25">
        <v>1</v>
      </c>
      <c r="AC36" t="s">
        <v>542</v>
      </c>
      <c r="AD36" s="25">
        <v>2.25</v>
      </c>
      <c r="AE36" s="41">
        <v>8</v>
      </c>
      <c r="AF36" s="41">
        <v>1</v>
      </c>
      <c r="AG36" s="25">
        <v>5.5</v>
      </c>
      <c r="AH36" s="25">
        <v>2E-3</v>
      </c>
      <c r="AI36" s="25" t="s">
        <v>549</v>
      </c>
      <c r="AJ36">
        <v>12.25</v>
      </c>
    </row>
    <row r="37" spans="1:36">
      <c r="A37" s="17" t="s">
        <v>87</v>
      </c>
      <c r="B37" s="41">
        <v>8</v>
      </c>
      <c r="C37" s="41">
        <v>1</v>
      </c>
      <c r="D37">
        <v>8</v>
      </c>
      <c r="E37">
        <v>1</v>
      </c>
      <c r="F37" s="87">
        <v>2.25</v>
      </c>
      <c r="G37" s="41">
        <v>8</v>
      </c>
      <c r="H37" s="41">
        <v>1</v>
      </c>
      <c r="I37" s="25">
        <v>1.5489999999999999</v>
      </c>
      <c r="J37" s="25">
        <v>0.04</v>
      </c>
      <c r="K37" t="s">
        <v>542</v>
      </c>
      <c r="L37" s="25">
        <v>0.49140100000000009</v>
      </c>
      <c r="M37" s="41">
        <v>8</v>
      </c>
      <c r="N37" s="41">
        <v>1</v>
      </c>
      <c r="O37" s="25">
        <v>1.5489999999999999</v>
      </c>
      <c r="P37" s="25">
        <v>0.04</v>
      </c>
      <c r="Q37" t="s">
        <v>542</v>
      </c>
      <c r="R37" s="25">
        <v>0.49140100000000009</v>
      </c>
      <c r="S37" s="41">
        <v>8</v>
      </c>
      <c r="T37" s="41">
        <v>1</v>
      </c>
      <c r="U37" s="25">
        <v>2.056</v>
      </c>
      <c r="V37" s="25">
        <v>1</v>
      </c>
      <c r="W37" t="s">
        <v>542</v>
      </c>
      <c r="X37">
        <v>3.7635999999999982E-2</v>
      </c>
      <c r="Y37" s="41">
        <v>8</v>
      </c>
      <c r="Z37" s="41">
        <v>1</v>
      </c>
      <c r="AA37" s="25">
        <v>3.5</v>
      </c>
      <c r="AB37" s="25">
        <v>1</v>
      </c>
      <c r="AC37" t="s">
        <v>542</v>
      </c>
      <c r="AD37" s="25">
        <v>1.5625</v>
      </c>
      <c r="AE37" s="41">
        <v>8</v>
      </c>
      <c r="AF37" s="41">
        <v>1</v>
      </c>
      <c r="AG37" s="25">
        <v>5.5</v>
      </c>
      <c r="AH37" s="25">
        <v>2E-3</v>
      </c>
      <c r="AI37" s="25" t="s">
        <v>549</v>
      </c>
      <c r="AJ37">
        <v>10.5625</v>
      </c>
    </row>
    <row r="38" spans="1:36">
      <c r="A38" s="15" t="s">
        <v>96</v>
      </c>
      <c r="B38" s="41">
        <v>8</v>
      </c>
      <c r="C38" s="41">
        <v>1</v>
      </c>
      <c r="D38">
        <v>8</v>
      </c>
      <c r="E38">
        <v>1</v>
      </c>
      <c r="F38" s="87">
        <v>0.75</v>
      </c>
      <c r="G38" s="41">
        <v>8</v>
      </c>
      <c r="H38" s="41">
        <v>1</v>
      </c>
      <c r="I38" s="25">
        <v>1.5489999999999999</v>
      </c>
      <c r="J38" s="25">
        <v>0.04</v>
      </c>
      <c r="K38" t="s">
        <v>542</v>
      </c>
      <c r="L38" s="25">
        <v>0.63840099999999989</v>
      </c>
      <c r="M38" s="41">
        <v>8</v>
      </c>
      <c r="N38" s="41">
        <v>1</v>
      </c>
      <c r="O38" s="25">
        <v>1.5489999999999999</v>
      </c>
      <c r="P38" s="25">
        <v>0.04</v>
      </c>
      <c r="Q38" t="s">
        <v>542</v>
      </c>
      <c r="R38" s="25">
        <v>0.63840099999999989</v>
      </c>
      <c r="S38" s="41">
        <v>8</v>
      </c>
      <c r="T38" s="41">
        <v>1</v>
      </c>
      <c r="U38" s="25">
        <v>2.056</v>
      </c>
      <c r="V38" s="25">
        <v>1</v>
      </c>
      <c r="W38" t="s">
        <v>542</v>
      </c>
      <c r="X38">
        <v>1.7056360000000002</v>
      </c>
      <c r="Y38" s="41">
        <v>8</v>
      </c>
      <c r="Z38" s="41">
        <v>1</v>
      </c>
      <c r="AA38" s="25">
        <v>3.5</v>
      </c>
      <c r="AB38" s="25">
        <v>1</v>
      </c>
      <c r="AC38" t="s">
        <v>542</v>
      </c>
      <c r="AD38" s="25">
        <v>7.5625</v>
      </c>
      <c r="AE38" s="41">
        <v>8</v>
      </c>
      <c r="AF38" s="41">
        <v>1</v>
      </c>
      <c r="AG38" s="25">
        <v>5.5</v>
      </c>
      <c r="AH38" s="25">
        <v>2E-3</v>
      </c>
      <c r="AI38" s="25" t="s">
        <v>549</v>
      </c>
      <c r="AJ38">
        <v>22.5625</v>
      </c>
    </row>
    <row r="39" spans="1:36">
      <c r="A39" s="15" t="s">
        <v>125</v>
      </c>
      <c r="B39">
        <v>8</v>
      </c>
      <c r="C39">
        <v>1</v>
      </c>
      <c r="D39">
        <v>8</v>
      </c>
      <c r="E39">
        <v>1</v>
      </c>
      <c r="F39" s="87">
        <v>2.5</v>
      </c>
      <c r="G39">
        <v>8</v>
      </c>
      <c r="H39">
        <v>1</v>
      </c>
      <c r="I39" s="25">
        <v>1.5489999999999999</v>
      </c>
      <c r="J39" s="25">
        <v>0.04</v>
      </c>
      <c r="K39" t="s">
        <v>542</v>
      </c>
      <c r="L39" s="25">
        <v>0.90440100000000012</v>
      </c>
      <c r="M39">
        <v>8</v>
      </c>
      <c r="N39">
        <v>1</v>
      </c>
      <c r="O39" s="25">
        <v>1.5489999999999999</v>
      </c>
      <c r="P39" s="25">
        <v>0.04</v>
      </c>
      <c r="Q39" t="s">
        <v>542</v>
      </c>
      <c r="R39" s="25">
        <v>0.90440100000000012</v>
      </c>
      <c r="S39">
        <v>8</v>
      </c>
      <c r="T39">
        <v>1</v>
      </c>
      <c r="U39" s="25">
        <v>2.056</v>
      </c>
      <c r="V39" s="25">
        <v>1</v>
      </c>
      <c r="W39" t="s">
        <v>542</v>
      </c>
      <c r="X39">
        <v>0.19713599999999995</v>
      </c>
      <c r="Y39">
        <v>8</v>
      </c>
      <c r="Z39">
        <v>1</v>
      </c>
      <c r="AA39" s="25">
        <v>3.5</v>
      </c>
      <c r="AB39" s="25">
        <v>1</v>
      </c>
      <c r="AC39" t="s">
        <v>542</v>
      </c>
      <c r="AD39" s="25">
        <v>1</v>
      </c>
      <c r="AE39">
        <v>8</v>
      </c>
      <c r="AF39">
        <v>1</v>
      </c>
      <c r="AG39" s="25">
        <v>5.5</v>
      </c>
      <c r="AH39" s="25">
        <v>2E-3</v>
      </c>
      <c r="AI39" s="25" t="s">
        <v>549</v>
      </c>
      <c r="AJ39">
        <v>9</v>
      </c>
    </row>
    <row r="40" spans="1:36">
      <c r="A40" s="15" t="s">
        <v>129</v>
      </c>
      <c r="B40">
        <v>8</v>
      </c>
      <c r="C40">
        <v>1</v>
      </c>
      <c r="D40">
        <v>8</v>
      </c>
      <c r="E40">
        <v>1</v>
      </c>
      <c r="F40" s="87">
        <v>4.75</v>
      </c>
      <c r="G40">
        <v>8</v>
      </c>
      <c r="H40">
        <v>1</v>
      </c>
      <c r="I40" s="25">
        <v>1.5489999999999999</v>
      </c>
      <c r="J40" s="25">
        <v>0.04</v>
      </c>
      <c r="K40" t="s">
        <v>542</v>
      </c>
      <c r="L40" s="25">
        <v>10.246401000000001</v>
      </c>
      <c r="M40">
        <v>8</v>
      </c>
      <c r="N40">
        <v>1</v>
      </c>
      <c r="O40" s="25">
        <v>1.5489999999999999</v>
      </c>
      <c r="P40" s="25">
        <v>0.04</v>
      </c>
      <c r="Q40" t="s">
        <v>542</v>
      </c>
      <c r="R40" s="25">
        <v>10.246401000000001</v>
      </c>
      <c r="S40">
        <v>8</v>
      </c>
      <c r="T40">
        <v>1</v>
      </c>
      <c r="U40" s="25">
        <v>2.056</v>
      </c>
      <c r="V40" s="25">
        <v>1</v>
      </c>
      <c r="W40" t="s">
        <v>542</v>
      </c>
      <c r="X40">
        <v>7.2576359999999998</v>
      </c>
      <c r="Y40">
        <v>8</v>
      </c>
      <c r="Z40">
        <v>1</v>
      </c>
      <c r="AA40" s="25">
        <v>3.5</v>
      </c>
      <c r="AB40" s="25">
        <v>1</v>
      </c>
      <c r="AC40" t="s">
        <v>542</v>
      </c>
      <c r="AD40" s="25">
        <v>1.5625</v>
      </c>
      <c r="AE40">
        <v>8</v>
      </c>
      <c r="AF40">
        <v>1</v>
      </c>
      <c r="AG40" s="25">
        <v>5.5</v>
      </c>
      <c r="AH40" s="25">
        <v>2E-3</v>
      </c>
      <c r="AI40" s="25" t="s">
        <v>549</v>
      </c>
      <c r="AJ40">
        <v>0.5625</v>
      </c>
    </row>
    <row r="41" spans="1:36">
      <c r="A41" s="18" t="s">
        <v>211</v>
      </c>
      <c r="B41">
        <v>8</v>
      </c>
      <c r="C41">
        <v>1</v>
      </c>
      <c r="D41">
        <v>8</v>
      </c>
      <c r="E41">
        <v>1</v>
      </c>
      <c r="F41" s="87">
        <v>2.5</v>
      </c>
      <c r="G41">
        <v>8</v>
      </c>
      <c r="H41">
        <v>1</v>
      </c>
      <c r="I41" s="25">
        <v>1.5489999999999999</v>
      </c>
      <c r="J41" s="25">
        <v>0.04</v>
      </c>
      <c r="K41" t="s">
        <v>542</v>
      </c>
      <c r="L41" s="25">
        <v>0.90440100000000012</v>
      </c>
      <c r="M41">
        <v>8</v>
      </c>
      <c r="N41">
        <v>1</v>
      </c>
      <c r="O41" s="25">
        <v>1.5489999999999999</v>
      </c>
      <c r="P41" s="25">
        <v>0.04</v>
      </c>
      <c r="Q41" t="s">
        <v>542</v>
      </c>
      <c r="R41" s="25">
        <v>0.90440100000000012</v>
      </c>
      <c r="S41">
        <v>8</v>
      </c>
      <c r="T41">
        <v>1</v>
      </c>
      <c r="U41" s="25">
        <v>2.056</v>
      </c>
      <c r="V41" s="25">
        <v>1</v>
      </c>
      <c r="W41" t="s">
        <v>542</v>
      </c>
      <c r="X41">
        <v>0.19713599999999995</v>
      </c>
      <c r="Y41">
        <v>8</v>
      </c>
      <c r="Z41">
        <v>1</v>
      </c>
      <c r="AA41" s="25">
        <v>3.5</v>
      </c>
      <c r="AB41" s="25">
        <v>1</v>
      </c>
      <c r="AC41" t="s">
        <v>542</v>
      </c>
      <c r="AD41" s="25">
        <v>1</v>
      </c>
      <c r="AE41">
        <v>8</v>
      </c>
      <c r="AF41">
        <v>1</v>
      </c>
      <c r="AG41" s="25">
        <v>5.5</v>
      </c>
      <c r="AH41" s="25">
        <v>2E-3</v>
      </c>
      <c r="AI41" s="25" t="s">
        <v>549</v>
      </c>
      <c r="AJ41">
        <v>9</v>
      </c>
    </row>
    <row r="42" spans="1:36">
      <c r="A42" s="15" t="s">
        <v>251</v>
      </c>
      <c r="B42">
        <v>8</v>
      </c>
      <c r="C42">
        <v>1</v>
      </c>
      <c r="D42">
        <v>8</v>
      </c>
      <c r="E42">
        <v>1</v>
      </c>
      <c r="F42" s="87">
        <v>2.25</v>
      </c>
      <c r="G42">
        <v>8</v>
      </c>
      <c r="H42">
        <v>1</v>
      </c>
      <c r="I42" s="25">
        <v>1.5489999999999999</v>
      </c>
      <c r="J42" s="25">
        <v>0.04</v>
      </c>
      <c r="K42" t="s">
        <v>542</v>
      </c>
      <c r="L42" s="25">
        <v>0.49140100000000009</v>
      </c>
      <c r="M42">
        <v>8</v>
      </c>
      <c r="N42">
        <v>1</v>
      </c>
      <c r="O42" s="25">
        <v>1.5489999999999999</v>
      </c>
      <c r="P42" s="25">
        <v>0.04</v>
      </c>
      <c r="Q42" t="s">
        <v>542</v>
      </c>
      <c r="R42" s="25">
        <v>0.49140100000000009</v>
      </c>
      <c r="S42">
        <v>8</v>
      </c>
      <c r="T42">
        <v>1</v>
      </c>
      <c r="U42" s="25">
        <v>2.056</v>
      </c>
      <c r="V42" s="25">
        <v>1</v>
      </c>
      <c r="W42" t="s">
        <v>542</v>
      </c>
      <c r="X42">
        <v>3.7635999999999982E-2</v>
      </c>
      <c r="Y42">
        <v>8</v>
      </c>
      <c r="Z42">
        <v>1</v>
      </c>
      <c r="AA42" s="25">
        <v>3.5</v>
      </c>
      <c r="AB42" s="25">
        <v>1</v>
      </c>
      <c r="AC42" t="s">
        <v>542</v>
      </c>
      <c r="AD42" s="25">
        <v>1.5625</v>
      </c>
      <c r="AE42">
        <v>8</v>
      </c>
      <c r="AF42">
        <v>1</v>
      </c>
      <c r="AG42" s="25">
        <v>5.5</v>
      </c>
      <c r="AH42" s="25">
        <v>2E-3</v>
      </c>
      <c r="AI42" s="25" t="s">
        <v>549</v>
      </c>
      <c r="AJ42">
        <v>10.5625</v>
      </c>
    </row>
    <row r="43" spans="1:36">
      <c r="A43" s="17" t="s">
        <v>35</v>
      </c>
      <c r="B43" s="41">
        <v>9</v>
      </c>
      <c r="C43" s="41">
        <v>3</v>
      </c>
      <c r="D43">
        <v>9</v>
      </c>
      <c r="E43">
        <v>3</v>
      </c>
      <c r="F43" s="87">
        <v>2.75</v>
      </c>
      <c r="G43" s="41">
        <v>9</v>
      </c>
      <c r="H43" s="41">
        <v>3</v>
      </c>
      <c r="I43" s="25">
        <v>1.536</v>
      </c>
      <c r="J43" s="25">
        <v>0.6</v>
      </c>
      <c r="K43" t="s">
        <v>542</v>
      </c>
      <c r="L43" s="25">
        <v>1.4737959999999999</v>
      </c>
      <c r="M43" s="41">
        <v>9</v>
      </c>
      <c r="N43" s="41">
        <v>3</v>
      </c>
      <c r="O43" s="25">
        <v>1.5449999999999999</v>
      </c>
      <c r="P43" s="25">
        <v>0.2</v>
      </c>
      <c r="Q43" t="s">
        <v>542</v>
      </c>
      <c r="R43" s="25">
        <v>1.4520250000000001</v>
      </c>
      <c r="S43" s="41">
        <v>9</v>
      </c>
      <c r="T43" s="41">
        <v>3</v>
      </c>
      <c r="U43" s="25">
        <v>5.1669999999999998</v>
      </c>
      <c r="V43" s="25">
        <v>1</v>
      </c>
      <c r="W43" t="s">
        <v>549</v>
      </c>
      <c r="X43">
        <v>5.8418889999999992</v>
      </c>
      <c r="Y43" s="41">
        <v>9</v>
      </c>
      <c r="Z43" s="41">
        <v>3</v>
      </c>
      <c r="AA43" s="25">
        <v>5.5</v>
      </c>
      <c r="AB43" s="25">
        <v>1</v>
      </c>
      <c r="AC43" t="s">
        <v>549</v>
      </c>
      <c r="AD43" s="25">
        <v>7.5625</v>
      </c>
      <c r="AE43" s="41">
        <v>9</v>
      </c>
      <c r="AF43" s="41">
        <v>3</v>
      </c>
      <c r="AG43" s="25">
        <v>5.5</v>
      </c>
      <c r="AH43" s="25">
        <v>2E-3</v>
      </c>
      <c r="AI43" s="25" t="s">
        <v>549</v>
      </c>
      <c r="AJ43">
        <v>7.5625</v>
      </c>
    </row>
    <row r="44" spans="1:36">
      <c r="A44" s="17" t="s">
        <v>37</v>
      </c>
      <c r="B44" s="41">
        <v>9</v>
      </c>
      <c r="C44" s="41">
        <v>1</v>
      </c>
      <c r="D44">
        <v>9</v>
      </c>
      <c r="E44">
        <v>1</v>
      </c>
      <c r="F44" s="87">
        <v>0</v>
      </c>
      <c r="G44" s="41">
        <v>9</v>
      </c>
      <c r="H44" s="41">
        <v>1</v>
      </c>
      <c r="I44" s="25">
        <v>1.5489999999999999</v>
      </c>
      <c r="J44" s="25">
        <v>0.04</v>
      </c>
      <c r="K44" t="s">
        <v>542</v>
      </c>
      <c r="L44" s="25">
        <v>2.3994009999999997</v>
      </c>
      <c r="M44" s="41">
        <v>9</v>
      </c>
      <c r="N44" s="41">
        <v>1</v>
      </c>
      <c r="O44" s="25">
        <v>1.5489999999999999</v>
      </c>
      <c r="P44" s="25">
        <v>0.04</v>
      </c>
      <c r="Q44" t="s">
        <v>542</v>
      </c>
      <c r="R44" s="25">
        <v>2.3994009999999997</v>
      </c>
      <c r="S44" s="41">
        <v>9</v>
      </c>
      <c r="T44" s="41">
        <v>1</v>
      </c>
      <c r="U44" s="25">
        <v>2.056</v>
      </c>
      <c r="V44" s="25">
        <v>1</v>
      </c>
      <c r="W44" t="s">
        <v>542</v>
      </c>
      <c r="X44">
        <v>4.2271359999999998</v>
      </c>
      <c r="Y44" s="41">
        <v>9</v>
      </c>
      <c r="Z44" s="41">
        <v>1</v>
      </c>
      <c r="AA44" s="25">
        <v>3.5</v>
      </c>
      <c r="AB44" s="25">
        <v>1</v>
      </c>
      <c r="AC44" t="s">
        <v>542</v>
      </c>
      <c r="AD44" s="25">
        <v>12.25</v>
      </c>
      <c r="AE44" s="41">
        <v>9</v>
      </c>
      <c r="AF44" s="41">
        <v>1</v>
      </c>
      <c r="AG44" s="25">
        <v>5.5</v>
      </c>
      <c r="AH44" s="25">
        <v>2E-3</v>
      </c>
      <c r="AI44" s="25" t="s">
        <v>549</v>
      </c>
      <c r="AJ44">
        <v>30.25</v>
      </c>
    </row>
    <row r="45" spans="1:36">
      <c r="A45" s="17" t="s">
        <v>67</v>
      </c>
      <c r="B45" s="41">
        <v>9</v>
      </c>
      <c r="C45" s="41">
        <v>0</v>
      </c>
      <c r="D45">
        <v>9</v>
      </c>
      <c r="E45">
        <v>0</v>
      </c>
      <c r="F45" s="87">
        <v>4.25</v>
      </c>
      <c r="G45" s="41">
        <v>9</v>
      </c>
      <c r="H45" s="41">
        <v>0</v>
      </c>
      <c r="I45" s="25">
        <v>4.2999999999999997E-2</v>
      </c>
      <c r="J45" s="25">
        <v>0.45</v>
      </c>
      <c r="K45" t="s">
        <v>548</v>
      </c>
      <c r="L45" s="25">
        <v>17.698848999999999</v>
      </c>
      <c r="M45" s="41">
        <v>9</v>
      </c>
      <c r="N45" s="41">
        <v>0</v>
      </c>
      <c r="O45" s="25">
        <v>0.05</v>
      </c>
      <c r="P45" s="25">
        <v>0.2</v>
      </c>
      <c r="Q45" t="s">
        <v>548</v>
      </c>
      <c r="R45" s="25">
        <v>17.64</v>
      </c>
      <c r="S45" s="41">
        <v>9</v>
      </c>
      <c r="T45" s="41">
        <v>0</v>
      </c>
      <c r="U45" s="25">
        <v>0.44700000000000001</v>
      </c>
      <c r="V45" s="25">
        <v>0.45</v>
      </c>
      <c r="W45" t="s">
        <v>548</v>
      </c>
      <c r="X45">
        <v>14.462809</v>
      </c>
      <c r="Y45" s="41">
        <v>9</v>
      </c>
      <c r="Z45" s="41">
        <v>0</v>
      </c>
      <c r="AA45" s="25">
        <v>2</v>
      </c>
      <c r="AB45" s="25">
        <v>1</v>
      </c>
      <c r="AC45" t="s">
        <v>542</v>
      </c>
      <c r="AD45" s="25">
        <v>5.0625</v>
      </c>
      <c r="AE45" s="41">
        <v>9</v>
      </c>
      <c r="AF45" s="41">
        <v>0</v>
      </c>
      <c r="AG45" s="25">
        <v>1.5</v>
      </c>
      <c r="AH45" s="25">
        <v>1</v>
      </c>
      <c r="AI45" s="25" t="s">
        <v>542</v>
      </c>
      <c r="AJ45">
        <v>7.5625</v>
      </c>
    </row>
    <row r="46" spans="1:36">
      <c r="A46" s="17" t="s">
        <v>170</v>
      </c>
      <c r="B46">
        <v>9</v>
      </c>
      <c r="C46">
        <v>0</v>
      </c>
      <c r="D46">
        <v>9</v>
      </c>
      <c r="E46">
        <v>0</v>
      </c>
      <c r="F46" s="87">
        <v>2.25</v>
      </c>
      <c r="G46">
        <v>9</v>
      </c>
      <c r="H46">
        <v>0</v>
      </c>
      <c r="I46" s="25">
        <v>4.2999999999999997E-2</v>
      </c>
      <c r="J46" s="25">
        <v>0.45</v>
      </c>
      <c r="K46" t="s">
        <v>548</v>
      </c>
      <c r="L46" s="25">
        <v>4.8708489999999998</v>
      </c>
      <c r="M46">
        <v>9</v>
      </c>
      <c r="N46">
        <v>0</v>
      </c>
      <c r="O46" s="25">
        <v>0.05</v>
      </c>
      <c r="P46" s="25">
        <v>0.2</v>
      </c>
      <c r="Q46" t="s">
        <v>548</v>
      </c>
      <c r="R46" s="25">
        <v>4.8400000000000007</v>
      </c>
      <c r="S46">
        <v>9</v>
      </c>
      <c r="T46">
        <v>0</v>
      </c>
      <c r="U46" s="25">
        <v>0.44700000000000001</v>
      </c>
      <c r="V46" s="25">
        <v>0.45</v>
      </c>
      <c r="W46" t="s">
        <v>548</v>
      </c>
      <c r="X46">
        <v>3.2508089999999998</v>
      </c>
      <c r="Y46">
        <v>9</v>
      </c>
      <c r="Z46">
        <v>0</v>
      </c>
      <c r="AA46" s="25">
        <v>2</v>
      </c>
      <c r="AB46" s="25">
        <v>1</v>
      </c>
      <c r="AC46" t="s">
        <v>542</v>
      </c>
      <c r="AD46" s="25">
        <v>6.25E-2</v>
      </c>
      <c r="AE46">
        <v>9</v>
      </c>
      <c r="AF46">
        <v>0</v>
      </c>
      <c r="AG46" s="25">
        <v>1.5</v>
      </c>
      <c r="AH46" s="25">
        <v>1</v>
      </c>
      <c r="AI46" s="25" t="s">
        <v>542</v>
      </c>
      <c r="AJ46">
        <v>0.5625</v>
      </c>
    </row>
    <row r="47" spans="1:36">
      <c r="A47" s="15" t="s">
        <v>261</v>
      </c>
      <c r="B47">
        <v>9</v>
      </c>
      <c r="C47">
        <v>1</v>
      </c>
      <c r="D47">
        <v>9</v>
      </c>
      <c r="E47">
        <v>1</v>
      </c>
      <c r="F47" s="87">
        <v>4</v>
      </c>
      <c r="G47">
        <v>9</v>
      </c>
      <c r="H47">
        <v>1</v>
      </c>
      <c r="I47" s="25">
        <v>1.5489999999999999</v>
      </c>
      <c r="J47" s="25">
        <v>0.04</v>
      </c>
      <c r="K47" t="s">
        <v>542</v>
      </c>
      <c r="L47" s="25">
        <v>6.0074010000000007</v>
      </c>
      <c r="M47">
        <v>9</v>
      </c>
      <c r="N47">
        <v>1</v>
      </c>
      <c r="O47" s="25">
        <v>1.5489999999999999</v>
      </c>
      <c r="P47" s="25">
        <v>0.04</v>
      </c>
      <c r="Q47" t="s">
        <v>542</v>
      </c>
      <c r="R47" s="25">
        <v>6.0074010000000007</v>
      </c>
      <c r="S47">
        <v>9</v>
      </c>
      <c r="T47">
        <v>1</v>
      </c>
      <c r="U47" s="25">
        <v>2.056</v>
      </c>
      <c r="V47" s="25">
        <v>1</v>
      </c>
      <c r="W47" t="s">
        <v>542</v>
      </c>
      <c r="X47">
        <v>3.7791359999999998</v>
      </c>
      <c r="Y47">
        <v>9</v>
      </c>
      <c r="Z47">
        <v>1</v>
      </c>
      <c r="AA47" s="25">
        <v>3.5</v>
      </c>
      <c r="AB47" s="25">
        <v>1</v>
      </c>
      <c r="AC47" t="s">
        <v>542</v>
      </c>
      <c r="AD47" s="25">
        <v>0.25</v>
      </c>
      <c r="AE47">
        <v>9</v>
      </c>
      <c r="AF47">
        <v>1</v>
      </c>
      <c r="AG47" s="25">
        <v>5.5</v>
      </c>
      <c r="AH47" s="25">
        <v>2E-3</v>
      </c>
      <c r="AI47" s="25" t="s">
        <v>549</v>
      </c>
      <c r="AJ47">
        <v>2.25</v>
      </c>
    </row>
    <row r="48" spans="1:36">
      <c r="A48" s="17" t="s">
        <v>11</v>
      </c>
      <c r="B48" s="41">
        <v>10</v>
      </c>
      <c r="C48" s="41">
        <v>1</v>
      </c>
      <c r="D48">
        <v>10</v>
      </c>
      <c r="E48">
        <v>1</v>
      </c>
      <c r="F48" s="87">
        <v>5.25</v>
      </c>
      <c r="G48" s="41">
        <v>10</v>
      </c>
      <c r="H48" s="41">
        <v>1</v>
      </c>
      <c r="I48" s="25">
        <v>1.5489999999999999</v>
      </c>
      <c r="J48" s="25">
        <v>0.04</v>
      </c>
      <c r="K48" t="s">
        <v>542</v>
      </c>
      <c r="L48" s="25">
        <v>13.697401000000001</v>
      </c>
      <c r="M48" s="41">
        <v>10</v>
      </c>
      <c r="N48" s="41">
        <v>1</v>
      </c>
      <c r="O48" s="25">
        <v>1.5489999999999999</v>
      </c>
      <c r="P48" s="25">
        <v>2.5000000000000001E-2</v>
      </c>
      <c r="Q48" t="s">
        <v>542</v>
      </c>
      <c r="R48" s="25">
        <v>13.697401000000001</v>
      </c>
      <c r="S48" s="41">
        <v>10</v>
      </c>
      <c r="T48" s="41">
        <v>1</v>
      </c>
      <c r="U48" s="25">
        <v>2.056</v>
      </c>
      <c r="V48" s="25">
        <v>1</v>
      </c>
      <c r="W48" t="s">
        <v>542</v>
      </c>
      <c r="X48">
        <v>10.201635999999999</v>
      </c>
      <c r="Y48" s="41">
        <v>10</v>
      </c>
      <c r="Z48" s="41">
        <v>1</v>
      </c>
      <c r="AA48" s="25">
        <v>3.5</v>
      </c>
      <c r="AB48" s="25">
        <v>1</v>
      </c>
      <c r="AC48" t="s">
        <v>542</v>
      </c>
      <c r="AD48" s="25">
        <v>3.0625</v>
      </c>
      <c r="AE48" s="41">
        <v>10</v>
      </c>
      <c r="AF48" s="41">
        <v>1</v>
      </c>
      <c r="AG48" s="25">
        <v>5.5</v>
      </c>
      <c r="AH48" s="25">
        <v>2E-3</v>
      </c>
      <c r="AI48" s="25" t="s">
        <v>549</v>
      </c>
      <c r="AJ48">
        <v>6.25E-2</v>
      </c>
    </row>
    <row r="49" spans="1:36">
      <c r="A49" s="17" t="s">
        <v>49</v>
      </c>
      <c r="B49" s="41">
        <v>10</v>
      </c>
      <c r="C49" s="41">
        <v>0</v>
      </c>
      <c r="D49">
        <v>10</v>
      </c>
      <c r="E49">
        <v>0</v>
      </c>
      <c r="F49" s="87">
        <v>4</v>
      </c>
      <c r="G49" s="41">
        <v>10</v>
      </c>
      <c r="H49" s="41">
        <v>0</v>
      </c>
      <c r="I49" s="25">
        <v>4.2999999999999997E-2</v>
      </c>
      <c r="J49" s="25">
        <v>0.45</v>
      </c>
      <c r="K49" t="s">
        <v>548</v>
      </c>
      <c r="L49" s="25">
        <v>15.657848999999999</v>
      </c>
      <c r="M49" s="41">
        <v>10</v>
      </c>
      <c r="N49" s="41">
        <v>0</v>
      </c>
      <c r="O49" s="25">
        <v>0.05</v>
      </c>
      <c r="P49" s="25"/>
      <c r="Q49" t="s">
        <v>548</v>
      </c>
      <c r="R49" s="25">
        <v>15.602500000000001</v>
      </c>
      <c r="S49" s="41">
        <v>10</v>
      </c>
      <c r="T49" s="41">
        <v>0</v>
      </c>
      <c r="U49" s="25">
        <v>0.44700000000000001</v>
      </c>
      <c r="V49" s="25">
        <v>0.45</v>
      </c>
      <c r="W49" t="s">
        <v>548</v>
      </c>
      <c r="X49">
        <v>12.623809</v>
      </c>
      <c r="Y49" s="41">
        <v>10</v>
      </c>
      <c r="Z49" s="41">
        <v>0</v>
      </c>
      <c r="AA49" s="25">
        <v>2</v>
      </c>
      <c r="AB49" s="25">
        <v>1</v>
      </c>
      <c r="AC49" t="s">
        <v>542</v>
      </c>
      <c r="AD49" s="25">
        <v>4</v>
      </c>
      <c r="AE49" s="41">
        <v>10</v>
      </c>
      <c r="AF49" s="41">
        <v>0</v>
      </c>
      <c r="AG49" s="25">
        <v>1.5</v>
      </c>
      <c r="AH49" s="25">
        <v>1</v>
      </c>
      <c r="AI49" s="25" t="s">
        <v>542</v>
      </c>
      <c r="AJ49">
        <v>6.25</v>
      </c>
    </row>
    <row r="50" spans="1:36">
      <c r="A50" s="17" t="s">
        <v>53</v>
      </c>
      <c r="B50" s="41">
        <v>10</v>
      </c>
      <c r="C50" s="41">
        <v>1</v>
      </c>
      <c r="D50">
        <v>10</v>
      </c>
      <c r="E50">
        <v>1</v>
      </c>
      <c r="F50" s="87">
        <v>2</v>
      </c>
      <c r="G50" s="41">
        <v>10</v>
      </c>
      <c r="H50" s="41">
        <v>1</v>
      </c>
      <c r="I50" s="25">
        <v>1.5489999999999999</v>
      </c>
      <c r="J50" s="25">
        <v>0.04</v>
      </c>
      <c r="K50" t="s">
        <v>542</v>
      </c>
      <c r="L50" s="25">
        <v>0.20340100000000005</v>
      </c>
      <c r="M50" s="41">
        <v>10</v>
      </c>
      <c r="N50" s="41">
        <v>1</v>
      </c>
      <c r="O50" s="25">
        <v>1.5489999999999999</v>
      </c>
      <c r="P50" s="25">
        <v>2.5000000000000001E-2</v>
      </c>
      <c r="Q50" t="s">
        <v>542</v>
      </c>
      <c r="R50" s="25">
        <v>0.20340100000000005</v>
      </c>
      <c r="S50" s="41">
        <v>10</v>
      </c>
      <c r="T50" s="41">
        <v>1</v>
      </c>
      <c r="U50" s="25">
        <v>2.056</v>
      </c>
      <c r="V50" s="25">
        <v>1</v>
      </c>
      <c r="W50" t="s">
        <v>542</v>
      </c>
      <c r="X50">
        <v>3.1360000000000055E-3</v>
      </c>
      <c r="Y50" s="41">
        <v>10</v>
      </c>
      <c r="Z50" s="41">
        <v>1</v>
      </c>
      <c r="AA50" s="25">
        <v>3.5</v>
      </c>
      <c r="AB50" s="25">
        <v>1</v>
      </c>
      <c r="AC50" t="s">
        <v>542</v>
      </c>
      <c r="AD50" s="25">
        <v>2.25</v>
      </c>
      <c r="AE50" s="41">
        <v>10</v>
      </c>
      <c r="AF50" s="41">
        <v>1</v>
      </c>
      <c r="AG50" s="25">
        <v>5.5</v>
      </c>
      <c r="AH50" s="25">
        <v>2E-3</v>
      </c>
      <c r="AI50" s="25" t="s">
        <v>549</v>
      </c>
      <c r="AJ50">
        <v>12.25</v>
      </c>
    </row>
    <row r="51" spans="1:36">
      <c r="A51" s="17" t="s">
        <v>79</v>
      </c>
      <c r="B51" s="41">
        <v>10</v>
      </c>
      <c r="C51" s="41">
        <v>1</v>
      </c>
      <c r="D51">
        <v>10</v>
      </c>
      <c r="E51">
        <v>1</v>
      </c>
      <c r="F51" s="87">
        <v>2.25</v>
      </c>
      <c r="G51" s="41">
        <v>10</v>
      </c>
      <c r="H51" s="41">
        <v>1</v>
      </c>
      <c r="I51" s="25">
        <v>1.5489999999999999</v>
      </c>
      <c r="J51" s="25">
        <v>0.04</v>
      </c>
      <c r="K51" t="s">
        <v>542</v>
      </c>
      <c r="L51" s="25">
        <v>0.49140100000000009</v>
      </c>
      <c r="M51" s="41">
        <v>10</v>
      </c>
      <c r="N51" s="41">
        <v>1</v>
      </c>
      <c r="O51" s="25">
        <v>1.5489999999999999</v>
      </c>
      <c r="P51" s="25">
        <v>2.5000000000000001E-2</v>
      </c>
      <c r="Q51" t="s">
        <v>542</v>
      </c>
      <c r="R51" s="25">
        <v>0.49140100000000009</v>
      </c>
      <c r="S51" s="41">
        <v>10</v>
      </c>
      <c r="T51" s="41">
        <v>1</v>
      </c>
      <c r="U51" s="25">
        <v>2.056</v>
      </c>
      <c r="V51" s="25">
        <v>1</v>
      </c>
      <c r="W51" t="s">
        <v>542</v>
      </c>
      <c r="X51">
        <v>3.7635999999999982E-2</v>
      </c>
      <c r="Y51" s="41">
        <v>10</v>
      </c>
      <c r="Z51" s="41">
        <v>1</v>
      </c>
      <c r="AA51" s="25">
        <v>3.5</v>
      </c>
      <c r="AB51" s="25">
        <v>1</v>
      </c>
      <c r="AC51" t="s">
        <v>542</v>
      </c>
      <c r="AD51" s="25">
        <v>1.5625</v>
      </c>
      <c r="AE51" s="41">
        <v>10</v>
      </c>
      <c r="AF51" s="41">
        <v>1</v>
      </c>
      <c r="AG51" s="25">
        <v>5.5</v>
      </c>
      <c r="AH51" s="25">
        <v>2E-3</v>
      </c>
      <c r="AI51" s="25" t="s">
        <v>549</v>
      </c>
      <c r="AJ51">
        <v>10.5625</v>
      </c>
    </row>
    <row r="52" spans="1:36">
      <c r="A52" s="17" t="s">
        <v>114</v>
      </c>
      <c r="B52">
        <v>10</v>
      </c>
      <c r="C52">
        <v>1</v>
      </c>
      <c r="D52">
        <v>10</v>
      </c>
      <c r="E52">
        <v>1</v>
      </c>
      <c r="F52" s="87">
        <v>2.5</v>
      </c>
      <c r="G52">
        <v>10</v>
      </c>
      <c r="H52">
        <v>1</v>
      </c>
      <c r="I52" s="25">
        <v>1.5489999999999999</v>
      </c>
      <c r="J52" s="25">
        <v>0.04</v>
      </c>
      <c r="K52" t="s">
        <v>542</v>
      </c>
      <c r="L52" s="25">
        <v>0.90440100000000012</v>
      </c>
      <c r="M52">
        <v>10</v>
      </c>
      <c r="N52">
        <v>1</v>
      </c>
      <c r="O52" s="25">
        <v>1.5489999999999999</v>
      </c>
      <c r="P52" s="25">
        <v>2.5000000000000001E-2</v>
      </c>
      <c r="Q52" t="s">
        <v>542</v>
      </c>
      <c r="R52" s="25">
        <v>0.90440100000000012</v>
      </c>
      <c r="S52">
        <v>10</v>
      </c>
      <c r="T52">
        <v>1</v>
      </c>
      <c r="U52" s="25">
        <v>2.056</v>
      </c>
      <c r="V52" s="25">
        <v>1</v>
      </c>
      <c r="W52" t="s">
        <v>542</v>
      </c>
      <c r="X52">
        <v>0.19713599999999995</v>
      </c>
      <c r="Y52">
        <v>10</v>
      </c>
      <c r="Z52">
        <v>1</v>
      </c>
      <c r="AA52" s="25">
        <v>3.5</v>
      </c>
      <c r="AB52" s="25">
        <v>1</v>
      </c>
      <c r="AC52" t="s">
        <v>542</v>
      </c>
      <c r="AD52" s="25">
        <v>1</v>
      </c>
      <c r="AE52">
        <v>10</v>
      </c>
      <c r="AF52">
        <v>1</v>
      </c>
      <c r="AG52" s="25">
        <v>5.5</v>
      </c>
      <c r="AH52" s="25">
        <v>2E-3</v>
      </c>
      <c r="AI52" s="25" t="s">
        <v>549</v>
      </c>
      <c r="AJ52">
        <v>9</v>
      </c>
    </row>
    <row r="53" spans="1:36">
      <c r="A53" s="15" t="s">
        <v>143</v>
      </c>
      <c r="B53">
        <v>10</v>
      </c>
      <c r="C53">
        <v>1</v>
      </c>
      <c r="D53">
        <v>10</v>
      </c>
      <c r="E53">
        <v>1</v>
      </c>
      <c r="F53" s="87">
        <v>2.5</v>
      </c>
      <c r="G53">
        <v>10</v>
      </c>
      <c r="H53">
        <v>1</v>
      </c>
      <c r="I53" s="25">
        <v>1.5489999999999999</v>
      </c>
      <c r="J53" s="25">
        <v>0.04</v>
      </c>
      <c r="K53" t="s">
        <v>542</v>
      </c>
      <c r="L53" s="25">
        <v>0.90440100000000012</v>
      </c>
      <c r="M53">
        <v>10</v>
      </c>
      <c r="N53">
        <v>1</v>
      </c>
      <c r="O53" s="25">
        <v>1.5489999999999999</v>
      </c>
      <c r="P53" s="25">
        <v>2.5000000000000001E-2</v>
      </c>
      <c r="Q53" t="s">
        <v>542</v>
      </c>
      <c r="R53" s="25">
        <v>0.90440100000000012</v>
      </c>
      <c r="S53">
        <v>10</v>
      </c>
      <c r="T53">
        <v>1</v>
      </c>
      <c r="U53" s="25">
        <v>2.056</v>
      </c>
      <c r="V53" s="25">
        <v>1</v>
      </c>
      <c r="W53" t="s">
        <v>542</v>
      </c>
      <c r="X53">
        <v>0.19713599999999995</v>
      </c>
      <c r="Y53">
        <v>10</v>
      </c>
      <c r="Z53">
        <v>1</v>
      </c>
      <c r="AA53" s="25">
        <v>3.5</v>
      </c>
      <c r="AB53" s="25">
        <v>1</v>
      </c>
      <c r="AC53" t="s">
        <v>542</v>
      </c>
      <c r="AD53" s="25">
        <v>1</v>
      </c>
      <c r="AE53">
        <v>10</v>
      </c>
      <c r="AF53">
        <v>1</v>
      </c>
      <c r="AG53" s="25">
        <v>5.5</v>
      </c>
      <c r="AH53" s="25">
        <v>2E-3</v>
      </c>
      <c r="AI53" s="25" t="s">
        <v>549</v>
      </c>
      <c r="AJ53">
        <v>9</v>
      </c>
    </row>
    <row r="54" spans="1:36" ht="25.5">
      <c r="A54" s="17" t="s">
        <v>152</v>
      </c>
      <c r="B54">
        <v>10</v>
      </c>
      <c r="C54">
        <v>1</v>
      </c>
      <c r="D54">
        <v>10</v>
      </c>
      <c r="E54">
        <v>1</v>
      </c>
      <c r="F54" s="87">
        <v>4.25</v>
      </c>
      <c r="G54">
        <v>10</v>
      </c>
      <c r="H54">
        <v>1</v>
      </c>
      <c r="I54" s="25">
        <v>1.5489999999999999</v>
      </c>
      <c r="J54" s="25">
        <v>0.04</v>
      </c>
      <c r="K54" t="s">
        <v>542</v>
      </c>
      <c r="L54" s="25">
        <v>7.295401</v>
      </c>
      <c r="M54">
        <v>10</v>
      </c>
      <c r="N54">
        <v>1</v>
      </c>
      <c r="O54" s="25">
        <v>1.5489999999999999</v>
      </c>
      <c r="P54" s="25">
        <v>2.5000000000000001E-2</v>
      </c>
      <c r="Q54" t="s">
        <v>542</v>
      </c>
      <c r="R54" s="25">
        <v>7.295401</v>
      </c>
      <c r="S54">
        <v>10</v>
      </c>
      <c r="T54">
        <v>1</v>
      </c>
      <c r="U54" s="25">
        <v>2.056</v>
      </c>
      <c r="V54" s="25">
        <v>1</v>
      </c>
      <c r="W54" t="s">
        <v>542</v>
      </c>
      <c r="X54">
        <v>4.8136359999999998</v>
      </c>
      <c r="Y54">
        <v>10</v>
      </c>
      <c r="Z54">
        <v>1</v>
      </c>
      <c r="AA54" s="25">
        <v>3.5</v>
      </c>
      <c r="AB54" s="25">
        <v>1</v>
      </c>
      <c r="AC54" t="s">
        <v>542</v>
      </c>
      <c r="AD54" s="25">
        <v>0.5625</v>
      </c>
      <c r="AE54">
        <v>10</v>
      </c>
      <c r="AF54">
        <v>1</v>
      </c>
      <c r="AG54" s="25">
        <v>5.5</v>
      </c>
      <c r="AH54" s="25">
        <v>2E-3</v>
      </c>
      <c r="AI54" s="25" t="s">
        <v>549</v>
      </c>
      <c r="AJ54">
        <v>1.5625</v>
      </c>
    </row>
    <row r="55" spans="1:36" ht="25.5">
      <c r="A55" s="17" t="s">
        <v>194</v>
      </c>
      <c r="B55">
        <v>10</v>
      </c>
      <c r="C55">
        <v>1</v>
      </c>
      <c r="D55">
        <v>10</v>
      </c>
      <c r="E55">
        <v>1</v>
      </c>
      <c r="F55" s="87">
        <v>3.25</v>
      </c>
      <c r="G55">
        <v>10</v>
      </c>
      <c r="H55">
        <v>1</v>
      </c>
      <c r="I55" s="25">
        <v>1.5489999999999999</v>
      </c>
      <c r="J55" s="25">
        <v>0.04</v>
      </c>
      <c r="K55" t="s">
        <v>542</v>
      </c>
      <c r="L55" s="25">
        <v>2.8934010000000003</v>
      </c>
      <c r="M55">
        <v>10</v>
      </c>
      <c r="N55">
        <v>1</v>
      </c>
      <c r="O55" s="25">
        <v>1.5489999999999999</v>
      </c>
      <c r="P55" s="25">
        <v>2.5000000000000001E-2</v>
      </c>
      <c r="Q55" t="s">
        <v>542</v>
      </c>
      <c r="R55" s="25">
        <v>2.8934010000000003</v>
      </c>
      <c r="S55">
        <v>10</v>
      </c>
      <c r="T55">
        <v>1</v>
      </c>
      <c r="U55" s="25">
        <v>2.056</v>
      </c>
      <c r="V55" s="25">
        <v>1</v>
      </c>
      <c r="W55" t="s">
        <v>542</v>
      </c>
      <c r="X55">
        <v>1.4256359999999999</v>
      </c>
      <c r="Y55">
        <v>10</v>
      </c>
      <c r="Z55">
        <v>1</v>
      </c>
      <c r="AA55" s="25">
        <v>3.5</v>
      </c>
      <c r="AB55" s="25">
        <v>1</v>
      </c>
      <c r="AC55" t="s">
        <v>542</v>
      </c>
      <c r="AD55" s="25">
        <v>6.25E-2</v>
      </c>
      <c r="AE55">
        <v>10</v>
      </c>
      <c r="AF55">
        <v>1</v>
      </c>
      <c r="AG55" s="25">
        <v>5.5</v>
      </c>
      <c r="AH55" s="25">
        <v>2E-3</v>
      </c>
      <c r="AI55" s="25" t="s">
        <v>549</v>
      </c>
      <c r="AJ55">
        <v>5.0625</v>
      </c>
    </row>
    <row r="56" spans="1:36">
      <c r="A56" s="15" t="s">
        <v>215</v>
      </c>
      <c r="B56">
        <v>10</v>
      </c>
      <c r="C56">
        <v>1</v>
      </c>
      <c r="D56">
        <v>10</v>
      </c>
      <c r="E56">
        <v>1</v>
      </c>
      <c r="F56" s="87">
        <v>2.5</v>
      </c>
      <c r="G56">
        <v>10</v>
      </c>
      <c r="H56">
        <v>1</v>
      </c>
      <c r="I56" s="25">
        <v>1.5489999999999999</v>
      </c>
      <c r="J56" s="25">
        <v>0.04</v>
      </c>
      <c r="K56" t="s">
        <v>542</v>
      </c>
      <c r="L56" s="25">
        <v>0.90440100000000012</v>
      </c>
      <c r="M56">
        <v>10</v>
      </c>
      <c r="N56">
        <v>1</v>
      </c>
      <c r="O56" s="25">
        <v>1.5489999999999999</v>
      </c>
      <c r="P56" s="25">
        <v>2.5000000000000001E-2</v>
      </c>
      <c r="Q56" t="s">
        <v>542</v>
      </c>
      <c r="R56" s="25">
        <v>0.90440100000000012</v>
      </c>
      <c r="S56">
        <v>10</v>
      </c>
      <c r="T56">
        <v>1</v>
      </c>
      <c r="U56" s="25">
        <v>2.056</v>
      </c>
      <c r="V56" s="25">
        <v>1</v>
      </c>
      <c r="W56" t="s">
        <v>542</v>
      </c>
      <c r="X56">
        <v>0.19713599999999995</v>
      </c>
      <c r="Y56">
        <v>10</v>
      </c>
      <c r="Z56">
        <v>1</v>
      </c>
      <c r="AA56" s="25">
        <v>3.5</v>
      </c>
      <c r="AB56" s="25">
        <v>1</v>
      </c>
      <c r="AC56" t="s">
        <v>542</v>
      </c>
      <c r="AD56" s="25">
        <v>1</v>
      </c>
      <c r="AE56">
        <v>10</v>
      </c>
      <c r="AF56">
        <v>1</v>
      </c>
      <c r="AG56" s="25">
        <v>5.5</v>
      </c>
      <c r="AH56" s="25">
        <v>2E-3</v>
      </c>
      <c r="AI56" s="25" t="s">
        <v>549</v>
      </c>
      <c r="AJ56">
        <v>9</v>
      </c>
    </row>
    <row r="57" spans="1:36">
      <c r="A57" s="15" t="s">
        <v>10</v>
      </c>
      <c r="B57" s="41">
        <v>11</v>
      </c>
      <c r="C57" s="41">
        <v>0</v>
      </c>
      <c r="D57">
        <v>11</v>
      </c>
      <c r="E57">
        <v>0</v>
      </c>
      <c r="F57" s="87">
        <v>3.5</v>
      </c>
      <c r="G57" s="41">
        <v>11</v>
      </c>
      <c r="H57" s="41">
        <v>0</v>
      </c>
      <c r="I57" s="25">
        <v>4.8000000000000001E-2</v>
      </c>
      <c r="J57" s="25">
        <v>0.25</v>
      </c>
      <c r="K57" t="s">
        <v>548</v>
      </c>
      <c r="L57" s="25">
        <v>11.916304</v>
      </c>
      <c r="M57" s="41">
        <v>11</v>
      </c>
      <c r="N57" s="41">
        <v>0</v>
      </c>
      <c r="O57" s="25">
        <v>4.8000000000000001E-2</v>
      </c>
      <c r="P57" s="25">
        <v>0.28299999999999997</v>
      </c>
      <c r="Q57" t="s">
        <v>548</v>
      </c>
      <c r="R57" s="25">
        <v>11.916304</v>
      </c>
      <c r="S57" s="41">
        <v>11</v>
      </c>
      <c r="T57" s="41">
        <v>0</v>
      </c>
      <c r="U57" s="25">
        <v>0.44700000000000001</v>
      </c>
      <c r="V57" s="25">
        <v>0.45</v>
      </c>
      <c r="W57" t="s">
        <v>548</v>
      </c>
      <c r="X57">
        <v>9.3208089999999988</v>
      </c>
      <c r="Y57" s="41">
        <v>11</v>
      </c>
      <c r="Z57" s="41">
        <v>0</v>
      </c>
      <c r="AA57" s="25">
        <v>2</v>
      </c>
      <c r="AB57" s="25">
        <v>1</v>
      </c>
      <c r="AC57" t="s">
        <v>542</v>
      </c>
      <c r="AD57" s="25">
        <v>2.25</v>
      </c>
      <c r="AE57" s="41">
        <v>11</v>
      </c>
      <c r="AF57" s="41">
        <v>0</v>
      </c>
      <c r="AG57" s="25">
        <v>1.5</v>
      </c>
      <c r="AH57" s="25">
        <v>1</v>
      </c>
      <c r="AI57" s="25" t="s">
        <v>542</v>
      </c>
      <c r="AJ57">
        <v>4</v>
      </c>
    </row>
    <row r="58" spans="1:36">
      <c r="A58" s="17" t="s">
        <v>65</v>
      </c>
      <c r="B58" s="41">
        <v>11</v>
      </c>
      <c r="C58" s="41">
        <v>1</v>
      </c>
      <c r="D58">
        <v>11</v>
      </c>
      <c r="E58">
        <v>1</v>
      </c>
      <c r="F58" s="87">
        <v>4.25</v>
      </c>
      <c r="G58" s="41">
        <v>11</v>
      </c>
      <c r="H58" s="41">
        <v>1</v>
      </c>
      <c r="I58" s="25">
        <v>1.5489999999999999</v>
      </c>
      <c r="J58" s="25">
        <v>0.05</v>
      </c>
      <c r="K58" t="s">
        <v>542</v>
      </c>
      <c r="L58" s="25">
        <v>7.295401</v>
      </c>
      <c r="M58" s="41">
        <v>11</v>
      </c>
      <c r="N58" s="41">
        <v>1</v>
      </c>
      <c r="O58" s="25">
        <v>1.5489999999999999</v>
      </c>
      <c r="P58" s="25">
        <v>0.05</v>
      </c>
      <c r="Q58" t="s">
        <v>542</v>
      </c>
      <c r="R58" s="25">
        <v>7.295401</v>
      </c>
      <c r="S58" s="41">
        <v>11</v>
      </c>
      <c r="T58" s="41">
        <v>1</v>
      </c>
      <c r="U58" s="25">
        <v>2.056</v>
      </c>
      <c r="V58" s="25">
        <v>1</v>
      </c>
      <c r="W58" t="s">
        <v>542</v>
      </c>
      <c r="X58">
        <v>4.8136359999999998</v>
      </c>
      <c r="Y58" s="41">
        <v>11</v>
      </c>
      <c r="Z58" s="41">
        <v>1</v>
      </c>
      <c r="AA58" s="25">
        <v>3.5</v>
      </c>
      <c r="AB58" s="25">
        <v>1</v>
      </c>
      <c r="AC58" t="s">
        <v>542</v>
      </c>
      <c r="AD58" s="25">
        <v>0.5625</v>
      </c>
      <c r="AE58" s="41">
        <v>11</v>
      </c>
      <c r="AF58" s="41">
        <v>1</v>
      </c>
      <c r="AG58" s="25">
        <v>5.5</v>
      </c>
      <c r="AH58" s="25">
        <v>2E-3</v>
      </c>
      <c r="AI58" s="25" t="s">
        <v>549</v>
      </c>
      <c r="AJ58">
        <v>1.5625</v>
      </c>
    </row>
    <row r="59" spans="1:36">
      <c r="A59" s="15" t="s">
        <v>119</v>
      </c>
      <c r="B59">
        <v>11</v>
      </c>
      <c r="C59">
        <v>1</v>
      </c>
      <c r="D59">
        <v>11</v>
      </c>
      <c r="E59">
        <v>1</v>
      </c>
      <c r="F59" s="87">
        <v>3.75</v>
      </c>
      <c r="G59">
        <v>11</v>
      </c>
      <c r="H59">
        <v>1</v>
      </c>
      <c r="I59" s="25">
        <v>1.5489999999999999</v>
      </c>
      <c r="J59" s="25">
        <v>0.05</v>
      </c>
      <c r="K59" t="s">
        <v>542</v>
      </c>
      <c r="L59" s="25">
        <v>4.8444010000000004</v>
      </c>
      <c r="M59">
        <v>11</v>
      </c>
      <c r="N59">
        <v>1</v>
      </c>
      <c r="O59" s="25">
        <v>1.5489999999999999</v>
      </c>
      <c r="P59" s="25">
        <v>0.05</v>
      </c>
      <c r="Q59" t="s">
        <v>542</v>
      </c>
      <c r="R59" s="25">
        <v>4.8444010000000004</v>
      </c>
      <c r="S59">
        <v>11</v>
      </c>
      <c r="T59">
        <v>1</v>
      </c>
      <c r="U59" s="25">
        <v>2.056</v>
      </c>
      <c r="V59" s="25">
        <v>1</v>
      </c>
      <c r="W59" t="s">
        <v>542</v>
      </c>
      <c r="X59">
        <v>2.8696359999999999</v>
      </c>
      <c r="Y59">
        <v>11</v>
      </c>
      <c r="Z59">
        <v>1</v>
      </c>
      <c r="AA59" s="25">
        <v>3.5</v>
      </c>
      <c r="AB59" s="25">
        <v>1</v>
      </c>
      <c r="AC59" t="s">
        <v>542</v>
      </c>
      <c r="AD59" s="25">
        <v>6.25E-2</v>
      </c>
      <c r="AE59">
        <v>11</v>
      </c>
      <c r="AF59">
        <v>1</v>
      </c>
      <c r="AG59" s="25">
        <v>5.5</v>
      </c>
      <c r="AH59" s="25">
        <v>2E-3</v>
      </c>
      <c r="AI59" s="25" t="s">
        <v>549</v>
      </c>
      <c r="AJ59">
        <v>3.0625</v>
      </c>
    </row>
    <row r="60" spans="1:36" ht="25.5">
      <c r="A60" s="17" t="s">
        <v>156</v>
      </c>
      <c r="B60">
        <v>11</v>
      </c>
      <c r="C60">
        <v>1</v>
      </c>
      <c r="D60">
        <v>11</v>
      </c>
      <c r="E60">
        <v>1</v>
      </c>
      <c r="F60" s="87">
        <v>3.5</v>
      </c>
      <c r="G60">
        <v>11</v>
      </c>
      <c r="H60">
        <v>1</v>
      </c>
      <c r="I60" s="25">
        <v>1.5489999999999999</v>
      </c>
      <c r="J60" s="25">
        <v>0.05</v>
      </c>
      <c r="K60" t="s">
        <v>542</v>
      </c>
      <c r="L60" s="25">
        <v>3.8064010000000001</v>
      </c>
      <c r="M60">
        <v>11</v>
      </c>
      <c r="N60">
        <v>1</v>
      </c>
      <c r="O60" s="25">
        <v>1.5489999999999999</v>
      </c>
      <c r="P60" s="25">
        <v>0.05</v>
      </c>
      <c r="Q60" t="s">
        <v>542</v>
      </c>
      <c r="R60" s="25">
        <v>3.8064010000000001</v>
      </c>
      <c r="S60">
        <v>11</v>
      </c>
      <c r="T60">
        <v>1</v>
      </c>
      <c r="U60" s="25">
        <v>2.056</v>
      </c>
      <c r="V60" s="25">
        <v>1</v>
      </c>
      <c r="W60" t="s">
        <v>542</v>
      </c>
      <c r="X60">
        <v>2.0851359999999999</v>
      </c>
      <c r="Y60">
        <v>11</v>
      </c>
      <c r="Z60">
        <v>1</v>
      </c>
      <c r="AA60" s="25">
        <v>3.5</v>
      </c>
      <c r="AB60" s="25">
        <v>1</v>
      </c>
      <c r="AC60" t="s">
        <v>542</v>
      </c>
      <c r="AD60" s="25">
        <v>0</v>
      </c>
      <c r="AE60">
        <v>11</v>
      </c>
      <c r="AF60">
        <v>1</v>
      </c>
      <c r="AG60" s="25">
        <v>5.5</v>
      </c>
      <c r="AH60" s="25">
        <v>2E-3</v>
      </c>
      <c r="AI60" s="25" t="s">
        <v>549</v>
      </c>
      <c r="AJ60">
        <v>4</v>
      </c>
    </row>
    <row r="61" spans="1:36">
      <c r="A61" s="17" t="s">
        <v>220</v>
      </c>
      <c r="B61">
        <v>11</v>
      </c>
      <c r="C61">
        <v>1</v>
      </c>
      <c r="D61">
        <v>11</v>
      </c>
      <c r="E61">
        <v>1</v>
      </c>
      <c r="F61" s="87">
        <v>2.75</v>
      </c>
      <c r="G61">
        <v>11</v>
      </c>
      <c r="H61">
        <v>1</v>
      </c>
      <c r="I61" s="25">
        <v>1.5489999999999999</v>
      </c>
      <c r="J61" s="25">
        <v>0.05</v>
      </c>
      <c r="K61" t="s">
        <v>542</v>
      </c>
      <c r="L61" s="25">
        <v>1.4424010000000003</v>
      </c>
      <c r="M61">
        <v>11</v>
      </c>
      <c r="N61">
        <v>1</v>
      </c>
      <c r="O61" s="25">
        <v>1.5489999999999999</v>
      </c>
      <c r="P61" s="25">
        <v>0.05</v>
      </c>
      <c r="Q61" t="s">
        <v>542</v>
      </c>
      <c r="R61" s="25">
        <v>1.4424010000000003</v>
      </c>
      <c r="S61">
        <v>11</v>
      </c>
      <c r="T61">
        <v>1</v>
      </c>
      <c r="U61" s="25">
        <v>2.056</v>
      </c>
      <c r="V61" s="25">
        <v>1</v>
      </c>
      <c r="W61" t="s">
        <v>542</v>
      </c>
      <c r="X61">
        <v>0.48163599999999995</v>
      </c>
      <c r="Y61">
        <v>11</v>
      </c>
      <c r="Z61">
        <v>1</v>
      </c>
      <c r="AA61" s="25">
        <v>3.5</v>
      </c>
      <c r="AB61" s="25">
        <v>1</v>
      </c>
      <c r="AC61" t="s">
        <v>542</v>
      </c>
      <c r="AD61" s="25">
        <v>0.5625</v>
      </c>
      <c r="AE61">
        <v>11</v>
      </c>
      <c r="AF61">
        <v>1</v>
      </c>
      <c r="AG61" s="25">
        <v>5.5</v>
      </c>
      <c r="AH61" s="25">
        <v>2E-3</v>
      </c>
      <c r="AI61" s="25" t="s">
        <v>549</v>
      </c>
      <c r="AJ61">
        <v>7.5625</v>
      </c>
    </row>
    <row r="62" spans="1:36" ht="25.5">
      <c r="A62" s="17" t="s">
        <v>222</v>
      </c>
      <c r="B62">
        <v>11</v>
      </c>
      <c r="C62">
        <v>1</v>
      </c>
      <c r="D62">
        <v>11</v>
      </c>
      <c r="E62">
        <v>1</v>
      </c>
      <c r="F62" s="87">
        <v>3</v>
      </c>
      <c r="G62">
        <v>11</v>
      </c>
      <c r="H62">
        <v>1</v>
      </c>
      <c r="I62" s="25">
        <v>1.5489999999999999</v>
      </c>
      <c r="J62" s="25">
        <v>0.05</v>
      </c>
      <c r="K62" t="s">
        <v>542</v>
      </c>
      <c r="L62" s="25">
        <v>2.1054010000000001</v>
      </c>
      <c r="M62">
        <v>11</v>
      </c>
      <c r="N62">
        <v>1</v>
      </c>
      <c r="O62" s="25">
        <v>1.5489999999999999</v>
      </c>
      <c r="P62" s="25">
        <v>0.05</v>
      </c>
      <c r="Q62" t="s">
        <v>542</v>
      </c>
      <c r="R62" s="25">
        <v>2.1054010000000001</v>
      </c>
      <c r="S62">
        <v>11</v>
      </c>
      <c r="T62">
        <v>1</v>
      </c>
      <c r="U62" s="25">
        <v>2.056</v>
      </c>
      <c r="V62" s="25">
        <v>1</v>
      </c>
      <c r="W62" t="s">
        <v>542</v>
      </c>
      <c r="X62">
        <v>0.89113599999999993</v>
      </c>
      <c r="Y62">
        <v>11</v>
      </c>
      <c r="Z62">
        <v>1</v>
      </c>
      <c r="AA62" s="25">
        <v>3.5</v>
      </c>
      <c r="AB62" s="25">
        <v>1</v>
      </c>
      <c r="AC62" t="s">
        <v>542</v>
      </c>
      <c r="AD62" s="25">
        <v>0.25</v>
      </c>
      <c r="AE62">
        <v>11</v>
      </c>
      <c r="AF62">
        <v>1</v>
      </c>
      <c r="AG62" s="25">
        <v>5.5</v>
      </c>
      <c r="AH62" s="25">
        <v>2E-3</v>
      </c>
      <c r="AI62" s="25" t="s">
        <v>549</v>
      </c>
      <c r="AJ62">
        <v>6.25</v>
      </c>
    </row>
    <row r="63" spans="1:36">
      <c r="A63" s="15" t="s">
        <v>90</v>
      </c>
      <c r="B63" s="41">
        <v>12</v>
      </c>
      <c r="C63" s="41">
        <v>0</v>
      </c>
      <c r="D63">
        <v>12</v>
      </c>
      <c r="E63">
        <v>0</v>
      </c>
      <c r="F63" s="87">
        <v>2.5</v>
      </c>
      <c r="G63" s="41">
        <v>12</v>
      </c>
      <c r="H63" s="41">
        <v>0</v>
      </c>
      <c r="I63" s="25">
        <v>4.4999999999999998E-2</v>
      </c>
      <c r="J63" s="25">
        <v>0.45</v>
      </c>
      <c r="K63" t="s">
        <v>548</v>
      </c>
      <c r="L63" s="25">
        <v>6.0270250000000001</v>
      </c>
      <c r="M63" s="41">
        <v>12</v>
      </c>
      <c r="N63" s="41">
        <v>0</v>
      </c>
      <c r="O63" s="25">
        <v>4.2000000000000003E-2</v>
      </c>
      <c r="P63" s="25">
        <v>0.5</v>
      </c>
      <c r="Q63" t="s">
        <v>548</v>
      </c>
      <c r="R63" s="25">
        <v>6.0417640000000006</v>
      </c>
      <c r="S63" s="41">
        <v>12</v>
      </c>
      <c r="T63" s="41">
        <v>0</v>
      </c>
      <c r="U63" s="25">
        <v>0.44700000000000001</v>
      </c>
      <c r="V63" s="25">
        <v>0.45</v>
      </c>
      <c r="W63" t="s">
        <v>548</v>
      </c>
      <c r="X63">
        <v>4.2148089999999998</v>
      </c>
      <c r="Y63" s="41">
        <v>12</v>
      </c>
      <c r="Z63" s="41">
        <v>0</v>
      </c>
      <c r="AA63" s="25">
        <v>2</v>
      </c>
      <c r="AB63" s="25">
        <v>1</v>
      </c>
      <c r="AC63" t="s">
        <v>542</v>
      </c>
      <c r="AD63" s="25">
        <v>0.25</v>
      </c>
      <c r="AE63" s="41">
        <v>12</v>
      </c>
      <c r="AF63" s="41">
        <v>0</v>
      </c>
      <c r="AG63" s="25">
        <v>1.5</v>
      </c>
      <c r="AH63" s="25">
        <v>1</v>
      </c>
      <c r="AI63" s="25" t="s">
        <v>542</v>
      </c>
      <c r="AJ63">
        <v>1</v>
      </c>
    </row>
    <row r="64" spans="1:36">
      <c r="A64" s="17" t="s">
        <v>120</v>
      </c>
      <c r="B64">
        <v>12</v>
      </c>
      <c r="C64">
        <v>1</v>
      </c>
      <c r="D64">
        <v>12</v>
      </c>
      <c r="E64">
        <v>1</v>
      </c>
      <c r="F64" s="87">
        <v>2.75</v>
      </c>
      <c r="G64">
        <v>12</v>
      </c>
      <c r="H64">
        <v>1</v>
      </c>
      <c r="I64" s="25">
        <v>1.5489999999999999</v>
      </c>
      <c r="J64" s="25">
        <v>0.04</v>
      </c>
      <c r="K64" t="s">
        <v>542</v>
      </c>
      <c r="L64" s="25">
        <v>1.4424010000000003</v>
      </c>
      <c r="M64">
        <v>12</v>
      </c>
      <c r="N64">
        <v>1</v>
      </c>
      <c r="O64" s="25">
        <v>1.5489999999999999</v>
      </c>
      <c r="P64" s="25">
        <v>0.05</v>
      </c>
      <c r="Q64" t="s">
        <v>542</v>
      </c>
      <c r="R64" s="25">
        <v>1.4424010000000003</v>
      </c>
      <c r="S64">
        <v>12</v>
      </c>
      <c r="T64">
        <v>1</v>
      </c>
      <c r="U64" s="25">
        <v>2.056</v>
      </c>
      <c r="V64" s="25">
        <v>1</v>
      </c>
      <c r="W64" t="s">
        <v>542</v>
      </c>
      <c r="X64">
        <v>0.48163599999999995</v>
      </c>
      <c r="Y64">
        <v>12</v>
      </c>
      <c r="Z64">
        <v>1</v>
      </c>
      <c r="AA64" s="25">
        <v>3.5</v>
      </c>
      <c r="AB64" s="25">
        <v>1</v>
      </c>
      <c r="AC64" t="s">
        <v>542</v>
      </c>
      <c r="AD64" s="25">
        <v>0.5625</v>
      </c>
      <c r="AE64">
        <v>12</v>
      </c>
      <c r="AF64">
        <v>1</v>
      </c>
      <c r="AG64" s="25">
        <v>5.5</v>
      </c>
      <c r="AH64" s="25">
        <v>2E-3</v>
      </c>
      <c r="AI64" s="25" t="s">
        <v>549</v>
      </c>
      <c r="AJ64">
        <v>7.5625</v>
      </c>
    </row>
    <row r="65" spans="1:36">
      <c r="A65" s="17" t="s">
        <v>126</v>
      </c>
      <c r="B65">
        <v>12</v>
      </c>
      <c r="C65">
        <v>1</v>
      </c>
      <c r="D65">
        <v>12</v>
      </c>
      <c r="E65">
        <v>1</v>
      </c>
      <c r="F65" s="87">
        <v>6.25</v>
      </c>
      <c r="G65">
        <v>12</v>
      </c>
      <c r="H65">
        <v>1</v>
      </c>
      <c r="I65" s="25">
        <v>1.5489999999999999</v>
      </c>
      <c r="J65" s="25">
        <v>0.04</v>
      </c>
      <c r="K65" t="s">
        <v>542</v>
      </c>
      <c r="L65" s="25">
        <v>22.099401000000004</v>
      </c>
      <c r="M65">
        <v>12</v>
      </c>
      <c r="N65">
        <v>1</v>
      </c>
      <c r="O65" s="25">
        <v>1.5489999999999999</v>
      </c>
      <c r="P65" s="25">
        <v>0.05</v>
      </c>
      <c r="Q65" t="s">
        <v>542</v>
      </c>
      <c r="R65" s="25">
        <v>22.099401000000004</v>
      </c>
      <c r="S65">
        <v>12</v>
      </c>
      <c r="T65">
        <v>1</v>
      </c>
      <c r="U65" s="25">
        <v>2.056</v>
      </c>
      <c r="V65" s="25">
        <v>1</v>
      </c>
      <c r="W65" t="s">
        <v>542</v>
      </c>
      <c r="X65">
        <v>17.589635999999999</v>
      </c>
      <c r="Y65">
        <v>12</v>
      </c>
      <c r="Z65">
        <v>1</v>
      </c>
      <c r="AA65" s="25">
        <v>3.5</v>
      </c>
      <c r="AB65" s="25">
        <v>1</v>
      </c>
      <c r="AC65" t="s">
        <v>542</v>
      </c>
      <c r="AD65" s="25">
        <v>7.5625</v>
      </c>
      <c r="AE65">
        <v>12</v>
      </c>
      <c r="AF65">
        <v>1</v>
      </c>
      <c r="AG65" s="25">
        <v>5.5</v>
      </c>
      <c r="AH65" s="25">
        <v>2E-3</v>
      </c>
      <c r="AI65" s="25" t="s">
        <v>549</v>
      </c>
      <c r="AJ65">
        <v>0.5625</v>
      </c>
    </row>
    <row r="66" spans="1:36">
      <c r="A66" s="15" t="s">
        <v>153</v>
      </c>
      <c r="B66">
        <v>12</v>
      </c>
      <c r="C66">
        <v>1</v>
      </c>
      <c r="D66">
        <v>12</v>
      </c>
      <c r="E66">
        <v>1</v>
      </c>
      <c r="F66" s="87">
        <v>1.5</v>
      </c>
      <c r="G66">
        <v>12</v>
      </c>
      <c r="H66">
        <v>1</v>
      </c>
      <c r="I66" s="25">
        <v>1.5489999999999999</v>
      </c>
      <c r="J66" s="25">
        <v>0.04</v>
      </c>
      <c r="K66" t="s">
        <v>542</v>
      </c>
      <c r="L66" s="25">
        <v>2.4009999999999934E-3</v>
      </c>
      <c r="M66">
        <v>12</v>
      </c>
      <c r="N66">
        <v>1</v>
      </c>
      <c r="O66" s="25">
        <v>1.5489999999999999</v>
      </c>
      <c r="P66" s="25">
        <v>0.05</v>
      </c>
      <c r="Q66" t="s">
        <v>542</v>
      </c>
      <c r="R66" s="25">
        <v>2.4009999999999934E-3</v>
      </c>
      <c r="S66">
        <v>12</v>
      </c>
      <c r="T66">
        <v>1</v>
      </c>
      <c r="U66" s="25">
        <v>2.056</v>
      </c>
      <c r="V66" s="25">
        <v>1</v>
      </c>
      <c r="W66" t="s">
        <v>542</v>
      </c>
      <c r="X66">
        <v>0.30913600000000008</v>
      </c>
      <c r="Y66">
        <v>12</v>
      </c>
      <c r="Z66">
        <v>1</v>
      </c>
      <c r="AA66" s="25">
        <v>3.5</v>
      </c>
      <c r="AB66" s="25">
        <v>1</v>
      </c>
      <c r="AC66" t="s">
        <v>542</v>
      </c>
      <c r="AD66" s="25">
        <v>4</v>
      </c>
      <c r="AE66">
        <v>12</v>
      </c>
      <c r="AF66">
        <v>1</v>
      </c>
      <c r="AG66" s="25">
        <v>5.5</v>
      </c>
      <c r="AH66" s="25">
        <v>2E-3</v>
      </c>
      <c r="AI66" s="25" t="s">
        <v>549</v>
      </c>
      <c r="AJ66">
        <v>16</v>
      </c>
    </row>
    <row r="67" spans="1:36">
      <c r="A67" s="15" t="s">
        <v>217</v>
      </c>
      <c r="B67">
        <v>12</v>
      </c>
      <c r="C67">
        <v>1</v>
      </c>
      <c r="D67">
        <v>12</v>
      </c>
      <c r="E67">
        <v>1</v>
      </c>
      <c r="F67" s="87">
        <v>3</v>
      </c>
      <c r="G67">
        <v>12</v>
      </c>
      <c r="H67">
        <v>1</v>
      </c>
      <c r="I67" s="25">
        <v>1.5489999999999999</v>
      </c>
      <c r="J67" s="25">
        <v>0.04</v>
      </c>
      <c r="K67" t="s">
        <v>542</v>
      </c>
      <c r="L67" s="25">
        <v>2.1054010000000001</v>
      </c>
      <c r="M67">
        <v>12</v>
      </c>
      <c r="N67">
        <v>1</v>
      </c>
      <c r="O67" s="25">
        <v>1.5489999999999999</v>
      </c>
      <c r="P67" s="25">
        <v>0.05</v>
      </c>
      <c r="Q67" t="s">
        <v>542</v>
      </c>
      <c r="R67" s="25">
        <v>2.1054010000000001</v>
      </c>
      <c r="S67">
        <v>12</v>
      </c>
      <c r="T67">
        <v>1</v>
      </c>
      <c r="U67" s="25">
        <v>2.056</v>
      </c>
      <c r="V67" s="25">
        <v>1</v>
      </c>
      <c r="W67" t="s">
        <v>542</v>
      </c>
      <c r="X67">
        <v>0.89113599999999993</v>
      </c>
      <c r="Y67">
        <v>12</v>
      </c>
      <c r="Z67">
        <v>1</v>
      </c>
      <c r="AA67" s="25">
        <v>3.5</v>
      </c>
      <c r="AB67" s="25">
        <v>1</v>
      </c>
      <c r="AC67" t="s">
        <v>542</v>
      </c>
      <c r="AD67" s="25">
        <v>0.25</v>
      </c>
      <c r="AE67">
        <v>12</v>
      </c>
      <c r="AF67">
        <v>1</v>
      </c>
      <c r="AG67" s="25">
        <v>5.5</v>
      </c>
      <c r="AH67" s="25">
        <v>2E-3</v>
      </c>
      <c r="AI67" s="25" t="s">
        <v>549</v>
      </c>
      <c r="AJ67">
        <v>6.25</v>
      </c>
    </row>
    <row r="68" spans="1:36">
      <c r="A68" s="15" t="s">
        <v>241</v>
      </c>
      <c r="B68">
        <v>12</v>
      </c>
      <c r="C68">
        <v>1</v>
      </c>
      <c r="D68">
        <v>12</v>
      </c>
      <c r="E68">
        <v>1</v>
      </c>
      <c r="F68" s="87">
        <v>1</v>
      </c>
      <c r="G68">
        <v>12</v>
      </c>
      <c r="H68">
        <v>1</v>
      </c>
      <c r="I68" s="25">
        <v>1.5489999999999999</v>
      </c>
      <c r="J68" s="25">
        <v>0.04</v>
      </c>
      <c r="K68" t="s">
        <v>542</v>
      </c>
      <c r="L68" s="25">
        <v>0.30140099999999992</v>
      </c>
      <c r="M68">
        <v>12</v>
      </c>
      <c r="N68">
        <v>1</v>
      </c>
      <c r="O68" s="25">
        <v>1.5489999999999999</v>
      </c>
      <c r="P68" s="25">
        <v>0.05</v>
      </c>
      <c r="Q68" t="s">
        <v>542</v>
      </c>
      <c r="R68" s="25">
        <v>0.30140099999999992</v>
      </c>
      <c r="S68">
        <v>12</v>
      </c>
      <c r="T68">
        <v>1</v>
      </c>
      <c r="U68" s="25">
        <v>2.056</v>
      </c>
      <c r="V68" s="25">
        <v>1</v>
      </c>
      <c r="W68" t="s">
        <v>542</v>
      </c>
      <c r="X68">
        <v>1.1151360000000001</v>
      </c>
      <c r="Y68">
        <v>12</v>
      </c>
      <c r="Z68">
        <v>1</v>
      </c>
      <c r="AA68" s="25">
        <v>3.5</v>
      </c>
      <c r="AB68" s="25">
        <v>1</v>
      </c>
      <c r="AC68" t="s">
        <v>542</v>
      </c>
      <c r="AD68" s="25">
        <v>6.25</v>
      </c>
      <c r="AE68">
        <v>12</v>
      </c>
      <c r="AF68">
        <v>1</v>
      </c>
      <c r="AG68" s="25">
        <v>5.5</v>
      </c>
      <c r="AH68" s="25">
        <v>2E-3</v>
      </c>
      <c r="AI68" s="25" t="s">
        <v>549</v>
      </c>
      <c r="AJ68">
        <v>20.25</v>
      </c>
    </row>
    <row r="69" spans="1:36">
      <c r="A69" s="15" t="s">
        <v>14</v>
      </c>
      <c r="B69" s="41">
        <v>13</v>
      </c>
      <c r="C69" s="41">
        <v>1</v>
      </c>
      <c r="D69">
        <v>13</v>
      </c>
      <c r="E69">
        <v>1</v>
      </c>
      <c r="F69" s="87">
        <v>2</v>
      </c>
      <c r="G69" s="41">
        <v>13</v>
      </c>
      <c r="H69" s="41">
        <v>1</v>
      </c>
      <c r="I69" s="25">
        <v>1.5489999999999999</v>
      </c>
      <c r="J69" s="25">
        <v>0.04</v>
      </c>
      <c r="K69" t="s">
        <v>542</v>
      </c>
      <c r="L69" s="25">
        <v>0.20340100000000005</v>
      </c>
      <c r="M69" s="41">
        <v>13</v>
      </c>
      <c r="N69" s="41">
        <v>1</v>
      </c>
      <c r="O69" s="25">
        <v>1.5489999999999999</v>
      </c>
      <c r="P69" s="25">
        <v>0.05</v>
      </c>
      <c r="Q69" t="s">
        <v>542</v>
      </c>
      <c r="R69" s="25">
        <v>0.20340100000000005</v>
      </c>
      <c r="S69" s="41">
        <v>13</v>
      </c>
      <c r="T69" s="41">
        <v>1</v>
      </c>
      <c r="U69" s="25">
        <v>2.056</v>
      </c>
      <c r="V69" s="25">
        <v>1</v>
      </c>
      <c r="W69" t="s">
        <v>542</v>
      </c>
      <c r="X69">
        <v>3.1360000000000055E-3</v>
      </c>
      <c r="Y69" s="41">
        <v>13</v>
      </c>
      <c r="Z69" s="41">
        <v>1</v>
      </c>
      <c r="AA69" s="25">
        <v>3.5</v>
      </c>
      <c r="AB69" s="25">
        <v>1</v>
      </c>
      <c r="AC69" t="s">
        <v>542</v>
      </c>
      <c r="AD69" s="25">
        <v>2.25</v>
      </c>
      <c r="AE69" s="41">
        <v>13</v>
      </c>
      <c r="AF69" s="41">
        <v>1</v>
      </c>
      <c r="AG69" s="25">
        <v>5.5</v>
      </c>
      <c r="AH69" s="25">
        <v>2E-3</v>
      </c>
      <c r="AI69" s="25" t="s">
        <v>549</v>
      </c>
      <c r="AJ69">
        <v>12.25</v>
      </c>
    </row>
    <row r="70" spans="1:36" ht="25.5">
      <c r="A70" s="15" t="s">
        <v>133</v>
      </c>
      <c r="B70">
        <v>13</v>
      </c>
      <c r="C70">
        <v>1</v>
      </c>
      <c r="D70">
        <v>13</v>
      </c>
      <c r="E70">
        <v>1</v>
      </c>
      <c r="F70" s="87">
        <v>4.75</v>
      </c>
      <c r="G70">
        <v>13</v>
      </c>
      <c r="H70">
        <v>1</v>
      </c>
      <c r="I70" s="25">
        <v>1.5489999999999999</v>
      </c>
      <c r="J70" s="25">
        <v>0.04</v>
      </c>
      <c r="K70" t="s">
        <v>542</v>
      </c>
      <c r="L70" s="25">
        <v>10.246401000000001</v>
      </c>
      <c r="M70">
        <v>13</v>
      </c>
      <c r="N70">
        <v>1</v>
      </c>
      <c r="O70" s="25">
        <v>1.5489999999999999</v>
      </c>
      <c r="P70" s="25">
        <v>0.05</v>
      </c>
      <c r="Q70" t="s">
        <v>542</v>
      </c>
      <c r="R70" s="25">
        <v>10.246401000000001</v>
      </c>
      <c r="S70">
        <v>13</v>
      </c>
      <c r="T70">
        <v>1</v>
      </c>
      <c r="U70" s="25">
        <v>2.056</v>
      </c>
      <c r="V70" s="25">
        <v>1</v>
      </c>
      <c r="W70" t="s">
        <v>542</v>
      </c>
      <c r="X70">
        <v>7.2576359999999998</v>
      </c>
      <c r="Y70">
        <v>13</v>
      </c>
      <c r="Z70">
        <v>1</v>
      </c>
      <c r="AA70" s="25">
        <v>3.5</v>
      </c>
      <c r="AB70" s="25">
        <v>1</v>
      </c>
      <c r="AC70" t="s">
        <v>542</v>
      </c>
      <c r="AD70" s="25">
        <v>1.5625</v>
      </c>
      <c r="AE70">
        <v>13</v>
      </c>
      <c r="AF70">
        <v>1</v>
      </c>
      <c r="AG70" s="25">
        <v>5.5</v>
      </c>
      <c r="AH70" s="25">
        <v>2E-3</v>
      </c>
      <c r="AI70" s="25" t="s">
        <v>549</v>
      </c>
      <c r="AJ70">
        <v>0.5625</v>
      </c>
    </row>
    <row r="71" spans="1:36">
      <c r="A71" s="17" t="s">
        <v>140</v>
      </c>
      <c r="B71">
        <v>13</v>
      </c>
      <c r="C71">
        <v>1</v>
      </c>
      <c r="D71">
        <v>13</v>
      </c>
      <c r="E71">
        <v>1</v>
      </c>
      <c r="F71" s="87">
        <v>5.25</v>
      </c>
      <c r="G71">
        <v>13</v>
      </c>
      <c r="H71">
        <v>1</v>
      </c>
      <c r="I71" s="25">
        <v>1.5489999999999999</v>
      </c>
      <c r="J71" s="25">
        <v>0.04</v>
      </c>
      <c r="K71" t="s">
        <v>542</v>
      </c>
      <c r="L71" s="25">
        <v>13.697401000000001</v>
      </c>
      <c r="M71">
        <v>13</v>
      </c>
      <c r="N71">
        <v>1</v>
      </c>
      <c r="O71" s="25">
        <v>1.5489999999999999</v>
      </c>
      <c r="P71" s="25">
        <v>0.05</v>
      </c>
      <c r="Q71" t="s">
        <v>542</v>
      </c>
      <c r="R71" s="25">
        <v>13.697401000000001</v>
      </c>
      <c r="S71">
        <v>13</v>
      </c>
      <c r="T71">
        <v>1</v>
      </c>
      <c r="U71" s="25">
        <v>2.056</v>
      </c>
      <c r="V71" s="25">
        <v>1</v>
      </c>
      <c r="W71" t="s">
        <v>542</v>
      </c>
      <c r="X71">
        <v>10.201635999999999</v>
      </c>
      <c r="Y71">
        <v>13</v>
      </c>
      <c r="Z71">
        <v>1</v>
      </c>
      <c r="AA71" s="25">
        <v>3.5</v>
      </c>
      <c r="AB71" s="25">
        <v>1</v>
      </c>
      <c r="AC71" t="s">
        <v>542</v>
      </c>
      <c r="AD71" s="25">
        <v>3.0625</v>
      </c>
      <c r="AE71">
        <v>13</v>
      </c>
      <c r="AF71">
        <v>1</v>
      </c>
      <c r="AG71" s="25">
        <v>5.5</v>
      </c>
      <c r="AH71" s="25">
        <v>2E-3</v>
      </c>
      <c r="AI71" s="25" t="s">
        <v>549</v>
      </c>
      <c r="AJ71">
        <v>6.25E-2</v>
      </c>
    </row>
    <row r="72" spans="1:36" ht="25.5">
      <c r="A72" s="15" t="s">
        <v>157</v>
      </c>
      <c r="B72">
        <v>13</v>
      </c>
      <c r="C72">
        <v>1</v>
      </c>
      <c r="D72">
        <v>13</v>
      </c>
      <c r="E72">
        <v>1</v>
      </c>
      <c r="F72" s="87">
        <v>5</v>
      </c>
      <c r="G72">
        <v>13</v>
      </c>
      <c r="H72">
        <v>1</v>
      </c>
      <c r="I72" s="25">
        <v>1.5489999999999999</v>
      </c>
      <c r="J72" s="25">
        <v>0.04</v>
      </c>
      <c r="K72" t="s">
        <v>542</v>
      </c>
      <c r="L72" s="25">
        <v>11.909401000000001</v>
      </c>
      <c r="M72">
        <v>13</v>
      </c>
      <c r="N72">
        <v>1</v>
      </c>
      <c r="O72" s="25">
        <v>1.5489999999999999</v>
      </c>
      <c r="P72" s="25">
        <v>0.05</v>
      </c>
      <c r="Q72" t="s">
        <v>542</v>
      </c>
      <c r="R72" s="25">
        <v>11.909401000000001</v>
      </c>
      <c r="S72">
        <v>13</v>
      </c>
      <c r="T72">
        <v>1</v>
      </c>
      <c r="U72" s="25">
        <v>2.056</v>
      </c>
      <c r="V72" s="25">
        <v>1</v>
      </c>
      <c r="W72" t="s">
        <v>542</v>
      </c>
      <c r="X72">
        <v>8.6671359999999993</v>
      </c>
      <c r="Y72">
        <v>13</v>
      </c>
      <c r="Z72">
        <v>1</v>
      </c>
      <c r="AA72" s="25">
        <v>3.5</v>
      </c>
      <c r="AB72" s="25">
        <v>1</v>
      </c>
      <c r="AC72" t="s">
        <v>542</v>
      </c>
      <c r="AD72" s="25">
        <v>2.25</v>
      </c>
      <c r="AE72">
        <v>13</v>
      </c>
      <c r="AF72">
        <v>1</v>
      </c>
      <c r="AG72" s="25">
        <v>5.5</v>
      </c>
      <c r="AH72" s="25">
        <v>2E-3</v>
      </c>
      <c r="AI72" s="25" t="s">
        <v>549</v>
      </c>
      <c r="AJ72">
        <v>0.25</v>
      </c>
    </row>
    <row r="73" spans="1:36">
      <c r="A73" s="17" t="s">
        <v>168</v>
      </c>
      <c r="B73">
        <v>13</v>
      </c>
      <c r="C73">
        <v>0</v>
      </c>
      <c r="D73">
        <v>13</v>
      </c>
      <c r="E73">
        <v>0</v>
      </c>
      <c r="F73" s="87">
        <v>3.25</v>
      </c>
      <c r="G73">
        <v>13</v>
      </c>
      <c r="H73">
        <v>0</v>
      </c>
      <c r="I73" s="25">
        <v>4.2999999999999997E-2</v>
      </c>
      <c r="J73" s="25">
        <v>0.45</v>
      </c>
      <c r="K73" t="s">
        <v>548</v>
      </c>
      <c r="L73" s="25">
        <v>10.284848999999999</v>
      </c>
      <c r="M73">
        <v>13</v>
      </c>
      <c r="N73">
        <v>0</v>
      </c>
      <c r="O73" s="25">
        <v>3.7999999999999999E-2</v>
      </c>
      <c r="P73" s="25">
        <v>0.75</v>
      </c>
      <c r="Q73" t="s">
        <v>548</v>
      </c>
      <c r="R73" s="25">
        <v>10.316944000000001</v>
      </c>
      <c r="S73">
        <v>13</v>
      </c>
      <c r="T73">
        <v>0</v>
      </c>
      <c r="U73" s="25">
        <v>0.44700000000000001</v>
      </c>
      <c r="V73" s="25">
        <v>0.45</v>
      </c>
      <c r="W73" t="s">
        <v>548</v>
      </c>
      <c r="X73">
        <v>7.8568089999999993</v>
      </c>
      <c r="Y73">
        <v>13</v>
      </c>
      <c r="Z73">
        <v>0</v>
      </c>
      <c r="AA73" s="25">
        <v>2</v>
      </c>
      <c r="AB73" s="25">
        <v>1</v>
      </c>
      <c r="AC73" t="s">
        <v>542</v>
      </c>
      <c r="AD73" s="25">
        <v>1.5625</v>
      </c>
      <c r="AE73">
        <v>13</v>
      </c>
      <c r="AF73">
        <v>0</v>
      </c>
      <c r="AG73" s="25">
        <v>1.75</v>
      </c>
      <c r="AH73" s="25">
        <v>0.5</v>
      </c>
      <c r="AI73" s="25" t="s">
        <v>542</v>
      </c>
      <c r="AJ73">
        <v>2.25</v>
      </c>
    </row>
    <row r="74" spans="1:36" ht="25.5">
      <c r="A74" s="17" t="s">
        <v>210</v>
      </c>
      <c r="B74">
        <v>13</v>
      </c>
      <c r="C74">
        <v>1</v>
      </c>
      <c r="D74">
        <v>13</v>
      </c>
      <c r="E74">
        <v>1</v>
      </c>
      <c r="F74" s="87">
        <v>3.5</v>
      </c>
      <c r="G74">
        <v>13</v>
      </c>
      <c r="H74">
        <v>1</v>
      </c>
      <c r="I74" s="25">
        <v>1.5489999999999999</v>
      </c>
      <c r="J74" s="25">
        <v>0.04</v>
      </c>
      <c r="K74" t="s">
        <v>542</v>
      </c>
      <c r="L74" s="25">
        <v>3.8064010000000001</v>
      </c>
      <c r="M74">
        <v>13</v>
      </c>
      <c r="N74">
        <v>1</v>
      </c>
      <c r="O74" s="25">
        <v>1.5489999999999999</v>
      </c>
      <c r="P74" s="25">
        <v>0.05</v>
      </c>
      <c r="Q74" t="s">
        <v>542</v>
      </c>
      <c r="R74" s="25">
        <v>3.8064010000000001</v>
      </c>
      <c r="S74">
        <v>13</v>
      </c>
      <c r="T74">
        <v>1</v>
      </c>
      <c r="U74" s="25">
        <v>2.056</v>
      </c>
      <c r="V74" s="25">
        <v>1</v>
      </c>
      <c r="W74" t="s">
        <v>542</v>
      </c>
      <c r="X74">
        <v>2.0851359999999999</v>
      </c>
      <c r="Y74">
        <v>13</v>
      </c>
      <c r="Z74">
        <v>1</v>
      </c>
      <c r="AA74" s="25">
        <v>3.5</v>
      </c>
      <c r="AB74" s="25">
        <v>1</v>
      </c>
      <c r="AC74" t="s">
        <v>542</v>
      </c>
      <c r="AD74" s="25">
        <v>0</v>
      </c>
      <c r="AE74">
        <v>13</v>
      </c>
      <c r="AF74">
        <v>1</v>
      </c>
      <c r="AG74" s="25">
        <v>5.5</v>
      </c>
      <c r="AH74" s="25">
        <v>2E-3</v>
      </c>
      <c r="AI74" s="25" t="s">
        <v>549</v>
      </c>
      <c r="AJ74">
        <v>4</v>
      </c>
    </row>
    <row r="75" spans="1:36">
      <c r="A75" s="15" t="s">
        <v>231</v>
      </c>
      <c r="B75">
        <v>13</v>
      </c>
      <c r="C75">
        <v>1</v>
      </c>
      <c r="D75">
        <v>13</v>
      </c>
      <c r="E75">
        <v>1</v>
      </c>
      <c r="F75" s="87">
        <v>3.5</v>
      </c>
      <c r="G75">
        <v>13</v>
      </c>
      <c r="H75">
        <v>1</v>
      </c>
      <c r="I75" s="25">
        <v>1.5489999999999999</v>
      </c>
      <c r="J75" s="25">
        <v>0.04</v>
      </c>
      <c r="K75" t="s">
        <v>542</v>
      </c>
      <c r="L75" s="25">
        <v>3.8064010000000001</v>
      </c>
      <c r="M75">
        <v>13</v>
      </c>
      <c r="N75">
        <v>1</v>
      </c>
      <c r="O75" s="25">
        <v>1.5489999999999999</v>
      </c>
      <c r="P75" s="25">
        <v>0.05</v>
      </c>
      <c r="Q75" t="s">
        <v>542</v>
      </c>
      <c r="R75" s="25">
        <v>3.8064010000000001</v>
      </c>
      <c r="S75">
        <v>13</v>
      </c>
      <c r="T75">
        <v>1</v>
      </c>
      <c r="U75" s="25">
        <v>2.056</v>
      </c>
      <c r="V75" s="25">
        <v>1</v>
      </c>
      <c r="W75" t="s">
        <v>542</v>
      </c>
      <c r="X75">
        <v>2.0851359999999999</v>
      </c>
      <c r="Y75">
        <v>13</v>
      </c>
      <c r="Z75">
        <v>1</v>
      </c>
      <c r="AA75" s="25">
        <v>3.5</v>
      </c>
      <c r="AB75" s="25">
        <v>1</v>
      </c>
      <c r="AC75" t="s">
        <v>542</v>
      </c>
      <c r="AD75" s="25">
        <v>0</v>
      </c>
      <c r="AE75">
        <v>13</v>
      </c>
      <c r="AF75">
        <v>1</v>
      </c>
      <c r="AG75" s="25">
        <v>5.5</v>
      </c>
      <c r="AH75" s="25">
        <v>2E-3</v>
      </c>
      <c r="AI75" s="25" t="s">
        <v>549</v>
      </c>
      <c r="AJ75">
        <v>4</v>
      </c>
    </row>
    <row r="76" spans="1:36">
      <c r="A76" s="18" t="s">
        <v>242</v>
      </c>
      <c r="B76">
        <v>13</v>
      </c>
      <c r="C76">
        <v>1</v>
      </c>
      <c r="D76">
        <v>13</v>
      </c>
      <c r="E76">
        <v>1</v>
      </c>
      <c r="F76" s="87">
        <v>2.75</v>
      </c>
      <c r="G76">
        <v>13</v>
      </c>
      <c r="H76">
        <v>1</v>
      </c>
      <c r="I76" s="25">
        <v>1.5489999999999999</v>
      </c>
      <c r="J76" s="25">
        <v>0.04</v>
      </c>
      <c r="K76" t="s">
        <v>542</v>
      </c>
      <c r="L76" s="25">
        <v>1.4424010000000003</v>
      </c>
      <c r="M76">
        <v>13</v>
      </c>
      <c r="N76">
        <v>1</v>
      </c>
      <c r="O76" s="25">
        <v>1.5489999999999999</v>
      </c>
      <c r="P76" s="25">
        <v>0.05</v>
      </c>
      <c r="Q76" t="s">
        <v>542</v>
      </c>
      <c r="R76" s="25">
        <v>1.4424010000000003</v>
      </c>
      <c r="S76">
        <v>13</v>
      </c>
      <c r="T76">
        <v>1</v>
      </c>
      <c r="U76" s="25">
        <v>2.056</v>
      </c>
      <c r="V76" s="25">
        <v>1</v>
      </c>
      <c r="W76" t="s">
        <v>542</v>
      </c>
      <c r="X76">
        <v>0.48163599999999995</v>
      </c>
      <c r="Y76">
        <v>13</v>
      </c>
      <c r="Z76">
        <v>1</v>
      </c>
      <c r="AA76" s="25">
        <v>3.5</v>
      </c>
      <c r="AB76" s="25">
        <v>1</v>
      </c>
      <c r="AC76" t="s">
        <v>542</v>
      </c>
      <c r="AD76" s="25">
        <v>0.5625</v>
      </c>
      <c r="AE76">
        <v>13</v>
      </c>
      <c r="AF76">
        <v>1</v>
      </c>
      <c r="AG76" s="25">
        <v>5.5</v>
      </c>
      <c r="AH76" s="25">
        <v>2E-3</v>
      </c>
      <c r="AI76" s="25" t="s">
        <v>549</v>
      </c>
      <c r="AJ76">
        <v>7.5625</v>
      </c>
    </row>
    <row r="77" spans="1:36">
      <c r="A77" s="17" t="s">
        <v>274</v>
      </c>
      <c r="B77">
        <v>13</v>
      </c>
      <c r="C77">
        <v>1</v>
      </c>
      <c r="D77">
        <v>13</v>
      </c>
      <c r="E77">
        <v>1</v>
      </c>
      <c r="F77" s="87">
        <v>4.5</v>
      </c>
      <c r="G77">
        <v>13</v>
      </c>
      <c r="H77">
        <v>1</v>
      </c>
      <c r="I77" s="25">
        <v>1.5489999999999999</v>
      </c>
      <c r="J77" s="25">
        <v>0.04</v>
      </c>
      <c r="K77" t="s">
        <v>542</v>
      </c>
      <c r="L77" s="25">
        <v>8.7084010000000003</v>
      </c>
      <c r="M77">
        <v>13</v>
      </c>
      <c r="N77">
        <v>1</v>
      </c>
      <c r="O77" s="25">
        <v>1.5489999999999999</v>
      </c>
      <c r="P77" s="25">
        <v>0.05</v>
      </c>
      <c r="Q77" t="s">
        <v>542</v>
      </c>
      <c r="R77" s="25">
        <v>8.7084010000000003</v>
      </c>
      <c r="S77">
        <v>13</v>
      </c>
      <c r="T77">
        <v>1</v>
      </c>
      <c r="U77" s="25">
        <v>2.056</v>
      </c>
      <c r="V77" s="25">
        <v>1</v>
      </c>
      <c r="W77" t="s">
        <v>542</v>
      </c>
      <c r="X77">
        <v>5.9731359999999993</v>
      </c>
      <c r="Y77">
        <v>13</v>
      </c>
      <c r="Z77">
        <v>1</v>
      </c>
      <c r="AA77" s="25">
        <v>3.5</v>
      </c>
      <c r="AB77" s="25">
        <v>1</v>
      </c>
      <c r="AC77" t="s">
        <v>542</v>
      </c>
      <c r="AD77" s="25">
        <v>1</v>
      </c>
      <c r="AE77">
        <v>13</v>
      </c>
      <c r="AF77">
        <v>1</v>
      </c>
      <c r="AG77" s="25">
        <v>5.5</v>
      </c>
      <c r="AH77" s="25">
        <v>2E-3</v>
      </c>
      <c r="AI77" s="25" t="s">
        <v>549</v>
      </c>
      <c r="AJ77">
        <v>1</v>
      </c>
    </row>
    <row r="78" spans="1:36" ht="25.5">
      <c r="A78" s="17" t="s">
        <v>5</v>
      </c>
      <c r="B78" s="41">
        <v>14</v>
      </c>
      <c r="C78" s="41">
        <v>1</v>
      </c>
      <c r="D78">
        <v>14</v>
      </c>
      <c r="E78">
        <v>1</v>
      </c>
      <c r="F78" s="87">
        <v>1.5</v>
      </c>
      <c r="G78" s="41">
        <v>14</v>
      </c>
      <c r="H78" s="41">
        <v>1</v>
      </c>
      <c r="I78" s="25">
        <v>1.5489999999999999</v>
      </c>
      <c r="J78" s="25">
        <v>0.04</v>
      </c>
      <c r="K78" t="s">
        <v>542</v>
      </c>
      <c r="L78" s="25">
        <v>2.4009999999999934E-3</v>
      </c>
      <c r="M78" s="41">
        <v>14</v>
      </c>
      <c r="N78" s="41">
        <v>1</v>
      </c>
      <c r="O78" s="25">
        <v>1.5489999999999999</v>
      </c>
      <c r="P78" s="25">
        <v>0.04</v>
      </c>
      <c r="Q78" t="s">
        <v>542</v>
      </c>
      <c r="R78" s="25">
        <v>2.4009999999999934E-3</v>
      </c>
      <c r="S78" s="41">
        <v>14</v>
      </c>
      <c r="T78" s="41">
        <v>1</v>
      </c>
      <c r="U78" s="25">
        <v>2.056</v>
      </c>
      <c r="V78" s="25">
        <v>1</v>
      </c>
      <c r="W78" t="s">
        <v>542</v>
      </c>
      <c r="X78">
        <v>0.30913600000000008</v>
      </c>
      <c r="Y78" s="41">
        <v>14</v>
      </c>
      <c r="Z78" s="41">
        <v>1</v>
      </c>
      <c r="AA78" s="25">
        <v>3.5</v>
      </c>
      <c r="AB78" s="25">
        <v>1</v>
      </c>
      <c r="AC78" t="s">
        <v>542</v>
      </c>
      <c r="AD78" s="25">
        <v>4</v>
      </c>
      <c r="AE78" s="41">
        <v>14</v>
      </c>
      <c r="AF78" s="41">
        <v>1</v>
      </c>
      <c r="AG78" s="25">
        <v>2</v>
      </c>
      <c r="AH78" s="25">
        <v>2E-3</v>
      </c>
      <c r="AI78" s="25" t="s">
        <v>542</v>
      </c>
      <c r="AJ78">
        <v>0.25</v>
      </c>
    </row>
    <row r="79" spans="1:36">
      <c r="A79" s="15" t="s">
        <v>12</v>
      </c>
      <c r="B79" s="41">
        <v>14</v>
      </c>
      <c r="C79" s="41">
        <v>1</v>
      </c>
      <c r="D79">
        <v>14</v>
      </c>
      <c r="E79">
        <v>1</v>
      </c>
      <c r="F79" s="87">
        <v>4.5</v>
      </c>
      <c r="G79" s="41">
        <v>14</v>
      </c>
      <c r="H79" s="41">
        <v>1</v>
      </c>
      <c r="I79" s="25">
        <v>1.5489999999999999</v>
      </c>
      <c r="J79" s="25">
        <v>0.04</v>
      </c>
      <c r="K79" t="s">
        <v>542</v>
      </c>
      <c r="L79" s="25">
        <v>8.7084010000000003</v>
      </c>
      <c r="M79" s="41">
        <v>14</v>
      </c>
      <c r="N79" s="41">
        <v>1</v>
      </c>
      <c r="O79" s="25">
        <v>1.5489999999999999</v>
      </c>
      <c r="P79" s="25">
        <v>0.04</v>
      </c>
      <c r="Q79" t="s">
        <v>542</v>
      </c>
      <c r="R79" s="25">
        <v>8.7084010000000003</v>
      </c>
      <c r="S79" s="41">
        <v>14</v>
      </c>
      <c r="T79" s="41">
        <v>1</v>
      </c>
      <c r="U79" s="25">
        <v>2.056</v>
      </c>
      <c r="V79" s="25">
        <v>1</v>
      </c>
      <c r="W79" t="s">
        <v>542</v>
      </c>
      <c r="X79">
        <v>5.9731359999999993</v>
      </c>
      <c r="Y79" s="41">
        <v>14</v>
      </c>
      <c r="Z79" s="41">
        <v>1</v>
      </c>
      <c r="AA79" s="25">
        <v>3.5</v>
      </c>
      <c r="AB79" s="25">
        <v>1</v>
      </c>
      <c r="AC79" t="s">
        <v>542</v>
      </c>
      <c r="AD79" s="25">
        <v>1</v>
      </c>
      <c r="AE79" s="41">
        <v>14</v>
      </c>
      <c r="AF79" s="41">
        <v>1</v>
      </c>
      <c r="AG79" s="25">
        <v>2</v>
      </c>
      <c r="AH79" s="25">
        <v>2E-3</v>
      </c>
      <c r="AI79" s="25" t="s">
        <v>542</v>
      </c>
      <c r="AJ79">
        <v>6.25</v>
      </c>
    </row>
    <row r="80" spans="1:36">
      <c r="A80" s="15" t="s">
        <v>103</v>
      </c>
      <c r="B80" s="41">
        <v>14</v>
      </c>
      <c r="C80" s="41">
        <v>1</v>
      </c>
      <c r="D80">
        <v>14</v>
      </c>
      <c r="E80">
        <v>1</v>
      </c>
      <c r="F80" s="87">
        <v>1.5</v>
      </c>
      <c r="G80" s="41">
        <v>14</v>
      </c>
      <c r="H80" s="41">
        <v>1</v>
      </c>
      <c r="I80" s="25">
        <v>1.5489999999999999</v>
      </c>
      <c r="J80" s="25">
        <v>0.04</v>
      </c>
      <c r="K80" t="s">
        <v>542</v>
      </c>
      <c r="L80" s="25">
        <v>2.4009999999999934E-3</v>
      </c>
      <c r="M80" s="41">
        <v>14</v>
      </c>
      <c r="N80" s="41">
        <v>1</v>
      </c>
      <c r="O80" s="25">
        <v>1.5489999999999999</v>
      </c>
      <c r="P80" s="25">
        <v>0.04</v>
      </c>
      <c r="Q80" t="s">
        <v>542</v>
      </c>
      <c r="R80" s="25">
        <v>2.4009999999999934E-3</v>
      </c>
      <c r="S80" s="41">
        <v>14</v>
      </c>
      <c r="T80" s="41">
        <v>1</v>
      </c>
      <c r="U80" s="25">
        <v>2.056</v>
      </c>
      <c r="V80" s="25">
        <v>1</v>
      </c>
      <c r="W80" t="s">
        <v>542</v>
      </c>
      <c r="X80">
        <v>0.30913600000000008</v>
      </c>
      <c r="Y80" s="41">
        <v>14</v>
      </c>
      <c r="Z80" s="41">
        <v>1</v>
      </c>
      <c r="AA80" s="25">
        <v>3.5</v>
      </c>
      <c r="AB80" s="25">
        <v>1</v>
      </c>
      <c r="AC80" t="s">
        <v>542</v>
      </c>
      <c r="AD80" s="25">
        <v>4</v>
      </c>
      <c r="AE80" s="41">
        <v>14</v>
      </c>
      <c r="AF80" s="41">
        <v>1</v>
      </c>
      <c r="AG80" s="25">
        <v>2</v>
      </c>
      <c r="AH80" s="25">
        <v>2E-3</v>
      </c>
      <c r="AI80" s="25" t="s">
        <v>542</v>
      </c>
      <c r="AJ80">
        <v>0.25</v>
      </c>
    </row>
    <row r="81" spans="1:36" ht="25.5">
      <c r="A81" s="17" t="s">
        <v>136</v>
      </c>
      <c r="B81">
        <v>14</v>
      </c>
      <c r="C81">
        <v>1</v>
      </c>
      <c r="D81">
        <v>14</v>
      </c>
      <c r="E81">
        <v>1</v>
      </c>
      <c r="F81" s="87">
        <v>2</v>
      </c>
      <c r="G81">
        <v>14</v>
      </c>
      <c r="H81">
        <v>1</v>
      </c>
      <c r="I81" s="25">
        <v>1.5489999999999999</v>
      </c>
      <c r="J81" s="25">
        <v>0.04</v>
      </c>
      <c r="K81" t="s">
        <v>542</v>
      </c>
      <c r="L81" s="25">
        <v>0.20340100000000005</v>
      </c>
      <c r="M81">
        <v>14</v>
      </c>
      <c r="N81">
        <v>1</v>
      </c>
      <c r="O81" s="25">
        <v>1.5489999999999999</v>
      </c>
      <c r="P81" s="25">
        <v>0.04</v>
      </c>
      <c r="Q81" t="s">
        <v>542</v>
      </c>
      <c r="R81" s="25">
        <v>0.20340100000000005</v>
      </c>
      <c r="S81">
        <v>14</v>
      </c>
      <c r="T81">
        <v>1</v>
      </c>
      <c r="U81" s="25">
        <v>2.056</v>
      </c>
      <c r="V81" s="25">
        <v>1</v>
      </c>
      <c r="W81" t="s">
        <v>542</v>
      </c>
      <c r="X81">
        <v>3.1360000000000055E-3</v>
      </c>
      <c r="Y81">
        <v>14</v>
      </c>
      <c r="Z81">
        <v>1</v>
      </c>
      <c r="AA81" s="25">
        <v>3.5</v>
      </c>
      <c r="AB81" s="25">
        <v>1</v>
      </c>
      <c r="AC81" t="s">
        <v>542</v>
      </c>
      <c r="AD81" s="25">
        <v>2.25</v>
      </c>
      <c r="AE81">
        <v>14</v>
      </c>
      <c r="AF81">
        <v>1</v>
      </c>
      <c r="AG81" s="25">
        <v>2</v>
      </c>
      <c r="AH81" s="25">
        <v>2E-3</v>
      </c>
      <c r="AI81" s="25" t="s">
        <v>542</v>
      </c>
      <c r="AJ81">
        <v>0</v>
      </c>
    </row>
    <row r="82" spans="1:36" ht="25.5">
      <c r="A82" s="17" t="s">
        <v>198</v>
      </c>
      <c r="B82">
        <v>14</v>
      </c>
      <c r="C82">
        <v>0</v>
      </c>
      <c r="D82">
        <v>14</v>
      </c>
      <c r="E82">
        <v>0</v>
      </c>
      <c r="F82" s="87">
        <v>7</v>
      </c>
      <c r="G82">
        <v>14</v>
      </c>
      <c r="H82">
        <v>0</v>
      </c>
      <c r="I82" s="25">
        <v>4.2999999999999997E-2</v>
      </c>
      <c r="J82" s="25">
        <v>0.45</v>
      </c>
      <c r="K82" t="s">
        <v>548</v>
      </c>
      <c r="L82" s="25">
        <v>48.399848999999996</v>
      </c>
      <c r="M82">
        <v>14</v>
      </c>
      <c r="N82">
        <v>0</v>
      </c>
      <c r="O82" s="25">
        <v>3.7999999999999999E-2</v>
      </c>
      <c r="P82" s="25">
        <v>0.94699999999999995</v>
      </c>
      <c r="Q82" t="s">
        <v>548</v>
      </c>
      <c r="R82" s="25">
        <v>48.469443999999996</v>
      </c>
      <c r="S82">
        <v>14</v>
      </c>
      <c r="T82">
        <v>0</v>
      </c>
      <c r="U82" s="25">
        <v>0.44700000000000001</v>
      </c>
      <c r="V82" s="25">
        <v>0.45</v>
      </c>
      <c r="W82" t="s">
        <v>548</v>
      </c>
      <c r="X82">
        <v>42.941808999999999</v>
      </c>
      <c r="Y82">
        <v>14</v>
      </c>
      <c r="Z82">
        <v>0</v>
      </c>
      <c r="AA82" s="25">
        <v>2</v>
      </c>
      <c r="AB82" s="25">
        <v>1</v>
      </c>
      <c r="AC82" t="s">
        <v>542</v>
      </c>
      <c r="AD82" s="25">
        <v>25</v>
      </c>
      <c r="AE82">
        <v>14</v>
      </c>
      <c r="AF82">
        <v>0</v>
      </c>
      <c r="AG82" s="25">
        <v>2</v>
      </c>
      <c r="AH82" s="25">
        <v>0.01</v>
      </c>
      <c r="AI82" s="25" t="s">
        <v>542</v>
      </c>
      <c r="AJ82">
        <v>25</v>
      </c>
    </row>
    <row r="83" spans="1:36">
      <c r="A83" s="17" t="s">
        <v>200</v>
      </c>
      <c r="B83">
        <v>14</v>
      </c>
      <c r="C83">
        <v>1</v>
      </c>
      <c r="D83">
        <v>14</v>
      </c>
      <c r="E83">
        <v>1</v>
      </c>
      <c r="F83" s="87">
        <v>2.5</v>
      </c>
      <c r="G83">
        <v>14</v>
      </c>
      <c r="H83">
        <v>1</v>
      </c>
      <c r="I83" s="25">
        <v>1.5489999999999999</v>
      </c>
      <c r="J83" s="25">
        <v>0.04</v>
      </c>
      <c r="K83" t="s">
        <v>542</v>
      </c>
      <c r="L83" s="25">
        <v>0.90440100000000012</v>
      </c>
      <c r="M83">
        <v>14</v>
      </c>
      <c r="N83">
        <v>1</v>
      </c>
      <c r="O83" s="25">
        <v>1.5489999999999999</v>
      </c>
      <c r="P83" s="25">
        <v>0.04</v>
      </c>
      <c r="Q83" t="s">
        <v>542</v>
      </c>
      <c r="R83" s="25">
        <v>0.90440100000000012</v>
      </c>
      <c r="S83">
        <v>14</v>
      </c>
      <c r="T83">
        <v>1</v>
      </c>
      <c r="U83" s="25">
        <v>2.056</v>
      </c>
      <c r="V83" s="25">
        <v>1</v>
      </c>
      <c r="W83" t="s">
        <v>542</v>
      </c>
      <c r="X83">
        <v>0.19713599999999995</v>
      </c>
      <c r="Y83">
        <v>14</v>
      </c>
      <c r="Z83">
        <v>1</v>
      </c>
      <c r="AA83" s="25">
        <v>3.5</v>
      </c>
      <c r="AB83" s="25">
        <v>1</v>
      </c>
      <c r="AC83" t="s">
        <v>542</v>
      </c>
      <c r="AD83" s="25">
        <v>1</v>
      </c>
      <c r="AE83">
        <v>14</v>
      </c>
      <c r="AF83">
        <v>1</v>
      </c>
      <c r="AG83" s="25">
        <v>2</v>
      </c>
      <c r="AH83" s="25">
        <v>2E-3</v>
      </c>
      <c r="AI83" s="25" t="s">
        <v>542</v>
      </c>
      <c r="AJ83">
        <v>0.25</v>
      </c>
    </row>
    <row r="84" spans="1:36">
      <c r="A84" s="15" t="s">
        <v>205</v>
      </c>
      <c r="B84">
        <v>14</v>
      </c>
      <c r="C84">
        <v>2</v>
      </c>
      <c r="D84">
        <v>14</v>
      </c>
      <c r="E84">
        <v>2</v>
      </c>
      <c r="F84" s="87">
        <v>2.75</v>
      </c>
      <c r="G84">
        <v>14</v>
      </c>
      <c r="H84">
        <v>2</v>
      </c>
      <c r="I84" s="25">
        <v>1.5389999999999999</v>
      </c>
      <c r="J84" s="25">
        <v>0.5</v>
      </c>
      <c r="K84" t="s">
        <v>542</v>
      </c>
      <c r="L84" s="25">
        <v>1.4665210000000002</v>
      </c>
      <c r="M84">
        <v>14</v>
      </c>
      <c r="N84">
        <v>2</v>
      </c>
      <c r="O84" s="25">
        <v>1.5389999999999999</v>
      </c>
      <c r="P84" s="25">
        <v>0.5</v>
      </c>
      <c r="Q84" t="s">
        <v>542</v>
      </c>
      <c r="R84" s="25">
        <v>1.4665210000000002</v>
      </c>
      <c r="S84">
        <v>14</v>
      </c>
      <c r="T84">
        <v>2</v>
      </c>
      <c r="U84" s="25">
        <v>5.5</v>
      </c>
      <c r="V84" s="25">
        <v>1E-3</v>
      </c>
      <c r="W84" t="s">
        <v>549</v>
      </c>
      <c r="X84">
        <v>7.5625</v>
      </c>
      <c r="Y84">
        <v>14</v>
      </c>
      <c r="Z84">
        <v>2</v>
      </c>
      <c r="AA84" s="25">
        <v>3.5</v>
      </c>
      <c r="AB84" s="25">
        <v>1</v>
      </c>
      <c r="AC84" t="s">
        <v>549</v>
      </c>
      <c r="AD84" s="25">
        <v>0.5625</v>
      </c>
      <c r="AE84">
        <v>14</v>
      </c>
      <c r="AF84">
        <v>2</v>
      </c>
      <c r="AG84" s="25">
        <v>2</v>
      </c>
      <c r="AH84" s="25">
        <v>0.01</v>
      </c>
      <c r="AI84" s="25" t="s">
        <v>542</v>
      </c>
      <c r="AJ84">
        <v>0.5625</v>
      </c>
    </row>
    <row r="85" spans="1:36">
      <c r="A85" s="15" t="s">
        <v>237</v>
      </c>
      <c r="B85">
        <v>14</v>
      </c>
      <c r="C85">
        <v>1</v>
      </c>
      <c r="D85">
        <v>14</v>
      </c>
      <c r="E85">
        <v>1</v>
      </c>
      <c r="F85" s="87">
        <v>2.25</v>
      </c>
      <c r="G85">
        <v>14</v>
      </c>
      <c r="H85">
        <v>1</v>
      </c>
      <c r="I85" s="25">
        <v>1.5489999999999999</v>
      </c>
      <c r="J85" s="25">
        <v>0.04</v>
      </c>
      <c r="K85" t="s">
        <v>542</v>
      </c>
      <c r="L85" s="25">
        <v>0.49140100000000009</v>
      </c>
      <c r="M85">
        <v>14</v>
      </c>
      <c r="N85">
        <v>1</v>
      </c>
      <c r="O85" s="25">
        <v>1.5489999999999999</v>
      </c>
      <c r="P85" s="25">
        <v>0.04</v>
      </c>
      <c r="Q85" t="s">
        <v>542</v>
      </c>
      <c r="R85" s="25">
        <v>0.49140100000000009</v>
      </c>
      <c r="S85">
        <v>14</v>
      </c>
      <c r="T85">
        <v>1</v>
      </c>
      <c r="U85" s="25">
        <v>2.056</v>
      </c>
      <c r="V85" s="25">
        <v>1</v>
      </c>
      <c r="W85" t="s">
        <v>542</v>
      </c>
      <c r="X85">
        <v>3.7635999999999982E-2</v>
      </c>
      <c r="Y85">
        <v>14</v>
      </c>
      <c r="Z85">
        <v>1</v>
      </c>
      <c r="AA85" s="25">
        <v>3.5</v>
      </c>
      <c r="AB85" s="25">
        <v>1</v>
      </c>
      <c r="AC85" t="s">
        <v>542</v>
      </c>
      <c r="AD85" s="25">
        <v>1.5625</v>
      </c>
      <c r="AE85">
        <v>14</v>
      </c>
      <c r="AF85">
        <v>1</v>
      </c>
      <c r="AG85" s="25">
        <v>2</v>
      </c>
      <c r="AH85" s="25">
        <v>2E-3</v>
      </c>
      <c r="AI85" s="25" t="s">
        <v>542</v>
      </c>
      <c r="AJ85">
        <v>6.25E-2</v>
      </c>
    </row>
    <row r="86" spans="1:36" ht="25.5">
      <c r="A86" s="17" t="s">
        <v>246</v>
      </c>
      <c r="B86">
        <v>14</v>
      </c>
      <c r="C86">
        <v>1</v>
      </c>
      <c r="D86">
        <v>14</v>
      </c>
      <c r="E86">
        <v>1</v>
      </c>
      <c r="F86" s="87">
        <v>2.25</v>
      </c>
      <c r="G86">
        <v>14</v>
      </c>
      <c r="H86">
        <v>1</v>
      </c>
      <c r="I86" s="25">
        <v>1.5489999999999999</v>
      </c>
      <c r="J86" s="25">
        <v>0.04</v>
      </c>
      <c r="K86" t="s">
        <v>542</v>
      </c>
      <c r="L86" s="25">
        <v>0.49140100000000009</v>
      </c>
      <c r="M86">
        <v>14</v>
      </c>
      <c r="N86">
        <v>1</v>
      </c>
      <c r="O86" s="25">
        <v>1.5489999999999999</v>
      </c>
      <c r="P86" s="25">
        <v>0.04</v>
      </c>
      <c r="Q86" t="s">
        <v>542</v>
      </c>
      <c r="R86" s="25">
        <v>0.49140100000000009</v>
      </c>
      <c r="S86">
        <v>14</v>
      </c>
      <c r="T86">
        <v>1</v>
      </c>
      <c r="U86" s="25">
        <v>2.056</v>
      </c>
      <c r="V86" s="25">
        <v>1</v>
      </c>
      <c r="W86" t="s">
        <v>542</v>
      </c>
      <c r="X86">
        <v>3.7635999999999982E-2</v>
      </c>
      <c r="Y86">
        <v>14</v>
      </c>
      <c r="Z86">
        <v>1</v>
      </c>
      <c r="AA86" s="25">
        <v>3.5</v>
      </c>
      <c r="AB86" s="25">
        <v>1</v>
      </c>
      <c r="AC86" t="s">
        <v>542</v>
      </c>
      <c r="AD86" s="25">
        <v>1.5625</v>
      </c>
      <c r="AE86">
        <v>14</v>
      </c>
      <c r="AF86">
        <v>1</v>
      </c>
      <c r="AG86" s="25">
        <v>2</v>
      </c>
      <c r="AH86" s="25">
        <v>2E-3</v>
      </c>
      <c r="AI86" s="25" t="s">
        <v>542</v>
      </c>
      <c r="AJ86">
        <v>6.25E-2</v>
      </c>
    </row>
    <row r="87" spans="1:36">
      <c r="A87" s="15" t="s">
        <v>249</v>
      </c>
      <c r="B87">
        <v>14</v>
      </c>
      <c r="C87">
        <v>1</v>
      </c>
      <c r="D87">
        <v>14</v>
      </c>
      <c r="E87">
        <v>1</v>
      </c>
      <c r="F87" s="87">
        <v>4.75</v>
      </c>
      <c r="G87">
        <v>14</v>
      </c>
      <c r="H87">
        <v>1</v>
      </c>
      <c r="I87" s="25">
        <v>1.5489999999999999</v>
      </c>
      <c r="J87" s="25">
        <v>0.04</v>
      </c>
      <c r="K87" t="s">
        <v>542</v>
      </c>
      <c r="L87" s="25">
        <v>10.246401000000001</v>
      </c>
      <c r="M87">
        <v>14</v>
      </c>
      <c r="N87">
        <v>1</v>
      </c>
      <c r="O87" s="25">
        <v>1.5489999999999999</v>
      </c>
      <c r="P87" s="25">
        <v>0.04</v>
      </c>
      <c r="Q87" t="s">
        <v>542</v>
      </c>
      <c r="R87" s="25">
        <v>10.246401000000001</v>
      </c>
      <c r="S87">
        <v>14</v>
      </c>
      <c r="T87">
        <v>1</v>
      </c>
      <c r="U87" s="25">
        <v>2.056</v>
      </c>
      <c r="V87" s="25">
        <v>1</v>
      </c>
      <c r="W87" t="s">
        <v>542</v>
      </c>
      <c r="X87">
        <v>7.2576359999999998</v>
      </c>
      <c r="Y87">
        <v>14</v>
      </c>
      <c r="Z87">
        <v>1</v>
      </c>
      <c r="AA87" s="25">
        <v>3.5</v>
      </c>
      <c r="AB87" s="25">
        <v>1</v>
      </c>
      <c r="AC87" t="s">
        <v>542</v>
      </c>
      <c r="AD87" s="25">
        <v>1.5625</v>
      </c>
      <c r="AE87">
        <v>14</v>
      </c>
      <c r="AF87">
        <v>1</v>
      </c>
      <c r="AG87" s="25">
        <v>2</v>
      </c>
      <c r="AH87" s="25">
        <v>2E-3</v>
      </c>
      <c r="AI87" s="25" t="s">
        <v>542</v>
      </c>
      <c r="AJ87">
        <v>7.5625</v>
      </c>
    </row>
    <row r="88" spans="1:36">
      <c r="A88" s="15" t="s">
        <v>271</v>
      </c>
      <c r="B88">
        <v>14</v>
      </c>
      <c r="C88">
        <v>1</v>
      </c>
      <c r="D88">
        <v>14</v>
      </c>
      <c r="E88">
        <v>1</v>
      </c>
      <c r="F88" s="87">
        <v>2.75</v>
      </c>
      <c r="G88">
        <v>14</v>
      </c>
      <c r="H88">
        <v>1</v>
      </c>
      <c r="I88" s="25">
        <v>1.5489999999999999</v>
      </c>
      <c r="J88" s="25">
        <v>0.04</v>
      </c>
      <c r="K88" t="s">
        <v>542</v>
      </c>
      <c r="L88" s="25">
        <v>1.4424010000000003</v>
      </c>
      <c r="M88">
        <v>14</v>
      </c>
      <c r="N88">
        <v>1</v>
      </c>
      <c r="O88" s="25">
        <v>1.5489999999999999</v>
      </c>
      <c r="P88" s="25">
        <v>0.04</v>
      </c>
      <c r="Q88" t="s">
        <v>542</v>
      </c>
      <c r="R88" s="25">
        <v>1.4424010000000003</v>
      </c>
      <c r="S88">
        <v>14</v>
      </c>
      <c r="T88">
        <v>1</v>
      </c>
      <c r="U88" s="25">
        <v>2.056</v>
      </c>
      <c r="V88" s="25">
        <v>1</v>
      </c>
      <c r="W88" t="s">
        <v>542</v>
      </c>
      <c r="X88">
        <v>0.48163599999999995</v>
      </c>
      <c r="Y88">
        <v>14</v>
      </c>
      <c r="Z88">
        <v>1</v>
      </c>
      <c r="AA88" s="25">
        <v>3.5</v>
      </c>
      <c r="AB88" s="25">
        <v>1</v>
      </c>
      <c r="AC88" t="s">
        <v>542</v>
      </c>
      <c r="AD88" s="25">
        <v>0.5625</v>
      </c>
      <c r="AE88">
        <v>14</v>
      </c>
      <c r="AF88">
        <v>1</v>
      </c>
      <c r="AG88" s="25">
        <v>2</v>
      </c>
      <c r="AH88" s="25">
        <v>2E-3</v>
      </c>
      <c r="AI88" s="25" t="s">
        <v>542</v>
      </c>
      <c r="AJ88">
        <v>0.5625</v>
      </c>
    </row>
    <row r="89" spans="1:36" ht="25.5">
      <c r="A89" s="15" t="s">
        <v>18</v>
      </c>
      <c r="B89" s="41">
        <v>15</v>
      </c>
      <c r="C89" s="41">
        <v>1</v>
      </c>
      <c r="D89">
        <v>15</v>
      </c>
      <c r="E89">
        <v>1</v>
      </c>
      <c r="F89" s="87">
        <v>6.25</v>
      </c>
      <c r="G89" s="41">
        <v>15</v>
      </c>
      <c r="H89" s="41">
        <v>1</v>
      </c>
      <c r="I89" s="25">
        <v>1.5489999999999999</v>
      </c>
      <c r="J89" s="25">
        <v>0.04</v>
      </c>
      <c r="K89" t="s">
        <v>542</v>
      </c>
      <c r="L89" s="25">
        <v>22.099401000000004</v>
      </c>
      <c r="M89" s="41">
        <v>15</v>
      </c>
      <c r="N89" s="41">
        <v>1</v>
      </c>
      <c r="O89" s="25">
        <v>1.5489999999999999</v>
      </c>
      <c r="P89" s="25">
        <v>0.04</v>
      </c>
      <c r="Q89" t="s">
        <v>542</v>
      </c>
      <c r="R89" s="25">
        <v>22.099401000000004</v>
      </c>
      <c r="S89" s="41">
        <v>15</v>
      </c>
      <c r="T89" s="41">
        <v>1</v>
      </c>
      <c r="U89" s="25">
        <v>2.056</v>
      </c>
      <c r="V89" s="25">
        <v>1</v>
      </c>
      <c r="W89" t="s">
        <v>542</v>
      </c>
      <c r="X89">
        <v>17.589635999999999</v>
      </c>
      <c r="Y89" s="41">
        <v>15</v>
      </c>
      <c r="Z89" s="41">
        <v>1</v>
      </c>
      <c r="AA89" s="25">
        <v>2</v>
      </c>
      <c r="AB89" s="25">
        <v>1</v>
      </c>
      <c r="AC89" t="s">
        <v>542</v>
      </c>
      <c r="AD89" s="25">
        <v>18.0625</v>
      </c>
      <c r="AE89" s="41">
        <v>15</v>
      </c>
      <c r="AF89" s="41">
        <v>1</v>
      </c>
      <c r="AG89" s="25">
        <v>2</v>
      </c>
      <c r="AH89" s="25">
        <v>2E-3</v>
      </c>
      <c r="AI89" s="25" t="s">
        <v>542</v>
      </c>
      <c r="AJ89">
        <v>18.0625</v>
      </c>
    </row>
    <row r="90" spans="1:36">
      <c r="A90" s="17" t="s">
        <v>33</v>
      </c>
      <c r="B90" s="41">
        <v>15</v>
      </c>
      <c r="C90" s="41">
        <v>0</v>
      </c>
      <c r="D90">
        <v>15</v>
      </c>
      <c r="E90">
        <v>0</v>
      </c>
      <c r="F90" s="87">
        <v>2.5</v>
      </c>
      <c r="G90" s="41">
        <v>15</v>
      </c>
      <c r="H90" s="41">
        <v>0</v>
      </c>
      <c r="I90" s="25">
        <v>4.2999999999999997E-2</v>
      </c>
      <c r="J90" s="25">
        <v>0.45</v>
      </c>
      <c r="K90" t="s">
        <v>548</v>
      </c>
      <c r="L90" s="25">
        <v>6.0368489999999992</v>
      </c>
      <c r="M90" s="41">
        <v>15</v>
      </c>
      <c r="N90" s="41">
        <v>0</v>
      </c>
      <c r="O90" s="25">
        <v>3.7999999999999999E-2</v>
      </c>
      <c r="P90" s="25">
        <v>0.83299999999999996</v>
      </c>
      <c r="Q90" t="s">
        <v>548</v>
      </c>
      <c r="R90" s="25">
        <v>6.0614440000000007</v>
      </c>
      <c r="S90" s="41">
        <v>15</v>
      </c>
      <c r="T90" s="41">
        <v>0</v>
      </c>
      <c r="U90" s="25">
        <v>0.44700000000000001</v>
      </c>
      <c r="V90" s="25">
        <v>0.45</v>
      </c>
      <c r="W90" t="s">
        <v>548</v>
      </c>
      <c r="X90">
        <v>4.2148089999999998</v>
      </c>
      <c r="Y90" s="41">
        <v>15</v>
      </c>
      <c r="Z90" s="41">
        <v>0</v>
      </c>
      <c r="AA90" s="25">
        <v>2</v>
      </c>
      <c r="AB90" s="25">
        <v>1</v>
      </c>
      <c r="AC90" t="s">
        <v>542</v>
      </c>
      <c r="AD90" s="25">
        <v>0.25</v>
      </c>
      <c r="AE90" s="41">
        <v>15</v>
      </c>
      <c r="AF90" s="41">
        <v>0</v>
      </c>
      <c r="AG90" s="25">
        <v>1.5</v>
      </c>
      <c r="AH90" s="25">
        <v>1</v>
      </c>
      <c r="AI90" s="25" t="s">
        <v>542</v>
      </c>
      <c r="AJ90">
        <v>1</v>
      </c>
    </row>
    <row r="91" spans="1:36" ht="25.5">
      <c r="A91" s="15" t="s">
        <v>42</v>
      </c>
      <c r="B91" s="41">
        <v>15</v>
      </c>
      <c r="C91" s="41">
        <v>1</v>
      </c>
      <c r="D91">
        <v>15</v>
      </c>
      <c r="E91">
        <v>1</v>
      </c>
      <c r="F91" s="87">
        <v>1.5</v>
      </c>
      <c r="G91" s="41">
        <v>15</v>
      </c>
      <c r="H91" s="41">
        <v>1</v>
      </c>
      <c r="I91" s="25">
        <v>1.5489999999999999</v>
      </c>
      <c r="J91" s="25">
        <v>0.04</v>
      </c>
      <c r="K91" t="s">
        <v>542</v>
      </c>
      <c r="L91" s="25">
        <v>2.4009999999999934E-3</v>
      </c>
      <c r="M91" s="41">
        <v>15</v>
      </c>
      <c r="N91" s="41">
        <v>1</v>
      </c>
      <c r="O91" s="25">
        <v>1.5489999999999999</v>
      </c>
      <c r="P91" s="25">
        <v>0.04</v>
      </c>
      <c r="Q91" t="s">
        <v>542</v>
      </c>
      <c r="R91" s="25">
        <v>2.4009999999999934E-3</v>
      </c>
      <c r="S91" s="41">
        <v>15</v>
      </c>
      <c r="T91" s="41">
        <v>1</v>
      </c>
      <c r="U91" s="25">
        <v>2.056</v>
      </c>
      <c r="V91" s="25">
        <v>1</v>
      </c>
      <c r="W91" t="s">
        <v>542</v>
      </c>
      <c r="X91">
        <v>0.30913600000000008</v>
      </c>
      <c r="Y91" s="41">
        <v>15</v>
      </c>
      <c r="Z91" s="41">
        <v>1</v>
      </c>
      <c r="AA91" s="25">
        <v>2</v>
      </c>
      <c r="AB91" s="25">
        <v>1</v>
      </c>
      <c r="AC91" t="s">
        <v>542</v>
      </c>
      <c r="AD91" s="25">
        <v>0.25</v>
      </c>
      <c r="AE91" s="41">
        <v>15</v>
      </c>
      <c r="AF91" s="41">
        <v>1</v>
      </c>
      <c r="AG91" s="25">
        <v>2</v>
      </c>
      <c r="AH91" s="25">
        <v>2E-3</v>
      </c>
      <c r="AI91" s="25" t="s">
        <v>542</v>
      </c>
      <c r="AJ91">
        <v>0.25</v>
      </c>
    </row>
    <row r="92" spans="1:36" ht="25.5">
      <c r="A92" s="15" t="s">
        <v>127</v>
      </c>
      <c r="B92">
        <v>15</v>
      </c>
      <c r="C92">
        <v>1</v>
      </c>
      <c r="D92">
        <v>15</v>
      </c>
      <c r="E92">
        <v>1</v>
      </c>
      <c r="F92" s="87">
        <v>3.75</v>
      </c>
      <c r="G92">
        <v>15</v>
      </c>
      <c r="H92">
        <v>1</v>
      </c>
      <c r="I92" s="25">
        <v>1.5489999999999999</v>
      </c>
      <c r="J92" s="25">
        <v>0.04</v>
      </c>
      <c r="K92" t="s">
        <v>542</v>
      </c>
      <c r="L92" s="25">
        <v>4.8444010000000004</v>
      </c>
      <c r="M92">
        <v>15</v>
      </c>
      <c r="N92">
        <v>1</v>
      </c>
      <c r="O92" s="25">
        <v>1.5489999999999999</v>
      </c>
      <c r="P92" s="25">
        <v>0.04</v>
      </c>
      <c r="Q92" t="s">
        <v>542</v>
      </c>
      <c r="R92" s="25">
        <v>4.8444010000000004</v>
      </c>
      <c r="S92">
        <v>15</v>
      </c>
      <c r="T92">
        <v>1</v>
      </c>
      <c r="U92" s="25">
        <v>2.056</v>
      </c>
      <c r="V92" s="25">
        <v>1</v>
      </c>
      <c r="W92" t="s">
        <v>542</v>
      </c>
      <c r="X92">
        <v>2.8696359999999999</v>
      </c>
      <c r="Y92">
        <v>15</v>
      </c>
      <c r="Z92">
        <v>1</v>
      </c>
      <c r="AA92" s="25">
        <v>2</v>
      </c>
      <c r="AB92" s="25">
        <v>1</v>
      </c>
      <c r="AC92" t="s">
        <v>542</v>
      </c>
      <c r="AD92" s="25">
        <v>3.0625</v>
      </c>
      <c r="AE92">
        <v>15</v>
      </c>
      <c r="AF92">
        <v>1</v>
      </c>
      <c r="AG92" s="25">
        <v>2</v>
      </c>
      <c r="AH92" s="25">
        <v>2E-3</v>
      </c>
      <c r="AI92" s="25" t="s">
        <v>542</v>
      </c>
      <c r="AJ92">
        <v>3.0625</v>
      </c>
    </row>
    <row r="93" spans="1:36">
      <c r="A93" s="17" t="s">
        <v>174</v>
      </c>
      <c r="B93">
        <v>15</v>
      </c>
      <c r="C93">
        <v>1</v>
      </c>
      <c r="D93">
        <v>15</v>
      </c>
      <c r="E93">
        <v>1</v>
      </c>
      <c r="F93" s="87">
        <v>4.25</v>
      </c>
      <c r="G93">
        <v>15</v>
      </c>
      <c r="H93">
        <v>1</v>
      </c>
      <c r="I93" s="25">
        <v>1.5489999999999999</v>
      </c>
      <c r="J93" s="25">
        <v>0.04</v>
      </c>
      <c r="K93" t="s">
        <v>542</v>
      </c>
      <c r="L93" s="25">
        <v>7.295401</v>
      </c>
      <c r="M93">
        <v>15</v>
      </c>
      <c r="N93">
        <v>1</v>
      </c>
      <c r="O93" s="25">
        <v>1.5489999999999999</v>
      </c>
      <c r="P93" s="25">
        <v>0.04</v>
      </c>
      <c r="Q93" t="s">
        <v>542</v>
      </c>
      <c r="R93" s="25">
        <v>7.295401</v>
      </c>
      <c r="S93">
        <v>15</v>
      </c>
      <c r="T93">
        <v>1</v>
      </c>
      <c r="U93" s="25">
        <v>2.056</v>
      </c>
      <c r="V93" s="25">
        <v>1</v>
      </c>
      <c r="W93" t="s">
        <v>542</v>
      </c>
      <c r="X93">
        <v>4.8136359999999998</v>
      </c>
      <c r="Y93">
        <v>15</v>
      </c>
      <c r="Z93">
        <v>1</v>
      </c>
      <c r="AA93" s="25">
        <v>2</v>
      </c>
      <c r="AB93" s="25">
        <v>1</v>
      </c>
      <c r="AC93" t="s">
        <v>542</v>
      </c>
      <c r="AD93" s="25">
        <v>5.0625</v>
      </c>
      <c r="AE93">
        <v>15</v>
      </c>
      <c r="AF93">
        <v>1</v>
      </c>
      <c r="AG93" s="25">
        <v>2</v>
      </c>
      <c r="AH93" s="25">
        <v>2E-3</v>
      </c>
      <c r="AI93" s="25" t="s">
        <v>542</v>
      </c>
      <c r="AJ93">
        <v>5.0625</v>
      </c>
    </row>
    <row r="94" spans="1:36">
      <c r="A94" s="15" t="s">
        <v>223</v>
      </c>
      <c r="B94">
        <v>15</v>
      </c>
      <c r="C94">
        <v>1</v>
      </c>
      <c r="D94">
        <v>15</v>
      </c>
      <c r="E94">
        <v>1</v>
      </c>
      <c r="F94" s="87">
        <v>3</v>
      </c>
      <c r="G94">
        <v>15</v>
      </c>
      <c r="H94">
        <v>1</v>
      </c>
      <c r="I94" s="25">
        <v>1.5489999999999999</v>
      </c>
      <c r="J94" s="25">
        <v>0.04</v>
      </c>
      <c r="K94" t="s">
        <v>542</v>
      </c>
      <c r="L94" s="25">
        <v>2.1054010000000001</v>
      </c>
      <c r="M94">
        <v>15</v>
      </c>
      <c r="N94">
        <v>1</v>
      </c>
      <c r="O94" s="25">
        <v>1.5489999999999999</v>
      </c>
      <c r="P94" s="25">
        <v>0.04</v>
      </c>
      <c r="Q94" t="s">
        <v>542</v>
      </c>
      <c r="R94" s="25">
        <v>2.1054010000000001</v>
      </c>
      <c r="S94">
        <v>15</v>
      </c>
      <c r="T94">
        <v>1</v>
      </c>
      <c r="U94" s="25">
        <v>2.056</v>
      </c>
      <c r="V94" s="25">
        <v>1</v>
      </c>
      <c r="W94" t="s">
        <v>542</v>
      </c>
      <c r="X94">
        <v>0.89113599999999993</v>
      </c>
      <c r="Y94">
        <v>15</v>
      </c>
      <c r="Z94">
        <v>1</v>
      </c>
      <c r="AA94" s="25">
        <v>2</v>
      </c>
      <c r="AB94" s="25">
        <v>1</v>
      </c>
      <c r="AC94" t="s">
        <v>542</v>
      </c>
      <c r="AD94" s="25">
        <v>1</v>
      </c>
      <c r="AE94">
        <v>15</v>
      </c>
      <c r="AF94">
        <v>1</v>
      </c>
      <c r="AG94" s="25">
        <v>2</v>
      </c>
      <c r="AH94" s="25">
        <v>2E-3</v>
      </c>
      <c r="AI94" s="25" t="s">
        <v>542</v>
      </c>
      <c r="AJ94">
        <v>1</v>
      </c>
    </row>
    <row r="95" spans="1:36" ht="25.5">
      <c r="A95" s="15" t="s">
        <v>6</v>
      </c>
      <c r="B95" s="41">
        <v>16</v>
      </c>
      <c r="C95" s="41">
        <v>2</v>
      </c>
      <c r="D95">
        <v>16</v>
      </c>
      <c r="E95">
        <v>2</v>
      </c>
      <c r="F95" s="87">
        <v>4.25</v>
      </c>
      <c r="G95" s="41">
        <v>16</v>
      </c>
      <c r="H95" s="41">
        <v>2</v>
      </c>
      <c r="I95" s="25">
        <v>1.5389999999999999</v>
      </c>
      <c r="J95" s="25">
        <v>0.5</v>
      </c>
      <c r="K95" t="s">
        <v>542</v>
      </c>
      <c r="L95" s="25">
        <v>7.349521000000002</v>
      </c>
      <c r="M95" s="41">
        <v>16</v>
      </c>
      <c r="N95" s="41">
        <v>2</v>
      </c>
      <c r="O95" s="25">
        <v>1.5389999999999999</v>
      </c>
      <c r="P95" s="25">
        <v>0.5</v>
      </c>
      <c r="Q95" t="s">
        <v>542</v>
      </c>
      <c r="R95" s="25">
        <v>7.349521000000002</v>
      </c>
      <c r="S95" s="41">
        <v>16</v>
      </c>
      <c r="T95" s="41">
        <v>2</v>
      </c>
      <c r="U95" s="25">
        <v>5.5</v>
      </c>
      <c r="V95" s="25">
        <v>1E-3</v>
      </c>
      <c r="W95" t="s">
        <v>585</v>
      </c>
      <c r="X95">
        <v>1.5625</v>
      </c>
      <c r="Y95" s="41">
        <v>16</v>
      </c>
      <c r="Z95" s="41">
        <v>2</v>
      </c>
      <c r="AA95" s="25">
        <v>2</v>
      </c>
      <c r="AB95" s="25">
        <v>1</v>
      </c>
      <c r="AC95" s="25" t="s">
        <v>542</v>
      </c>
      <c r="AD95" s="25">
        <v>5.0625</v>
      </c>
      <c r="AE95" s="41">
        <v>16</v>
      </c>
      <c r="AF95" s="41">
        <v>2</v>
      </c>
      <c r="AG95" s="25">
        <v>1.5</v>
      </c>
      <c r="AH95" s="25">
        <v>1</v>
      </c>
      <c r="AI95" s="25" t="s">
        <v>542</v>
      </c>
      <c r="AJ95">
        <v>7.5625</v>
      </c>
    </row>
    <row r="96" spans="1:36" ht="25.5">
      <c r="A96" s="15" t="s">
        <v>72</v>
      </c>
      <c r="B96" s="41">
        <v>16</v>
      </c>
      <c r="C96" s="41">
        <v>1</v>
      </c>
      <c r="D96">
        <v>16</v>
      </c>
      <c r="E96">
        <v>1</v>
      </c>
      <c r="F96" s="87">
        <v>2.25</v>
      </c>
      <c r="G96" s="41">
        <v>16</v>
      </c>
      <c r="H96" s="41">
        <v>1</v>
      </c>
      <c r="I96" s="25">
        <v>1.5489999999999999</v>
      </c>
      <c r="J96" s="25">
        <v>0.04</v>
      </c>
      <c r="K96" t="s">
        <v>542</v>
      </c>
      <c r="L96" s="25">
        <v>0.49140100000000009</v>
      </c>
      <c r="M96" s="41">
        <v>16</v>
      </c>
      <c r="N96" s="41">
        <v>1</v>
      </c>
      <c r="O96" s="25">
        <v>1.5489999999999999</v>
      </c>
      <c r="P96" s="25">
        <v>0.04</v>
      </c>
      <c r="Q96" t="s">
        <v>542</v>
      </c>
      <c r="R96" s="25">
        <v>0.49140100000000009</v>
      </c>
      <c r="S96" s="41">
        <v>16</v>
      </c>
      <c r="T96" s="41">
        <v>1</v>
      </c>
      <c r="U96" s="25">
        <v>2.121</v>
      </c>
      <c r="V96" s="25">
        <v>1</v>
      </c>
      <c r="W96" t="s">
        <v>542</v>
      </c>
      <c r="X96">
        <v>1.6641E-2</v>
      </c>
      <c r="Y96" s="41">
        <v>16</v>
      </c>
      <c r="Z96" s="41">
        <v>1</v>
      </c>
      <c r="AA96" s="25">
        <v>2</v>
      </c>
      <c r="AB96" s="25">
        <v>1</v>
      </c>
      <c r="AC96" t="s">
        <v>542</v>
      </c>
      <c r="AD96" s="25">
        <v>6.25E-2</v>
      </c>
      <c r="AE96" s="41">
        <v>16</v>
      </c>
      <c r="AF96" s="41">
        <v>1</v>
      </c>
      <c r="AG96" s="25">
        <v>2</v>
      </c>
      <c r="AH96" s="25">
        <v>2E-3</v>
      </c>
      <c r="AI96" s="25" t="s">
        <v>542</v>
      </c>
      <c r="AJ96">
        <v>6.25E-2</v>
      </c>
    </row>
    <row r="97" spans="1:36" ht="25.5">
      <c r="A97" s="15" t="s">
        <v>76</v>
      </c>
      <c r="B97" s="41">
        <v>16</v>
      </c>
      <c r="C97" s="41">
        <v>1</v>
      </c>
      <c r="D97">
        <v>16</v>
      </c>
      <c r="E97">
        <v>1</v>
      </c>
      <c r="F97" s="87">
        <v>3.75</v>
      </c>
      <c r="G97" s="41">
        <v>16</v>
      </c>
      <c r="H97" s="41">
        <v>1</v>
      </c>
      <c r="I97" s="25">
        <v>1.5489999999999999</v>
      </c>
      <c r="J97" s="25">
        <v>0.04</v>
      </c>
      <c r="K97" t="s">
        <v>542</v>
      </c>
      <c r="L97" s="25">
        <v>4.8444010000000004</v>
      </c>
      <c r="M97" s="41">
        <v>16</v>
      </c>
      <c r="N97" s="41">
        <v>1</v>
      </c>
      <c r="O97" s="25">
        <v>1.5489999999999999</v>
      </c>
      <c r="P97" s="25">
        <v>0.04</v>
      </c>
      <c r="Q97" t="s">
        <v>542</v>
      </c>
      <c r="R97" s="25">
        <v>4.8444010000000004</v>
      </c>
      <c r="S97" s="41">
        <v>16</v>
      </c>
      <c r="T97" s="41">
        <v>1</v>
      </c>
      <c r="U97" s="25">
        <v>2.121</v>
      </c>
      <c r="V97" s="25">
        <v>1</v>
      </c>
      <c r="W97" t="s">
        <v>542</v>
      </c>
      <c r="X97">
        <v>2.6536409999999999</v>
      </c>
      <c r="Y97" s="41">
        <v>16</v>
      </c>
      <c r="Z97" s="41">
        <v>1</v>
      </c>
      <c r="AA97" s="25">
        <v>2</v>
      </c>
      <c r="AB97" s="25">
        <v>1</v>
      </c>
      <c r="AC97" t="s">
        <v>542</v>
      </c>
      <c r="AD97" s="25">
        <v>3.0625</v>
      </c>
      <c r="AE97" s="41">
        <v>16</v>
      </c>
      <c r="AF97" s="41">
        <v>1</v>
      </c>
      <c r="AG97" s="25">
        <v>2</v>
      </c>
      <c r="AH97" s="25">
        <v>2E-3</v>
      </c>
      <c r="AI97" s="25" t="s">
        <v>542</v>
      </c>
      <c r="AJ97">
        <v>3.0625</v>
      </c>
    </row>
    <row r="98" spans="1:36" ht="25.5">
      <c r="A98" s="15" t="s">
        <v>86</v>
      </c>
      <c r="B98" s="41">
        <v>16</v>
      </c>
      <c r="C98" s="41">
        <v>1</v>
      </c>
      <c r="D98">
        <v>16</v>
      </c>
      <c r="E98">
        <v>1</v>
      </c>
      <c r="F98" s="87">
        <v>0.5</v>
      </c>
      <c r="G98" s="41">
        <v>16</v>
      </c>
      <c r="H98" s="41">
        <v>1</v>
      </c>
      <c r="I98" s="25">
        <v>1.5489999999999999</v>
      </c>
      <c r="J98" s="25">
        <v>0.04</v>
      </c>
      <c r="K98" t="s">
        <v>542</v>
      </c>
      <c r="L98" s="25">
        <v>1.100401</v>
      </c>
      <c r="M98" s="41">
        <v>16</v>
      </c>
      <c r="N98" s="41">
        <v>1</v>
      </c>
      <c r="O98" s="25">
        <v>1.5489999999999999</v>
      </c>
      <c r="P98" s="25">
        <v>0.04</v>
      </c>
      <c r="Q98" t="s">
        <v>542</v>
      </c>
      <c r="R98" s="25">
        <v>1.100401</v>
      </c>
      <c r="S98" s="41">
        <v>16</v>
      </c>
      <c r="T98" s="41">
        <v>1</v>
      </c>
      <c r="U98" s="25">
        <v>2.121</v>
      </c>
      <c r="V98" s="25">
        <v>1</v>
      </c>
      <c r="W98" t="s">
        <v>542</v>
      </c>
      <c r="X98">
        <v>2.6276410000000001</v>
      </c>
      <c r="Y98" s="41">
        <v>16</v>
      </c>
      <c r="Z98" s="41">
        <v>1</v>
      </c>
      <c r="AA98" s="25">
        <v>2</v>
      </c>
      <c r="AB98" s="25">
        <v>1</v>
      </c>
      <c r="AC98" t="s">
        <v>542</v>
      </c>
      <c r="AD98" s="25">
        <v>2.25</v>
      </c>
      <c r="AE98" s="41">
        <v>16</v>
      </c>
      <c r="AF98" s="41">
        <v>1</v>
      </c>
      <c r="AG98" s="25">
        <v>2</v>
      </c>
      <c r="AH98" s="25">
        <v>2E-3</v>
      </c>
      <c r="AI98" s="25" t="s">
        <v>542</v>
      </c>
      <c r="AJ98">
        <v>2.25</v>
      </c>
    </row>
    <row r="99" spans="1:36">
      <c r="A99" s="15" t="s">
        <v>92</v>
      </c>
      <c r="B99" s="41">
        <v>16</v>
      </c>
      <c r="C99" s="41">
        <v>1</v>
      </c>
      <c r="D99">
        <v>16</v>
      </c>
      <c r="E99">
        <v>1</v>
      </c>
      <c r="F99" s="87">
        <v>1.75</v>
      </c>
      <c r="G99" s="41">
        <v>16</v>
      </c>
      <c r="H99" s="41">
        <v>1</v>
      </c>
      <c r="I99" s="25">
        <v>1.5489999999999999</v>
      </c>
      <c r="J99" s="25">
        <v>0.04</v>
      </c>
      <c r="K99" t="s">
        <v>542</v>
      </c>
      <c r="L99" s="25">
        <v>4.0401000000000027E-2</v>
      </c>
      <c r="M99" s="41">
        <v>16</v>
      </c>
      <c r="N99" s="41">
        <v>1</v>
      </c>
      <c r="O99" s="25">
        <v>1.5489999999999999</v>
      </c>
      <c r="P99" s="25">
        <v>0.04</v>
      </c>
      <c r="Q99" t="s">
        <v>542</v>
      </c>
      <c r="R99" s="25">
        <v>4.0401000000000027E-2</v>
      </c>
      <c r="S99" s="41">
        <v>16</v>
      </c>
      <c r="T99" s="41">
        <v>1</v>
      </c>
      <c r="U99" s="25">
        <v>2.121</v>
      </c>
      <c r="V99" s="25">
        <v>1</v>
      </c>
      <c r="W99" t="s">
        <v>542</v>
      </c>
      <c r="X99">
        <v>0.13764099999999999</v>
      </c>
      <c r="Y99" s="41">
        <v>16</v>
      </c>
      <c r="Z99" s="41">
        <v>1</v>
      </c>
      <c r="AA99" s="25">
        <v>2</v>
      </c>
      <c r="AB99" s="25">
        <v>1</v>
      </c>
      <c r="AC99" t="s">
        <v>542</v>
      </c>
      <c r="AD99" s="25">
        <v>6.25E-2</v>
      </c>
      <c r="AE99" s="41">
        <v>16</v>
      </c>
      <c r="AF99" s="41">
        <v>1</v>
      </c>
      <c r="AG99" s="25">
        <v>2</v>
      </c>
      <c r="AH99" s="25">
        <v>2E-3</v>
      </c>
      <c r="AI99" s="25" t="s">
        <v>542</v>
      </c>
      <c r="AJ99">
        <v>6.25E-2</v>
      </c>
    </row>
    <row r="100" spans="1:36" ht="25.5">
      <c r="A100" s="17" t="s">
        <v>142</v>
      </c>
      <c r="B100">
        <v>16</v>
      </c>
      <c r="C100">
        <v>0</v>
      </c>
      <c r="D100">
        <v>16</v>
      </c>
      <c r="E100">
        <v>0</v>
      </c>
      <c r="F100" s="87">
        <v>2.25</v>
      </c>
      <c r="G100">
        <v>16</v>
      </c>
      <c r="H100">
        <v>0</v>
      </c>
      <c r="I100" s="25">
        <v>4.2999999999999997E-2</v>
      </c>
      <c r="J100" s="25">
        <v>0.45</v>
      </c>
      <c r="K100" t="s">
        <v>548</v>
      </c>
      <c r="L100" s="25">
        <v>4.8708489999999998</v>
      </c>
      <c r="M100">
        <v>16</v>
      </c>
      <c r="N100">
        <v>0</v>
      </c>
      <c r="O100" s="25">
        <v>3.9E-2</v>
      </c>
      <c r="P100" s="25">
        <v>0.66700000000000004</v>
      </c>
      <c r="Q100" t="s">
        <v>548</v>
      </c>
      <c r="R100" s="25">
        <v>4.888520999999999</v>
      </c>
      <c r="S100">
        <v>16</v>
      </c>
      <c r="T100">
        <v>0</v>
      </c>
      <c r="U100" s="25">
        <v>0.45600000000000002</v>
      </c>
      <c r="V100" s="25">
        <v>0.45</v>
      </c>
      <c r="W100" t="s">
        <v>548</v>
      </c>
      <c r="X100">
        <v>3.2184360000000001</v>
      </c>
      <c r="Y100">
        <v>16</v>
      </c>
      <c r="Z100">
        <v>0</v>
      </c>
      <c r="AA100" s="25">
        <v>2</v>
      </c>
      <c r="AB100" s="25">
        <v>1</v>
      </c>
      <c r="AC100" t="s">
        <v>542</v>
      </c>
      <c r="AD100" s="25">
        <v>6.25E-2</v>
      </c>
      <c r="AE100">
        <v>16</v>
      </c>
      <c r="AF100">
        <v>0</v>
      </c>
      <c r="AG100" s="25">
        <v>1.5</v>
      </c>
      <c r="AH100" s="25">
        <v>1</v>
      </c>
      <c r="AI100" s="25" t="s">
        <v>542</v>
      </c>
      <c r="AJ100">
        <v>0.5625</v>
      </c>
    </row>
    <row r="101" spans="1:36" ht="25.5">
      <c r="A101" s="15" t="s">
        <v>171</v>
      </c>
      <c r="B101">
        <v>16</v>
      </c>
      <c r="C101">
        <v>1</v>
      </c>
      <c r="D101">
        <v>16</v>
      </c>
      <c r="E101">
        <v>1</v>
      </c>
      <c r="F101" s="87">
        <v>1.75</v>
      </c>
      <c r="G101">
        <v>16</v>
      </c>
      <c r="H101">
        <v>1</v>
      </c>
      <c r="I101" s="25">
        <v>1.5489999999999999</v>
      </c>
      <c r="J101" s="25">
        <v>0.04</v>
      </c>
      <c r="K101" t="s">
        <v>542</v>
      </c>
      <c r="L101" s="25">
        <v>4.0401000000000027E-2</v>
      </c>
      <c r="M101">
        <v>16</v>
      </c>
      <c r="N101">
        <v>1</v>
      </c>
      <c r="O101" s="25">
        <v>1.5489999999999999</v>
      </c>
      <c r="P101" s="25">
        <v>0.04</v>
      </c>
      <c r="Q101" t="s">
        <v>542</v>
      </c>
      <c r="R101" s="25">
        <v>4.0401000000000027E-2</v>
      </c>
      <c r="S101">
        <v>16</v>
      </c>
      <c r="T101">
        <v>1</v>
      </c>
      <c r="U101" s="25">
        <v>2.121</v>
      </c>
      <c r="V101" s="25">
        <v>1</v>
      </c>
      <c r="W101" t="s">
        <v>542</v>
      </c>
      <c r="X101">
        <v>0.13764099999999999</v>
      </c>
      <c r="Y101">
        <v>16</v>
      </c>
      <c r="Z101">
        <v>1</v>
      </c>
      <c r="AA101" s="25">
        <v>2</v>
      </c>
      <c r="AB101" s="25">
        <v>1</v>
      </c>
      <c r="AC101" t="s">
        <v>542</v>
      </c>
      <c r="AD101" s="25">
        <v>6.25E-2</v>
      </c>
      <c r="AE101">
        <v>16</v>
      </c>
      <c r="AF101">
        <v>1</v>
      </c>
      <c r="AG101" s="25">
        <v>2</v>
      </c>
      <c r="AH101" s="25">
        <v>2E-3</v>
      </c>
      <c r="AI101" s="25" t="s">
        <v>542</v>
      </c>
      <c r="AJ101">
        <v>6.25E-2</v>
      </c>
    </row>
    <row r="102" spans="1:36" ht="25.5">
      <c r="A102" s="15" t="s">
        <v>201</v>
      </c>
      <c r="B102">
        <v>16</v>
      </c>
      <c r="C102">
        <v>2</v>
      </c>
      <c r="D102">
        <v>16</v>
      </c>
      <c r="E102">
        <v>2</v>
      </c>
      <c r="F102" s="87">
        <v>1</v>
      </c>
      <c r="G102">
        <v>16</v>
      </c>
      <c r="H102">
        <v>2</v>
      </c>
      <c r="I102" s="25">
        <v>1.5389999999999999</v>
      </c>
      <c r="J102" s="25">
        <v>0.5</v>
      </c>
      <c r="K102" t="s">
        <v>542</v>
      </c>
      <c r="L102" s="25">
        <v>0.29052099999999992</v>
      </c>
      <c r="M102">
        <v>16</v>
      </c>
      <c r="N102">
        <v>2</v>
      </c>
      <c r="O102" s="25">
        <v>1.5389999999999999</v>
      </c>
      <c r="P102" s="25">
        <v>0.5</v>
      </c>
      <c r="Q102" t="s">
        <v>542</v>
      </c>
      <c r="R102" s="25">
        <v>0.29052099999999992</v>
      </c>
      <c r="S102">
        <v>16</v>
      </c>
      <c r="T102">
        <v>2</v>
      </c>
      <c r="U102" s="25">
        <v>5.5</v>
      </c>
      <c r="V102" s="25">
        <v>1E-3</v>
      </c>
      <c r="W102" t="s">
        <v>585</v>
      </c>
      <c r="X102">
        <v>20.25</v>
      </c>
      <c r="Y102">
        <v>16</v>
      </c>
      <c r="Z102">
        <v>2</v>
      </c>
      <c r="AA102" s="25">
        <v>2</v>
      </c>
      <c r="AB102" s="25">
        <v>1</v>
      </c>
      <c r="AC102" s="25" t="s">
        <v>542</v>
      </c>
      <c r="AD102" s="25">
        <v>1</v>
      </c>
      <c r="AE102">
        <v>16</v>
      </c>
      <c r="AF102">
        <v>2</v>
      </c>
      <c r="AG102" s="25">
        <v>1.5</v>
      </c>
      <c r="AH102" s="25">
        <v>1</v>
      </c>
      <c r="AI102" s="25" t="s">
        <v>542</v>
      </c>
      <c r="AJ102">
        <v>0.25</v>
      </c>
    </row>
    <row r="103" spans="1:36" ht="25.5">
      <c r="A103" s="15" t="s">
        <v>225</v>
      </c>
      <c r="B103">
        <v>16</v>
      </c>
      <c r="C103">
        <v>1</v>
      </c>
      <c r="D103">
        <v>16</v>
      </c>
      <c r="E103">
        <v>1</v>
      </c>
      <c r="F103" s="87">
        <v>5.75</v>
      </c>
      <c r="G103">
        <v>16</v>
      </c>
      <c r="H103">
        <v>1</v>
      </c>
      <c r="I103" s="25">
        <v>1.5489999999999999</v>
      </c>
      <c r="J103" s="25">
        <v>0.04</v>
      </c>
      <c r="K103" t="s">
        <v>542</v>
      </c>
      <c r="L103" s="25">
        <v>17.648401000000003</v>
      </c>
      <c r="M103">
        <v>16</v>
      </c>
      <c r="N103">
        <v>1</v>
      </c>
      <c r="O103" s="25">
        <v>1.5489999999999999</v>
      </c>
      <c r="P103" s="25">
        <v>0.04</v>
      </c>
      <c r="Q103" t="s">
        <v>542</v>
      </c>
      <c r="R103" s="25">
        <v>17.648401000000003</v>
      </c>
      <c r="S103">
        <v>16</v>
      </c>
      <c r="T103">
        <v>1</v>
      </c>
      <c r="U103" s="25">
        <v>2.121</v>
      </c>
      <c r="V103" s="25">
        <v>1</v>
      </c>
      <c r="W103" t="s">
        <v>542</v>
      </c>
      <c r="X103">
        <v>13.169641</v>
      </c>
      <c r="Y103">
        <v>16</v>
      </c>
      <c r="Z103">
        <v>1</v>
      </c>
      <c r="AA103" s="25">
        <v>2</v>
      </c>
      <c r="AB103" s="25">
        <v>1</v>
      </c>
      <c r="AC103" t="s">
        <v>542</v>
      </c>
      <c r="AD103" s="25">
        <v>14.0625</v>
      </c>
      <c r="AE103">
        <v>16</v>
      </c>
      <c r="AF103">
        <v>1</v>
      </c>
      <c r="AG103" s="25">
        <v>2</v>
      </c>
      <c r="AH103" s="25">
        <v>2E-3</v>
      </c>
      <c r="AI103" s="25" t="s">
        <v>542</v>
      </c>
      <c r="AJ103">
        <v>14.0625</v>
      </c>
    </row>
    <row r="104" spans="1:36" ht="25.5">
      <c r="A104" s="17" t="s">
        <v>256</v>
      </c>
      <c r="B104">
        <v>16</v>
      </c>
      <c r="C104">
        <v>1</v>
      </c>
      <c r="D104">
        <v>16</v>
      </c>
      <c r="E104">
        <v>1</v>
      </c>
      <c r="F104" s="87">
        <v>6.5</v>
      </c>
      <c r="G104">
        <v>16</v>
      </c>
      <c r="H104">
        <v>1</v>
      </c>
      <c r="I104" s="25">
        <v>1.5489999999999999</v>
      </c>
      <c r="J104" s="25">
        <v>0.04</v>
      </c>
      <c r="K104" t="s">
        <v>542</v>
      </c>
      <c r="L104" s="25">
        <v>24.512401000000004</v>
      </c>
      <c r="M104">
        <v>16</v>
      </c>
      <c r="N104">
        <v>1</v>
      </c>
      <c r="O104" s="25">
        <v>1.5489999999999999</v>
      </c>
      <c r="P104" s="25">
        <v>0.04</v>
      </c>
      <c r="Q104" t="s">
        <v>542</v>
      </c>
      <c r="R104" s="25">
        <v>24.512401000000004</v>
      </c>
      <c r="S104">
        <v>16</v>
      </c>
      <c r="T104">
        <v>1</v>
      </c>
      <c r="U104" s="25">
        <v>2.121</v>
      </c>
      <c r="V104" s="25">
        <v>1</v>
      </c>
      <c r="W104" t="s">
        <v>542</v>
      </c>
      <c r="X104">
        <v>19.175640999999995</v>
      </c>
      <c r="Y104">
        <v>16</v>
      </c>
      <c r="Z104">
        <v>1</v>
      </c>
      <c r="AA104" s="25">
        <v>2</v>
      </c>
      <c r="AB104" s="25">
        <v>1</v>
      </c>
      <c r="AC104" t="s">
        <v>542</v>
      </c>
      <c r="AD104" s="25">
        <v>20.25</v>
      </c>
      <c r="AE104">
        <v>16</v>
      </c>
      <c r="AF104">
        <v>1</v>
      </c>
      <c r="AG104" s="25">
        <v>2</v>
      </c>
      <c r="AH104" s="25">
        <v>2E-3</v>
      </c>
      <c r="AI104" s="25" t="s">
        <v>542</v>
      </c>
      <c r="AJ104">
        <v>20.25</v>
      </c>
    </row>
    <row r="105" spans="1:36" ht="25.5">
      <c r="A105" s="17" t="s">
        <v>25</v>
      </c>
      <c r="B105" s="41">
        <v>17</v>
      </c>
      <c r="C105" s="41">
        <v>1</v>
      </c>
      <c r="D105">
        <v>17</v>
      </c>
      <c r="E105">
        <v>1</v>
      </c>
      <c r="F105" s="87">
        <v>4.75</v>
      </c>
      <c r="G105" s="41">
        <v>17</v>
      </c>
      <c r="H105" s="41">
        <v>1</v>
      </c>
      <c r="I105" s="25">
        <v>1.5489999999999999</v>
      </c>
      <c r="J105" s="25">
        <v>0.04</v>
      </c>
      <c r="K105" s="25" t="s">
        <v>542</v>
      </c>
      <c r="L105" s="25">
        <v>10.246401000000001</v>
      </c>
      <c r="M105" s="41">
        <v>17</v>
      </c>
      <c r="N105" s="41">
        <v>1</v>
      </c>
      <c r="O105" s="25">
        <v>1.5489999999999999</v>
      </c>
      <c r="P105" s="25">
        <v>0.04</v>
      </c>
      <c r="Q105" t="s">
        <v>542</v>
      </c>
      <c r="R105" s="25">
        <v>10.246401000000001</v>
      </c>
      <c r="S105" s="41">
        <v>17</v>
      </c>
      <c r="T105" s="41">
        <v>1</v>
      </c>
      <c r="U105" s="25">
        <v>2.129</v>
      </c>
      <c r="V105" s="25">
        <v>0.4</v>
      </c>
      <c r="W105" t="s">
        <v>542</v>
      </c>
      <c r="X105">
        <v>6.8696409999999997</v>
      </c>
      <c r="Y105" s="41">
        <v>17</v>
      </c>
      <c r="Z105" s="41">
        <v>1</v>
      </c>
      <c r="AA105" s="25">
        <v>2</v>
      </c>
      <c r="AB105" s="25">
        <v>1</v>
      </c>
      <c r="AC105" t="s">
        <v>542</v>
      </c>
      <c r="AD105" s="25">
        <v>7.5625</v>
      </c>
      <c r="AE105" s="41">
        <v>17</v>
      </c>
      <c r="AF105" s="41">
        <v>1</v>
      </c>
      <c r="AG105" s="25">
        <v>2</v>
      </c>
      <c r="AH105" s="25">
        <v>2E-3</v>
      </c>
      <c r="AI105" s="25" t="s">
        <v>542</v>
      </c>
      <c r="AJ105">
        <v>7.5625</v>
      </c>
    </row>
    <row r="106" spans="1:36" ht="25.5">
      <c r="A106" s="15" t="s">
        <v>74</v>
      </c>
      <c r="B106" s="41">
        <v>17</v>
      </c>
      <c r="C106" s="41">
        <v>1</v>
      </c>
      <c r="D106">
        <v>17</v>
      </c>
      <c r="E106">
        <v>1</v>
      </c>
      <c r="F106" s="87">
        <v>4</v>
      </c>
      <c r="G106" s="41">
        <v>17</v>
      </c>
      <c r="H106" s="41">
        <v>1</v>
      </c>
      <c r="I106" s="25">
        <v>1.5489999999999999</v>
      </c>
      <c r="J106" s="25">
        <v>0.04</v>
      </c>
      <c r="K106" s="25" t="s">
        <v>542</v>
      </c>
      <c r="L106" s="25">
        <v>6.0074010000000007</v>
      </c>
      <c r="M106" s="41">
        <v>17</v>
      </c>
      <c r="N106" s="41">
        <v>1</v>
      </c>
      <c r="O106" s="25">
        <v>1.5489999999999999</v>
      </c>
      <c r="P106" s="25">
        <v>0.04</v>
      </c>
      <c r="Q106" t="s">
        <v>542</v>
      </c>
      <c r="R106" s="25">
        <v>6.0074010000000007</v>
      </c>
      <c r="S106" s="41">
        <v>17</v>
      </c>
      <c r="T106" s="41">
        <v>1</v>
      </c>
      <c r="U106" s="25">
        <v>2.129</v>
      </c>
      <c r="V106" s="25">
        <v>0.4</v>
      </c>
      <c r="W106" t="s">
        <v>542</v>
      </c>
      <c r="X106">
        <v>3.5006409999999999</v>
      </c>
      <c r="Y106" s="41">
        <v>17</v>
      </c>
      <c r="Z106" s="41">
        <v>1</v>
      </c>
      <c r="AA106" s="25">
        <v>2</v>
      </c>
      <c r="AB106" s="25">
        <v>1</v>
      </c>
      <c r="AC106" t="s">
        <v>542</v>
      </c>
      <c r="AD106" s="25">
        <v>4</v>
      </c>
      <c r="AE106" s="41">
        <v>17</v>
      </c>
      <c r="AF106" s="41">
        <v>1</v>
      </c>
      <c r="AG106" s="25">
        <v>2</v>
      </c>
      <c r="AH106" s="25">
        <v>2E-3</v>
      </c>
      <c r="AI106" s="25" t="s">
        <v>542</v>
      </c>
      <c r="AJ106">
        <v>4</v>
      </c>
    </row>
    <row r="107" spans="1:36" ht="25.5">
      <c r="A107" s="15" t="s">
        <v>107</v>
      </c>
      <c r="B107" s="41">
        <v>17</v>
      </c>
      <c r="C107" s="41">
        <v>0</v>
      </c>
      <c r="D107">
        <v>17</v>
      </c>
      <c r="E107">
        <v>0</v>
      </c>
      <c r="F107" s="87">
        <v>3.75</v>
      </c>
      <c r="G107" s="41">
        <v>17</v>
      </c>
      <c r="H107" s="41">
        <v>0</v>
      </c>
      <c r="I107" s="25">
        <v>4.2999999999999997E-2</v>
      </c>
      <c r="J107" s="25">
        <v>0.45</v>
      </c>
      <c r="K107" t="s">
        <v>548</v>
      </c>
      <c r="L107" s="25">
        <v>13.741848999999998</v>
      </c>
      <c r="M107" s="41">
        <v>17</v>
      </c>
      <c r="N107" s="41">
        <v>0</v>
      </c>
      <c r="O107" s="25">
        <v>4.2000000000000003E-2</v>
      </c>
      <c r="P107" s="25">
        <v>0.5</v>
      </c>
      <c r="Q107" t="s">
        <v>548</v>
      </c>
      <c r="R107" s="25">
        <v>13.749264000000002</v>
      </c>
      <c r="S107" s="41">
        <v>17</v>
      </c>
      <c r="T107" s="41">
        <v>0</v>
      </c>
      <c r="U107" s="25">
        <v>0.44900000000000001</v>
      </c>
      <c r="V107" s="25">
        <v>0.4</v>
      </c>
      <c r="W107" t="s">
        <v>548</v>
      </c>
      <c r="X107">
        <v>10.896601</v>
      </c>
      <c r="Y107" s="41">
        <v>17</v>
      </c>
      <c r="Z107" s="41">
        <v>0</v>
      </c>
      <c r="AA107" s="25">
        <v>2</v>
      </c>
      <c r="AB107" s="25">
        <v>1</v>
      </c>
      <c r="AC107" t="s">
        <v>542</v>
      </c>
      <c r="AD107" s="25">
        <v>3.0625</v>
      </c>
      <c r="AE107" s="41">
        <v>17</v>
      </c>
      <c r="AF107" s="41">
        <v>0</v>
      </c>
      <c r="AG107" s="25">
        <v>1.5</v>
      </c>
      <c r="AH107" s="25">
        <v>1</v>
      </c>
      <c r="AI107" s="25" t="s">
        <v>542</v>
      </c>
      <c r="AJ107">
        <v>5.0625</v>
      </c>
    </row>
    <row r="108" spans="1:36" ht="25.5">
      <c r="A108" s="17" t="s">
        <v>124</v>
      </c>
      <c r="B108">
        <v>17</v>
      </c>
      <c r="C108">
        <v>3</v>
      </c>
      <c r="D108">
        <v>17</v>
      </c>
      <c r="E108">
        <v>3</v>
      </c>
      <c r="F108" s="87">
        <v>5.5</v>
      </c>
      <c r="G108">
        <v>17</v>
      </c>
      <c r="H108">
        <v>3</v>
      </c>
      <c r="I108" s="25">
        <v>1.5329999999999999</v>
      </c>
      <c r="J108" s="25">
        <v>1</v>
      </c>
      <c r="K108" t="s">
        <v>542</v>
      </c>
      <c r="L108" s="25">
        <v>15.737089000000001</v>
      </c>
      <c r="M108">
        <v>17</v>
      </c>
      <c r="N108">
        <v>3</v>
      </c>
      <c r="O108" s="25">
        <v>1.5389999999999999</v>
      </c>
      <c r="P108" s="25">
        <v>0.5</v>
      </c>
      <c r="Q108" t="s">
        <v>542</v>
      </c>
      <c r="R108" s="25">
        <v>15.689521000000003</v>
      </c>
      <c r="S108">
        <v>17</v>
      </c>
      <c r="T108">
        <v>3</v>
      </c>
      <c r="U108" s="25">
        <v>5.2279999999999998</v>
      </c>
      <c r="V108" s="25">
        <v>0.4</v>
      </c>
      <c r="W108" t="s">
        <v>549</v>
      </c>
      <c r="X108">
        <v>7.3984000000000133E-2</v>
      </c>
      <c r="Y108">
        <v>17</v>
      </c>
      <c r="Z108">
        <v>3</v>
      </c>
      <c r="AA108" s="25">
        <v>3.5</v>
      </c>
      <c r="AB108" s="25">
        <v>1</v>
      </c>
      <c r="AC108" t="s">
        <v>542</v>
      </c>
      <c r="AD108" s="25">
        <v>4</v>
      </c>
      <c r="AE108">
        <v>17</v>
      </c>
      <c r="AF108">
        <v>3</v>
      </c>
      <c r="AG108" s="25">
        <v>5.5</v>
      </c>
      <c r="AH108" s="25">
        <v>2E-3</v>
      </c>
      <c r="AI108" s="25" t="s">
        <v>549</v>
      </c>
      <c r="AJ108">
        <v>0</v>
      </c>
    </row>
    <row r="109" spans="1:36" ht="25.5">
      <c r="A109" s="15" t="s">
        <v>137</v>
      </c>
      <c r="B109">
        <v>17</v>
      </c>
      <c r="C109">
        <v>0</v>
      </c>
      <c r="D109">
        <v>17</v>
      </c>
      <c r="E109">
        <v>0</v>
      </c>
      <c r="F109" s="87">
        <v>2.5</v>
      </c>
      <c r="G109">
        <v>17</v>
      </c>
      <c r="H109">
        <v>0</v>
      </c>
      <c r="I109" s="25">
        <v>4.2999999999999997E-2</v>
      </c>
      <c r="J109" s="25">
        <v>0.45</v>
      </c>
      <c r="K109" t="s">
        <v>548</v>
      </c>
      <c r="L109" s="25">
        <v>6.0368489999999992</v>
      </c>
      <c r="M109">
        <v>17</v>
      </c>
      <c r="N109">
        <v>0</v>
      </c>
      <c r="O109" s="25">
        <v>4.2000000000000003E-2</v>
      </c>
      <c r="P109" s="25">
        <v>0.5</v>
      </c>
      <c r="Q109" t="s">
        <v>548</v>
      </c>
      <c r="R109" s="25">
        <v>6.0417640000000006</v>
      </c>
      <c r="S109">
        <v>17</v>
      </c>
      <c r="T109">
        <v>0</v>
      </c>
      <c r="U109" s="25">
        <v>0.44900000000000001</v>
      </c>
      <c r="V109" s="25">
        <v>0.4</v>
      </c>
      <c r="W109" t="s">
        <v>548</v>
      </c>
      <c r="X109">
        <v>4.2066010000000009</v>
      </c>
      <c r="Y109">
        <v>17</v>
      </c>
      <c r="Z109">
        <v>0</v>
      </c>
      <c r="AA109" s="25">
        <v>2</v>
      </c>
      <c r="AB109" s="25">
        <v>1</v>
      </c>
      <c r="AC109" t="s">
        <v>542</v>
      </c>
      <c r="AD109" s="25">
        <v>0.25</v>
      </c>
      <c r="AE109">
        <v>17</v>
      </c>
      <c r="AF109">
        <v>0</v>
      </c>
      <c r="AG109" s="25">
        <v>1.5</v>
      </c>
      <c r="AH109" s="25">
        <v>1</v>
      </c>
      <c r="AI109" s="25" t="s">
        <v>542</v>
      </c>
      <c r="AJ109">
        <v>1</v>
      </c>
    </row>
    <row r="110" spans="1:36" ht="25.5">
      <c r="A110" s="17" t="s">
        <v>150</v>
      </c>
      <c r="B110">
        <v>17</v>
      </c>
      <c r="C110">
        <v>1</v>
      </c>
      <c r="D110">
        <v>17</v>
      </c>
      <c r="E110">
        <v>1</v>
      </c>
      <c r="F110" s="87">
        <v>6.25</v>
      </c>
      <c r="G110">
        <v>17</v>
      </c>
      <c r="H110">
        <v>1</v>
      </c>
      <c r="I110" s="25">
        <v>1.5489999999999999</v>
      </c>
      <c r="J110" s="25">
        <v>0.04</v>
      </c>
      <c r="K110" s="25" t="s">
        <v>542</v>
      </c>
      <c r="L110" s="25">
        <v>22.099401000000004</v>
      </c>
      <c r="M110">
        <v>17</v>
      </c>
      <c r="N110">
        <v>1</v>
      </c>
      <c r="O110" s="25">
        <v>1.5489999999999999</v>
      </c>
      <c r="P110" s="25">
        <v>0.04</v>
      </c>
      <c r="Q110" t="s">
        <v>542</v>
      </c>
      <c r="R110" s="25">
        <v>22.099401000000004</v>
      </c>
      <c r="S110">
        <v>17</v>
      </c>
      <c r="T110">
        <v>1</v>
      </c>
      <c r="U110" s="25">
        <v>2.129</v>
      </c>
      <c r="V110" s="25">
        <v>0.4</v>
      </c>
      <c r="W110" t="s">
        <v>542</v>
      </c>
      <c r="X110">
        <v>16.982641000000005</v>
      </c>
      <c r="Y110">
        <v>17</v>
      </c>
      <c r="Z110">
        <v>1</v>
      </c>
      <c r="AA110" s="25">
        <v>2</v>
      </c>
      <c r="AB110" s="25">
        <v>1</v>
      </c>
      <c r="AC110" t="s">
        <v>542</v>
      </c>
      <c r="AD110" s="25">
        <v>18.0625</v>
      </c>
      <c r="AE110">
        <v>17</v>
      </c>
      <c r="AF110">
        <v>1</v>
      </c>
      <c r="AG110" s="25">
        <v>2</v>
      </c>
      <c r="AH110" s="25">
        <v>2E-3</v>
      </c>
      <c r="AI110" s="25" t="s">
        <v>542</v>
      </c>
      <c r="AJ110">
        <v>18.0625</v>
      </c>
    </row>
    <row r="111" spans="1:36" ht="25.5">
      <c r="A111" s="15" t="s">
        <v>203</v>
      </c>
      <c r="B111">
        <v>17</v>
      </c>
      <c r="C111">
        <v>1</v>
      </c>
      <c r="D111">
        <v>17</v>
      </c>
      <c r="E111">
        <v>1</v>
      </c>
      <c r="F111" s="87">
        <v>3.5</v>
      </c>
      <c r="G111">
        <v>17</v>
      </c>
      <c r="H111">
        <v>1</v>
      </c>
      <c r="I111" s="25">
        <v>1.5489999999999999</v>
      </c>
      <c r="J111" s="25">
        <v>0.04</v>
      </c>
      <c r="K111" s="25" t="s">
        <v>542</v>
      </c>
      <c r="L111" s="25">
        <v>3.8064010000000001</v>
      </c>
      <c r="M111">
        <v>17</v>
      </c>
      <c r="N111">
        <v>1</v>
      </c>
      <c r="O111" s="25">
        <v>1.5489999999999999</v>
      </c>
      <c r="P111" s="25">
        <v>0.04</v>
      </c>
      <c r="Q111" t="s">
        <v>542</v>
      </c>
      <c r="R111" s="25">
        <v>3.8064010000000001</v>
      </c>
      <c r="S111">
        <v>17</v>
      </c>
      <c r="T111">
        <v>1</v>
      </c>
      <c r="U111" s="25">
        <v>2.129</v>
      </c>
      <c r="V111" s="25">
        <v>0.4</v>
      </c>
      <c r="W111" t="s">
        <v>542</v>
      </c>
      <c r="X111">
        <v>1.8796409999999999</v>
      </c>
      <c r="Y111">
        <v>17</v>
      </c>
      <c r="Z111">
        <v>1</v>
      </c>
      <c r="AA111" s="25">
        <v>2</v>
      </c>
      <c r="AB111" s="25">
        <v>1</v>
      </c>
      <c r="AC111" t="s">
        <v>542</v>
      </c>
      <c r="AD111" s="25">
        <v>2.25</v>
      </c>
      <c r="AE111">
        <v>17</v>
      </c>
      <c r="AF111">
        <v>1</v>
      </c>
      <c r="AG111" s="25">
        <v>2</v>
      </c>
      <c r="AH111" s="25">
        <v>2E-3</v>
      </c>
      <c r="AI111" s="25" t="s">
        <v>542</v>
      </c>
      <c r="AJ111">
        <v>2.25</v>
      </c>
    </row>
    <row r="112" spans="1:36" ht="25.5">
      <c r="A112" s="17" t="s">
        <v>226</v>
      </c>
      <c r="B112">
        <v>17</v>
      </c>
      <c r="C112">
        <v>1</v>
      </c>
      <c r="D112">
        <v>17</v>
      </c>
      <c r="E112">
        <v>1</v>
      </c>
      <c r="F112" s="87">
        <v>5</v>
      </c>
      <c r="G112">
        <v>17</v>
      </c>
      <c r="H112">
        <v>1</v>
      </c>
      <c r="I112" s="25">
        <v>1.5489999999999999</v>
      </c>
      <c r="J112" s="25">
        <v>0.04</v>
      </c>
      <c r="K112" s="25" t="s">
        <v>542</v>
      </c>
      <c r="L112" s="25">
        <v>11.909401000000001</v>
      </c>
      <c r="M112">
        <v>17</v>
      </c>
      <c r="N112">
        <v>1</v>
      </c>
      <c r="O112" s="25">
        <v>1.5489999999999999</v>
      </c>
      <c r="P112" s="25">
        <v>0.04</v>
      </c>
      <c r="Q112" t="s">
        <v>542</v>
      </c>
      <c r="R112" s="25">
        <v>11.909401000000001</v>
      </c>
      <c r="S112">
        <v>17</v>
      </c>
      <c r="T112">
        <v>1</v>
      </c>
      <c r="U112" s="25">
        <v>2.129</v>
      </c>
      <c r="V112" s="25">
        <v>0.4</v>
      </c>
      <c r="W112" t="s">
        <v>542</v>
      </c>
      <c r="X112">
        <v>8.2426410000000008</v>
      </c>
      <c r="Y112">
        <v>17</v>
      </c>
      <c r="Z112">
        <v>1</v>
      </c>
      <c r="AA112" s="25">
        <v>2</v>
      </c>
      <c r="AB112" s="25">
        <v>1</v>
      </c>
      <c r="AC112" t="s">
        <v>542</v>
      </c>
      <c r="AD112" s="25">
        <v>9</v>
      </c>
      <c r="AE112">
        <v>17</v>
      </c>
      <c r="AF112">
        <v>1</v>
      </c>
      <c r="AG112" s="25">
        <v>2</v>
      </c>
      <c r="AH112" s="25">
        <v>2E-3</v>
      </c>
      <c r="AI112" s="25" t="s">
        <v>542</v>
      </c>
      <c r="AJ112">
        <v>9</v>
      </c>
    </row>
    <row r="113" spans="1:36" ht="25.5">
      <c r="A113" s="15" t="s">
        <v>52</v>
      </c>
      <c r="B113" s="41">
        <v>18</v>
      </c>
      <c r="C113" s="41">
        <v>1</v>
      </c>
      <c r="D113">
        <v>18</v>
      </c>
      <c r="E113">
        <v>1</v>
      </c>
      <c r="F113" s="87">
        <v>4.25</v>
      </c>
      <c r="G113" s="41">
        <v>18</v>
      </c>
      <c r="H113" s="41">
        <v>1</v>
      </c>
      <c r="I113" s="25">
        <v>1.5489999999999999</v>
      </c>
      <c r="J113" s="25">
        <v>0.04</v>
      </c>
      <c r="K113" s="25" t="s">
        <v>548</v>
      </c>
      <c r="L113" s="25">
        <v>7.295401</v>
      </c>
      <c r="M113" s="41">
        <v>18</v>
      </c>
      <c r="N113" s="41">
        <v>1</v>
      </c>
      <c r="O113" s="25">
        <v>1.5489999999999999</v>
      </c>
      <c r="P113" s="25">
        <v>0.04</v>
      </c>
      <c r="Q113" t="s">
        <v>542</v>
      </c>
      <c r="R113" s="25">
        <v>7.295401</v>
      </c>
      <c r="S113" s="41">
        <v>18</v>
      </c>
      <c r="T113" s="41">
        <v>1</v>
      </c>
      <c r="U113" s="25">
        <v>2.2069999999999999</v>
      </c>
      <c r="V113" s="25">
        <v>0.6</v>
      </c>
      <c r="W113" t="s">
        <v>542</v>
      </c>
      <c r="X113">
        <v>4.1738490000000006</v>
      </c>
      <c r="Y113" s="41">
        <v>18</v>
      </c>
      <c r="Z113" s="41">
        <v>1</v>
      </c>
      <c r="AA113" s="25">
        <v>2</v>
      </c>
      <c r="AB113" s="25">
        <v>1</v>
      </c>
      <c r="AC113" t="s">
        <v>542</v>
      </c>
      <c r="AD113" s="25">
        <v>5.0625</v>
      </c>
      <c r="AE113" s="41">
        <v>18</v>
      </c>
      <c r="AF113" s="41">
        <v>1</v>
      </c>
      <c r="AG113" s="25">
        <v>2</v>
      </c>
      <c r="AH113" s="25">
        <v>2E-3</v>
      </c>
      <c r="AI113" s="25" t="s">
        <v>542</v>
      </c>
      <c r="AJ113">
        <v>5.0625</v>
      </c>
    </row>
    <row r="114" spans="1:36" ht="25.5">
      <c r="A114" s="15" t="s">
        <v>70</v>
      </c>
      <c r="B114" s="41">
        <v>18</v>
      </c>
      <c r="C114" s="41">
        <v>2</v>
      </c>
      <c r="D114">
        <v>18</v>
      </c>
      <c r="E114">
        <v>2</v>
      </c>
      <c r="F114" s="87">
        <v>4</v>
      </c>
      <c r="G114" s="41">
        <v>18</v>
      </c>
      <c r="H114" s="41">
        <v>2</v>
      </c>
      <c r="I114" s="25">
        <v>1.5409999999999999</v>
      </c>
      <c r="J114" s="25">
        <v>0.5</v>
      </c>
      <c r="K114" s="25" t="s">
        <v>542</v>
      </c>
      <c r="L114" s="25">
        <v>6.0466810000000004</v>
      </c>
      <c r="M114" s="41">
        <v>18</v>
      </c>
      <c r="N114" s="41">
        <v>2</v>
      </c>
      <c r="O114" s="25">
        <v>1.542</v>
      </c>
      <c r="P114" s="25">
        <v>0.33300000000000002</v>
      </c>
      <c r="Q114" t="s">
        <v>542</v>
      </c>
      <c r="R114" s="25">
        <v>6.0417640000000006</v>
      </c>
      <c r="S114" s="41">
        <v>18</v>
      </c>
      <c r="T114" s="41">
        <v>2</v>
      </c>
      <c r="U114" s="25">
        <v>5.5</v>
      </c>
      <c r="V114" s="25">
        <v>1E-3</v>
      </c>
      <c r="W114" t="s">
        <v>585</v>
      </c>
      <c r="X114">
        <v>2.25</v>
      </c>
      <c r="Y114" s="41">
        <v>18</v>
      </c>
      <c r="Z114" s="41">
        <v>2</v>
      </c>
      <c r="AA114" s="25">
        <v>2</v>
      </c>
      <c r="AB114" s="25">
        <v>1</v>
      </c>
      <c r="AC114" t="s">
        <v>542</v>
      </c>
      <c r="AD114" s="25">
        <v>4</v>
      </c>
      <c r="AE114" s="41">
        <v>18</v>
      </c>
      <c r="AF114" s="41">
        <v>2</v>
      </c>
      <c r="AG114" s="25">
        <v>1.5</v>
      </c>
      <c r="AH114" s="25">
        <v>1</v>
      </c>
      <c r="AI114" s="25" t="s">
        <v>542</v>
      </c>
      <c r="AJ114">
        <v>6.25</v>
      </c>
    </row>
    <row r="115" spans="1:36">
      <c r="A115" s="17" t="s">
        <v>102</v>
      </c>
      <c r="B115" s="41">
        <v>18</v>
      </c>
      <c r="C115" s="41">
        <v>1</v>
      </c>
      <c r="D115">
        <v>18</v>
      </c>
      <c r="E115">
        <v>1</v>
      </c>
      <c r="F115" s="87">
        <v>3</v>
      </c>
      <c r="G115" s="41">
        <v>18</v>
      </c>
      <c r="H115" s="41">
        <v>1</v>
      </c>
      <c r="I115" s="25">
        <v>1.5489999999999999</v>
      </c>
      <c r="J115" s="25">
        <v>0.04</v>
      </c>
      <c r="K115" s="25" t="s">
        <v>548</v>
      </c>
      <c r="L115" s="25">
        <v>2.1054010000000001</v>
      </c>
      <c r="M115" s="41">
        <v>18</v>
      </c>
      <c r="N115" s="41">
        <v>1</v>
      </c>
      <c r="O115" s="25">
        <v>1.5489999999999999</v>
      </c>
      <c r="P115" s="25">
        <v>0.04</v>
      </c>
      <c r="Q115" t="s">
        <v>542</v>
      </c>
      <c r="R115" s="25">
        <v>2.1054010000000001</v>
      </c>
      <c r="S115" s="41">
        <v>18</v>
      </c>
      <c r="T115" s="41">
        <v>1</v>
      </c>
      <c r="U115" s="25">
        <v>2.2069999999999999</v>
      </c>
      <c r="V115" s="25">
        <v>0.6</v>
      </c>
      <c r="W115" t="s">
        <v>542</v>
      </c>
      <c r="X115">
        <v>0.62884900000000021</v>
      </c>
      <c r="Y115" s="41">
        <v>18</v>
      </c>
      <c r="Z115" s="41">
        <v>1</v>
      </c>
      <c r="AA115" s="25">
        <v>2</v>
      </c>
      <c r="AB115" s="25">
        <v>1</v>
      </c>
      <c r="AC115" t="s">
        <v>542</v>
      </c>
      <c r="AD115" s="25">
        <v>1</v>
      </c>
      <c r="AE115" s="41">
        <v>18</v>
      </c>
      <c r="AF115" s="41">
        <v>1</v>
      </c>
      <c r="AG115" s="25">
        <v>2</v>
      </c>
      <c r="AH115" s="25">
        <v>2E-3</v>
      </c>
      <c r="AI115" s="25" t="s">
        <v>542</v>
      </c>
      <c r="AJ115">
        <v>1</v>
      </c>
    </row>
    <row r="116" spans="1:36" ht="25.5">
      <c r="A116" s="15" t="s">
        <v>121</v>
      </c>
      <c r="B116">
        <v>18</v>
      </c>
      <c r="C116">
        <v>0</v>
      </c>
      <c r="D116">
        <v>18</v>
      </c>
      <c r="E116">
        <v>0</v>
      </c>
      <c r="F116" s="87">
        <v>4.25</v>
      </c>
      <c r="G116">
        <v>18</v>
      </c>
      <c r="H116">
        <v>0</v>
      </c>
      <c r="I116" s="25">
        <v>4.5999999999999999E-2</v>
      </c>
      <c r="J116" s="25">
        <v>0.45</v>
      </c>
      <c r="K116" s="25" t="s">
        <v>548</v>
      </c>
      <c r="L116" s="25">
        <v>17.673615999999999</v>
      </c>
      <c r="M116">
        <v>18</v>
      </c>
      <c r="N116">
        <v>0</v>
      </c>
      <c r="O116" s="25">
        <v>4.5999999999999999E-2</v>
      </c>
      <c r="P116" s="25">
        <v>0.33300000000000002</v>
      </c>
      <c r="Q116" t="s">
        <v>548</v>
      </c>
      <c r="R116" s="25">
        <v>17.673615999999999</v>
      </c>
      <c r="S116">
        <v>18</v>
      </c>
      <c r="T116">
        <v>0</v>
      </c>
      <c r="U116" s="25">
        <v>0.44700000000000001</v>
      </c>
      <c r="V116" s="25">
        <v>0.45</v>
      </c>
      <c r="W116" t="s">
        <v>548</v>
      </c>
      <c r="X116">
        <v>14.462809</v>
      </c>
      <c r="Y116">
        <v>18</v>
      </c>
      <c r="Z116">
        <v>0</v>
      </c>
      <c r="AA116" s="25">
        <v>2</v>
      </c>
      <c r="AB116" s="25">
        <v>1</v>
      </c>
      <c r="AC116" t="s">
        <v>542</v>
      </c>
      <c r="AD116" s="25">
        <v>5.0625</v>
      </c>
      <c r="AE116">
        <v>18</v>
      </c>
      <c r="AF116">
        <v>0</v>
      </c>
      <c r="AG116" s="25">
        <v>1.5</v>
      </c>
      <c r="AH116" s="25">
        <v>1</v>
      </c>
      <c r="AI116" s="25" t="s">
        <v>542</v>
      </c>
      <c r="AJ116">
        <v>7.5625</v>
      </c>
    </row>
    <row r="117" spans="1:36" ht="25.5">
      <c r="A117" s="15" t="s">
        <v>151</v>
      </c>
      <c r="B117">
        <v>18</v>
      </c>
      <c r="C117">
        <v>1</v>
      </c>
      <c r="D117">
        <v>18</v>
      </c>
      <c r="E117">
        <v>1</v>
      </c>
      <c r="F117" s="87">
        <v>3.75</v>
      </c>
      <c r="G117">
        <v>18</v>
      </c>
      <c r="H117">
        <v>1</v>
      </c>
      <c r="I117" s="25">
        <v>1.5489999999999999</v>
      </c>
      <c r="J117" s="25">
        <v>0.04</v>
      </c>
      <c r="K117" s="25" t="s">
        <v>548</v>
      </c>
      <c r="L117" s="25">
        <v>4.8444010000000004</v>
      </c>
      <c r="M117">
        <v>18</v>
      </c>
      <c r="N117">
        <v>1</v>
      </c>
      <c r="O117" s="25">
        <v>1.5489999999999999</v>
      </c>
      <c r="P117" s="25">
        <v>0.04</v>
      </c>
      <c r="Q117" t="s">
        <v>542</v>
      </c>
      <c r="R117" s="25">
        <v>4.8444010000000004</v>
      </c>
      <c r="S117">
        <v>18</v>
      </c>
      <c r="T117">
        <v>1</v>
      </c>
      <c r="U117" s="25">
        <v>2.2069999999999999</v>
      </c>
      <c r="V117" s="25">
        <v>0.6</v>
      </c>
      <c r="W117" t="s">
        <v>542</v>
      </c>
      <c r="X117">
        <v>2.3808490000000004</v>
      </c>
      <c r="Y117">
        <v>18</v>
      </c>
      <c r="Z117">
        <v>1</v>
      </c>
      <c r="AA117" s="25">
        <v>2</v>
      </c>
      <c r="AB117" s="25">
        <v>1</v>
      </c>
      <c r="AC117" t="s">
        <v>542</v>
      </c>
      <c r="AD117" s="25">
        <v>3.0625</v>
      </c>
      <c r="AE117">
        <v>18</v>
      </c>
      <c r="AF117">
        <v>1</v>
      </c>
      <c r="AG117" s="25">
        <v>2</v>
      </c>
      <c r="AH117" s="25">
        <v>2E-3</v>
      </c>
      <c r="AI117" s="25" t="s">
        <v>542</v>
      </c>
      <c r="AJ117">
        <v>3.0625</v>
      </c>
    </row>
    <row r="118" spans="1:36" ht="25.5">
      <c r="A118" s="15" t="s">
        <v>195</v>
      </c>
      <c r="B118">
        <v>18</v>
      </c>
      <c r="C118">
        <v>1</v>
      </c>
      <c r="D118">
        <v>18</v>
      </c>
      <c r="E118">
        <v>1</v>
      </c>
      <c r="F118" s="87">
        <v>4.5</v>
      </c>
      <c r="G118">
        <v>18</v>
      </c>
      <c r="H118">
        <v>1</v>
      </c>
      <c r="I118" s="25">
        <v>1.5489999999999999</v>
      </c>
      <c r="J118" s="25">
        <v>0.04</v>
      </c>
      <c r="K118" s="25" t="s">
        <v>548</v>
      </c>
      <c r="L118" s="25">
        <v>8.7084010000000003</v>
      </c>
      <c r="M118">
        <v>18</v>
      </c>
      <c r="N118">
        <v>1</v>
      </c>
      <c r="O118" s="25">
        <v>1.5489999999999999</v>
      </c>
      <c r="P118" s="25">
        <v>0.04</v>
      </c>
      <c r="Q118" t="s">
        <v>542</v>
      </c>
      <c r="R118" s="25">
        <v>8.7084010000000003</v>
      </c>
      <c r="S118">
        <v>18</v>
      </c>
      <c r="T118">
        <v>1</v>
      </c>
      <c r="U118" s="25">
        <v>2.2069999999999999</v>
      </c>
      <c r="V118" s="25">
        <v>0.6</v>
      </c>
      <c r="W118" t="s">
        <v>542</v>
      </c>
      <c r="X118">
        <v>5.2578490000000011</v>
      </c>
      <c r="Y118">
        <v>18</v>
      </c>
      <c r="Z118">
        <v>1</v>
      </c>
      <c r="AA118" s="25">
        <v>2</v>
      </c>
      <c r="AB118" s="25">
        <v>1</v>
      </c>
      <c r="AC118" t="s">
        <v>542</v>
      </c>
      <c r="AD118" s="25">
        <v>6.25</v>
      </c>
      <c r="AE118">
        <v>18</v>
      </c>
      <c r="AF118">
        <v>1</v>
      </c>
      <c r="AG118" s="25">
        <v>2</v>
      </c>
      <c r="AH118" s="25">
        <v>2E-3</v>
      </c>
      <c r="AI118" s="25" t="s">
        <v>542</v>
      </c>
      <c r="AJ118">
        <v>6.25</v>
      </c>
    </row>
    <row r="119" spans="1:36" ht="25.5">
      <c r="A119" s="17" t="s">
        <v>234</v>
      </c>
      <c r="B119">
        <v>18</v>
      </c>
      <c r="C119">
        <v>2</v>
      </c>
      <c r="D119">
        <v>18</v>
      </c>
      <c r="E119">
        <v>2</v>
      </c>
      <c r="F119" s="87">
        <v>4.25</v>
      </c>
      <c r="G119">
        <v>18</v>
      </c>
      <c r="H119">
        <v>2</v>
      </c>
      <c r="I119" s="25">
        <v>1.5409999999999999</v>
      </c>
      <c r="J119" s="25">
        <v>0.5</v>
      </c>
      <c r="K119" s="25" t="s">
        <v>542</v>
      </c>
      <c r="L119" s="25">
        <v>7.3386810000000002</v>
      </c>
      <c r="M119">
        <v>18</v>
      </c>
      <c r="N119">
        <v>2</v>
      </c>
      <c r="O119" s="25">
        <v>1.542</v>
      </c>
      <c r="P119" s="25">
        <v>0.33300000000000002</v>
      </c>
      <c r="Q119" t="s">
        <v>542</v>
      </c>
      <c r="R119" s="25">
        <v>7.3332640000000007</v>
      </c>
      <c r="S119">
        <v>18</v>
      </c>
      <c r="T119">
        <v>2</v>
      </c>
      <c r="U119" s="25">
        <v>5.5</v>
      </c>
      <c r="V119" s="25">
        <v>1E-3</v>
      </c>
      <c r="W119" t="s">
        <v>585</v>
      </c>
      <c r="X119">
        <v>1.5625</v>
      </c>
      <c r="Y119">
        <v>18</v>
      </c>
      <c r="Z119">
        <v>2</v>
      </c>
      <c r="AA119" s="25">
        <v>2</v>
      </c>
      <c r="AB119" s="25">
        <v>1</v>
      </c>
      <c r="AC119" t="s">
        <v>542</v>
      </c>
      <c r="AD119" s="25">
        <v>5.0625</v>
      </c>
      <c r="AE119">
        <v>18</v>
      </c>
      <c r="AF119">
        <v>2</v>
      </c>
      <c r="AG119" s="25">
        <v>1.5</v>
      </c>
      <c r="AH119" s="25">
        <v>1</v>
      </c>
      <c r="AI119" s="25" t="s">
        <v>542</v>
      </c>
      <c r="AJ119">
        <v>7.5625</v>
      </c>
    </row>
    <row r="120" spans="1:36" ht="25.5">
      <c r="A120" s="15" t="s">
        <v>277</v>
      </c>
      <c r="B120">
        <v>18</v>
      </c>
      <c r="C120">
        <v>1</v>
      </c>
      <c r="D120">
        <v>18</v>
      </c>
      <c r="E120">
        <v>1</v>
      </c>
      <c r="F120" s="87">
        <v>2</v>
      </c>
      <c r="G120">
        <v>18</v>
      </c>
      <c r="H120">
        <v>1</v>
      </c>
      <c r="I120" s="25">
        <v>1.5489999999999999</v>
      </c>
      <c r="J120" s="25">
        <v>0.04</v>
      </c>
      <c r="K120" s="25" t="s">
        <v>548</v>
      </c>
      <c r="L120" s="25">
        <v>0.20340100000000005</v>
      </c>
      <c r="M120">
        <v>18</v>
      </c>
      <c r="N120">
        <v>1</v>
      </c>
      <c r="O120" s="25">
        <v>1.5489999999999999</v>
      </c>
      <c r="P120" s="25">
        <v>0.04</v>
      </c>
      <c r="Q120" t="s">
        <v>542</v>
      </c>
      <c r="R120" s="25">
        <v>0.20340100000000005</v>
      </c>
      <c r="S120">
        <v>18</v>
      </c>
      <c r="T120">
        <v>1</v>
      </c>
      <c r="U120" s="25">
        <v>2.2069999999999999</v>
      </c>
      <c r="V120" s="25">
        <v>0.6</v>
      </c>
      <c r="W120" t="s">
        <v>542</v>
      </c>
      <c r="X120">
        <v>4.2848999999999936E-2</v>
      </c>
      <c r="Y120">
        <v>18</v>
      </c>
      <c r="Z120">
        <v>1</v>
      </c>
      <c r="AA120" s="25">
        <v>2</v>
      </c>
      <c r="AB120" s="25">
        <v>1</v>
      </c>
      <c r="AC120" t="s">
        <v>542</v>
      </c>
      <c r="AD120" s="25">
        <v>0</v>
      </c>
      <c r="AE120">
        <v>18</v>
      </c>
      <c r="AF120">
        <v>1</v>
      </c>
      <c r="AG120" s="25">
        <v>2</v>
      </c>
      <c r="AH120" s="25">
        <v>2E-3</v>
      </c>
      <c r="AI120" s="25" t="s">
        <v>542</v>
      </c>
      <c r="AJ120">
        <v>0</v>
      </c>
    </row>
    <row r="121" spans="1:36" ht="25.5">
      <c r="A121" s="15" t="s">
        <v>8</v>
      </c>
      <c r="B121" s="118">
        <v>19</v>
      </c>
      <c r="C121" s="118">
        <v>2</v>
      </c>
      <c r="D121" s="82">
        <v>18</v>
      </c>
      <c r="E121" s="82">
        <v>1</v>
      </c>
      <c r="F121" s="87">
        <v>2</v>
      </c>
      <c r="G121" s="119">
        <v>19</v>
      </c>
      <c r="H121" s="119">
        <v>2</v>
      </c>
      <c r="I121" s="25">
        <v>1.5389999999999999</v>
      </c>
      <c r="J121" s="25">
        <v>0.5</v>
      </c>
      <c r="K121" s="25" t="s">
        <v>542</v>
      </c>
      <c r="L121" s="25">
        <v>0.92352100000000015</v>
      </c>
      <c r="M121" s="119">
        <v>19</v>
      </c>
      <c r="N121" s="119">
        <v>2</v>
      </c>
      <c r="O121" s="25">
        <v>1.5489999999999999</v>
      </c>
      <c r="P121" s="25">
        <v>0.04</v>
      </c>
      <c r="Q121" t="s">
        <v>542</v>
      </c>
      <c r="R121" s="25">
        <v>0.20340100000000005</v>
      </c>
      <c r="S121" s="119">
        <v>19</v>
      </c>
      <c r="T121" s="119">
        <v>2</v>
      </c>
      <c r="U121" s="25">
        <v>5.5</v>
      </c>
      <c r="V121" s="25">
        <v>1E-3</v>
      </c>
      <c r="W121" t="s">
        <v>549</v>
      </c>
      <c r="X121">
        <v>9</v>
      </c>
      <c r="Y121" s="119">
        <v>19</v>
      </c>
      <c r="Z121" s="119">
        <v>2</v>
      </c>
      <c r="AA121" s="25">
        <v>2</v>
      </c>
      <c r="AB121" s="25">
        <v>1</v>
      </c>
      <c r="AC121" t="s">
        <v>542</v>
      </c>
      <c r="AD121" s="25">
        <v>0.25</v>
      </c>
      <c r="AE121" s="119">
        <v>19</v>
      </c>
      <c r="AF121" s="119">
        <v>2</v>
      </c>
      <c r="AG121" s="25">
        <v>2</v>
      </c>
      <c r="AH121" s="25">
        <v>2E-3</v>
      </c>
      <c r="AI121" s="25" t="s">
        <v>542</v>
      </c>
      <c r="AJ121">
        <v>0</v>
      </c>
    </row>
    <row r="122" spans="1:36" ht="25.5">
      <c r="A122" s="15" t="s">
        <v>28</v>
      </c>
      <c r="B122" s="118">
        <v>19</v>
      </c>
      <c r="C122" s="118">
        <v>0</v>
      </c>
      <c r="D122" s="82">
        <v>19</v>
      </c>
      <c r="E122" s="82">
        <v>2</v>
      </c>
      <c r="F122" s="87">
        <v>2.5</v>
      </c>
      <c r="G122" s="119">
        <v>19</v>
      </c>
      <c r="H122" s="119">
        <v>0</v>
      </c>
      <c r="I122" s="25">
        <v>4.2999999999999997E-2</v>
      </c>
      <c r="J122" s="25">
        <v>0.45</v>
      </c>
      <c r="K122" s="25" t="s">
        <v>548</v>
      </c>
      <c r="L122" s="25">
        <v>6.0368489999999992</v>
      </c>
      <c r="M122" s="119">
        <v>19</v>
      </c>
      <c r="N122" s="119">
        <v>0</v>
      </c>
      <c r="O122" s="25">
        <v>1.546</v>
      </c>
      <c r="P122" s="25">
        <v>0.16700000000000001</v>
      </c>
      <c r="Q122" t="s">
        <v>542</v>
      </c>
      <c r="R122" s="25">
        <v>0.91011599999999993</v>
      </c>
      <c r="S122" s="119">
        <v>19</v>
      </c>
      <c r="T122" s="119">
        <v>0</v>
      </c>
      <c r="U122" s="25">
        <v>0.44700000000000001</v>
      </c>
      <c r="V122" s="25">
        <v>0.45</v>
      </c>
      <c r="W122" t="s">
        <v>548</v>
      </c>
      <c r="X122">
        <v>4.2148089999999998</v>
      </c>
      <c r="Y122" s="119">
        <v>19</v>
      </c>
      <c r="Z122" s="119">
        <v>0</v>
      </c>
      <c r="AA122" s="25">
        <v>2</v>
      </c>
      <c r="AB122" s="25">
        <v>1</v>
      </c>
      <c r="AC122" t="s">
        <v>542</v>
      </c>
      <c r="AD122" s="25">
        <v>0.25</v>
      </c>
      <c r="AE122" s="119">
        <v>19</v>
      </c>
      <c r="AF122" s="119">
        <v>0</v>
      </c>
      <c r="AG122" s="25">
        <v>1.5</v>
      </c>
      <c r="AH122" s="25">
        <v>1</v>
      </c>
      <c r="AI122" s="25" t="s">
        <v>542</v>
      </c>
      <c r="AJ122">
        <v>1</v>
      </c>
    </row>
    <row r="123" spans="1:36" ht="25.5">
      <c r="A123" s="15" t="s">
        <v>187</v>
      </c>
      <c r="B123" s="82">
        <v>19</v>
      </c>
      <c r="C123" s="82">
        <v>1</v>
      </c>
      <c r="D123" s="82">
        <v>19</v>
      </c>
      <c r="E123" s="82">
        <v>0</v>
      </c>
      <c r="F123" s="87">
        <v>2.5</v>
      </c>
      <c r="G123" s="13">
        <v>19</v>
      </c>
      <c r="H123" s="13">
        <v>1</v>
      </c>
      <c r="I123" s="25">
        <v>1.5489999999999999</v>
      </c>
      <c r="J123" s="25">
        <v>0.04</v>
      </c>
      <c r="K123" s="25" t="s">
        <v>542</v>
      </c>
      <c r="L123" s="25">
        <v>3.8064010000000001</v>
      </c>
      <c r="M123" s="13">
        <v>19</v>
      </c>
      <c r="N123" s="13">
        <v>1</v>
      </c>
      <c r="O123" s="25">
        <v>0.05</v>
      </c>
      <c r="P123" s="25">
        <v>0.16700000000000001</v>
      </c>
      <c r="Q123" t="s">
        <v>548</v>
      </c>
      <c r="R123" s="25">
        <v>6.0025000000000013</v>
      </c>
      <c r="S123" s="13">
        <v>19</v>
      </c>
      <c r="T123" s="13">
        <v>1</v>
      </c>
      <c r="U123" s="25">
        <v>2.1160000000000001</v>
      </c>
      <c r="V123" s="25">
        <v>0.8</v>
      </c>
      <c r="W123" t="s">
        <v>542</v>
      </c>
      <c r="X123">
        <v>1.9154559999999998</v>
      </c>
      <c r="Y123" s="13">
        <v>19</v>
      </c>
      <c r="Z123" s="13">
        <v>1</v>
      </c>
      <c r="AA123" s="25">
        <v>2</v>
      </c>
      <c r="AB123" s="25">
        <v>1</v>
      </c>
      <c r="AC123" t="s">
        <v>542</v>
      </c>
      <c r="AD123" s="25">
        <v>2.25</v>
      </c>
      <c r="AE123" s="13">
        <v>19</v>
      </c>
      <c r="AF123" s="13">
        <v>1</v>
      </c>
      <c r="AG123" s="25">
        <v>1.5</v>
      </c>
      <c r="AH123" s="25">
        <v>1</v>
      </c>
      <c r="AI123" s="25" t="s">
        <v>542</v>
      </c>
      <c r="AJ123">
        <v>1</v>
      </c>
    </row>
    <row r="124" spans="1:36" ht="25.5">
      <c r="A124" s="15" t="s">
        <v>233</v>
      </c>
      <c r="B124">
        <v>19</v>
      </c>
      <c r="C124">
        <v>1</v>
      </c>
      <c r="D124">
        <v>19</v>
      </c>
      <c r="E124">
        <v>1</v>
      </c>
      <c r="F124" s="87">
        <v>3.5</v>
      </c>
      <c r="G124">
        <v>19</v>
      </c>
      <c r="H124">
        <v>1</v>
      </c>
      <c r="I124" s="25">
        <v>1.5489999999999999</v>
      </c>
      <c r="J124" s="25">
        <v>0.04</v>
      </c>
      <c r="K124" s="25" t="s">
        <v>542</v>
      </c>
      <c r="L124" s="25">
        <v>13.697401000000001</v>
      </c>
      <c r="M124">
        <v>19</v>
      </c>
      <c r="N124">
        <v>1</v>
      </c>
      <c r="O124" s="25">
        <v>1.5489999999999999</v>
      </c>
      <c r="P124" s="25">
        <v>0.04</v>
      </c>
      <c r="Q124" t="s">
        <v>542</v>
      </c>
      <c r="R124" s="25">
        <v>3.8064010000000001</v>
      </c>
      <c r="S124">
        <v>19</v>
      </c>
      <c r="T124">
        <v>1</v>
      </c>
      <c r="U124" s="25">
        <v>2.1160000000000001</v>
      </c>
      <c r="V124" s="25">
        <v>0.8</v>
      </c>
      <c r="W124" t="s">
        <v>542</v>
      </c>
      <c r="X124">
        <v>1.9154559999999998</v>
      </c>
      <c r="Y124">
        <v>19</v>
      </c>
      <c r="Z124">
        <v>1</v>
      </c>
      <c r="AA124" s="25">
        <v>2</v>
      </c>
      <c r="AB124" s="25">
        <v>1</v>
      </c>
      <c r="AC124" t="s">
        <v>542</v>
      </c>
      <c r="AD124" s="25">
        <v>2.25</v>
      </c>
      <c r="AE124">
        <v>19</v>
      </c>
      <c r="AF124">
        <v>1</v>
      </c>
      <c r="AG124" s="25">
        <v>2</v>
      </c>
      <c r="AH124" s="25">
        <v>2E-3</v>
      </c>
      <c r="AI124" s="25" t="s">
        <v>542</v>
      </c>
      <c r="AJ124">
        <v>2.25</v>
      </c>
    </row>
    <row r="125" spans="1:36" ht="25.5">
      <c r="A125" s="15" t="s">
        <v>247</v>
      </c>
      <c r="B125">
        <v>19</v>
      </c>
      <c r="C125">
        <v>2</v>
      </c>
      <c r="D125">
        <v>19</v>
      </c>
      <c r="E125">
        <v>1</v>
      </c>
      <c r="F125" s="87">
        <v>5.25</v>
      </c>
      <c r="G125" s="119">
        <v>19</v>
      </c>
      <c r="H125" s="119">
        <v>2</v>
      </c>
      <c r="I125" s="25">
        <v>1.5389999999999999</v>
      </c>
      <c r="J125" s="25">
        <v>0.5</v>
      </c>
      <c r="K125" s="25" t="s">
        <v>542</v>
      </c>
      <c r="L125" s="25">
        <v>0.92352100000000015</v>
      </c>
      <c r="M125" s="119">
        <v>19</v>
      </c>
      <c r="N125" s="119">
        <v>2</v>
      </c>
      <c r="O125" s="25">
        <v>1.5489999999999999</v>
      </c>
      <c r="P125" s="25">
        <v>0.04</v>
      </c>
      <c r="Q125" t="s">
        <v>542</v>
      </c>
      <c r="R125" s="25">
        <v>13.697401000000001</v>
      </c>
      <c r="S125" s="119">
        <v>19</v>
      </c>
      <c r="T125" s="119">
        <v>2</v>
      </c>
      <c r="U125" s="25">
        <v>2.1160000000000001</v>
      </c>
      <c r="V125" s="25">
        <v>0.8</v>
      </c>
      <c r="W125" t="s">
        <v>542</v>
      </c>
      <c r="X125">
        <v>9.8219560000000001</v>
      </c>
      <c r="Y125" s="119">
        <v>19</v>
      </c>
      <c r="Z125" s="119">
        <v>2</v>
      </c>
      <c r="AA125" s="25">
        <v>2</v>
      </c>
      <c r="AB125" s="25">
        <v>1</v>
      </c>
      <c r="AC125" t="s">
        <v>542</v>
      </c>
      <c r="AD125" s="25">
        <v>10.5625</v>
      </c>
      <c r="AE125" s="119">
        <v>19</v>
      </c>
      <c r="AF125" s="119">
        <v>2</v>
      </c>
      <c r="AG125" s="25">
        <v>2</v>
      </c>
      <c r="AH125" s="25">
        <v>2E-3</v>
      </c>
      <c r="AI125" s="25" t="s">
        <v>542</v>
      </c>
      <c r="AJ125">
        <v>10.5625</v>
      </c>
    </row>
    <row r="126" spans="1:36" ht="25.5">
      <c r="A126" s="17" t="s">
        <v>69</v>
      </c>
      <c r="B126" s="41">
        <v>20</v>
      </c>
      <c r="C126" s="41">
        <v>2</v>
      </c>
      <c r="D126">
        <v>20</v>
      </c>
      <c r="E126">
        <v>2</v>
      </c>
      <c r="F126" s="87">
        <v>1.75</v>
      </c>
      <c r="G126" s="41">
        <v>20</v>
      </c>
      <c r="H126" s="41">
        <v>2</v>
      </c>
      <c r="I126" s="25">
        <v>1.5389999999999999</v>
      </c>
      <c r="J126" s="25">
        <v>0.5</v>
      </c>
      <c r="K126" s="25" t="s">
        <v>542</v>
      </c>
      <c r="L126" s="25">
        <v>4.4521000000000033E-2</v>
      </c>
      <c r="M126" s="41">
        <v>20</v>
      </c>
      <c r="N126" s="41">
        <v>2</v>
      </c>
      <c r="O126" s="25"/>
      <c r="P126" s="25"/>
      <c r="R126" s="25">
        <v>3.0625</v>
      </c>
      <c r="S126" s="41">
        <v>20</v>
      </c>
      <c r="T126" s="41">
        <v>2</v>
      </c>
      <c r="U126" s="25">
        <v>5.5</v>
      </c>
      <c r="V126" s="25">
        <v>1E-3</v>
      </c>
      <c r="W126" t="s">
        <v>585</v>
      </c>
      <c r="X126">
        <v>14.0625</v>
      </c>
      <c r="Y126" s="41">
        <v>20</v>
      </c>
      <c r="Z126" s="41">
        <v>2</v>
      </c>
      <c r="AA126" s="25">
        <v>2</v>
      </c>
      <c r="AB126" s="25">
        <v>1</v>
      </c>
      <c r="AC126" t="s">
        <v>542</v>
      </c>
      <c r="AD126" s="25">
        <v>6.25E-2</v>
      </c>
      <c r="AE126" s="41">
        <v>20</v>
      </c>
      <c r="AF126" s="41">
        <v>2</v>
      </c>
      <c r="AG126" s="25">
        <v>1.75</v>
      </c>
      <c r="AH126" s="25">
        <v>0.5</v>
      </c>
      <c r="AI126" s="25" t="s">
        <v>542</v>
      </c>
      <c r="AJ126">
        <v>0</v>
      </c>
    </row>
    <row r="127" spans="1:36" ht="25.5">
      <c r="A127" s="15" t="s">
        <v>80</v>
      </c>
      <c r="B127" s="41">
        <v>20</v>
      </c>
      <c r="C127" s="41">
        <v>2</v>
      </c>
      <c r="D127">
        <v>20</v>
      </c>
      <c r="E127">
        <v>2</v>
      </c>
      <c r="F127" s="87">
        <v>2.5</v>
      </c>
      <c r="G127" s="41">
        <v>20</v>
      </c>
      <c r="H127" s="41">
        <v>2</v>
      </c>
      <c r="I127" s="25">
        <v>1.5389999999999999</v>
      </c>
      <c r="J127" s="25">
        <v>0.5</v>
      </c>
      <c r="K127" s="25" t="s">
        <v>542</v>
      </c>
      <c r="L127" s="25">
        <v>0.92352100000000015</v>
      </c>
      <c r="M127" s="41">
        <v>20</v>
      </c>
      <c r="N127" s="41">
        <v>2</v>
      </c>
      <c r="O127" s="25">
        <v>1.55</v>
      </c>
      <c r="P127" s="25">
        <v>8.0000000000000002E-3</v>
      </c>
      <c r="Q127" t="s">
        <v>542</v>
      </c>
      <c r="R127" s="25">
        <v>0.90249999999999997</v>
      </c>
      <c r="S127" s="41">
        <v>20</v>
      </c>
      <c r="T127" s="41">
        <v>2</v>
      </c>
      <c r="U127" s="25">
        <v>5.5</v>
      </c>
      <c r="V127" s="25">
        <v>1E-3</v>
      </c>
      <c r="W127" t="s">
        <v>585</v>
      </c>
      <c r="X127">
        <v>9</v>
      </c>
      <c r="Y127" s="41">
        <v>20</v>
      </c>
      <c r="Z127" s="41">
        <v>2</v>
      </c>
      <c r="AA127" s="25">
        <v>2</v>
      </c>
      <c r="AB127" s="25">
        <v>1</v>
      </c>
      <c r="AC127" t="s">
        <v>542</v>
      </c>
      <c r="AD127" s="25">
        <v>0.25</v>
      </c>
      <c r="AE127" s="41">
        <v>20</v>
      </c>
      <c r="AF127" s="41">
        <v>2</v>
      </c>
      <c r="AG127" s="25">
        <v>1.75</v>
      </c>
      <c r="AH127" s="25">
        <v>0.5</v>
      </c>
      <c r="AI127" s="25" t="s">
        <v>542</v>
      </c>
      <c r="AJ127">
        <v>0.5625</v>
      </c>
    </row>
    <row r="128" spans="1:36" ht="25.5">
      <c r="A128" s="15" t="s">
        <v>94</v>
      </c>
      <c r="B128" s="41">
        <v>20</v>
      </c>
      <c r="C128" s="41">
        <v>2</v>
      </c>
      <c r="D128">
        <v>20</v>
      </c>
      <c r="E128">
        <v>2</v>
      </c>
      <c r="F128" s="87">
        <v>4.5</v>
      </c>
      <c r="G128" s="41">
        <v>20</v>
      </c>
      <c r="H128" s="41">
        <v>2</v>
      </c>
      <c r="I128" s="25">
        <v>1.5389999999999999</v>
      </c>
      <c r="J128" s="25">
        <v>0.5</v>
      </c>
      <c r="K128" s="25" t="s">
        <v>542</v>
      </c>
      <c r="L128" s="25">
        <v>8.7675210000000021</v>
      </c>
      <c r="M128" s="41">
        <v>20</v>
      </c>
      <c r="N128" s="41">
        <v>2</v>
      </c>
      <c r="O128" s="25">
        <v>1.55</v>
      </c>
      <c r="P128" s="25">
        <v>8.0000000000000002E-3</v>
      </c>
      <c r="Q128" t="s">
        <v>542</v>
      </c>
      <c r="R128" s="25">
        <v>8.7025000000000006</v>
      </c>
      <c r="S128" s="41">
        <v>20</v>
      </c>
      <c r="T128" s="41">
        <v>2</v>
      </c>
      <c r="U128" s="25">
        <v>5.5</v>
      </c>
      <c r="V128" s="25">
        <v>1E-3</v>
      </c>
      <c r="W128" t="s">
        <v>585</v>
      </c>
      <c r="X128">
        <v>1</v>
      </c>
      <c r="Y128" s="41">
        <v>20</v>
      </c>
      <c r="Z128" s="41">
        <v>2</v>
      </c>
      <c r="AA128" s="25">
        <v>2</v>
      </c>
      <c r="AB128" s="25">
        <v>1</v>
      </c>
      <c r="AC128" t="s">
        <v>542</v>
      </c>
      <c r="AD128" s="25">
        <v>6.25</v>
      </c>
      <c r="AE128" s="41">
        <v>20</v>
      </c>
      <c r="AF128" s="41">
        <v>2</v>
      </c>
      <c r="AG128" s="25">
        <v>1.75</v>
      </c>
      <c r="AH128" s="25">
        <v>0.5</v>
      </c>
      <c r="AI128" s="25" t="s">
        <v>542</v>
      </c>
      <c r="AJ128">
        <v>7.5625</v>
      </c>
    </row>
    <row r="129" spans="1:36" ht="25.5">
      <c r="A129" s="17" t="s">
        <v>250</v>
      </c>
      <c r="B129">
        <v>20</v>
      </c>
      <c r="C129">
        <v>0</v>
      </c>
      <c r="D129">
        <v>20</v>
      </c>
      <c r="E129">
        <v>0</v>
      </c>
      <c r="F129" s="87">
        <v>1.25</v>
      </c>
      <c r="G129">
        <v>20</v>
      </c>
      <c r="H129">
        <v>0</v>
      </c>
      <c r="I129" s="25">
        <v>4.2999999999999997E-2</v>
      </c>
      <c r="J129" s="25">
        <v>0.45</v>
      </c>
      <c r="K129" s="25" t="s">
        <v>548</v>
      </c>
      <c r="L129" s="25">
        <v>1.4568490000000003</v>
      </c>
      <c r="M129">
        <v>20</v>
      </c>
      <c r="N129">
        <v>0</v>
      </c>
      <c r="O129" s="25">
        <v>0.05</v>
      </c>
      <c r="P129" s="25">
        <v>8.0000000000000002E-3</v>
      </c>
      <c r="Q129" t="s">
        <v>548</v>
      </c>
      <c r="R129" s="25">
        <v>1.44</v>
      </c>
      <c r="S129">
        <v>20</v>
      </c>
      <c r="T129">
        <v>0</v>
      </c>
      <c r="U129" s="25">
        <v>0.44700000000000001</v>
      </c>
      <c r="V129" s="25">
        <v>0.45</v>
      </c>
      <c r="W129" t="s">
        <v>548</v>
      </c>
      <c r="X129">
        <v>0.64480899999999985</v>
      </c>
      <c r="Y129">
        <v>20</v>
      </c>
      <c r="Z129">
        <v>0</v>
      </c>
      <c r="AA129" s="25">
        <v>2</v>
      </c>
      <c r="AB129" s="25">
        <v>1</v>
      </c>
      <c r="AC129" t="s">
        <v>542</v>
      </c>
      <c r="AD129" s="25">
        <v>0.5625</v>
      </c>
      <c r="AE129">
        <v>20</v>
      </c>
      <c r="AF129">
        <v>0</v>
      </c>
      <c r="AG129" s="25">
        <v>1.75</v>
      </c>
      <c r="AH129" s="25">
        <v>0.5</v>
      </c>
      <c r="AI129" s="25" t="s">
        <v>542</v>
      </c>
      <c r="AJ129">
        <v>0.25</v>
      </c>
    </row>
    <row r="130" spans="1:36" ht="25.5">
      <c r="A130" s="17" t="s">
        <v>73</v>
      </c>
      <c r="B130" s="41">
        <v>21</v>
      </c>
      <c r="C130" s="41">
        <v>1</v>
      </c>
      <c r="D130">
        <v>21</v>
      </c>
      <c r="E130">
        <v>1</v>
      </c>
      <c r="F130" s="87">
        <v>2.5</v>
      </c>
      <c r="G130" s="41">
        <v>21</v>
      </c>
      <c r="H130" s="41">
        <v>1</v>
      </c>
      <c r="I130" s="25">
        <v>1.5489999999999999</v>
      </c>
      <c r="J130" s="25">
        <v>0.04</v>
      </c>
      <c r="K130" s="25" t="s">
        <v>542</v>
      </c>
      <c r="L130" s="25">
        <v>0.90440100000000012</v>
      </c>
      <c r="M130" s="41">
        <v>21</v>
      </c>
      <c r="N130" s="41">
        <v>1</v>
      </c>
      <c r="O130" s="25">
        <v>1.5489999999999999</v>
      </c>
      <c r="P130" s="25">
        <v>0.04</v>
      </c>
      <c r="Q130" t="s">
        <v>542</v>
      </c>
      <c r="R130" s="25">
        <v>0.90440100000000012</v>
      </c>
      <c r="S130" s="41">
        <v>21</v>
      </c>
      <c r="T130" s="41">
        <v>1</v>
      </c>
      <c r="U130" s="25">
        <v>2.056</v>
      </c>
      <c r="V130" s="25">
        <v>1</v>
      </c>
      <c r="W130" t="s">
        <v>542</v>
      </c>
      <c r="X130">
        <v>0.19713599999999995</v>
      </c>
      <c r="Y130" s="41">
        <v>21</v>
      </c>
      <c r="Z130" s="41">
        <v>1</v>
      </c>
      <c r="AA130" s="25">
        <v>2</v>
      </c>
      <c r="AB130" s="25">
        <v>1</v>
      </c>
      <c r="AC130" t="s">
        <v>542</v>
      </c>
      <c r="AD130" s="25">
        <v>0.25</v>
      </c>
      <c r="AE130" s="41">
        <v>21</v>
      </c>
      <c r="AF130" s="41">
        <v>1</v>
      </c>
      <c r="AG130" s="25">
        <v>2</v>
      </c>
      <c r="AH130" s="25">
        <v>2E-3</v>
      </c>
      <c r="AI130" s="25" t="s">
        <v>542</v>
      </c>
      <c r="AJ130">
        <v>0.25</v>
      </c>
    </row>
    <row r="131" spans="1:36" ht="25.5">
      <c r="A131" s="15" t="s">
        <v>117</v>
      </c>
      <c r="B131">
        <v>21</v>
      </c>
      <c r="C131">
        <v>1</v>
      </c>
      <c r="D131">
        <v>21</v>
      </c>
      <c r="E131">
        <v>1</v>
      </c>
      <c r="F131" s="87">
        <v>2.5</v>
      </c>
      <c r="G131">
        <v>21</v>
      </c>
      <c r="H131">
        <v>1</v>
      </c>
      <c r="I131" s="25">
        <v>1.5489999999999999</v>
      </c>
      <c r="J131" s="25">
        <v>0.04</v>
      </c>
      <c r="K131" s="25" t="s">
        <v>542</v>
      </c>
      <c r="L131" s="25">
        <v>0.90440100000000012</v>
      </c>
      <c r="M131">
        <v>21</v>
      </c>
      <c r="N131">
        <v>1</v>
      </c>
      <c r="O131" s="25">
        <v>1.5489999999999999</v>
      </c>
      <c r="P131" s="25">
        <v>0.04</v>
      </c>
      <c r="Q131" t="s">
        <v>542</v>
      </c>
      <c r="R131" s="25">
        <v>0.90440100000000012</v>
      </c>
      <c r="S131">
        <v>21</v>
      </c>
      <c r="T131">
        <v>1</v>
      </c>
      <c r="U131" s="25">
        <v>2.056</v>
      </c>
      <c r="V131" s="25">
        <v>1</v>
      </c>
      <c r="W131" t="s">
        <v>542</v>
      </c>
      <c r="X131">
        <v>0.19713599999999995</v>
      </c>
      <c r="Y131">
        <v>21</v>
      </c>
      <c r="Z131">
        <v>1</v>
      </c>
      <c r="AA131" s="25">
        <v>2</v>
      </c>
      <c r="AB131" s="25">
        <v>1</v>
      </c>
      <c r="AC131" t="s">
        <v>542</v>
      </c>
      <c r="AD131" s="25">
        <v>0.25</v>
      </c>
      <c r="AE131">
        <v>21</v>
      </c>
      <c r="AF131">
        <v>1</v>
      </c>
      <c r="AG131" s="25">
        <v>2</v>
      </c>
      <c r="AH131" s="25">
        <v>2E-3</v>
      </c>
      <c r="AI131" s="25" t="s">
        <v>542</v>
      </c>
      <c r="AJ131">
        <v>0.25</v>
      </c>
    </row>
    <row r="132" spans="1:36" ht="25.5">
      <c r="A132" s="15" t="s">
        <v>135</v>
      </c>
      <c r="B132">
        <v>21</v>
      </c>
      <c r="C132">
        <v>1</v>
      </c>
      <c r="D132">
        <v>21</v>
      </c>
      <c r="E132">
        <v>1</v>
      </c>
      <c r="F132" s="87">
        <v>2</v>
      </c>
      <c r="G132">
        <v>21</v>
      </c>
      <c r="H132">
        <v>1</v>
      </c>
      <c r="I132" s="25">
        <v>1.5489999999999999</v>
      </c>
      <c r="J132" s="25">
        <v>0.04</v>
      </c>
      <c r="K132" s="25" t="s">
        <v>542</v>
      </c>
      <c r="L132" s="25">
        <v>0.20340100000000005</v>
      </c>
      <c r="M132">
        <v>21</v>
      </c>
      <c r="N132">
        <v>1</v>
      </c>
      <c r="O132" s="25">
        <v>1.5489999999999999</v>
      </c>
      <c r="P132" s="25">
        <v>0.04</v>
      </c>
      <c r="Q132" t="s">
        <v>542</v>
      </c>
      <c r="R132" s="25">
        <v>0.20340100000000005</v>
      </c>
      <c r="S132">
        <v>21</v>
      </c>
      <c r="T132">
        <v>1</v>
      </c>
      <c r="U132" s="25">
        <v>2.056</v>
      </c>
      <c r="V132" s="25">
        <v>1</v>
      </c>
      <c r="W132" t="s">
        <v>542</v>
      </c>
      <c r="X132">
        <v>3.1360000000000055E-3</v>
      </c>
      <c r="Y132">
        <v>21</v>
      </c>
      <c r="Z132">
        <v>1</v>
      </c>
      <c r="AA132" s="25">
        <v>2</v>
      </c>
      <c r="AB132" s="25">
        <v>1</v>
      </c>
      <c r="AC132" t="s">
        <v>542</v>
      </c>
      <c r="AD132" s="25">
        <v>0</v>
      </c>
      <c r="AE132">
        <v>21</v>
      </c>
      <c r="AF132">
        <v>1</v>
      </c>
      <c r="AG132" s="25">
        <v>2</v>
      </c>
      <c r="AH132" s="25">
        <v>2E-3</v>
      </c>
      <c r="AI132" s="25" t="s">
        <v>542</v>
      </c>
      <c r="AJ132">
        <v>0</v>
      </c>
    </row>
    <row r="133" spans="1:36" ht="25.5">
      <c r="A133" s="17" t="s">
        <v>280</v>
      </c>
      <c r="B133">
        <v>21</v>
      </c>
      <c r="C133">
        <v>3</v>
      </c>
      <c r="D133">
        <v>21</v>
      </c>
      <c r="E133">
        <v>3</v>
      </c>
      <c r="F133" s="87">
        <v>7.5</v>
      </c>
      <c r="G133">
        <v>21</v>
      </c>
      <c r="H133">
        <v>3</v>
      </c>
      <c r="I133" s="25">
        <v>1.5329999999999999</v>
      </c>
      <c r="J133" s="25">
        <v>1</v>
      </c>
      <c r="K133" s="25" t="s">
        <v>542</v>
      </c>
      <c r="L133" s="25">
        <v>35.605089000000007</v>
      </c>
      <c r="M133">
        <v>21</v>
      </c>
      <c r="N133">
        <v>3</v>
      </c>
      <c r="O133" s="25">
        <v>1.5449999999999999</v>
      </c>
      <c r="P133" s="25">
        <v>0.2</v>
      </c>
      <c r="Q133" t="s">
        <v>542</v>
      </c>
      <c r="R133" s="25">
        <v>35.462025000000004</v>
      </c>
      <c r="S133">
        <v>21</v>
      </c>
      <c r="T133">
        <v>3</v>
      </c>
      <c r="U133" s="25">
        <v>5.1669999999999998</v>
      </c>
      <c r="V133" s="25">
        <v>1</v>
      </c>
      <c r="W133" t="s">
        <v>549</v>
      </c>
      <c r="X133">
        <v>5.442889000000001</v>
      </c>
      <c r="Y133">
        <v>21</v>
      </c>
      <c r="Z133">
        <v>3</v>
      </c>
      <c r="AA133" s="25">
        <v>3.5</v>
      </c>
      <c r="AB133" s="25">
        <v>1</v>
      </c>
      <c r="AC133" t="s">
        <v>542</v>
      </c>
      <c r="AD133" s="25">
        <v>16</v>
      </c>
      <c r="AE133">
        <v>21</v>
      </c>
      <c r="AF133">
        <v>3</v>
      </c>
      <c r="AG133" s="25">
        <v>5.5</v>
      </c>
      <c r="AH133" s="25">
        <v>2E-3</v>
      </c>
      <c r="AI133" s="25" t="s">
        <v>549</v>
      </c>
      <c r="AJ133">
        <v>4</v>
      </c>
    </row>
    <row r="134" spans="1:36" ht="25.5">
      <c r="A134" s="15" t="s">
        <v>4</v>
      </c>
      <c r="B134" s="41">
        <v>22</v>
      </c>
      <c r="C134" s="41">
        <v>1</v>
      </c>
      <c r="D134">
        <v>22</v>
      </c>
      <c r="E134">
        <v>1</v>
      </c>
      <c r="F134" s="87">
        <v>2.5</v>
      </c>
      <c r="G134" s="41">
        <v>22</v>
      </c>
      <c r="H134" s="41">
        <v>1</v>
      </c>
      <c r="I134" s="25">
        <v>1.5489999999999999</v>
      </c>
      <c r="J134" s="25">
        <v>0.04</v>
      </c>
      <c r="K134" s="25" t="s">
        <v>542</v>
      </c>
      <c r="L134" s="25">
        <v>0.90440100000000012</v>
      </c>
      <c r="M134" s="41">
        <v>22</v>
      </c>
      <c r="N134" s="41">
        <v>1</v>
      </c>
      <c r="O134" s="25">
        <v>1.5489999999999999</v>
      </c>
      <c r="P134" s="25">
        <v>0.04</v>
      </c>
      <c r="Q134" t="s">
        <v>542</v>
      </c>
      <c r="R134" s="25">
        <v>0.90440100000000012</v>
      </c>
      <c r="S134" s="41">
        <v>22</v>
      </c>
      <c r="T134" s="41">
        <v>1</v>
      </c>
      <c r="U134" s="25">
        <v>2.056</v>
      </c>
      <c r="V134" s="25">
        <v>1</v>
      </c>
      <c r="W134" s="25" t="s">
        <v>542</v>
      </c>
      <c r="X134">
        <v>0.19713599999999995</v>
      </c>
      <c r="Y134" s="41">
        <v>22</v>
      </c>
      <c r="Z134" s="41">
        <v>1</v>
      </c>
      <c r="AA134" s="25">
        <v>2</v>
      </c>
      <c r="AB134" s="25">
        <v>1</v>
      </c>
      <c r="AC134" t="s">
        <v>542</v>
      </c>
      <c r="AD134" s="25">
        <v>0.25</v>
      </c>
      <c r="AE134" s="41">
        <v>22</v>
      </c>
      <c r="AF134" s="41">
        <v>1</v>
      </c>
      <c r="AG134" s="25">
        <v>2</v>
      </c>
      <c r="AH134" s="25">
        <v>2E-3</v>
      </c>
      <c r="AI134" s="25" t="s">
        <v>542</v>
      </c>
      <c r="AJ134">
        <v>0.25</v>
      </c>
    </row>
    <row r="135" spans="1:36" ht="25.5">
      <c r="A135" s="17" t="s">
        <v>9</v>
      </c>
      <c r="B135" s="41">
        <v>22</v>
      </c>
      <c r="C135" s="41">
        <v>1</v>
      </c>
      <c r="D135">
        <v>22</v>
      </c>
      <c r="E135">
        <v>1</v>
      </c>
      <c r="F135" s="87">
        <v>3</v>
      </c>
      <c r="G135" s="41">
        <v>22</v>
      </c>
      <c r="H135" s="41">
        <v>1</v>
      </c>
      <c r="I135" s="25">
        <v>1.5489999999999999</v>
      </c>
      <c r="J135" s="25">
        <v>0.04</v>
      </c>
      <c r="K135" s="25" t="s">
        <v>542</v>
      </c>
      <c r="L135" s="25">
        <v>2.1054010000000001</v>
      </c>
      <c r="M135" s="41">
        <v>22</v>
      </c>
      <c r="N135" s="41">
        <v>1</v>
      </c>
      <c r="O135" s="25">
        <v>1.5489999999999999</v>
      </c>
      <c r="P135" s="25">
        <v>0.04</v>
      </c>
      <c r="Q135" t="s">
        <v>542</v>
      </c>
      <c r="R135" s="25">
        <v>2.1054010000000001</v>
      </c>
      <c r="S135" s="41">
        <v>22</v>
      </c>
      <c r="T135" s="41">
        <v>1</v>
      </c>
      <c r="U135" s="25">
        <v>2.056</v>
      </c>
      <c r="V135" s="25">
        <v>1</v>
      </c>
      <c r="W135" s="25" t="s">
        <v>542</v>
      </c>
      <c r="X135">
        <v>0.89113599999999993</v>
      </c>
      <c r="Y135" s="41">
        <v>22</v>
      </c>
      <c r="Z135" s="41">
        <v>1</v>
      </c>
      <c r="AA135" s="25">
        <v>2</v>
      </c>
      <c r="AB135" s="25">
        <v>1</v>
      </c>
      <c r="AC135" t="s">
        <v>542</v>
      </c>
      <c r="AD135" s="25">
        <v>1</v>
      </c>
      <c r="AE135" s="41">
        <v>22</v>
      </c>
      <c r="AF135" s="41">
        <v>1</v>
      </c>
      <c r="AG135" s="25">
        <v>2</v>
      </c>
      <c r="AH135" s="25">
        <v>2E-3</v>
      </c>
      <c r="AI135" s="25" t="s">
        <v>542</v>
      </c>
      <c r="AJ135">
        <v>1</v>
      </c>
    </row>
    <row r="136" spans="1:36" ht="25.5">
      <c r="A136" s="15" t="s">
        <v>26</v>
      </c>
      <c r="B136" s="41">
        <v>22</v>
      </c>
      <c r="C136" s="41">
        <v>1</v>
      </c>
      <c r="D136">
        <v>22</v>
      </c>
      <c r="E136">
        <v>1</v>
      </c>
      <c r="F136" s="87">
        <v>4.25</v>
      </c>
      <c r="G136" s="41">
        <v>22</v>
      </c>
      <c r="H136" s="41">
        <v>1</v>
      </c>
      <c r="I136" s="25">
        <v>1.5489999999999999</v>
      </c>
      <c r="J136" s="25">
        <v>0.04</v>
      </c>
      <c r="K136" s="25" t="s">
        <v>542</v>
      </c>
      <c r="L136" s="25">
        <v>7.295401</v>
      </c>
      <c r="M136" s="41">
        <v>22</v>
      </c>
      <c r="N136" s="41">
        <v>1</v>
      </c>
      <c r="O136" s="25">
        <v>1.5489999999999999</v>
      </c>
      <c r="P136" s="25">
        <v>0.04</v>
      </c>
      <c r="Q136" t="s">
        <v>542</v>
      </c>
      <c r="R136" s="25">
        <v>7.295401</v>
      </c>
      <c r="S136" s="41">
        <v>22</v>
      </c>
      <c r="T136" s="41">
        <v>1</v>
      </c>
      <c r="U136" s="25">
        <v>2.056</v>
      </c>
      <c r="V136" s="25">
        <v>1</v>
      </c>
      <c r="W136" s="25" t="s">
        <v>542</v>
      </c>
      <c r="X136">
        <v>4.8136359999999998</v>
      </c>
      <c r="Y136" s="41">
        <v>22</v>
      </c>
      <c r="Z136" s="41">
        <v>1</v>
      </c>
      <c r="AA136" s="25">
        <v>2</v>
      </c>
      <c r="AB136" s="25">
        <v>1</v>
      </c>
      <c r="AC136" t="s">
        <v>542</v>
      </c>
      <c r="AD136" s="25">
        <v>5.0625</v>
      </c>
      <c r="AE136" s="41">
        <v>22</v>
      </c>
      <c r="AF136" s="41">
        <v>1</v>
      </c>
      <c r="AG136" s="25">
        <v>2</v>
      </c>
      <c r="AH136" s="25">
        <v>2E-3</v>
      </c>
      <c r="AI136" s="25" t="s">
        <v>542</v>
      </c>
      <c r="AJ136">
        <v>5.0625</v>
      </c>
    </row>
    <row r="137" spans="1:36" ht="25.5">
      <c r="A137" s="15" t="s">
        <v>60</v>
      </c>
      <c r="B137" s="41">
        <v>22</v>
      </c>
      <c r="C137" s="41">
        <v>1</v>
      </c>
      <c r="D137">
        <v>22</v>
      </c>
      <c r="E137">
        <v>1</v>
      </c>
      <c r="F137" s="87">
        <v>4.75</v>
      </c>
      <c r="G137" s="41">
        <v>22</v>
      </c>
      <c r="H137" s="41">
        <v>1</v>
      </c>
      <c r="I137" s="25">
        <v>1.5489999999999999</v>
      </c>
      <c r="J137" s="25">
        <v>0.04</v>
      </c>
      <c r="K137" s="25" t="s">
        <v>542</v>
      </c>
      <c r="L137" s="25">
        <v>10.246401000000001</v>
      </c>
      <c r="M137" s="41">
        <v>22</v>
      </c>
      <c r="N137" s="41">
        <v>1</v>
      </c>
      <c r="O137" s="25">
        <v>1.5489999999999999</v>
      </c>
      <c r="P137" s="25">
        <v>0.04</v>
      </c>
      <c r="Q137" t="s">
        <v>542</v>
      </c>
      <c r="R137" s="25">
        <v>10.246401000000001</v>
      </c>
      <c r="S137" s="41">
        <v>22</v>
      </c>
      <c r="T137" s="41">
        <v>1</v>
      </c>
      <c r="U137" s="25">
        <v>2.056</v>
      </c>
      <c r="V137" s="25">
        <v>1</v>
      </c>
      <c r="W137" s="25" t="s">
        <v>542</v>
      </c>
      <c r="X137">
        <v>7.2576359999999998</v>
      </c>
      <c r="Y137" s="41">
        <v>22</v>
      </c>
      <c r="Z137" s="41">
        <v>1</v>
      </c>
      <c r="AA137" s="25">
        <v>2</v>
      </c>
      <c r="AB137" s="25">
        <v>1</v>
      </c>
      <c r="AC137" t="s">
        <v>542</v>
      </c>
      <c r="AD137" s="25">
        <v>7.5625</v>
      </c>
      <c r="AE137" s="41">
        <v>22</v>
      </c>
      <c r="AF137" s="41">
        <v>1</v>
      </c>
      <c r="AG137" s="25">
        <v>2</v>
      </c>
      <c r="AH137" s="25">
        <v>2E-3</v>
      </c>
      <c r="AI137" s="25" t="s">
        <v>542</v>
      </c>
      <c r="AJ137">
        <v>7.5625</v>
      </c>
    </row>
    <row r="138" spans="1:36" ht="25.5">
      <c r="A138" s="15" t="s">
        <v>66</v>
      </c>
      <c r="B138" s="41">
        <v>22</v>
      </c>
      <c r="C138" s="41">
        <v>0</v>
      </c>
      <c r="D138">
        <v>22</v>
      </c>
      <c r="E138">
        <v>0</v>
      </c>
      <c r="F138" s="87">
        <v>3.5</v>
      </c>
      <c r="G138" s="41">
        <v>22</v>
      </c>
      <c r="H138" s="41">
        <v>0</v>
      </c>
      <c r="I138" s="25">
        <v>4.2999999999999997E-2</v>
      </c>
      <c r="J138" s="25">
        <v>0.45</v>
      </c>
      <c r="K138" s="25" t="s">
        <v>548</v>
      </c>
      <c r="L138" s="25">
        <v>11.950849</v>
      </c>
      <c r="M138" s="41">
        <v>22</v>
      </c>
      <c r="N138" s="41">
        <v>0</v>
      </c>
      <c r="O138" s="25">
        <v>4.3999999999999997E-2</v>
      </c>
      <c r="P138" s="25">
        <v>0.4</v>
      </c>
      <c r="Q138" t="s">
        <v>548</v>
      </c>
      <c r="R138" s="25">
        <v>11.943935999999999</v>
      </c>
      <c r="S138" s="41">
        <v>22</v>
      </c>
      <c r="T138" s="41">
        <v>0</v>
      </c>
      <c r="U138" s="25">
        <v>0.44700000000000001</v>
      </c>
      <c r="V138" s="25">
        <v>0.45</v>
      </c>
      <c r="W138" t="s">
        <v>548</v>
      </c>
      <c r="X138">
        <v>9.3208089999999988</v>
      </c>
      <c r="Y138" s="41">
        <v>22</v>
      </c>
      <c r="Z138" s="41">
        <v>0</v>
      </c>
      <c r="AA138" s="25">
        <v>2</v>
      </c>
      <c r="AB138" s="25">
        <v>1</v>
      </c>
      <c r="AC138" t="s">
        <v>542</v>
      </c>
      <c r="AD138" s="25">
        <v>2.25</v>
      </c>
      <c r="AE138" s="41">
        <v>22</v>
      </c>
      <c r="AF138" s="41">
        <v>0</v>
      </c>
      <c r="AG138" s="25">
        <v>1.5</v>
      </c>
      <c r="AH138" s="25">
        <v>1</v>
      </c>
      <c r="AI138" s="25" t="s">
        <v>542</v>
      </c>
      <c r="AJ138">
        <v>4</v>
      </c>
    </row>
    <row r="139" spans="1:36" ht="25.5">
      <c r="A139" s="17" t="s">
        <v>75</v>
      </c>
      <c r="B139" s="41">
        <v>22</v>
      </c>
      <c r="C139" s="41">
        <v>1</v>
      </c>
      <c r="D139">
        <v>22</v>
      </c>
      <c r="E139">
        <v>1</v>
      </c>
      <c r="F139" s="87">
        <v>5.25</v>
      </c>
      <c r="G139" s="41">
        <v>22</v>
      </c>
      <c r="H139" s="41">
        <v>1</v>
      </c>
      <c r="I139" s="25">
        <v>1.5489999999999999</v>
      </c>
      <c r="J139" s="25">
        <v>0.04</v>
      </c>
      <c r="K139" s="25" t="s">
        <v>542</v>
      </c>
      <c r="L139" s="25">
        <v>13.697401000000001</v>
      </c>
      <c r="M139" s="41">
        <v>22</v>
      </c>
      <c r="N139" s="41">
        <v>1</v>
      </c>
      <c r="O139" s="25">
        <v>1.5489999999999999</v>
      </c>
      <c r="P139" s="25">
        <v>0.04</v>
      </c>
      <c r="Q139" t="s">
        <v>542</v>
      </c>
      <c r="R139" s="25">
        <v>13.697401000000001</v>
      </c>
      <c r="S139" s="41">
        <v>22</v>
      </c>
      <c r="T139" s="41">
        <v>1</v>
      </c>
      <c r="U139" s="25">
        <v>2.056</v>
      </c>
      <c r="V139" s="25">
        <v>1</v>
      </c>
      <c r="W139" s="25" t="s">
        <v>542</v>
      </c>
      <c r="X139">
        <v>10.201635999999999</v>
      </c>
      <c r="Y139" s="41">
        <v>22</v>
      </c>
      <c r="Z139" s="41">
        <v>1</v>
      </c>
      <c r="AA139" s="25">
        <v>2</v>
      </c>
      <c r="AB139" s="25">
        <v>1</v>
      </c>
      <c r="AC139" t="s">
        <v>542</v>
      </c>
      <c r="AD139" s="25">
        <v>10.5625</v>
      </c>
      <c r="AE139" s="41">
        <v>22</v>
      </c>
      <c r="AF139" s="41">
        <v>1</v>
      </c>
      <c r="AG139" s="25">
        <v>2</v>
      </c>
      <c r="AH139" s="25">
        <v>2E-3</v>
      </c>
      <c r="AI139" s="25" t="s">
        <v>542</v>
      </c>
      <c r="AJ139">
        <v>10.5625</v>
      </c>
    </row>
    <row r="140" spans="1:36" ht="25.5">
      <c r="A140" s="17" t="s">
        <v>128</v>
      </c>
      <c r="B140">
        <v>22</v>
      </c>
      <c r="C140">
        <v>1</v>
      </c>
      <c r="D140">
        <v>22</v>
      </c>
      <c r="E140">
        <v>1</v>
      </c>
      <c r="F140" s="87">
        <v>4.5</v>
      </c>
      <c r="G140">
        <v>22</v>
      </c>
      <c r="H140">
        <v>1</v>
      </c>
      <c r="I140" s="25">
        <v>1.5489999999999999</v>
      </c>
      <c r="J140" s="25">
        <v>0.04</v>
      </c>
      <c r="K140" s="25" t="s">
        <v>542</v>
      </c>
      <c r="L140" s="25">
        <v>8.7084010000000003</v>
      </c>
      <c r="M140">
        <v>22</v>
      </c>
      <c r="N140">
        <v>1</v>
      </c>
      <c r="O140" s="25">
        <v>1.5489999999999999</v>
      </c>
      <c r="P140" s="25">
        <v>0.04</v>
      </c>
      <c r="Q140" t="s">
        <v>542</v>
      </c>
      <c r="R140" s="25">
        <v>8.7084010000000003</v>
      </c>
      <c r="S140">
        <v>22</v>
      </c>
      <c r="T140">
        <v>1</v>
      </c>
      <c r="U140" s="25">
        <v>2.056</v>
      </c>
      <c r="V140" s="25">
        <v>1</v>
      </c>
      <c r="W140" s="25" t="s">
        <v>542</v>
      </c>
      <c r="X140">
        <v>5.9731359999999993</v>
      </c>
      <c r="Y140">
        <v>22</v>
      </c>
      <c r="Z140">
        <v>1</v>
      </c>
      <c r="AA140" s="25">
        <v>2</v>
      </c>
      <c r="AB140" s="25">
        <v>1</v>
      </c>
      <c r="AC140" t="s">
        <v>542</v>
      </c>
      <c r="AD140" s="25">
        <v>6.25</v>
      </c>
      <c r="AE140">
        <v>22</v>
      </c>
      <c r="AF140">
        <v>1</v>
      </c>
      <c r="AG140" s="25">
        <v>2</v>
      </c>
      <c r="AH140" s="25">
        <v>2E-3</v>
      </c>
      <c r="AI140" s="25" t="s">
        <v>542</v>
      </c>
      <c r="AJ140">
        <v>6.25</v>
      </c>
    </row>
    <row r="141" spans="1:36" ht="25.5">
      <c r="A141" s="17" t="s">
        <v>154</v>
      </c>
      <c r="B141">
        <v>22</v>
      </c>
      <c r="C141">
        <v>0</v>
      </c>
      <c r="D141">
        <v>22</v>
      </c>
      <c r="E141">
        <v>0</v>
      </c>
      <c r="F141" s="87">
        <v>4</v>
      </c>
      <c r="G141">
        <v>22</v>
      </c>
      <c r="H141">
        <v>0</v>
      </c>
      <c r="I141" s="25">
        <v>4.2999999999999997E-2</v>
      </c>
      <c r="J141" s="25">
        <v>0.45</v>
      </c>
      <c r="K141" s="25" t="s">
        <v>548</v>
      </c>
      <c r="L141" s="25">
        <v>15.657848999999999</v>
      </c>
      <c r="M141">
        <v>22</v>
      </c>
      <c r="N141">
        <v>0</v>
      </c>
      <c r="O141" s="25">
        <v>4.3999999999999997E-2</v>
      </c>
      <c r="P141" s="25">
        <v>0.4</v>
      </c>
      <c r="Q141" t="s">
        <v>548</v>
      </c>
      <c r="R141" s="25">
        <v>15.649936</v>
      </c>
      <c r="S141">
        <v>22</v>
      </c>
      <c r="T141">
        <v>0</v>
      </c>
      <c r="U141" s="25">
        <v>0.44700000000000001</v>
      </c>
      <c r="V141" s="25">
        <v>0.45</v>
      </c>
      <c r="W141" t="s">
        <v>548</v>
      </c>
      <c r="X141">
        <v>12.623809</v>
      </c>
      <c r="Y141">
        <v>22</v>
      </c>
      <c r="Z141">
        <v>0</v>
      </c>
      <c r="AA141" s="25">
        <v>2</v>
      </c>
      <c r="AB141" s="25">
        <v>1</v>
      </c>
      <c r="AC141" t="s">
        <v>542</v>
      </c>
      <c r="AD141" s="25">
        <v>4</v>
      </c>
      <c r="AE141">
        <v>22</v>
      </c>
      <c r="AF141">
        <v>0</v>
      </c>
      <c r="AG141" s="25">
        <v>1.5</v>
      </c>
      <c r="AH141" s="25">
        <v>1</v>
      </c>
      <c r="AI141" s="25" t="s">
        <v>542</v>
      </c>
      <c r="AJ141">
        <v>6.25</v>
      </c>
    </row>
    <row r="142" spans="1:36" ht="25.5">
      <c r="A142" s="15" t="s">
        <v>213</v>
      </c>
      <c r="B142">
        <v>22</v>
      </c>
      <c r="C142">
        <v>1</v>
      </c>
      <c r="D142">
        <v>22</v>
      </c>
      <c r="E142">
        <v>1</v>
      </c>
      <c r="F142" s="87">
        <v>3.5</v>
      </c>
      <c r="G142">
        <v>22</v>
      </c>
      <c r="H142">
        <v>1</v>
      </c>
      <c r="I142" s="25">
        <v>1.5489999999999999</v>
      </c>
      <c r="J142" s="25">
        <v>0.04</v>
      </c>
      <c r="K142" s="25" t="s">
        <v>542</v>
      </c>
      <c r="L142" s="25">
        <v>3.8064010000000001</v>
      </c>
      <c r="M142">
        <v>22</v>
      </c>
      <c r="N142">
        <v>1</v>
      </c>
      <c r="O142" s="25">
        <v>1.5489999999999999</v>
      </c>
      <c r="P142" s="25">
        <v>0.04</v>
      </c>
      <c r="Q142" t="s">
        <v>542</v>
      </c>
      <c r="R142" s="25">
        <v>3.8064010000000001</v>
      </c>
      <c r="S142">
        <v>22</v>
      </c>
      <c r="T142">
        <v>1</v>
      </c>
      <c r="U142" s="25">
        <v>2.056</v>
      </c>
      <c r="V142" s="25">
        <v>1</v>
      </c>
      <c r="W142" s="25" t="s">
        <v>542</v>
      </c>
      <c r="X142">
        <v>2.0851359999999999</v>
      </c>
      <c r="Y142">
        <v>22</v>
      </c>
      <c r="Z142">
        <v>1</v>
      </c>
      <c r="AA142" s="25">
        <v>2</v>
      </c>
      <c r="AB142" s="25">
        <v>1</v>
      </c>
      <c r="AC142" t="s">
        <v>542</v>
      </c>
      <c r="AD142" s="25">
        <v>2.25</v>
      </c>
      <c r="AE142">
        <v>22</v>
      </c>
      <c r="AF142">
        <v>1</v>
      </c>
      <c r="AG142" s="25">
        <v>2</v>
      </c>
      <c r="AH142" s="25">
        <v>2E-3</v>
      </c>
      <c r="AI142" s="25" t="s">
        <v>542</v>
      </c>
      <c r="AJ142">
        <v>2.25</v>
      </c>
    </row>
    <row r="143" spans="1:36" ht="25.5">
      <c r="A143" s="17" t="s">
        <v>230</v>
      </c>
      <c r="B143">
        <v>22</v>
      </c>
      <c r="C143">
        <v>1</v>
      </c>
      <c r="D143">
        <v>22</v>
      </c>
      <c r="E143">
        <v>1</v>
      </c>
      <c r="F143" s="87">
        <v>3</v>
      </c>
      <c r="G143">
        <v>22</v>
      </c>
      <c r="H143">
        <v>1</v>
      </c>
      <c r="I143" s="25">
        <v>1.5489999999999999</v>
      </c>
      <c r="J143" s="25">
        <v>0.04</v>
      </c>
      <c r="K143" s="25" t="s">
        <v>542</v>
      </c>
      <c r="L143" s="25">
        <v>2.1054010000000001</v>
      </c>
      <c r="M143">
        <v>22</v>
      </c>
      <c r="N143">
        <v>1</v>
      </c>
      <c r="O143" s="25">
        <v>1.5489999999999999</v>
      </c>
      <c r="P143" s="25">
        <v>0.04</v>
      </c>
      <c r="Q143" t="s">
        <v>542</v>
      </c>
      <c r="R143" s="25">
        <v>2.1054010000000001</v>
      </c>
      <c r="S143">
        <v>22</v>
      </c>
      <c r="T143">
        <v>1</v>
      </c>
      <c r="U143" s="25">
        <v>2.056</v>
      </c>
      <c r="V143" s="25">
        <v>1</v>
      </c>
      <c r="W143" s="25" t="s">
        <v>542</v>
      </c>
      <c r="X143">
        <v>0.89113599999999993</v>
      </c>
      <c r="Y143">
        <v>22</v>
      </c>
      <c r="Z143">
        <v>1</v>
      </c>
      <c r="AA143" s="25">
        <v>2</v>
      </c>
      <c r="AB143" s="25">
        <v>1</v>
      </c>
      <c r="AC143" t="s">
        <v>542</v>
      </c>
      <c r="AD143" s="25">
        <v>1</v>
      </c>
      <c r="AE143">
        <v>22</v>
      </c>
      <c r="AF143">
        <v>1</v>
      </c>
      <c r="AG143" s="25">
        <v>2</v>
      </c>
      <c r="AH143" s="25">
        <v>2E-3</v>
      </c>
      <c r="AI143" s="25" t="s">
        <v>542</v>
      </c>
      <c r="AJ143">
        <v>1</v>
      </c>
    </row>
    <row r="144" spans="1:36" ht="25.5">
      <c r="A144" s="17" t="s">
        <v>260</v>
      </c>
      <c r="B144">
        <v>22</v>
      </c>
      <c r="C144">
        <v>1</v>
      </c>
      <c r="D144">
        <v>22</v>
      </c>
      <c r="E144">
        <v>1</v>
      </c>
      <c r="F144" s="87">
        <v>3.75</v>
      </c>
      <c r="G144">
        <v>22</v>
      </c>
      <c r="H144">
        <v>1</v>
      </c>
      <c r="I144" s="25">
        <v>1.5489999999999999</v>
      </c>
      <c r="J144" s="25">
        <v>0.04</v>
      </c>
      <c r="K144" s="25" t="s">
        <v>542</v>
      </c>
      <c r="L144" s="25">
        <v>4.8444010000000004</v>
      </c>
      <c r="M144">
        <v>22</v>
      </c>
      <c r="N144">
        <v>1</v>
      </c>
      <c r="O144" s="25">
        <v>1.5489999999999999</v>
      </c>
      <c r="P144" s="25">
        <v>0.04</v>
      </c>
      <c r="Q144" t="s">
        <v>542</v>
      </c>
      <c r="R144" s="25">
        <v>4.8444010000000004</v>
      </c>
      <c r="S144">
        <v>22</v>
      </c>
      <c r="T144">
        <v>1</v>
      </c>
      <c r="U144" s="25">
        <v>2.056</v>
      </c>
      <c r="V144" s="25">
        <v>1</v>
      </c>
      <c r="W144" s="25" t="s">
        <v>542</v>
      </c>
      <c r="X144">
        <v>2.8696359999999999</v>
      </c>
      <c r="Y144">
        <v>22</v>
      </c>
      <c r="Z144">
        <v>1</v>
      </c>
      <c r="AA144" s="25">
        <v>2</v>
      </c>
      <c r="AB144" s="25">
        <v>1</v>
      </c>
      <c r="AC144" t="s">
        <v>542</v>
      </c>
      <c r="AD144" s="25">
        <v>3.0625</v>
      </c>
      <c r="AE144">
        <v>22</v>
      </c>
      <c r="AF144">
        <v>1</v>
      </c>
      <c r="AG144" s="25">
        <v>2</v>
      </c>
      <c r="AH144" s="25">
        <v>2E-3</v>
      </c>
      <c r="AI144" s="25" t="s">
        <v>542</v>
      </c>
      <c r="AJ144">
        <v>3.0625</v>
      </c>
    </row>
    <row r="145" spans="1:36" ht="25.5">
      <c r="A145" s="18" t="s">
        <v>270</v>
      </c>
      <c r="B145">
        <v>22</v>
      </c>
      <c r="C145">
        <v>1</v>
      </c>
      <c r="D145">
        <v>22</v>
      </c>
      <c r="E145">
        <v>1</v>
      </c>
      <c r="F145" s="87">
        <v>1.75</v>
      </c>
      <c r="G145">
        <v>22</v>
      </c>
      <c r="H145">
        <v>1</v>
      </c>
      <c r="I145" s="25">
        <v>1.5489999999999999</v>
      </c>
      <c r="J145" s="25">
        <v>0.04</v>
      </c>
      <c r="K145" s="25" t="s">
        <v>542</v>
      </c>
      <c r="L145" s="25">
        <v>4.0401000000000027E-2</v>
      </c>
      <c r="M145">
        <v>22</v>
      </c>
      <c r="N145">
        <v>1</v>
      </c>
      <c r="O145" s="25">
        <v>1.5489999999999999</v>
      </c>
      <c r="P145" s="25">
        <v>0.04</v>
      </c>
      <c r="Q145" t="s">
        <v>542</v>
      </c>
      <c r="R145" s="25">
        <v>4.0401000000000027E-2</v>
      </c>
      <c r="S145">
        <v>22</v>
      </c>
      <c r="T145">
        <v>1</v>
      </c>
      <c r="U145" s="25">
        <v>2.056</v>
      </c>
      <c r="V145" s="25">
        <v>1</v>
      </c>
      <c r="W145" s="25" t="s">
        <v>542</v>
      </c>
      <c r="X145">
        <v>9.3636000000000025E-2</v>
      </c>
      <c r="Y145">
        <v>22</v>
      </c>
      <c r="Z145">
        <v>1</v>
      </c>
      <c r="AA145" s="25">
        <v>2</v>
      </c>
      <c r="AB145" s="25">
        <v>1</v>
      </c>
      <c r="AC145" t="s">
        <v>542</v>
      </c>
      <c r="AD145" s="25">
        <v>6.25E-2</v>
      </c>
      <c r="AE145">
        <v>22</v>
      </c>
      <c r="AF145">
        <v>1</v>
      </c>
      <c r="AG145" s="25">
        <v>2</v>
      </c>
      <c r="AH145" s="25">
        <v>2E-3</v>
      </c>
      <c r="AI145" s="25" t="s">
        <v>542</v>
      </c>
      <c r="AJ145">
        <v>6.25E-2</v>
      </c>
    </row>
    <row r="146" spans="1:36" ht="25.5">
      <c r="A146" s="18" t="s">
        <v>122</v>
      </c>
      <c r="B146">
        <v>23</v>
      </c>
      <c r="C146">
        <v>1</v>
      </c>
      <c r="D146">
        <v>23</v>
      </c>
      <c r="E146">
        <v>1</v>
      </c>
      <c r="F146" s="87">
        <v>3.25</v>
      </c>
      <c r="G146">
        <v>23</v>
      </c>
      <c r="H146">
        <v>1</v>
      </c>
      <c r="I146" s="25">
        <v>1.5489999999999999</v>
      </c>
      <c r="J146" s="25">
        <v>0.04</v>
      </c>
      <c r="K146" s="25" t="s">
        <v>542</v>
      </c>
      <c r="L146" s="25">
        <v>2.8934010000000003</v>
      </c>
      <c r="M146">
        <v>23</v>
      </c>
      <c r="N146">
        <v>1</v>
      </c>
      <c r="O146" s="25">
        <v>1.5489999999999999</v>
      </c>
      <c r="P146" s="25">
        <v>0.04</v>
      </c>
      <c r="Q146" t="s">
        <v>542</v>
      </c>
      <c r="R146" s="25">
        <v>2.8934010000000003</v>
      </c>
      <c r="S146">
        <v>23</v>
      </c>
      <c r="T146">
        <v>1</v>
      </c>
      <c r="U146" s="25">
        <v>2.956</v>
      </c>
      <c r="V146" s="25">
        <v>1</v>
      </c>
      <c r="W146" s="25" t="s">
        <v>542</v>
      </c>
      <c r="X146">
        <v>8.6436000000000027E-2</v>
      </c>
      <c r="Y146">
        <v>23</v>
      </c>
      <c r="Z146">
        <v>1</v>
      </c>
      <c r="AA146" s="25">
        <v>2</v>
      </c>
      <c r="AB146" s="25">
        <v>1</v>
      </c>
      <c r="AC146" t="s">
        <v>542</v>
      </c>
      <c r="AD146" s="25">
        <v>1.5625</v>
      </c>
      <c r="AE146">
        <v>23</v>
      </c>
      <c r="AF146">
        <v>1</v>
      </c>
      <c r="AG146" s="25">
        <v>2</v>
      </c>
      <c r="AH146" s="25">
        <v>2E-3</v>
      </c>
      <c r="AI146" s="25" t="s">
        <v>542</v>
      </c>
      <c r="AJ146">
        <v>1.5625</v>
      </c>
    </row>
    <row r="147" spans="1:36" ht="25.5">
      <c r="A147" s="18" t="s">
        <v>147</v>
      </c>
      <c r="B147">
        <v>23</v>
      </c>
      <c r="C147">
        <v>0</v>
      </c>
      <c r="D147">
        <v>23</v>
      </c>
      <c r="E147">
        <v>0</v>
      </c>
      <c r="F147" s="87">
        <v>3.25</v>
      </c>
      <c r="G147">
        <v>23</v>
      </c>
      <c r="H147">
        <v>0</v>
      </c>
      <c r="I147" s="25">
        <v>4.2999999999999997E-2</v>
      </c>
      <c r="J147" s="25">
        <v>0.45</v>
      </c>
      <c r="K147" s="25" t="s">
        <v>548</v>
      </c>
      <c r="L147" s="25">
        <v>10.284848999999999</v>
      </c>
      <c r="M147">
        <v>23</v>
      </c>
      <c r="N147">
        <v>0</v>
      </c>
      <c r="O147" s="25">
        <v>0.04</v>
      </c>
      <c r="P147" s="25">
        <v>0.6</v>
      </c>
      <c r="Q147" t="s">
        <v>548</v>
      </c>
      <c r="R147" s="25">
        <v>10.3041</v>
      </c>
      <c r="S147">
        <v>23</v>
      </c>
      <c r="T147">
        <v>0</v>
      </c>
      <c r="U147" s="25">
        <v>0.44700000000000001</v>
      </c>
      <c r="V147" s="25">
        <v>0.45</v>
      </c>
      <c r="W147" s="25" t="s">
        <v>548</v>
      </c>
      <c r="X147">
        <v>7.8568089999999993</v>
      </c>
      <c r="Y147">
        <v>23</v>
      </c>
      <c r="Z147">
        <v>0</v>
      </c>
      <c r="AA147" s="25">
        <v>2</v>
      </c>
      <c r="AB147" s="25">
        <v>1</v>
      </c>
      <c r="AC147" t="s">
        <v>542</v>
      </c>
      <c r="AD147" s="25">
        <v>1.5625</v>
      </c>
      <c r="AE147">
        <v>23</v>
      </c>
      <c r="AF147">
        <v>0</v>
      </c>
      <c r="AG147" s="25">
        <v>1.5</v>
      </c>
      <c r="AH147" s="25">
        <v>1</v>
      </c>
      <c r="AI147" s="25" t="s">
        <v>542</v>
      </c>
      <c r="AJ147">
        <v>3.0625</v>
      </c>
    </row>
    <row r="148" spans="1:36" ht="25.5">
      <c r="A148" s="15" t="s">
        <v>169</v>
      </c>
      <c r="B148">
        <v>23</v>
      </c>
      <c r="C148">
        <v>3</v>
      </c>
      <c r="D148">
        <v>23</v>
      </c>
      <c r="E148">
        <v>3</v>
      </c>
      <c r="F148" s="87">
        <v>2.5</v>
      </c>
      <c r="G148">
        <v>23</v>
      </c>
      <c r="H148">
        <v>3</v>
      </c>
      <c r="I148" s="25">
        <v>1.5329999999999999</v>
      </c>
      <c r="J148" s="25">
        <v>1</v>
      </c>
      <c r="K148" s="25" t="s">
        <v>542</v>
      </c>
      <c r="L148" s="25">
        <v>0.93508900000000017</v>
      </c>
      <c r="M148">
        <v>23</v>
      </c>
      <c r="N148">
        <v>3</v>
      </c>
      <c r="O148" s="25">
        <v>1.5369999999999999</v>
      </c>
      <c r="P148" s="25">
        <v>0.6</v>
      </c>
      <c r="Q148" t="s">
        <v>542</v>
      </c>
      <c r="R148" s="25">
        <v>0.92736900000000011</v>
      </c>
      <c r="S148">
        <v>23</v>
      </c>
      <c r="T148">
        <v>3</v>
      </c>
      <c r="U148" s="25">
        <v>5.1669999999999998</v>
      </c>
      <c r="V148" s="25">
        <v>1</v>
      </c>
      <c r="W148" s="25" t="s">
        <v>549</v>
      </c>
      <c r="X148">
        <v>7.1128889999999991</v>
      </c>
      <c r="Y148">
        <v>23</v>
      </c>
      <c r="Z148">
        <v>3</v>
      </c>
      <c r="AA148" s="25">
        <v>3.5</v>
      </c>
      <c r="AB148" s="25">
        <v>1</v>
      </c>
      <c r="AC148" t="s">
        <v>542</v>
      </c>
      <c r="AD148" s="25">
        <v>1</v>
      </c>
      <c r="AE148">
        <v>23</v>
      </c>
      <c r="AF148">
        <v>3</v>
      </c>
      <c r="AG148" s="25">
        <v>5.5</v>
      </c>
      <c r="AH148" s="25">
        <v>2E-3</v>
      </c>
      <c r="AI148" s="25" t="s">
        <v>549</v>
      </c>
      <c r="AJ148">
        <v>9</v>
      </c>
    </row>
    <row r="149" spans="1:36" ht="25.5">
      <c r="A149" s="15" t="s">
        <v>179</v>
      </c>
      <c r="B149">
        <v>23</v>
      </c>
      <c r="C149">
        <v>1</v>
      </c>
      <c r="D149">
        <v>23</v>
      </c>
      <c r="E149">
        <v>1</v>
      </c>
      <c r="F149" s="87">
        <v>4.5</v>
      </c>
      <c r="G149">
        <v>23</v>
      </c>
      <c r="H149">
        <v>1</v>
      </c>
      <c r="I149" s="25">
        <v>1.5489999999999999</v>
      </c>
      <c r="J149" s="25">
        <v>0.04</v>
      </c>
      <c r="K149" s="25" t="s">
        <v>542</v>
      </c>
      <c r="L149" s="25">
        <v>8.7084010000000003</v>
      </c>
      <c r="M149">
        <v>23</v>
      </c>
      <c r="N149">
        <v>1</v>
      </c>
      <c r="O149" s="25">
        <v>1.5489999999999999</v>
      </c>
      <c r="P149" s="25">
        <v>0.04</v>
      </c>
      <c r="Q149" t="s">
        <v>542</v>
      </c>
      <c r="R149" s="25">
        <v>8.7084010000000003</v>
      </c>
      <c r="S149">
        <v>23</v>
      </c>
      <c r="T149">
        <v>1</v>
      </c>
      <c r="U149" s="25">
        <v>2.956</v>
      </c>
      <c r="V149" s="25">
        <v>1</v>
      </c>
      <c r="W149" s="25" t="s">
        <v>542</v>
      </c>
      <c r="X149">
        <v>2.3839360000000003</v>
      </c>
      <c r="Y149">
        <v>23</v>
      </c>
      <c r="Z149">
        <v>1</v>
      </c>
      <c r="AA149" s="25">
        <v>2</v>
      </c>
      <c r="AB149" s="25">
        <v>1</v>
      </c>
      <c r="AC149" t="s">
        <v>542</v>
      </c>
      <c r="AD149" s="25">
        <v>6.25</v>
      </c>
      <c r="AE149">
        <v>23</v>
      </c>
      <c r="AF149">
        <v>1</v>
      </c>
      <c r="AG149" s="25">
        <v>2</v>
      </c>
      <c r="AH149" s="25">
        <v>2E-3</v>
      </c>
      <c r="AI149" s="25" t="s">
        <v>542</v>
      </c>
      <c r="AJ149">
        <v>6.25</v>
      </c>
    </row>
    <row r="150" spans="1:36" ht="25.5">
      <c r="A150" s="17" t="s">
        <v>180</v>
      </c>
      <c r="B150">
        <v>23</v>
      </c>
      <c r="C150">
        <v>1</v>
      </c>
      <c r="D150">
        <v>23</v>
      </c>
      <c r="E150">
        <v>1</v>
      </c>
      <c r="F150" s="87">
        <v>5</v>
      </c>
      <c r="G150">
        <v>23</v>
      </c>
      <c r="H150">
        <v>1</v>
      </c>
      <c r="I150" s="25">
        <v>1.5489999999999999</v>
      </c>
      <c r="J150" s="25">
        <v>0.04</v>
      </c>
      <c r="K150" s="25" t="s">
        <v>542</v>
      </c>
      <c r="L150" s="25">
        <v>11.909401000000001</v>
      </c>
      <c r="M150">
        <v>23</v>
      </c>
      <c r="N150">
        <v>1</v>
      </c>
      <c r="O150" s="25">
        <v>1.5489999999999999</v>
      </c>
      <c r="P150" s="25">
        <v>0.04</v>
      </c>
      <c r="Q150" t="s">
        <v>542</v>
      </c>
      <c r="R150" s="25">
        <v>11.909401000000001</v>
      </c>
      <c r="S150">
        <v>23</v>
      </c>
      <c r="T150">
        <v>1</v>
      </c>
      <c r="U150" s="25">
        <v>2.956</v>
      </c>
      <c r="V150" s="25">
        <v>1</v>
      </c>
      <c r="W150" s="25" t="s">
        <v>542</v>
      </c>
      <c r="X150">
        <v>4.1779359999999999</v>
      </c>
      <c r="Y150">
        <v>23</v>
      </c>
      <c r="Z150">
        <v>1</v>
      </c>
      <c r="AA150" s="25">
        <v>2</v>
      </c>
      <c r="AB150" s="25">
        <v>1</v>
      </c>
      <c r="AC150" t="s">
        <v>542</v>
      </c>
      <c r="AD150" s="25">
        <v>9</v>
      </c>
      <c r="AE150">
        <v>23</v>
      </c>
      <c r="AF150">
        <v>1</v>
      </c>
      <c r="AG150" s="25">
        <v>2</v>
      </c>
      <c r="AH150" s="25">
        <v>2E-3</v>
      </c>
      <c r="AI150" s="25" t="s">
        <v>542</v>
      </c>
      <c r="AJ150">
        <v>9</v>
      </c>
    </row>
    <row r="151" spans="1:36" ht="25.5">
      <c r="A151" s="17" t="s">
        <v>236</v>
      </c>
      <c r="B151">
        <v>23</v>
      </c>
      <c r="C151">
        <v>1</v>
      </c>
      <c r="D151">
        <v>23</v>
      </c>
      <c r="E151">
        <v>1</v>
      </c>
      <c r="F151" s="87">
        <v>1.75</v>
      </c>
      <c r="G151">
        <v>23</v>
      </c>
      <c r="H151">
        <v>1</v>
      </c>
      <c r="I151" s="25">
        <v>1.5489999999999999</v>
      </c>
      <c r="J151" s="25">
        <v>0.04</v>
      </c>
      <c r="K151" s="25" t="s">
        <v>542</v>
      </c>
      <c r="L151" s="25">
        <v>4.0401000000000027E-2</v>
      </c>
      <c r="M151">
        <v>23</v>
      </c>
      <c r="N151">
        <v>1</v>
      </c>
      <c r="O151" s="25">
        <v>1.5489999999999999</v>
      </c>
      <c r="P151" s="25">
        <v>0.04</v>
      </c>
      <c r="Q151" t="s">
        <v>542</v>
      </c>
      <c r="R151" s="25">
        <v>4.0401000000000027E-2</v>
      </c>
      <c r="S151">
        <v>23</v>
      </c>
      <c r="T151">
        <v>1</v>
      </c>
      <c r="U151" s="25">
        <v>2.956</v>
      </c>
      <c r="V151" s="25">
        <v>1</v>
      </c>
      <c r="W151" s="25" t="s">
        <v>542</v>
      </c>
      <c r="X151">
        <v>1.4544359999999998</v>
      </c>
      <c r="Y151">
        <v>23</v>
      </c>
      <c r="Z151">
        <v>1</v>
      </c>
      <c r="AA151" s="25">
        <v>2</v>
      </c>
      <c r="AB151" s="25">
        <v>1</v>
      </c>
      <c r="AC151" t="s">
        <v>542</v>
      </c>
      <c r="AD151" s="25">
        <v>6.25E-2</v>
      </c>
      <c r="AE151">
        <v>23</v>
      </c>
      <c r="AF151">
        <v>1</v>
      </c>
      <c r="AG151" s="25">
        <v>2</v>
      </c>
      <c r="AH151" s="25">
        <v>2E-3</v>
      </c>
      <c r="AI151" s="25" t="s">
        <v>542</v>
      </c>
      <c r="AJ151">
        <v>6.25E-2</v>
      </c>
    </row>
    <row r="152" spans="1:36" ht="25.5">
      <c r="A152" s="15" t="s">
        <v>279</v>
      </c>
      <c r="B152">
        <v>23</v>
      </c>
      <c r="C152">
        <v>0</v>
      </c>
      <c r="D152">
        <v>23</v>
      </c>
      <c r="E152">
        <v>0</v>
      </c>
      <c r="F152" s="87">
        <v>4</v>
      </c>
      <c r="G152">
        <v>23</v>
      </c>
      <c r="H152">
        <v>0</v>
      </c>
      <c r="I152" s="25">
        <v>4.2999999999999997E-2</v>
      </c>
      <c r="J152" s="25">
        <v>0.45</v>
      </c>
      <c r="K152" s="25" t="s">
        <v>548</v>
      </c>
      <c r="L152" s="25">
        <v>15.657848999999999</v>
      </c>
      <c r="M152">
        <v>23</v>
      </c>
      <c r="N152">
        <v>0</v>
      </c>
      <c r="O152" s="25">
        <v>0.04</v>
      </c>
      <c r="P152" s="25">
        <v>0.6</v>
      </c>
      <c r="Q152" t="s">
        <v>548</v>
      </c>
      <c r="R152" s="25">
        <v>15.6816</v>
      </c>
      <c r="S152">
        <v>23</v>
      </c>
      <c r="T152">
        <v>0</v>
      </c>
      <c r="U152" s="25">
        <v>0.44700000000000001</v>
      </c>
      <c r="V152" s="25">
        <v>0.45</v>
      </c>
      <c r="W152" s="25" t="s">
        <v>548</v>
      </c>
      <c r="X152">
        <v>12.623809</v>
      </c>
      <c r="Y152">
        <v>23</v>
      </c>
      <c r="Z152">
        <v>0</v>
      </c>
      <c r="AA152" s="25">
        <v>2</v>
      </c>
      <c r="AB152" s="25">
        <v>1</v>
      </c>
      <c r="AC152" t="s">
        <v>542</v>
      </c>
      <c r="AD152" s="25">
        <v>4</v>
      </c>
      <c r="AE152">
        <v>23</v>
      </c>
      <c r="AF152">
        <v>0</v>
      </c>
      <c r="AG152" s="25">
        <v>1.5</v>
      </c>
      <c r="AH152" s="25">
        <v>1</v>
      </c>
      <c r="AI152" s="25" t="s">
        <v>542</v>
      </c>
      <c r="AJ152">
        <v>6.25</v>
      </c>
    </row>
    <row r="153" spans="1:36" ht="25.5">
      <c r="A153" s="15" t="s">
        <v>2</v>
      </c>
      <c r="B153" s="41">
        <v>24</v>
      </c>
      <c r="C153" s="41">
        <v>1</v>
      </c>
      <c r="D153">
        <v>24</v>
      </c>
      <c r="E153">
        <v>1</v>
      </c>
      <c r="F153" s="87">
        <v>3</v>
      </c>
      <c r="G153" s="41">
        <v>24</v>
      </c>
      <c r="H153" s="41">
        <v>1</v>
      </c>
      <c r="I153" s="25">
        <v>1.5489999999999999</v>
      </c>
      <c r="J153" s="25">
        <v>0.04</v>
      </c>
      <c r="K153" s="25" t="s">
        <v>542</v>
      </c>
      <c r="L153" s="25">
        <v>2.1054010000000001</v>
      </c>
      <c r="M153" s="41">
        <v>24</v>
      </c>
      <c r="N153" s="41">
        <v>1</v>
      </c>
      <c r="O153" s="25">
        <v>1.5489999999999999</v>
      </c>
      <c r="P153" s="25">
        <v>0.04</v>
      </c>
      <c r="Q153" t="s">
        <v>542</v>
      </c>
      <c r="R153" s="25">
        <v>2.1054010000000001</v>
      </c>
      <c r="S153" s="41">
        <v>24</v>
      </c>
      <c r="T153" s="41">
        <v>1</v>
      </c>
      <c r="U153" s="25">
        <v>2.056</v>
      </c>
      <c r="V153" s="25">
        <v>1</v>
      </c>
      <c r="W153" s="25" t="s">
        <v>542</v>
      </c>
      <c r="X153">
        <v>0.89113599999999993</v>
      </c>
      <c r="Y153" s="41">
        <v>24</v>
      </c>
      <c r="Z153" s="41">
        <v>1</v>
      </c>
      <c r="AA153" s="25">
        <v>2</v>
      </c>
      <c r="AB153" s="25">
        <v>1</v>
      </c>
      <c r="AC153" t="s">
        <v>542</v>
      </c>
      <c r="AD153" s="25">
        <v>1</v>
      </c>
      <c r="AE153" s="41">
        <v>24</v>
      </c>
      <c r="AF153" s="41">
        <v>1</v>
      </c>
      <c r="AG153" s="25">
        <v>2</v>
      </c>
      <c r="AH153" s="25">
        <v>2E-3</v>
      </c>
      <c r="AI153" s="25" t="s">
        <v>542</v>
      </c>
      <c r="AJ153">
        <v>1</v>
      </c>
    </row>
    <row r="154" spans="1:36" ht="25.5">
      <c r="A154" s="15" t="s">
        <v>58</v>
      </c>
      <c r="B154" s="41">
        <v>24</v>
      </c>
      <c r="C154" s="41">
        <v>1</v>
      </c>
      <c r="D154">
        <v>24</v>
      </c>
      <c r="E154">
        <v>1</v>
      </c>
      <c r="F154" s="87">
        <v>3.5</v>
      </c>
      <c r="G154" s="41">
        <v>24</v>
      </c>
      <c r="H154" s="41">
        <v>1</v>
      </c>
      <c r="I154" s="25">
        <v>1.5489999999999999</v>
      </c>
      <c r="J154" s="25">
        <v>0.04</v>
      </c>
      <c r="K154" s="25" t="s">
        <v>542</v>
      </c>
      <c r="L154" s="25">
        <v>3.8064010000000001</v>
      </c>
      <c r="M154" s="41">
        <v>24</v>
      </c>
      <c r="N154" s="41">
        <v>1</v>
      </c>
      <c r="O154" s="25">
        <v>1.5489999999999999</v>
      </c>
      <c r="P154" s="25">
        <v>0.04</v>
      </c>
      <c r="Q154" t="s">
        <v>542</v>
      </c>
      <c r="R154" s="25">
        <v>3.8064010000000001</v>
      </c>
      <c r="S154" s="41">
        <v>24</v>
      </c>
      <c r="T154" s="41">
        <v>1</v>
      </c>
      <c r="U154" s="25">
        <v>2.056</v>
      </c>
      <c r="V154" s="25">
        <v>1</v>
      </c>
      <c r="W154" s="25" t="s">
        <v>542</v>
      </c>
      <c r="X154">
        <v>2.0851359999999999</v>
      </c>
      <c r="Y154" s="41">
        <v>24</v>
      </c>
      <c r="Z154" s="41">
        <v>1</v>
      </c>
      <c r="AA154" s="25">
        <v>2</v>
      </c>
      <c r="AB154" s="25">
        <v>1</v>
      </c>
      <c r="AC154" t="s">
        <v>542</v>
      </c>
      <c r="AD154" s="25">
        <v>2.25</v>
      </c>
      <c r="AE154" s="41">
        <v>24</v>
      </c>
      <c r="AF154" s="41">
        <v>1</v>
      </c>
      <c r="AG154" s="25">
        <v>2</v>
      </c>
      <c r="AH154" s="25">
        <v>2E-3</v>
      </c>
      <c r="AI154" s="25" t="s">
        <v>542</v>
      </c>
      <c r="AJ154">
        <v>2.25</v>
      </c>
    </row>
    <row r="155" spans="1:36" ht="25.5">
      <c r="A155" s="17" t="s">
        <v>106</v>
      </c>
      <c r="B155" s="41">
        <v>24</v>
      </c>
      <c r="C155" s="41">
        <v>1</v>
      </c>
      <c r="D155">
        <v>24</v>
      </c>
      <c r="E155">
        <v>1</v>
      </c>
      <c r="F155" s="87">
        <v>5</v>
      </c>
      <c r="G155" s="41">
        <v>24</v>
      </c>
      <c r="H155" s="41">
        <v>1</v>
      </c>
      <c r="I155" s="25">
        <v>1.5489999999999999</v>
      </c>
      <c r="J155" s="25">
        <v>0.04</v>
      </c>
      <c r="K155" s="25" t="s">
        <v>542</v>
      </c>
      <c r="L155" s="25">
        <v>11.909401000000001</v>
      </c>
      <c r="M155" s="41">
        <v>24</v>
      </c>
      <c r="N155" s="41">
        <v>1</v>
      </c>
      <c r="O155" s="25">
        <v>1.5489999999999999</v>
      </c>
      <c r="P155" s="25">
        <v>0.04</v>
      </c>
      <c r="Q155" t="s">
        <v>542</v>
      </c>
      <c r="R155" s="25">
        <v>11.909401000000001</v>
      </c>
      <c r="S155" s="41">
        <v>24</v>
      </c>
      <c r="T155" s="41">
        <v>1</v>
      </c>
      <c r="U155" s="25">
        <v>2.056</v>
      </c>
      <c r="V155" s="25">
        <v>1</v>
      </c>
      <c r="W155" s="25" t="s">
        <v>542</v>
      </c>
      <c r="X155">
        <v>8.6671359999999993</v>
      </c>
      <c r="Y155" s="41">
        <v>24</v>
      </c>
      <c r="Z155" s="41">
        <v>1</v>
      </c>
      <c r="AA155" s="25">
        <v>2</v>
      </c>
      <c r="AB155" s="25">
        <v>1</v>
      </c>
      <c r="AC155" t="s">
        <v>542</v>
      </c>
      <c r="AD155" s="25">
        <v>9</v>
      </c>
      <c r="AE155" s="41">
        <v>24</v>
      </c>
      <c r="AF155" s="41">
        <v>1</v>
      </c>
      <c r="AG155" s="25">
        <v>2</v>
      </c>
      <c r="AH155" s="25">
        <v>2E-3</v>
      </c>
      <c r="AI155" s="25" t="s">
        <v>542</v>
      </c>
      <c r="AJ155">
        <v>9</v>
      </c>
    </row>
    <row r="156" spans="1:36" ht="25.5">
      <c r="A156" s="15" t="s">
        <v>141</v>
      </c>
      <c r="B156">
        <v>24</v>
      </c>
      <c r="C156">
        <v>1</v>
      </c>
      <c r="D156">
        <v>24</v>
      </c>
      <c r="E156">
        <v>1</v>
      </c>
      <c r="F156" s="87">
        <v>3.75</v>
      </c>
      <c r="G156">
        <v>24</v>
      </c>
      <c r="H156">
        <v>1</v>
      </c>
      <c r="I156" s="25">
        <v>1.5489999999999999</v>
      </c>
      <c r="J156" s="25">
        <v>0.04</v>
      </c>
      <c r="K156" s="25" t="s">
        <v>542</v>
      </c>
      <c r="L156" s="25">
        <v>4.8444010000000004</v>
      </c>
      <c r="M156">
        <v>24</v>
      </c>
      <c r="N156">
        <v>1</v>
      </c>
      <c r="O156" s="25">
        <v>1.5489999999999999</v>
      </c>
      <c r="P156" s="25">
        <v>0.04</v>
      </c>
      <c r="Q156" t="s">
        <v>542</v>
      </c>
      <c r="R156" s="25">
        <v>4.8444010000000004</v>
      </c>
      <c r="S156">
        <v>24</v>
      </c>
      <c r="T156">
        <v>1</v>
      </c>
      <c r="U156" s="25">
        <v>2.056</v>
      </c>
      <c r="V156" s="25">
        <v>1</v>
      </c>
      <c r="W156" s="25" t="s">
        <v>542</v>
      </c>
      <c r="X156">
        <v>2.8696359999999999</v>
      </c>
      <c r="Y156">
        <v>24</v>
      </c>
      <c r="Z156">
        <v>1</v>
      </c>
      <c r="AA156" s="25">
        <v>2</v>
      </c>
      <c r="AB156" s="25">
        <v>1</v>
      </c>
      <c r="AC156" t="s">
        <v>542</v>
      </c>
      <c r="AD156" s="25">
        <v>3.0625</v>
      </c>
      <c r="AE156">
        <v>24</v>
      </c>
      <c r="AF156">
        <v>1</v>
      </c>
      <c r="AG156" s="25">
        <v>2</v>
      </c>
      <c r="AH156" s="25">
        <v>2E-3</v>
      </c>
      <c r="AI156" s="25" t="s">
        <v>542</v>
      </c>
      <c r="AJ156">
        <v>3.0625</v>
      </c>
    </row>
    <row r="157" spans="1:36" ht="25.5">
      <c r="A157" s="17" t="s">
        <v>208</v>
      </c>
      <c r="B157">
        <v>24</v>
      </c>
      <c r="C157">
        <v>1</v>
      </c>
      <c r="D157">
        <v>24</v>
      </c>
      <c r="E157">
        <v>1</v>
      </c>
      <c r="F157" s="87">
        <v>2.5</v>
      </c>
      <c r="G157">
        <v>24</v>
      </c>
      <c r="H157">
        <v>1</v>
      </c>
      <c r="I157" s="25">
        <v>1.5489999999999999</v>
      </c>
      <c r="J157" s="25">
        <v>0.04</v>
      </c>
      <c r="K157" s="25" t="s">
        <v>542</v>
      </c>
      <c r="L157" s="25">
        <v>0.90440100000000012</v>
      </c>
      <c r="M157">
        <v>24</v>
      </c>
      <c r="N157">
        <v>1</v>
      </c>
      <c r="O157" s="25">
        <v>1.5489999999999999</v>
      </c>
      <c r="P157" s="25">
        <v>0.04</v>
      </c>
      <c r="Q157" t="s">
        <v>542</v>
      </c>
      <c r="R157" s="25">
        <v>0.90440100000000012</v>
      </c>
      <c r="S157">
        <v>24</v>
      </c>
      <c r="T157">
        <v>1</v>
      </c>
      <c r="U157" s="25">
        <v>2.056</v>
      </c>
      <c r="V157" s="25">
        <v>1</v>
      </c>
      <c r="W157" s="25" t="s">
        <v>542</v>
      </c>
      <c r="X157">
        <v>0.19713599999999995</v>
      </c>
      <c r="Y157">
        <v>24</v>
      </c>
      <c r="Z157">
        <v>1</v>
      </c>
      <c r="AA157" s="25">
        <v>2</v>
      </c>
      <c r="AB157" s="25">
        <v>1</v>
      </c>
      <c r="AC157" t="s">
        <v>542</v>
      </c>
      <c r="AD157" s="25">
        <v>0.25</v>
      </c>
      <c r="AE157">
        <v>24</v>
      </c>
      <c r="AF157">
        <v>1</v>
      </c>
      <c r="AG157" s="25">
        <v>2</v>
      </c>
      <c r="AH157" s="25">
        <v>2E-3</v>
      </c>
      <c r="AI157" s="25" t="s">
        <v>542</v>
      </c>
      <c r="AJ157">
        <v>0.25</v>
      </c>
    </row>
    <row r="158" spans="1:36" ht="25.5">
      <c r="A158" s="17" t="s">
        <v>248</v>
      </c>
      <c r="B158">
        <v>24</v>
      </c>
      <c r="C158">
        <v>0</v>
      </c>
      <c r="D158" s="13">
        <v>24</v>
      </c>
      <c r="E158" s="13">
        <v>0</v>
      </c>
      <c r="F158" s="87">
        <v>8.5</v>
      </c>
      <c r="G158">
        <v>24</v>
      </c>
      <c r="H158">
        <v>0</v>
      </c>
      <c r="I158" s="25">
        <v>4.2999999999999997E-2</v>
      </c>
      <c r="J158" s="25">
        <v>0.45</v>
      </c>
      <c r="K158" s="25" t="s">
        <v>548</v>
      </c>
      <c r="L158" s="25">
        <v>71.520849000000013</v>
      </c>
      <c r="M158">
        <v>24</v>
      </c>
      <c r="N158">
        <v>0</v>
      </c>
      <c r="O158" s="25">
        <v>3.7999999999999999E-2</v>
      </c>
      <c r="P158" s="25">
        <v>0.8</v>
      </c>
      <c r="Q158" t="s">
        <v>548</v>
      </c>
      <c r="R158" s="25">
        <v>71.605443999999991</v>
      </c>
      <c r="S158">
        <v>24</v>
      </c>
      <c r="T158">
        <v>0</v>
      </c>
      <c r="U158" s="25">
        <v>0.44700000000000001</v>
      </c>
      <c r="V158" s="25">
        <v>0.45</v>
      </c>
      <c r="W158" t="s">
        <v>548</v>
      </c>
      <c r="X158">
        <v>64.850809000000012</v>
      </c>
      <c r="Y158">
        <v>24</v>
      </c>
      <c r="Z158">
        <v>0</v>
      </c>
      <c r="AA158" s="25">
        <v>2</v>
      </c>
      <c r="AB158" s="25">
        <v>1</v>
      </c>
      <c r="AC158" t="s">
        <v>542</v>
      </c>
      <c r="AD158" s="25">
        <v>42.25</v>
      </c>
      <c r="AE158">
        <v>24</v>
      </c>
      <c r="AF158">
        <v>0</v>
      </c>
      <c r="AG158" s="25">
        <v>1.5</v>
      </c>
      <c r="AH158" s="25">
        <v>1</v>
      </c>
      <c r="AI158" s="25" t="s">
        <v>542</v>
      </c>
      <c r="AJ158">
        <v>49</v>
      </c>
    </row>
    <row r="159" spans="1:36" ht="38.25">
      <c r="A159" s="17" t="s">
        <v>268</v>
      </c>
      <c r="B159">
        <v>24</v>
      </c>
      <c r="C159">
        <v>1</v>
      </c>
      <c r="D159">
        <v>24</v>
      </c>
      <c r="E159">
        <v>1</v>
      </c>
      <c r="F159" s="87">
        <v>3.75</v>
      </c>
      <c r="G159">
        <v>24</v>
      </c>
      <c r="H159">
        <v>1</v>
      </c>
      <c r="I159" s="25">
        <v>1.5489999999999999</v>
      </c>
      <c r="J159" s="25">
        <v>0.04</v>
      </c>
      <c r="K159" s="25" t="s">
        <v>542</v>
      </c>
      <c r="L159" s="25">
        <v>4.8444010000000004</v>
      </c>
      <c r="M159">
        <v>24</v>
      </c>
      <c r="N159">
        <v>1</v>
      </c>
      <c r="O159" s="25">
        <v>1.5489999999999999</v>
      </c>
      <c r="P159" s="25">
        <v>0.04</v>
      </c>
      <c r="Q159" t="s">
        <v>542</v>
      </c>
      <c r="R159" s="25">
        <v>4.8444010000000004</v>
      </c>
      <c r="S159">
        <v>24</v>
      </c>
      <c r="T159">
        <v>1</v>
      </c>
      <c r="U159" s="25">
        <v>2.056</v>
      </c>
      <c r="V159" s="25">
        <v>1</v>
      </c>
      <c r="W159" s="25" t="s">
        <v>542</v>
      </c>
      <c r="X159">
        <v>2.8696359999999999</v>
      </c>
      <c r="Y159">
        <v>24</v>
      </c>
      <c r="Z159">
        <v>1</v>
      </c>
      <c r="AA159" s="25">
        <v>2</v>
      </c>
      <c r="AB159" s="25">
        <v>1</v>
      </c>
      <c r="AC159" t="s">
        <v>542</v>
      </c>
      <c r="AD159" s="25">
        <v>3.0625</v>
      </c>
      <c r="AE159">
        <v>24</v>
      </c>
      <c r="AF159">
        <v>1</v>
      </c>
      <c r="AG159" s="25">
        <v>2</v>
      </c>
      <c r="AH159" s="25">
        <v>2E-3</v>
      </c>
      <c r="AI159" s="25" t="s">
        <v>542</v>
      </c>
      <c r="AJ159">
        <v>3.0625</v>
      </c>
    </row>
    <row r="160" spans="1:36" ht="25.5">
      <c r="A160" s="15" t="s">
        <v>78</v>
      </c>
      <c r="B160" s="41">
        <v>25</v>
      </c>
      <c r="C160" s="41">
        <v>3</v>
      </c>
      <c r="D160">
        <v>25</v>
      </c>
      <c r="E160">
        <v>3</v>
      </c>
      <c r="F160" s="87">
        <v>5.75</v>
      </c>
      <c r="G160" s="41">
        <v>25</v>
      </c>
      <c r="H160" s="41">
        <v>3</v>
      </c>
      <c r="I160" s="25">
        <v>1.5329999999999999</v>
      </c>
      <c r="J160" s="25">
        <v>1</v>
      </c>
      <c r="K160" s="25" t="s">
        <v>542</v>
      </c>
      <c r="L160" s="25">
        <v>17.783089000000004</v>
      </c>
      <c r="M160" s="41">
        <v>25</v>
      </c>
      <c r="N160" s="41">
        <v>3</v>
      </c>
      <c r="O160" s="25">
        <v>1.5329999999999999</v>
      </c>
      <c r="P160" s="25">
        <v>1</v>
      </c>
      <c r="Q160" t="s">
        <v>542</v>
      </c>
      <c r="R160" s="25">
        <v>17.783089000000004</v>
      </c>
      <c r="S160" s="41">
        <v>25</v>
      </c>
      <c r="T160" s="41">
        <v>3</v>
      </c>
      <c r="U160" s="25">
        <v>5.1669999999999998</v>
      </c>
      <c r="V160" s="25">
        <v>1</v>
      </c>
      <c r="W160" t="s">
        <v>549</v>
      </c>
      <c r="X160">
        <v>0.33988900000000022</v>
      </c>
      <c r="Y160" s="41">
        <v>25</v>
      </c>
      <c r="Z160" s="41">
        <v>3</v>
      </c>
      <c r="AA160" s="25">
        <v>3.5</v>
      </c>
      <c r="AB160" s="25">
        <v>1</v>
      </c>
      <c r="AC160" t="s">
        <v>542</v>
      </c>
      <c r="AD160" s="25">
        <v>5.0625</v>
      </c>
      <c r="AE160" s="41">
        <v>25</v>
      </c>
      <c r="AF160" s="41">
        <v>3</v>
      </c>
      <c r="AG160" s="25">
        <v>5.5</v>
      </c>
      <c r="AH160" s="25">
        <v>2E-3</v>
      </c>
      <c r="AI160" s="25" t="s">
        <v>549</v>
      </c>
      <c r="AJ160">
        <v>6.25E-2</v>
      </c>
    </row>
    <row r="161" spans="1:36" ht="25.5">
      <c r="A161" s="15" t="s">
        <v>98</v>
      </c>
      <c r="B161" s="41">
        <v>25</v>
      </c>
      <c r="C161" s="41">
        <v>1</v>
      </c>
      <c r="D161">
        <v>25</v>
      </c>
      <c r="E161">
        <v>1</v>
      </c>
      <c r="F161" s="87">
        <v>3</v>
      </c>
      <c r="G161" s="41">
        <v>25</v>
      </c>
      <c r="H161" s="41">
        <v>1</v>
      </c>
      <c r="I161" s="25">
        <v>1.5489999999999999</v>
      </c>
      <c r="J161" s="25">
        <v>0.04</v>
      </c>
      <c r="K161" s="25" t="s">
        <v>542</v>
      </c>
      <c r="L161" s="25">
        <v>2.1054010000000001</v>
      </c>
      <c r="M161" s="41">
        <v>25</v>
      </c>
      <c r="N161" s="41">
        <v>1</v>
      </c>
      <c r="O161" s="25">
        <v>1.5489999999999999</v>
      </c>
      <c r="P161" s="25">
        <v>0.04</v>
      </c>
      <c r="Q161" t="s">
        <v>542</v>
      </c>
      <c r="R161" s="25">
        <v>2.1054010000000001</v>
      </c>
      <c r="S161" s="41">
        <v>25</v>
      </c>
      <c r="T161" s="41">
        <v>1</v>
      </c>
      <c r="U161" s="25">
        <v>2.056</v>
      </c>
      <c r="V161" s="25">
        <v>1</v>
      </c>
      <c r="W161" s="25" t="s">
        <v>542</v>
      </c>
      <c r="X161">
        <v>0.89113599999999993</v>
      </c>
      <c r="Y161" s="41">
        <v>25</v>
      </c>
      <c r="Z161" s="41">
        <v>1</v>
      </c>
      <c r="AA161" s="25">
        <v>2</v>
      </c>
      <c r="AB161" s="25">
        <v>1</v>
      </c>
      <c r="AC161" t="s">
        <v>542</v>
      </c>
      <c r="AD161" s="25">
        <v>1</v>
      </c>
      <c r="AE161" s="41">
        <v>25</v>
      </c>
      <c r="AF161" s="41">
        <v>1</v>
      </c>
      <c r="AG161" s="25">
        <v>2</v>
      </c>
      <c r="AH161" s="25">
        <v>2E-3</v>
      </c>
      <c r="AI161" s="25" t="s">
        <v>542</v>
      </c>
      <c r="AJ161">
        <v>1</v>
      </c>
    </row>
    <row r="162" spans="1:36" ht="25.5">
      <c r="A162" s="17" t="s">
        <v>224</v>
      </c>
      <c r="B162" s="82">
        <v>25</v>
      </c>
      <c r="C162" s="82">
        <v>1</v>
      </c>
      <c r="D162" s="82">
        <v>25</v>
      </c>
      <c r="E162" s="82">
        <v>3</v>
      </c>
      <c r="F162" s="87">
        <v>3.25</v>
      </c>
      <c r="G162" s="82">
        <v>25</v>
      </c>
      <c r="H162" s="82">
        <v>1</v>
      </c>
      <c r="I162" s="25">
        <v>1.5489999999999999</v>
      </c>
      <c r="J162" s="25">
        <v>0.04</v>
      </c>
      <c r="K162" s="25" t="s">
        <v>542</v>
      </c>
      <c r="L162" s="25">
        <v>2.1054010000000001</v>
      </c>
      <c r="M162" s="82">
        <v>25</v>
      </c>
      <c r="N162" s="82">
        <v>1</v>
      </c>
      <c r="O162" s="25">
        <v>1.5329999999999999</v>
      </c>
      <c r="P162" s="25">
        <v>1</v>
      </c>
      <c r="Q162" t="s">
        <v>542</v>
      </c>
      <c r="R162" s="25">
        <v>2.9480890000000004</v>
      </c>
      <c r="S162" s="82">
        <v>25</v>
      </c>
      <c r="T162" s="82">
        <v>1</v>
      </c>
      <c r="U162" s="25">
        <v>5.1669999999999998</v>
      </c>
      <c r="V162" s="25">
        <v>1</v>
      </c>
      <c r="W162" t="s">
        <v>549</v>
      </c>
      <c r="X162">
        <v>3.6748889999999994</v>
      </c>
      <c r="Y162" s="82">
        <v>25</v>
      </c>
      <c r="Z162" s="82">
        <v>1</v>
      </c>
      <c r="AA162" s="25">
        <v>2</v>
      </c>
      <c r="AB162" s="25">
        <v>1</v>
      </c>
      <c r="AC162" t="s">
        <v>542</v>
      </c>
      <c r="AD162" s="25">
        <v>1</v>
      </c>
      <c r="AE162" s="82">
        <v>25</v>
      </c>
      <c r="AF162" s="82">
        <v>1</v>
      </c>
      <c r="AG162" s="25">
        <v>5.5</v>
      </c>
      <c r="AH162" s="25">
        <v>2E-3</v>
      </c>
      <c r="AI162" s="25" t="s">
        <v>549</v>
      </c>
      <c r="AJ162">
        <v>5.0625</v>
      </c>
    </row>
    <row r="163" spans="1:36" ht="25.5">
      <c r="A163" s="15" t="s">
        <v>229</v>
      </c>
      <c r="B163" s="82">
        <v>25</v>
      </c>
      <c r="C163" s="82">
        <v>0</v>
      </c>
      <c r="D163" s="82">
        <v>25</v>
      </c>
      <c r="E163" s="82">
        <v>1</v>
      </c>
      <c r="F163" s="87">
        <v>3.75</v>
      </c>
      <c r="G163" s="82">
        <v>25</v>
      </c>
      <c r="H163" s="82">
        <v>0</v>
      </c>
      <c r="I163" s="25">
        <v>1.5489999999999999</v>
      </c>
      <c r="J163" s="25">
        <v>0.04</v>
      </c>
      <c r="K163" s="25" t="s">
        <v>542</v>
      </c>
      <c r="L163" s="25">
        <v>2.1054010000000001</v>
      </c>
      <c r="M163" s="82">
        <v>25</v>
      </c>
      <c r="N163" s="82">
        <v>0</v>
      </c>
      <c r="O163" s="25">
        <v>1.5489999999999999</v>
      </c>
      <c r="P163" s="25">
        <v>0.04</v>
      </c>
      <c r="Q163" t="s">
        <v>542</v>
      </c>
      <c r="R163" s="25">
        <v>4.8444010000000004</v>
      </c>
      <c r="S163" s="82">
        <v>25</v>
      </c>
      <c r="T163" s="82">
        <v>0</v>
      </c>
      <c r="U163" s="25">
        <v>2.056</v>
      </c>
      <c r="V163" s="25">
        <v>1</v>
      </c>
      <c r="W163" s="25" t="s">
        <v>542</v>
      </c>
      <c r="X163">
        <v>2.8696359999999999</v>
      </c>
      <c r="Y163" s="82">
        <v>25</v>
      </c>
      <c r="Z163" s="82">
        <v>0</v>
      </c>
      <c r="AA163" s="25">
        <v>2</v>
      </c>
      <c r="AB163" s="25">
        <v>1</v>
      </c>
      <c r="AC163" t="s">
        <v>542</v>
      </c>
      <c r="AD163" s="25">
        <v>3.0625</v>
      </c>
      <c r="AE163" s="82">
        <v>25</v>
      </c>
      <c r="AF163" s="82">
        <v>0</v>
      </c>
      <c r="AG163" s="25">
        <v>2</v>
      </c>
      <c r="AH163" s="25">
        <v>2E-3</v>
      </c>
      <c r="AI163" s="25" t="s">
        <v>542</v>
      </c>
      <c r="AJ163">
        <v>3.0625</v>
      </c>
    </row>
    <row r="164" spans="1:36" ht="25.5">
      <c r="A164" s="17" t="s">
        <v>240</v>
      </c>
      <c r="B164" s="82">
        <v>25</v>
      </c>
      <c r="C164" s="82">
        <v>1</v>
      </c>
      <c r="D164" s="82">
        <v>25</v>
      </c>
      <c r="E164" s="82">
        <v>0</v>
      </c>
      <c r="F164" s="87">
        <v>4.25</v>
      </c>
      <c r="G164" s="82">
        <v>25</v>
      </c>
      <c r="H164" s="82">
        <v>1</v>
      </c>
      <c r="I164" s="25">
        <v>1.5489999999999999</v>
      </c>
      <c r="J164" s="25">
        <v>0.04</v>
      </c>
      <c r="K164" s="25" t="s">
        <v>542</v>
      </c>
      <c r="L164" s="25">
        <v>2.1054010000000001</v>
      </c>
      <c r="M164" s="82">
        <v>25</v>
      </c>
      <c r="N164" s="82">
        <v>1</v>
      </c>
      <c r="O164" s="25">
        <v>3.7999999999999999E-2</v>
      </c>
      <c r="P164" s="25">
        <v>0.94699999999999995</v>
      </c>
      <c r="Q164" t="s">
        <v>548</v>
      </c>
      <c r="R164" s="25">
        <v>17.740943999999999</v>
      </c>
      <c r="S164" s="82">
        <v>25</v>
      </c>
      <c r="T164" s="82">
        <v>1</v>
      </c>
      <c r="U164" s="25">
        <v>0.44700000000000001</v>
      </c>
      <c r="V164" s="25">
        <v>0.45</v>
      </c>
      <c r="W164" t="s">
        <v>548</v>
      </c>
      <c r="X164">
        <v>14.462809</v>
      </c>
      <c r="Y164" s="82">
        <v>25</v>
      </c>
      <c r="Z164" s="82">
        <v>1</v>
      </c>
      <c r="AA164" s="25">
        <v>2</v>
      </c>
      <c r="AB164" s="25">
        <v>1</v>
      </c>
      <c r="AC164" t="s">
        <v>542</v>
      </c>
      <c r="AD164" s="25">
        <v>1</v>
      </c>
      <c r="AE164" s="82">
        <v>25</v>
      </c>
      <c r="AF164" s="82">
        <v>1</v>
      </c>
      <c r="AG164" s="25">
        <v>1.675</v>
      </c>
      <c r="AH164" s="25">
        <v>0.66700000000000004</v>
      </c>
      <c r="AI164" s="25" t="s">
        <v>542</v>
      </c>
      <c r="AJ164">
        <v>6.6306250000000011</v>
      </c>
    </row>
    <row r="165" spans="1:36" ht="25.5">
      <c r="A165" s="17" t="s">
        <v>266</v>
      </c>
      <c r="B165" s="82">
        <v>25</v>
      </c>
      <c r="C165" s="82">
        <v>2</v>
      </c>
      <c r="D165" s="82">
        <v>25</v>
      </c>
      <c r="E165" s="82">
        <v>1</v>
      </c>
      <c r="F165" s="87">
        <v>4.75</v>
      </c>
      <c r="G165" s="82">
        <v>25</v>
      </c>
      <c r="H165" s="82">
        <v>2</v>
      </c>
      <c r="I165" s="25">
        <v>5.05</v>
      </c>
      <c r="J165" s="25">
        <v>3.3000000000000002E-2</v>
      </c>
      <c r="K165" s="25" t="s">
        <v>585</v>
      </c>
      <c r="L165" s="25">
        <v>8.7675210000000021</v>
      </c>
      <c r="M165" s="82">
        <v>25</v>
      </c>
      <c r="N165" s="82">
        <v>2</v>
      </c>
      <c r="O165" s="25">
        <v>1.5489999999999999</v>
      </c>
      <c r="P165" s="25">
        <v>0.04</v>
      </c>
      <c r="Q165" t="s">
        <v>542</v>
      </c>
      <c r="R165" s="25">
        <v>10.246401000000001</v>
      </c>
      <c r="S165" s="82">
        <v>25</v>
      </c>
      <c r="T165" s="82">
        <v>2</v>
      </c>
      <c r="U165" s="25">
        <v>5.5</v>
      </c>
      <c r="V165" s="25">
        <v>1E-3</v>
      </c>
      <c r="W165" t="s">
        <v>585</v>
      </c>
      <c r="X165">
        <v>1</v>
      </c>
      <c r="Y165" s="82">
        <v>25</v>
      </c>
      <c r="Z165" s="82">
        <v>2</v>
      </c>
      <c r="AA165" s="25">
        <v>2</v>
      </c>
      <c r="AB165" s="25">
        <v>1</v>
      </c>
      <c r="AC165" t="s">
        <v>542</v>
      </c>
      <c r="AD165" s="25">
        <v>6.25</v>
      </c>
      <c r="AE165" s="82">
        <v>25</v>
      </c>
      <c r="AF165" s="82">
        <v>2</v>
      </c>
      <c r="AG165" s="25">
        <v>2</v>
      </c>
      <c r="AH165" s="25">
        <v>2E-3</v>
      </c>
      <c r="AI165" s="25" t="s">
        <v>542</v>
      </c>
      <c r="AJ165">
        <v>7.5625</v>
      </c>
    </row>
    <row r="166" spans="1:36" ht="25.5">
      <c r="A166" s="17" t="s">
        <v>162</v>
      </c>
      <c r="B166" s="82">
        <v>26</v>
      </c>
      <c r="C166" s="82">
        <v>5</v>
      </c>
      <c r="D166" s="82">
        <v>25</v>
      </c>
      <c r="E166" s="82">
        <v>2</v>
      </c>
      <c r="F166" s="87">
        <v>4.5</v>
      </c>
      <c r="G166" s="82">
        <v>26</v>
      </c>
      <c r="H166" s="82">
        <v>5</v>
      </c>
      <c r="I166" s="25">
        <v>1.5329999999999999</v>
      </c>
      <c r="J166" s="25">
        <v>1</v>
      </c>
      <c r="K166" s="25" t="s">
        <v>542</v>
      </c>
      <c r="L166" s="25">
        <v>7.2900000000000009</v>
      </c>
      <c r="M166" s="82">
        <v>26</v>
      </c>
      <c r="N166" s="82">
        <v>5</v>
      </c>
      <c r="O166" s="25">
        <v>1.5389999999999999</v>
      </c>
      <c r="P166" s="25">
        <v>0.5</v>
      </c>
      <c r="Q166" t="s">
        <v>542</v>
      </c>
      <c r="R166" s="25">
        <v>8.7675210000000021</v>
      </c>
      <c r="S166" s="82">
        <v>26</v>
      </c>
      <c r="T166" s="82">
        <v>5</v>
      </c>
      <c r="U166" s="25">
        <v>7.7519999999999998</v>
      </c>
      <c r="V166" s="25">
        <v>1</v>
      </c>
      <c r="W166" t="s">
        <v>585</v>
      </c>
      <c r="X166">
        <v>3.9999999999991189E-6</v>
      </c>
      <c r="Y166" s="82">
        <v>26</v>
      </c>
      <c r="Z166" s="82">
        <v>5</v>
      </c>
      <c r="AA166" s="25">
        <v>7</v>
      </c>
      <c r="AB166" s="25">
        <v>1</v>
      </c>
      <c r="AC166" t="s">
        <v>549</v>
      </c>
      <c r="AD166" s="25">
        <v>0.5625</v>
      </c>
      <c r="AE166" s="82">
        <v>26</v>
      </c>
      <c r="AF166" s="82">
        <v>5</v>
      </c>
      <c r="AG166" s="25">
        <v>1.675</v>
      </c>
      <c r="AH166" s="25">
        <v>0.66700000000000004</v>
      </c>
      <c r="AI166" s="25" t="s">
        <v>542</v>
      </c>
      <c r="AJ166">
        <v>7.9806250000000007</v>
      </c>
    </row>
    <row r="167" spans="1:36" ht="25.5">
      <c r="A167" s="17" t="s">
        <v>190</v>
      </c>
      <c r="B167">
        <v>26</v>
      </c>
      <c r="C167">
        <v>1</v>
      </c>
      <c r="D167">
        <v>26</v>
      </c>
      <c r="E167">
        <v>1</v>
      </c>
      <c r="F167" s="87">
        <v>8.25</v>
      </c>
      <c r="G167">
        <v>26</v>
      </c>
      <c r="H167">
        <v>1</v>
      </c>
      <c r="I167" s="25">
        <v>1.55</v>
      </c>
      <c r="J167" s="25">
        <v>0.01</v>
      </c>
      <c r="K167" s="25" t="s">
        <v>542</v>
      </c>
      <c r="L167" s="25">
        <v>44.89</v>
      </c>
      <c r="M167">
        <v>26</v>
      </c>
      <c r="N167">
        <v>1</v>
      </c>
      <c r="O167" s="25">
        <v>1.5489999999999999</v>
      </c>
      <c r="P167" s="25">
        <v>0.04</v>
      </c>
      <c r="Q167" t="s">
        <v>542</v>
      </c>
      <c r="R167" s="25">
        <v>44.903401000000009</v>
      </c>
      <c r="S167">
        <v>26</v>
      </c>
      <c r="T167">
        <v>1</v>
      </c>
      <c r="U167" s="25">
        <v>2.056</v>
      </c>
      <c r="V167" s="25">
        <v>1</v>
      </c>
      <c r="W167" s="25" t="s">
        <v>542</v>
      </c>
      <c r="X167">
        <v>38.365636000000002</v>
      </c>
      <c r="Y167">
        <v>26</v>
      </c>
      <c r="Z167">
        <v>1</v>
      </c>
      <c r="AA167" s="25">
        <v>2</v>
      </c>
      <c r="AB167" s="25">
        <v>1</v>
      </c>
      <c r="AC167" t="s">
        <v>542</v>
      </c>
      <c r="AD167" s="25">
        <v>39.0625</v>
      </c>
      <c r="AE167">
        <v>26</v>
      </c>
      <c r="AF167">
        <v>1</v>
      </c>
      <c r="AG167" s="25">
        <v>2</v>
      </c>
      <c r="AH167" s="25">
        <v>2E-3</v>
      </c>
      <c r="AI167" s="25" t="s">
        <v>542</v>
      </c>
      <c r="AJ167">
        <v>39.0625</v>
      </c>
    </row>
    <row r="168" spans="1:36" ht="25.5">
      <c r="A168" s="17" t="s">
        <v>204</v>
      </c>
      <c r="B168" s="82">
        <v>26</v>
      </c>
      <c r="C168" s="82">
        <v>3</v>
      </c>
      <c r="D168" s="82">
        <v>26</v>
      </c>
      <c r="E168" s="82">
        <v>5</v>
      </c>
      <c r="F168" s="87">
        <v>7.75</v>
      </c>
      <c r="G168" s="82">
        <v>26</v>
      </c>
      <c r="H168" s="82">
        <v>3</v>
      </c>
      <c r="I168" s="25">
        <v>1.534</v>
      </c>
      <c r="J168" s="25">
        <v>0.85699999999999998</v>
      </c>
      <c r="K168" s="25" t="s">
        <v>542</v>
      </c>
      <c r="L168" s="25">
        <v>45.118089000000005</v>
      </c>
      <c r="M168" s="82">
        <v>26</v>
      </c>
      <c r="N168" s="82">
        <v>3</v>
      </c>
      <c r="O168" s="25">
        <v>5.0469999999999997</v>
      </c>
      <c r="P168" s="25">
        <v>9.2999999999999999E-2</v>
      </c>
      <c r="Q168" t="s">
        <v>585</v>
      </c>
      <c r="R168" s="25">
        <v>7.3062090000000017</v>
      </c>
      <c r="S168" s="82">
        <v>26</v>
      </c>
      <c r="T168" s="82">
        <v>3</v>
      </c>
      <c r="U168" s="25">
        <v>5.1669999999999998</v>
      </c>
      <c r="V168" s="25">
        <v>1</v>
      </c>
      <c r="W168" t="s">
        <v>549</v>
      </c>
      <c r="X168">
        <v>9.5048890000000004</v>
      </c>
      <c r="Y168" s="82">
        <v>26</v>
      </c>
      <c r="Z168" s="82">
        <v>3</v>
      </c>
      <c r="AA168" s="25">
        <v>3.5</v>
      </c>
      <c r="AB168" s="25">
        <v>1</v>
      </c>
      <c r="AC168" t="s">
        <v>542</v>
      </c>
      <c r="AD168" s="25">
        <v>22.5625</v>
      </c>
      <c r="AE168" s="82">
        <v>26</v>
      </c>
      <c r="AF168" s="82">
        <v>3</v>
      </c>
      <c r="AG168" s="25">
        <v>8.5</v>
      </c>
      <c r="AH168" s="25">
        <v>0.02</v>
      </c>
      <c r="AI168" s="25" t="s">
        <v>585</v>
      </c>
      <c r="AJ168">
        <v>0.5625</v>
      </c>
    </row>
    <row r="169" spans="1:36" ht="25.5">
      <c r="A169" s="17" t="s">
        <v>85</v>
      </c>
      <c r="B169" s="118">
        <v>27</v>
      </c>
      <c r="C169" s="118">
        <v>2</v>
      </c>
      <c r="D169" s="82">
        <v>26</v>
      </c>
      <c r="E169" s="82">
        <v>1</v>
      </c>
      <c r="F169" s="87">
        <v>8.75</v>
      </c>
      <c r="G169" s="118">
        <v>27</v>
      </c>
      <c r="H169" s="118">
        <v>2</v>
      </c>
      <c r="I169" s="25">
        <v>1.5389999999999999</v>
      </c>
      <c r="J169" s="25">
        <v>0.5</v>
      </c>
      <c r="K169" s="25" t="s">
        <v>542</v>
      </c>
      <c r="L169" s="25">
        <v>15.689521000000003</v>
      </c>
      <c r="M169" s="118">
        <v>27</v>
      </c>
      <c r="N169" s="118">
        <v>2</v>
      </c>
      <c r="O169" s="25">
        <v>1.5489999999999999</v>
      </c>
      <c r="P169" s="25">
        <v>0.04</v>
      </c>
      <c r="Q169" t="s">
        <v>542</v>
      </c>
      <c r="R169" s="25">
        <v>51.85440100000001</v>
      </c>
      <c r="S169" s="118">
        <v>27</v>
      </c>
      <c r="T169" s="118">
        <v>2</v>
      </c>
      <c r="U169" s="25">
        <v>5.5</v>
      </c>
      <c r="V169" s="25">
        <v>1E-3</v>
      </c>
      <c r="W169" s="25" t="s">
        <v>585</v>
      </c>
      <c r="X169">
        <f>POWER((F169-U169),2)</f>
        <v>10.5625</v>
      </c>
      <c r="Y169" s="118">
        <v>27</v>
      </c>
      <c r="Z169" s="118">
        <v>2</v>
      </c>
      <c r="AA169" s="25">
        <v>2</v>
      </c>
      <c r="AB169" s="25">
        <v>1</v>
      </c>
      <c r="AC169" t="s">
        <v>542</v>
      </c>
      <c r="AD169" s="25">
        <v>12.25</v>
      </c>
      <c r="AE169" s="118">
        <v>27</v>
      </c>
      <c r="AF169" s="118">
        <v>2</v>
      </c>
      <c r="AG169" s="25">
        <v>2</v>
      </c>
      <c r="AH169" s="25">
        <v>2E-3</v>
      </c>
      <c r="AI169" s="25" t="s">
        <v>542</v>
      </c>
      <c r="AJ169">
        <v>45.5625</v>
      </c>
    </row>
    <row r="170" spans="1:36" ht="25.5">
      <c r="A170" s="15" t="s">
        <v>111</v>
      </c>
      <c r="B170" s="82">
        <v>27</v>
      </c>
      <c r="C170" s="82">
        <v>3</v>
      </c>
      <c r="D170" s="82">
        <v>26</v>
      </c>
      <c r="E170" s="82">
        <v>3</v>
      </c>
      <c r="F170" s="87">
        <v>8.25</v>
      </c>
      <c r="G170" s="82">
        <v>27</v>
      </c>
      <c r="H170" s="82">
        <v>3</v>
      </c>
      <c r="I170" s="25">
        <v>1.534</v>
      </c>
      <c r="J170" s="25">
        <v>0.85699999999999998</v>
      </c>
      <c r="K170" s="25" t="s">
        <v>542</v>
      </c>
      <c r="L170" s="25">
        <v>45.118089000000005</v>
      </c>
      <c r="M170" s="82">
        <v>27</v>
      </c>
      <c r="N170" s="82">
        <v>3</v>
      </c>
      <c r="O170" s="25">
        <v>1.5369999999999999</v>
      </c>
      <c r="P170" s="25">
        <v>0.6</v>
      </c>
      <c r="Q170" t="s">
        <v>542</v>
      </c>
      <c r="R170" s="25">
        <f>(F170-O170)</f>
        <v>6.7130000000000001</v>
      </c>
      <c r="S170" s="82">
        <v>27</v>
      </c>
      <c r="T170" s="82">
        <v>3</v>
      </c>
      <c r="U170" s="25">
        <v>5.1669999999999998</v>
      </c>
      <c r="V170" s="25">
        <v>1</v>
      </c>
      <c r="W170" t="s">
        <v>549</v>
      </c>
      <c r="X170">
        <f>POWER((F170-U170),2)</f>
        <v>9.5048890000000004</v>
      </c>
      <c r="Y170" s="82">
        <v>27</v>
      </c>
      <c r="Z170" s="82">
        <v>3</v>
      </c>
      <c r="AA170" s="25">
        <v>3.5</v>
      </c>
      <c r="AB170" s="25">
        <v>1</v>
      </c>
      <c r="AC170" t="s">
        <v>542</v>
      </c>
      <c r="AD170">
        <f>POWER((F170-AA170),2)</f>
        <v>22.5625</v>
      </c>
      <c r="AE170" s="82">
        <v>27</v>
      </c>
      <c r="AF170" s="82">
        <v>3</v>
      </c>
      <c r="AG170" s="25">
        <v>1.5369999999999999</v>
      </c>
      <c r="AH170" s="25">
        <v>2E-3</v>
      </c>
      <c r="AI170" s="25" t="s">
        <v>549</v>
      </c>
      <c r="AJ170">
        <f>POWER((F170-AG170),2)</f>
        <v>45.064368999999999</v>
      </c>
    </row>
    <row r="171" spans="1:36" ht="25.5">
      <c r="A171" s="15" t="s">
        <v>113</v>
      </c>
      <c r="B171">
        <v>27</v>
      </c>
      <c r="C171">
        <v>2</v>
      </c>
      <c r="D171">
        <v>27</v>
      </c>
      <c r="E171">
        <v>2</v>
      </c>
      <c r="F171" s="87">
        <v>5.5</v>
      </c>
      <c r="G171">
        <v>27</v>
      </c>
      <c r="H171">
        <v>2</v>
      </c>
      <c r="I171" s="25">
        <v>1.5389999999999999</v>
      </c>
      <c r="J171" s="25">
        <v>0.5</v>
      </c>
      <c r="K171" s="25" t="s">
        <v>542</v>
      </c>
      <c r="L171" s="25">
        <v>15.689521000000003</v>
      </c>
      <c r="M171">
        <v>27</v>
      </c>
      <c r="N171">
        <v>2</v>
      </c>
      <c r="O171" s="25">
        <v>1.5389999999999999</v>
      </c>
      <c r="P171" s="25">
        <v>0.5</v>
      </c>
      <c r="Q171" t="s">
        <v>542</v>
      </c>
      <c r="R171" s="25">
        <v>15.689521000000003</v>
      </c>
      <c r="S171">
        <v>27</v>
      </c>
      <c r="T171">
        <v>2</v>
      </c>
      <c r="U171" s="25">
        <v>5.5</v>
      </c>
      <c r="V171" s="25">
        <v>1E-3</v>
      </c>
      <c r="W171" s="25" t="s">
        <v>585</v>
      </c>
      <c r="X171">
        <f>POWER((F171-U171),2)</f>
        <v>0</v>
      </c>
      <c r="Y171">
        <v>27</v>
      </c>
      <c r="Z171">
        <v>2</v>
      </c>
      <c r="AA171" s="25">
        <v>2</v>
      </c>
      <c r="AB171" s="25">
        <v>1</v>
      </c>
      <c r="AC171" t="s">
        <v>542</v>
      </c>
      <c r="AD171" s="25">
        <v>12.25</v>
      </c>
      <c r="AE171">
        <v>27</v>
      </c>
      <c r="AF171">
        <v>2</v>
      </c>
      <c r="AG171" s="25">
        <v>2</v>
      </c>
      <c r="AH171" s="25">
        <v>3.0000000000000001E-3</v>
      </c>
      <c r="AI171" s="25" t="s">
        <v>549</v>
      </c>
      <c r="AJ171">
        <v>12.25</v>
      </c>
    </row>
    <row r="172" spans="1:36" ht="25.5">
      <c r="A172" s="17" t="s">
        <v>158</v>
      </c>
      <c r="B172">
        <v>27</v>
      </c>
      <c r="C172">
        <v>2</v>
      </c>
      <c r="D172">
        <v>27</v>
      </c>
      <c r="E172">
        <v>2</v>
      </c>
      <c r="F172" s="87">
        <v>4.75</v>
      </c>
      <c r="G172">
        <v>27</v>
      </c>
      <c r="H172">
        <v>2</v>
      </c>
      <c r="I172" s="25">
        <v>1.5389999999999999</v>
      </c>
      <c r="J172" s="25">
        <v>0.5</v>
      </c>
      <c r="K172" s="25" t="s">
        <v>542</v>
      </c>
      <c r="L172" s="25">
        <v>10.310521000000001</v>
      </c>
      <c r="M172">
        <v>27</v>
      </c>
      <c r="N172">
        <v>2</v>
      </c>
      <c r="O172" s="25">
        <v>1.5389999999999999</v>
      </c>
      <c r="P172" s="25">
        <v>0.5</v>
      </c>
      <c r="Q172" t="s">
        <v>542</v>
      </c>
      <c r="R172" s="25">
        <v>10.310521000000001</v>
      </c>
      <c r="S172">
        <v>27</v>
      </c>
      <c r="T172">
        <v>2</v>
      </c>
      <c r="U172" s="25">
        <v>5.5</v>
      </c>
      <c r="V172" s="25">
        <v>1E-3</v>
      </c>
      <c r="W172" s="25" t="s">
        <v>585</v>
      </c>
      <c r="X172">
        <v>0.5625</v>
      </c>
      <c r="Y172">
        <v>27</v>
      </c>
      <c r="Z172">
        <v>2</v>
      </c>
      <c r="AA172" s="25">
        <v>2</v>
      </c>
      <c r="AB172" s="25">
        <v>1</v>
      </c>
      <c r="AC172" t="s">
        <v>542</v>
      </c>
      <c r="AD172" s="25">
        <v>7.5625</v>
      </c>
      <c r="AE172">
        <v>27</v>
      </c>
      <c r="AF172">
        <v>2</v>
      </c>
      <c r="AG172" s="25">
        <v>2</v>
      </c>
      <c r="AH172" s="25">
        <v>3.0000000000000001E-3</v>
      </c>
      <c r="AI172" s="25" t="s">
        <v>549</v>
      </c>
      <c r="AJ172">
        <v>7.5625</v>
      </c>
    </row>
    <row r="173" spans="1:36" ht="25.5">
      <c r="A173" s="15" t="s">
        <v>273</v>
      </c>
      <c r="B173">
        <v>27</v>
      </c>
      <c r="C173">
        <v>0</v>
      </c>
      <c r="D173" s="13">
        <v>27</v>
      </c>
      <c r="E173" s="13">
        <v>0</v>
      </c>
      <c r="F173" s="87">
        <v>8</v>
      </c>
      <c r="G173">
        <v>27</v>
      </c>
      <c r="H173">
        <v>0</v>
      </c>
      <c r="I173" s="25">
        <v>4.2999999999999997E-2</v>
      </c>
      <c r="J173" s="25">
        <v>0.45</v>
      </c>
      <c r="K173" s="25" t="s">
        <v>548</v>
      </c>
      <c r="L173" s="25">
        <v>63.313848999999998</v>
      </c>
      <c r="M173">
        <v>27</v>
      </c>
      <c r="N173">
        <v>0</v>
      </c>
      <c r="O173" s="25">
        <v>0.04</v>
      </c>
      <c r="P173" s="25">
        <v>0.6</v>
      </c>
      <c r="Q173" t="s">
        <v>548</v>
      </c>
      <c r="R173" s="25">
        <v>63.361600000000003</v>
      </c>
      <c r="S173">
        <v>27</v>
      </c>
      <c r="T173">
        <v>0</v>
      </c>
      <c r="U173" s="25">
        <v>0.44700000000000001</v>
      </c>
      <c r="V173" s="25">
        <v>0.45</v>
      </c>
      <c r="W173" s="25" t="s">
        <v>548</v>
      </c>
      <c r="X173">
        <v>57.047809000000001</v>
      </c>
      <c r="Y173">
        <v>27</v>
      </c>
      <c r="Z173">
        <v>0</v>
      </c>
      <c r="AA173" s="25">
        <v>2</v>
      </c>
      <c r="AB173" s="25">
        <v>1</v>
      </c>
      <c r="AC173" t="s">
        <v>542</v>
      </c>
      <c r="AD173" s="25">
        <v>36</v>
      </c>
      <c r="AE173">
        <v>27</v>
      </c>
      <c r="AF173">
        <v>0</v>
      </c>
      <c r="AG173" s="25">
        <v>2</v>
      </c>
      <c r="AH173" s="25">
        <v>3.0000000000000001E-3</v>
      </c>
      <c r="AI173" s="25" t="s">
        <v>542</v>
      </c>
      <c r="AJ173">
        <v>36</v>
      </c>
    </row>
    <row r="174" spans="1:36" ht="25.5">
      <c r="A174" s="17" t="s">
        <v>59</v>
      </c>
      <c r="B174" s="41">
        <v>29</v>
      </c>
      <c r="C174" s="41">
        <v>1</v>
      </c>
      <c r="D174">
        <v>29</v>
      </c>
      <c r="E174">
        <v>1</v>
      </c>
      <c r="F174" s="87">
        <v>8.25</v>
      </c>
      <c r="G174" s="41">
        <v>29</v>
      </c>
      <c r="H174" s="41">
        <v>1</v>
      </c>
      <c r="I174" s="25">
        <v>1.55</v>
      </c>
      <c r="J174" s="25">
        <v>0.01</v>
      </c>
      <c r="K174" s="25" t="s">
        <v>542</v>
      </c>
      <c r="L174" s="25">
        <v>44.89</v>
      </c>
      <c r="M174" s="41">
        <v>29</v>
      </c>
      <c r="N174" s="41">
        <v>1</v>
      </c>
      <c r="O174" s="25">
        <v>1.5489999999999999</v>
      </c>
      <c r="P174" s="25">
        <v>0.04</v>
      </c>
      <c r="Q174" t="s">
        <v>548</v>
      </c>
      <c r="R174" s="25">
        <v>44.903401000000009</v>
      </c>
      <c r="S174" s="41">
        <v>29</v>
      </c>
      <c r="T174" s="41">
        <v>1</v>
      </c>
      <c r="U174" s="25">
        <v>2.056</v>
      </c>
      <c r="V174" s="25">
        <v>1</v>
      </c>
      <c r="W174" s="25" t="s">
        <v>542</v>
      </c>
      <c r="X174">
        <v>38.365636000000002</v>
      </c>
      <c r="Y174" s="41">
        <v>29</v>
      </c>
      <c r="Z174" s="41">
        <v>1</v>
      </c>
      <c r="AA174" s="25">
        <v>2</v>
      </c>
      <c r="AB174" s="25">
        <v>1</v>
      </c>
      <c r="AC174" t="s">
        <v>542</v>
      </c>
      <c r="AD174" s="25">
        <v>39.0625</v>
      </c>
      <c r="AE174" s="41">
        <v>29</v>
      </c>
      <c r="AF174" s="41">
        <v>1</v>
      </c>
      <c r="AG174" s="25">
        <v>2</v>
      </c>
      <c r="AH174" s="25">
        <v>2E-3</v>
      </c>
      <c r="AI174" s="25" t="s">
        <v>549</v>
      </c>
      <c r="AJ174">
        <v>39.0625</v>
      </c>
    </row>
    <row r="175" spans="1:36" ht="25.5">
      <c r="A175" s="17" t="s">
        <v>244</v>
      </c>
      <c r="B175">
        <v>30</v>
      </c>
      <c r="C175">
        <v>0</v>
      </c>
      <c r="D175">
        <v>30</v>
      </c>
      <c r="E175">
        <v>0</v>
      </c>
      <c r="F175" s="87">
        <v>7.75</v>
      </c>
      <c r="G175">
        <v>30</v>
      </c>
      <c r="H175">
        <v>0</v>
      </c>
      <c r="I175" s="25">
        <v>4.2999999999999997E-2</v>
      </c>
      <c r="J175" s="25">
        <v>0.42899999999999999</v>
      </c>
      <c r="K175" s="25" t="s">
        <v>548</v>
      </c>
      <c r="L175" s="25">
        <v>59.397849000000001</v>
      </c>
      <c r="M175">
        <v>30</v>
      </c>
      <c r="N175">
        <v>0</v>
      </c>
      <c r="O175" s="25">
        <v>0.05</v>
      </c>
      <c r="P175" s="25">
        <v>0.03</v>
      </c>
      <c r="Q175" t="s">
        <v>548</v>
      </c>
      <c r="R175" s="25">
        <v>59.290000000000006</v>
      </c>
      <c r="S175">
        <v>30</v>
      </c>
      <c r="T175">
        <v>0</v>
      </c>
      <c r="U175" s="25">
        <v>0.44700000000000001</v>
      </c>
      <c r="V175" s="25">
        <v>0.45</v>
      </c>
      <c r="W175" s="25" t="s">
        <v>548</v>
      </c>
      <c r="X175">
        <v>53.333809000000002</v>
      </c>
      <c r="Y175">
        <v>30</v>
      </c>
      <c r="Z175">
        <v>0</v>
      </c>
      <c r="AA175" s="25">
        <v>2</v>
      </c>
      <c r="AB175" s="25">
        <v>1</v>
      </c>
      <c r="AC175" t="s">
        <v>542</v>
      </c>
      <c r="AD175" s="25">
        <v>33.0625</v>
      </c>
      <c r="AE175">
        <v>30</v>
      </c>
      <c r="AF175">
        <v>0</v>
      </c>
      <c r="AG175" s="25">
        <v>1.5</v>
      </c>
      <c r="AH175" s="25">
        <v>1</v>
      </c>
      <c r="AI175" s="25" t="s">
        <v>542</v>
      </c>
      <c r="AJ175">
        <v>39.0625</v>
      </c>
    </row>
    <row r="176" spans="1:36" ht="25.5">
      <c r="A176" s="15" t="s">
        <v>263</v>
      </c>
      <c r="B176">
        <v>30</v>
      </c>
      <c r="C176">
        <v>1</v>
      </c>
      <c r="D176">
        <v>30</v>
      </c>
      <c r="E176">
        <v>1</v>
      </c>
      <c r="F176" s="87">
        <v>8</v>
      </c>
      <c r="G176">
        <v>30</v>
      </c>
      <c r="H176">
        <v>1</v>
      </c>
      <c r="I176" s="25">
        <v>1.55</v>
      </c>
      <c r="J176" s="25">
        <v>0.01</v>
      </c>
      <c r="K176" s="25" t="s">
        <v>542</v>
      </c>
      <c r="L176" s="25">
        <v>41.602499999999999</v>
      </c>
      <c r="M176">
        <v>30</v>
      </c>
      <c r="N176">
        <v>1</v>
      </c>
      <c r="O176" s="25">
        <v>1.5489999999999999</v>
      </c>
      <c r="P176" s="25">
        <v>0.03</v>
      </c>
      <c r="Q176" t="s">
        <v>542</v>
      </c>
      <c r="R176" s="25">
        <v>41.615401000000006</v>
      </c>
      <c r="S176">
        <v>30</v>
      </c>
      <c r="T176">
        <v>1</v>
      </c>
      <c r="U176" s="25">
        <v>2.056</v>
      </c>
      <c r="V176" s="25">
        <v>1</v>
      </c>
      <c r="W176" s="25" t="s">
        <v>542</v>
      </c>
      <c r="X176">
        <v>35.331136000000001</v>
      </c>
      <c r="Y176">
        <v>30</v>
      </c>
      <c r="Z176">
        <v>1</v>
      </c>
      <c r="AA176" s="25">
        <v>2</v>
      </c>
      <c r="AB176" s="25">
        <v>1</v>
      </c>
      <c r="AC176" t="s">
        <v>542</v>
      </c>
      <c r="AD176" s="25">
        <v>36</v>
      </c>
      <c r="AE176">
        <v>30</v>
      </c>
      <c r="AF176">
        <v>1</v>
      </c>
      <c r="AG176" s="25">
        <v>2</v>
      </c>
      <c r="AH176" s="25">
        <v>2E-3</v>
      </c>
      <c r="AI176" s="25" t="s">
        <v>549</v>
      </c>
      <c r="AJ176">
        <v>36</v>
      </c>
    </row>
    <row r="177" spans="6:36">
      <c r="F177">
        <f>AVERAGE(F3:F176)</f>
        <v>3.5646551724137931</v>
      </c>
      <c r="L177">
        <f>AVERAGE(L3:L176)</f>
        <v>8.3122677183908085</v>
      </c>
      <c r="R177">
        <f>AVERAGE(R3:R176)</f>
        <v>8.2224595747126461</v>
      </c>
      <c r="X177">
        <f>AVERAGE(X3:X176)</f>
        <v>6.1891331609195408</v>
      </c>
      <c r="AD177">
        <f>AVERAGE(AD3:AD176)</f>
        <v>4.6408045977011492</v>
      </c>
      <c r="AJ177">
        <f>AVERAGE(AJ3:AJ176)</f>
        <v>7.2481357413793095</v>
      </c>
    </row>
  </sheetData>
  <autoFilter ref="A2:AJ2">
    <sortState ref="A3:AJ177">
      <sortCondition ref="B2"/>
    </sortState>
  </autoFilter>
  <conditionalFormatting sqref="F3:F176">
    <cfRule type="cellIs" dxfId="132" priority="61" operator="lessThan">
      <formula>4</formula>
    </cfRule>
  </conditionalFormatting>
  <conditionalFormatting sqref="F3:F176">
    <cfRule type="cellIs" dxfId="131" priority="60" operator="greaterThan">
      <formula>7</formula>
    </cfRule>
  </conditionalFormatting>
  <conditionalFormatting sqref="F3:F176">
    <cfRule type="cellIs" dxfId="130" priority="59" operator="between">
      <formula>4</formula>
      <formula>7</formula>
    </cfRule>
  </conditionalFormatting>
  <conditionalFormatting sqref="L3:L121">
    <cfRule type="cellIs" dxfId="129" priority="58" operator="greaterThan">
      <formula>7</formula>
    </cfRule>
  </conditionalFormatting>
  <conditionalFormatting sqref="L3:L121">
    <cfRule type="cellIs" dxfId="128" priority="57" operator="between">
      <formula>4</formula>
      <formula>7</formula>
    </cfRule>
  </conditionalFormatting>
  <conditionalFormatting sqref="L3:L121">
    <cfRule type="cellIs" dxfId="127" priority="56" operator="lessThan">
      <formula>4</formula>
    </cfRule>
  </conditionalFormatting>
  <conditionalFormatting sqref="L122">
    <cfRule type="cellIs" dxfId="126" priority="52" operator="greaterThan">
      <formula>7</formula>
    </cfRule>
  </conditionalFormatting>
  <conditionalFormatting sqref="L122">
    <cfRule type="cellIs" dxfId="125" priority="51" operator="between">
      <formula>4</formula>
      <formula>7</formula>
    </cfRule>
  </conditionalFormatting>
  <conditionalFormatting sqref="L122">
    <cfRule type="cellIs" dxfId="124" priority="50" operator="lessThan">
      <formula>4</formula>
    </cfRule>
  </conditionalFormatting>
  <conditionalFormatting sqref="L121">
    <cfRule type="cellIs" dxfId="123" priority="49" operator="greaterThan">
      <formula>7</formula>
    </cfRule>
  </conditionalFormatting>
  <conditionalFormatting sqref="L121">
    <cfRule type="cellIs" dxfId="122" priority="48" operator="between">
      <formula>4</formula>
      <formula>7</formula>
    </cfRule>
  </conditionalFormatting>
  <conditionalFormatting sqref="L121">
    <cfRule type="cellIs" dxfId="121" priority="47" operator="lessThan">
      <formula>4</formula>
    </cfRule>
  </conditionalFormatting>
  <conditionalFormatting sqref="L122">
    <cfRule type="cellIs" dxfId="120" priority="46" operator="lessThan">
      <formula>4</formula>
    </cfRule>
  </conditionalFormatting>
  <conditionalFormatting sqref="L122">
    <cfRule type="cellIs" dxfId="119" priority="45" operator="greaterThan">
      <formula>7</formula>
    </cfRule>
  </conditionalFormatting>
  <conditionalFormatting sqref="L122">
    <cfRule type="cellIs" dxfId="118" priority="44" operator="between">
      <formula>4</formula>
      <formula>7</formula>
    </cfRule>
  </conditionalFormatting>
  <conditionalFormatting sqref="L125">
    <cfRule type="cellIs" dxfId="117" priority="43" operator="greaterThan">
      <formula>7</formula>
    </cfRule>
  </conditionalFormatting>
  <conditionalFormatting sqref="L125">
    <cfRule type="cellIs" dxfId="116" priority="42" operator="between">
      <formula>4</formula>
      <formula>7</formula>
    </cfRule>
  </conditionalFormatting>
  <conditionalFormatting sqref="L125">
    <cfRule type="cellIs" dxfId="115" priority="41" operator="lessThan">
      <formula>4</formula>
    </cfRule>
  </conditionalFormatting>
  <conditionalFormatting sqref="L125">
    <cfRule type="cellIs" dxfId="114" priority="40" operator="greaterThan">
      <formula>7</formula>
    </cfRule>
  </conditionalFormatting>
  <conditionalFormatting sqref="L125">
    <cfRule type="cellIs" dxfId="113" priority="39" operator="between">
      <formula>4</formula>
      <formula>7</formula>
    </cfRule>
  </conditionalFormatting>
  <conditionalFormatting sqref="L125">
    <cfRule type="cellIs" dxfId="112" priority="38" operator="lessThan">
      <formula>4</formula>
    </cfRule>
  </conditionalFormatting>
  <conditionalFormatting sqref="L123:L124">
    <cfRule type="cellIs" dxfId="111" priority="37" operator="lessThan">
      <formula>4</formula>
    </cfRule>
  </conditionalFormatting>
  <conditionalFormatting sqref="L123:L124">
    <cfRule type="cellIs" dxfId="110" priority="36" operator="greaterThan">
      <formula>7</formula>
    </cfRule>
  </conditionalFormatting>
  <conditionalFormatting sqref="L123:L124">
    <cfRule type="cellIs" dxfId="109" priority="35" operator="between">
      <formula>4</formula>
      <formula>7</formula>
    </cfRule>
  </conditionalFormatting>
  <conditionalFormatting sqref="L126:L176">
    <cfRule type="cellIs" dxfId="108" priority="34" operator="lessThan">
      <formula>4</formula>
    </cfRule>
  </conditionalFormatting>
  <conditionalFormatting sqref="L126:L176">
    <cfRule type="cellIs" dxfId="107" priority="33" operator="greaterThan">
      <formula>7</formula>
    </cfRule>
  </conditionalFormatting>
  <conditionalFormatting sqref="L126:L176">
    <cfRule type="cellIs" dxfId="106" priority="32" operator="between">
      <formula>4</formula>
      <formula>7</formula>
    </cfRule>
  </conditionalFormatting>
  <conditionalFormatting sqref="R3:R176">
    <cfRule type="cellIs" dxfId="105" priority="31" operator="lessThan">
      <formula>4</formula>
    </cfRule>
  </conditionalFormatting>
  <conditionalFormatting sqref="R3:R176">
    <cfRule type="cellIs" dxfId="104" priority="30" operator="greaterThan">
      <formula>7</formula>
    </cfRule>
  </conditionalFormatting>
  <conditionalFormatting sqref="R3:R176">
    <cfRule type="cellIs" dxfId="103" priority="29" operator="between">
      <formula>4</formula>
      <formula>7</formula>
    </cfRule>
  </conditionalFormatting>
  <conditionalFormatting sqref="X3:X176">
    <cfRule type="cellIs" dxfId="102" priority="26" operator="lessThan">
      <formula>4</formula>
    </cfRule>
    <cfRule type="cellIs" dxfId="101" priority="27" operator="between">
      <formula>4</formula>
      <formula>7</formula>
    </cfRule>
    <cfRule type="cellIs" dxfId="100" priority="28" operator="greaterThan">
      <formula>7</formula>
    </cfRule>
  </conditionalFormatting>
  <conditionalFormatting sqref="AD3:AD176">
    <cfRule type="cellIs" dxfId="99" priority="23" operator="lessThan">
      <formula>4</formula>
    </cfRule>
    <cfRule type="cellIs" dxfId="98" priority="24" operator="between">
      <formula>4</formula>
      <formula>7</formula>
    </cfRule>
    <cfRule type="cellIs" dxfId="97" priority="25" operator="greaterThan">
      <formula>7</formula>
    </cfRule>
  </conditionalFormatting>
  <conditionalFormatting sqref="X3:X176">
    <cfRule type="cellIs" dxfId="96" priority="22" operator="lessThan">
      <formula>4</formula>
    </cfRule>
  </conditionalFormatting>
  <conditionalFormatting sqref="X3:X176">
    <cfRule type="cellIs" dxfId="95" priority="21" operator="greaterThan">
      <formula>7</formula>
    </cfRule>
  </conditionalFormatting>
  <conditionalFormatting sqref="X3:X176">
    <cfRule type="cellIs" dxfId="94" priority="20" operator="between">
      <formula>4</formula>
      <formula>7</formula>
    </cfRule>
  </conditionalFormatting>
  <conditionalFormatting sqref="R3:R176">
    <cfRule type="cellIs" dxfId="93" priority="17" operator="between">
      <formula>4</formula>
      <formula>7</formula>
    </cfRule>
    <cfRule type="cellIs" dxfId="92" priority="18" operator="lessThan">
      <formula>4</formula>
    </cfRule>
    <cfRule type="cellIs" dxfId="91" priority="19" operator="greaterThan">
      <formula>7</formula>
    </cfRule>
  </conditionalFormatting>
  <conditionalFormatting sqref="AJ3:AJ176">
    <cfRule type="cellIs" dxfId="90" priority="13" operator="greaterThan">
      <formula>7</formula>
    </cfRule>
    <cfRule type="cellIs" dxfId="89" priority="14" operator="lessThan">
      <formula>4</formula>
    </cfRule>
    <cfRule type="cellIs" dxfId="88" priority="15" operator="between">
      <formula>4</formula>
      <formula>7</formula>
    </cfRule>
    <cfRule type="cellIs" dxfId="87" priority="16" operator="greaterThan">
      <formula>4</formula>
    </cfRule>
  </conditionalFormatting>
  <conditionalFormatting sqref="AD170">
    <cfRule type="cellIs" dxfId="86" priority="10" operator="lessThan">
      <formula>4</formula>
    </cfRule>
    <cfRule type="cellIs" dxfId="85" priority="11" operator="between">
      <formula>4</formula>
      <formula>7</formula>
    </cfRule>
    <cfRule type="cellIs" dxfId="84" priority="12" operator="greaterThan">
      <formula>7</formula>
    </cfRule>
  </conditionalFormatting>
  <conditionalFormatting sqref="AD170">
    <cfRule type="cellIs" dxfId="83" priority="9" operator="lessThan">
      <formula>4</formula>
    </cfRule>
  </conditionalFormatting>
  <conditionalFormatting sqref="AD170">
    <cfRule type="cellIs" dxfId="82" priority="8" operator="greaterThan">
      <formula>7</formula>
    </cfRule>
  </conditionalFormatting>
  <conditionalFormatting sqref="AD170">
    <cfRule type="cellIs" dxfId="81" priority="7" operator="between">
      <formula>4</formula>
      <formula>7</formula>
    </cfRule>
  </conditionalFormatting>
  <conditionalFormatting sqref="AJ170">
    <cfRule type="cellIs" dxfId="80" priority="4" operator="lessThan">
      <formula>4</formula>
    </cfRule>
    <cfRule type="cellIs" dxfId="79" priority="5" operator="between">
      <formula>4</formula>
      <formula>7</formula>
    </cfRule>
    <cfRule type="cellIs" dxfId="78" priority="6" operator="greaterThan">
      <formula>7</formula>
    </cfRule>
  </conditionalFormatting>
  <conditionalFormatting sqref="AJ170">
    <cfRule type="cellIs" dxfId="77" priority="3" operator="lessThan">
      <formula>4</formula>
    </cfRule>
  </conditionalFormatting>
  <conditionalFormatting sqref="AJ170">
    <cfRule type="cellIs" dxfId="76" priority="2" operator="greaterThan">
      <formula>7</formula>
    </cfRule>
  </conditionalFormatting>
  <conditionalFormatting sqref="AJ170">
    <cfRule type="cellIs" dxfId="75" priority="1" operator="between">
      <formula>4</formula>
      <formula>7</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CF194"/>
  <sheetViews>
    <sheetView topLeftCell="BP1" workbookViewId="0">
      <selection activeCell="BQ2" sqref="BQ2"/>
    </sheetView>
  </sheetViews>
  <sheetFormatPr baseColWidth="10" defaultRowHeight="15"/>
  <cols>
    <col min="1" max="1" width="8.85546875" style="25" hidden="1" customWidth="1"/>
    <col min="2" max="2" width="9.85546875" style="25" hidden="1" customWidth="1"/>
    <col min="3" max="63" width="11.7109375" hidden="1" customWidth="1"/>
    <col min="64" max="64" width="11.85546875" style="30" hidden="1" customWidth="1"/>
    <col min="65" max="66" width="9.140625" style="19" hidden="1" customWidth="1"/>
    <col min="67" max="67" width="0" hidden="1" customWidth="1"/>
    <col min="68" max="68" width="9.140625"/>
    <col min="71" max="71" width="9.85546875" style="25" customWidth="1"/>
    <col min="74" max="74" width="11.5703125" style="25" customWidth="1"/>
    <col min="75" max="75" width="9.85546875" style="25" customWidth="1"/>
    <col min="76" max="76" width="9.140625"/>
    <col min="77" max="77" width="12.7109375" customWidth="1"/>
    <col min="81" max="81" width="20" customWidth="1"/>
    <col min="82" max="82" width="11.85546875" bestFit="1" customWidth="1"/>
  </cols>
  <sheetData>
    <row r="1" spans="1:84" ht="45">
      <c r="A1" s="54" t="s">
        <v>589</v>
      </c>
      <c r="B1" s="54" t="s">
        <v>417</v>
      </c>
      <c r="C1" s="48" t="s">
        <v>419</v>
      </c>
      <c r="D1" s="48" t="s">
        <v>442</v>
      </c>
      <c r="E1" s="48" t="s">
        <v>443</v>
      </c>
      <c r="F1" s="48" t="s">
        <v>428</v>
      </c>
      <c r="G1" s="48" t="s">
        <v>444</v>
      </c>
      <c r="H1" s="48" t="s">
        <v>445</v>
      </c>
      <c r="I1" s="48" t="s">
        <v>446</v>
      </c>
      <c r="J1" s="48" t="s">
        <v>447</v>
      </c>
      <c r="K1" s="48" t="s">
        <v>448</v>
      </c>
      <c r="L1" s="48" t="s">
        <v>449</v>
      </c>
      <c r="M1" s="48" t="s">
        <v>450</v>
      </c>
      <c r="N1" s="48" t="s">
        <v>451</v>
      </c>
      <c r="O1" s="48" t="s">
        <v>452</v>
      </c>
      <c r="P1" s="48" t="s">
        <v>453</v>
      </c>
      <c r="Q1" s="48" t="s">
        <v>454</v>
      </c>
      <c r="R1" s="48" t="s">
        <v>455</v>
      </c>
      <c r="S1" s="48" t="s">
        <v>456</v>
      </c>
      <c r="T1" s="48" t="s">
        <v>457</v>
      </c>
      <c r="U1" s="48" t="s">
        <v>458</v>
      </c>
      <c r="V1" s="48" t="s">
        <v>459</v>
      </c>
      <c r="W1" s="48" t="s">
        <v>460</v>
      </c>
      <c r="X1" s="48" t="s">
        <v>461</v>
      </c>
      <c r="Y1" s="48" t="s">
        <v>462</v>
      </c>
      <c r="Z1" s="48" t="s">
        <v>463</v>
      </c>
      <c r="AA1" s="48" t="s">
        <v>464</v>
      </c>
      <c r="AB1" s="48" t="s">
        <v>465</v>
      </c>
      <c r="AC1" s="48" t="s">
        <v>466</v>
      </c>
      <c r="AD1" s="48" t="s">
        <v>467</v>
      </c>
      <c r="AE1" s="48" t="s">
        <v>468</v>
      </c>
      <c r="AF1" s="48" t="s">
        <v>469</v>
      </c>
      <c r="AG1" s="48" t="s">
        <v>470</v>
      </c>
      <c r="AH1" s="48" t="s">
        <v>471</v>
      </c>
      <c r="AI1" s="48" t="s">
        <v>472</v>
      </c>
      <c r="AJ1" s="48" t="s">
        <v>473</v>
      </c>
      <c r="AK1" s="48" t="s">
        <v>474</v>
      </c>
      <c r="AL1" s="48" t="s">
        <v>475</v>
      </c>
      <c r="AM1" s="48" t="s">
        <v>476</v>
      </c>
      <c r="AN1" s="48" t="s">
        <v>477</v>
      </c>
      <c r="AO1" s="48" t="s">
        <v>478</v>
      </c>
      <c r="AP1" s="48" t="s">
        <v>479</v>
      </c>
      <c r="AQ1" s="48" t="s">
        <v>480</v>
      </c>
      <c r="AR1" s="48" t="s">
        <v>481</v>
      </c>
      <c r="AS1" s="48" t="s">
        <v>482</v>
      </c>
      <c r="AT1" s="48" t="s">
        <v>483</v>
      </c>
      <c r="AU1" s="48" t="s">
        <v>484</v>
      </c>
      <c r="AV1" s="48" t="s">
        <v>485</v>
      </c>
      <c r="AW1" s="48" t="s">
        <v>486</v>
      </c>
      <c r="AX1" s="48" t="s">
        <v>487</v>
      </c>
      <c r="AY1" s="48" t="s">
        <v>488</v>
      </c>
      <c r="AZ1" s="48" t="s">
        <v>489</v>
      </c>
      <c r="BA1" s="48" t="s">
        <v>490</v>
      </c>
      <c r="BB1" s="48" t="s">
        <v>491</v>
      </c>
      <c r="BC1" s="48" t="s">
        <v>492</v>
      </c>
      <c r="BD1" s="48" t="s">
        <v>493</v>
      </c>
      <c r="BE1" s="48" t="s">
        <v>494</v>
      </c>
      <c r="BF1" s="48" t="s">
        <v>495</v>
      </c>
      <c r="BG1" s="48" t="s">
        <v>496</v>
      </c>
      <c r="BH1" s="48" t="s">
        <v>497</v>
      </c>
      <c r="BI1" s="48" t="s">
        <v>498</v>
      </c>
      <c r="BJ1" s="48" t="s">
        <v>499</v>
      </c>
      <c r="BK1" s="48" t="s">
        <v>500</v>
      </c>
      <c r="BL1" s="48" t="s">
        <v>418</v>
      </c>
      <c r="BM1" s="55" t="s">
        <v>417</v>
      </c>
      <c r="BN1" s="55" t="s">
        <v>587</v>
      </c>
      <c r="BP1" s="58" t="s">
        <v>630</v>
      </c>
      <c r="BQ1" t="s">
        <v>523</v>
      </c>
      <c r="BR1" t="s">
        <v>535</v>
      </c>
      <c r="BS1" s="54" t="s">
        <v>522</v>
      </c>
      <c r="BV1" s="54" t="s">
        <v>414</v>
      </c>
      <c r="BW1" s="54" t="s">
        <v>522</v>
      </c>
      <c r="BX1" s="58" t="s">
        <v>629</v>
      </c>
      <c r="BY1" s="58" t="s">
        <v>503</v>
      </c>
      <c r="CA1" t="s">
        <v>631</v>
      </c>
      <c r="CD1" s="130" t="s">
        <v>633</v>
      </c>
      <c r="CE1" t="s">
        <v>523</v>
      </c>
      <c r="CF1" t="s">
        <v>535</v>
      </c>
    </row>
    <row r="2" spans="1:84">
      <c r="A2" s="44">
        <v>5</v>
      </c>
      <c r="B2" s="44">
        <v>1.5625</v>
      </c>
      <c r="C2" s="44">
        <v>1.25</v>
      </c>
      <c r="D2" s="61">
        <v>10</v>
      </c>
      <c r="E2" s="44">
        <v>39.0625</v>
      </c>
      <c r="F2" s="61">
        <v>10</v>
      </c>
      <c r="G2" s="44">
        <v>39.0625</v>
      </c>
      <c r="H2" s="61">
        <v>2</v>
      </c>
      <c r="I2" s="44">
        <v>3.0625</v>
      </c>
      <c r="J2" s="61">
        <v>7</v>
      </c>
      <c r="K2" s="44">
        <v>10.5625</v>
      </c>
      <c r="L2" s="61">
        <v>7</v>
      </c>
      <c r="M2" s="44">
        <v>10.5625</v>
      </c>
      <c r="N2" s="61">
        <v>5</v>
      </c>
      <c r="O2" s="44">
        <v>1.5625</v>
      </c>
      <c r="P2" s="61">
        <v>2</v>
      </c>
      <c r="Q2" s="44">
        <v>3.0625</v>
      </c>
      <c r="R2" s="61">
        <v>10</v>
      </c>
      <c r="S2" s="44">
        <v>39.0625</v>
      </c>
      <c r="T2" s="61">
        <v>9</v>
      </c>
      <c r="U2" s="44">
        <v>27.5625</v>
      </c>
      <c r="V2" s="61">
        <v>10</v>
      </c>
      <c r="W2" s="44">
        <v>39.0625</v>
      </c>
      <c r="X2" s="61">
        <v>6</v>
      </c>
      <c r="Y2" s="44">
        <v>5.0625</v>
      </c>
      <c r="Z2" s="61">
        <v>7</v>
      </c>
      <c r="AA2" s="44">
        <v>10.5625</v>
      </c>
      <c r="AB2" s="61">
        <v>7</v>
      </c>
      <c r="AC2" s="44">
        <v>10.5625</v>
      </c>
      <c r="AD2" s="61">
        <v>6</v>
      </c>
      <c r="AE2" s="44">
        <v>5.0625</v>
      </c>
      <c r="AF2" s="61">
        <v>7</v>
      </c>
      <c r="AG2" s="44">
        <v>10.5625</v>
      </c>
      <c r="AH2" s="61">
        <v>4</v>
      </c>
      <c r="AI2" s="44">
        <v>6.25E-2</v>
      </c>
      <c r="AJ2" s="61">
        <v>6</v>
      </c>
      <c r="AK2" s="44">
        <v>5.0625</v>
      </c>
      <c r="AL2" s="61">
        <v>7</v>
      </c>
      <c r="AM2" s="44">
        <v>10.5625</v>
      </c>
      <c r="AN2" s="61">
        <v>7</v>
      </c>
      <c r="AO2" s="44">
        <v>10.5625</v>
      </c>
      <c r="AP2" s="61">
        <v>2</v>
      </c>
      <c r="AQ2" s="44">
        <v>3.0625</v>
      </c>
      <c r="AR2" s="61">
        <v>5</v>
      </c>
      <c r="AS2" s="44">
        <v>1.5625</v>
      </c>
      <c r="AT2" s="61">
        <v>5</v>
      </c>
      <c r="AU2" s="44">
        <v>1.5625</v>
      </c>
      <c r="AV2" s="61">
        <v>8</v>
      </c>
      <c r="AW2" s="44">
        <v>18.0625</v>
      </c>
      <c r="AX2" s="61">
        <v>3</v>
      </c>
      <c r="AY2" s="44">
        <v>0.5625</v>
      </c>
      <c r="AZ2" s="61">
        <v>7</v>
      </c>
      <c r="BA2" s="44">
        <v>10.5625</v>
      </c>
      <c r="BB2" s="61">
        <v>4</v>
      </c>
      <c r="BC2" s="44">
        <v>6.25E-2</v>
      </c>
      <c r="BD2" s="61">
        <v>8</v>
      </c>
      <c r="BE2" s="44">
        <v>18.0625</v>
      </c>
      <c r="BF2" s="61">
        <v>9</v>
      </c>
      <c r="BG2" s="44">
        <v>27.5625</v>
      </c>
      <c r="BH2" s="61">
        <v>9</v>
      </c>
      <c r="BI2" s="44">
        <v>27.5625</v>
      </c>
      <c r="BJ2" s="61">
        <v>8</v>
      </c>
      <c r="BK2" s="44">
        <v>18.0625</v>
      </c>
      <c r="BL2" s="30">
        <v>1</v>
      </c>
      <c r="BM2" s="20">
        <v>7.5625</v>
      </c>
      <c r="BN2" s="26">
        <v>6.46875</v>
      </c>
      <c r="BP2" s="16">
        <v>0</v>
      </c>
      <c r="BQ2">
        <v>2.0022250000000001</v>
      </c>
      <c r="BR2">
        <v>2.8326092155756508</v>
      </c>
      <c r="BS2" s="44">
        <f t="shared" ref="BS2:BS33" si="0">POWER((BQ2-BR2),2)</f>
        <v>0.68953794547718872</v>
      </c>
      <c r="BV2" s="26">
        <v>0.75</v>
      </c>
      <c r="BW2" s="44">
        <v>0.5625</v>
      </c>
      <c r="BX2">
        <v>12.215025000000001</v>
      </c>
      <c r="BY2" s="68">
        <v>2.1200640019206123E-2</v>
      </c>
      <c r="CA2" t="s">
        <v>623</v>
      </c>
      <c r="CB2">
        <v>115</v>
      </c>
      <c r="CC2" t="s">
        <v>634</v>
      </c>
      <c r="CD2">
        <v>87</v>
      </c>
      <c r="CE2">
        <v>22</v>
      </c>
      <c r="CF2">
        <v>60</v>
      </c>
    </row>
    <row r="3" spans="1:84">
      <c r="A3" s="26">
        <v>2.7272727272699999</v>
      </c>
      <c r="B3" s="26">
        <v>0.59710743802074395</v>
      </c>
      <c r="C3" s="26">
        <v>0.77272727273000008</v>
      </c>
      <c r="D3" s="61">
        <v>9</v>
      </c>
      <c r="E3" s="44">
        <v>30.25</v>
      </c>
      <c r="F3" s="61">
        <v>8</v>
      </c>
      <c r="G3" s="61">
        <v>20.25</v>
      </c>
      <c r="H3" s="61">
        <v>10</v>
      </c>
      <c r="I3" s="61">
        <v>42.25</v>
      </c>
      <c r="J3" s="61">
        <v>4</v>
      </c>
      <c r="K3" s="61">
        <v>0.25</v>
      </c>
      <c r="L3" s="61">
        <v>3</v>
      </c>
      <c r="M3" s="61">
        <v>0.25</v>
      </c>
      <c r="N3" s="61">
        <v>0</v>
      </c>
      <c r="O3" s="61">
        <v>12.25</v>
      </c>
      <c r="P3" s="61">
        <v>4</v>
      </c>
      <c r="Q3" s="61">
        <v>0.25</v>
      </c>
      <c r="R3" s="61">
        <v>5</v>
      </c>
      <c r="S3" s="61">
        <v>2.25</v>
      </c>
      <c r="T3" s="61">
        <v>10</v>
      </c>
      <c r="U3" s="61">
        <v>42.25</v>
      </c>
      <c r="V3" s="61">
        <v>9</v>
      </c>
      <c r="W3" s="61">
        <v>30.25</v>
      </c>
      <c r="X3" s="61">
        <v>9</v>
      </c>
      <c r="Y3" s="61">
        <v>30.25</v>
      </c>
      <c r="Z3" s="61">
        <v>9</v>
      </c>
      <c r="AA3" s="61">
        <v>30.25</v>
      </c>
      <c r="AB3" s="61">
        <v>1</v>
      </c>
      <c r="AC3" s="61">
        <v>6.25</v>
      </c>
      <c r="AD3" s="61">
        <v>10</v>
      </c>
      <c r="AE3" s="61">
        <v>42.25</v>
      </c>
      <c r="AF3" s="61">
        <v>0</v>
      </c>
      <c r="AG3" s="61">
        <v>12.25</v>
      </c>
      <c r="AH3" s="61">
        <v>3</v>
      </c>
      <c r="AI3" s="61">
        <v>0.25</v>
      </c>
      <c r="AJ3" s="61">
        <v>10</v>
      </c>
      <c r="AK3" s="61">
        <v>42.25</v>
      </c>
      <c r="AL3" s="61">
        <v>1</v>
      </c>
      <c r="AM3" s="61">
        <v>6.25</v>
      </c>
      <c r="AN3" s="61">
        <v>9</v>
      </c>
      <c r="AO3" s="61">
        <v>30.25</v>
      </c>
      <c r="AP3" s="61">
        <v>9</v>
      </c>
      <c r="AQ3" s="61">
        <v>30.25</v>
      </c>
      <c r="AR3" s="61">
        <v>8</v>
      </c>
      <c r="AS3" s="61">
        <v>20.25</v>
      </c>
      <c r="AT3" s="61">
        <v>5</v>
      </c>
      <c r="AU3" s="61">
        <v>2.25</v>
      </c>
      <c r="AV3" s="61">
        <v>5</v>
      </c>
      <c r="AW3" s="61">
        <v>2.25</v>
      </c>
      <c r="AX3" s="61">
        <v>5</v>
      </c>
      <c r="AY3" s="61">
        <v>2.25</v>
      </c>
      <c r="AZ3" s="61">
        <v>7</v>
      </c>
      <c r="BA3" s="61">
        <v>12.25</v>
      </c>
      <c r="BB3" s="61">
        <v>4</v>
      </c>
      <c r="BC3" s="61">
        <v>0.25</v>
      </c>
      <c r="BD3" s="61">
        <v>9</v>
      </c>
      <c r="BE3" s="61">
        <v>30.25</v>
      </c>
      <c r="BF3" s="61">
        <v>8</v>
      </c>
      <c r="BG3" s="61">
        <v>20.25</v>
      </c>
      <c r="BH3" s="61">
        <v>9</v>
      </c>
      <c r="BI3" s="61">
        <v>30.25</v>
      </c>
      <c r="BJ3" s="61">
        <v>3</v>
      </c>
      <c r="BK3" s="61">
        <v>0.25</v>
      </c>
      <c r="BL3" s="30">
        <v>9</v>
      </c>
      <c r="BM3" s="20">
        <v>30.25</v>
      </c>
      <c r="BN3" s="26">
        <v>6.375</v>
      </c>
      <c r="BP3" s="16">
        <v>1.0633270319943013E-3</v>
      </c>
      <c r="BQ3">
        <v>4.3264000000000005</v>
      </c>
      <c r="BR3">
        <v>21.390625</v>
      </c>
      <c r="BS3" s="26">
        <f t="shared" si="0"/>
        <v>291.18777485062503</v>
      </c>
      <c r="BV3" s="26">
        <v>0</v>
      </c>
      <c r="BW3" s="26">
        <v>2.7777777777888892</v>
      </c>
      <c r="BX3">
        <v>1.9881000000000004</v>
      </c>
      <c r="BY3" s="68">
        <v>4.2268113746472477E-2</v>
      </c>
      <c r="CA3" t="s">
        <v>624</v>
      </c>
      <c r="CB3">
        <v>49</v>
      </c>
      <c r="CC3" t="s">
        <v>635</v>
      </c>
      <c r="CD3">
        <v>12</v>
      </c>
      <c r="CE3">
        <v>11</v>
      </c>
      <c r="CF3">
        <v>2</v>
      </c>
    </row>
    <row r="4" spans="1:84">
      <c r="A4" s="26">
        <v>3.75</v>
      </c>
      <c r="B4" s="26">
        <v>0.25</v>
      </c>
      <c r="C4" s="26">
        <v>0.5</v>
      </c>
      <c r="D4" s="61">
        <v>10</v>
      </c>
      <c r="E4" s="44">
        <v>45.5625</v>
      </c>
      <c r="F4" s="61">
        <v>0</v>
      </c>
      <c r="G4" s="61">
        <v>10.5625</v>
      </c>
      <c r="H4" s="61">
        <v>7</v>
      </c>
      <c r="I4" s="61">
        <v>14.0625</v>
      </c>
      <c r="J4" s="61">
        <v>8</v>
      </c>
      <c r="K4" s="61">
        <v>22.5625</v>
      </c>
      <c r="L4" s="61">
        <v>1</v>
      </c>
      <c r="M4" s="61">
        <v>5.0625</v>
      </c>
      <c r="N4" s="61">
        <v>9</v>
      </c>
      <c r="O4" s="61">
        <v>33.0625</v>
      </c>
      <c r="P4" s="61">
        <v>10</v>
      </c>
      <c r="Q4" s="61">
        <v>45.5625</v>
      </c>
      <c r="R4" s="61">
        <v>7</v>
      </c>
      <c r="S4" s="61">
        <v>14.0625</v>
      </c>
      <c r="T4" s="61">
        <v>2</v>
      </c>
      <c r="U4" s="61">
        <v>1.5625</v>
      </c>
      <c r="V4" s="61">
        <v>10</v>
      </c>
      <c r="W4" s="61">
        <v>45.5625</v>
      </c>
      <c r="X4" s="61">
        <v>8</v>
      </c>
      <c r="Y4" s="61">
        <v>22.5625</v>
      </c>
      <c r="Z4" s="61">
        <v>0</v>
      </c>
      <c r="AA4" s="61">
        <v>10.5625</v>
      </c>
      <c r="AB4" s="61">
        <v>10</v>
      </c>
      <c r="AC4" s="61">
        <v>45.5625</v>
      </c>
      <c r="AD4" s="61">
        <v>9</v>
      </c>
      <c r="AE4" s="61">
        <v>33.0625</v>
      </c>
      <c r="AF4" s="61">
        <v>8</v>
      </c>
      <c r="AG4" s="61">
        <v>22.5625</v>
      </c>
      <c r="AH4" s="61">
        <v>9</v>
      </c>
      <c r="AI4" s="61">
        <v>33.0625</v>
      </c>
      <c r="AJ4" s="61">
        <v>8</v>
      </c>
      <c r="AK4" s="61">
        <v>22.5625</v>
      </c>
      <c r="AL4" s="61">
        <v>5</v>
      </c>
      <c r="AM4" s="61">
        <v>3.0625</v>
      </c>
      <c r="AN4" s="61">
        <v>1</v>
      </c>
      <c r="AO4" s="61">
        <v>5.0625</v>
      </c>
      <c r="AP4" s="61">
        <v>9</v>
      </c>
      <c r="AQ4" s="61">
        <v>33.0625</v>
      </c>
      <c r="AR4" s="61">
        <v>5</v>
      </c>
      <c r="AS4" s="61">
        <v>3.0625</v>
      </c>
      <c r="AT4" s="61">
        <v>10</v>
      </c>
      <c r="AU4" s="61">
        <v>45.5625</v>
      </c>
      <c r="AV4" s="61">
        <v>9</v>
      </c>
      <c r="AW4" s="61">
        <v>33.0625</v>
      </c>
      <c r="AX4" s="61">
        <v>1</v>
      </c>
      <c r="AY4" s="61">
        <v>5.0625</v>
      </c>
      <c r="AZ4" s="61">
        <v>7</v>
      </c>
      <c r="BA4" s="61">
        <v>14.0625</v>
      </c>
      <c r="BB4" s="61">
        <v>0</v>
      </c>
      <c r="BC4" s="61">
        <v>10.5625</v>
      </c>
      <c r="BD4" s="61">
        <v>9</v>
      </c>
      <c r="BE4" s="61">
        <v>33.0625</v>
      </c>
      <c r="BF4" s="61">
        <v>6</v>
      </c>
      <c r="BG4" s="61">
        <v>7.5625</v>
      </c>
      <c r="BH4" s="61">
        <v>8</v>
      </c>
      <c r="BI4" s="61">
        <v>22.5625</v>
      </c>
      <c r="BJ4" s="61">
        <v>0</v>
      </c>
      <c r="BK4" s="61">
        <v>10.5625</v>
      </c>
      <c r="BL4" s="30">
        <v>6</v>
      </c>
      <c r="BM4" s="20">
        <v>7.5625</v>
      </c>
      <c r="BN4" s="26">
        <v>6.25</v>
      </c>
      <c r="BP4" s="16">
        <v>6.9444444438889136E-3</v>
      </c>
      <c r="BQ4">
        <v>1.416100000000001</v>
      </c>
      <c r="BR4">
        <v>6.0698653746080335</v>
      </c>
      <c r="BS4" s="26">
        <f t="shared" si="0"/>
        <v>21.65753216190064</v>
      </c>
      <c r="BV4" s="26">
        <v>2.25</v>
      </c>
      <c r="BW4" s="26">
        <v>2.7657136105831195</v>
      </c>
      <c r="BX4">
        <v>21.436899999999998</v>
      </c>
      <c r="BY4" s="68">
        <v>8.1632653058775456E-2</v>
      </c>
      <c r="CA4" t="s">
        <v>632</v>
      </c>
      <c r="CB4">
        <v>10</v>
      </c>
      <c r="CC4" t="s">
        <v>636</v>
      </c>
      <c r="CD4">
        <v>8</v>
      </c>
      <c r="CE4">
        <v>2</v>
      </c>
      <c r="CF4">
        <v>10</v>
      </c>
    </row>
    <row r="5" spans="1:84">
      <c r="A5" s="26">
        <v>3.75</v>
      </c>
      <c r="B5" s="26">
        <v>0.25</v>
      </c>
      <c r="C5" s="26">
        <v>0.5</v>
      </c>
      <c r="D5" s="61">
        <v>10</v>
      </c>
      <c r="E5" s="44">
        <v>45.5625</v>
      </c>
      <c r="F5" s="61">
        <v>5</v>
      </c>
      <c r="G5" s="61">
        <v>3.0625</v>
      </c>
      <c r="H5" s="61">
        <v>9</v>
      </c>
      <c r="I5" s="61">
        <v>33.0625</v>
      </c>
      <c r="J5" s="61">
        <v>1</v>
      </c>
      <c r="K5" s="61">
        <v>5.0625</v>
      </c>
      <c r="L5" s="61">
        <v>2</v>
      </c>
      <c r="M5" s="61">
        <v>1.5625</v>
      </c>
      <c r="N5" s="61">
        <v>8</v>
      </c>
      <c r="O5" s="61">
        <v>22.5625</v>
      </c>
      <c r="P5" s="61">
        <v>1</v>
      </c>
      <c r="Q5" s="61">
        <v>5.0625</v>
      </c>
      <c r="R5" s="61">
        <v>8</v>
      </c>
      <c r="S5" s="61">
        <v>22.5625</v>
      </c>
      <c r="T5" s="61">
        <v>4</v>
      </c>
      <c r="U5" s="61">
        <v>0.5625</v>
      </c>
      <c r="V5" s="61">
        <v>2</v>
      </c>
      <c r="W5" s="61">
        <v>1.5625</v>
      </c>
      <c r="X5" s="61">
        <v>0</v>
      </c>
      <c r="Y5" s="61">
        <v>10.5625</v>
      </c>
      <c r="Z5" s="61">
        <v>5</v>
      </c>
      <c r="AA5" s="61">
        <v>3.0625</v>
      </c>
      <c r="AB5" s="61">
        <v>8</v>
      </c>
      <c r="AC5" s="61">
        <v>22.5625</v>
      </c>
      <c r="AD5" s="61">
        <v>9</v>
      </c>
      <c r="AE5" s="61">
        <v>33.0625</v>
      </c>
      <c r="AF5" s="61">
        <v>7</v>
      </c>
      <c r="AG5" s="61">
        <v>14.0625</v>
      </c>
      <c r="AH5" s="61">
        <v>9</v>
      </c>
      <c r="AI5" s="61">
        <v>33.0625</v>
      </c>
      <c r="AJ5" s="61">
        <v>8</v>
      </c>
      <c r="AK5" s="61">
        <v>22.5625</v>
      </c>
      <c r="AL5" s="61">
        <v>6</v>
      </c>
      <c r="AM5" s="61">
        <v>7.5625</v>
      </c>
      <c r="AN5" s="61">
        <v>9</v>
      </c>
      <c r="AO5" s="61">
        <v>33.0625</v>
      </c>
      <c r="AP5" s="61">
        <v>5</v>
      </c>
      <c r="AQ5" s="61">
        <v>3.0625</v>
      </c>
      <c r="AR5" s="61">
        <v>2</v>
      </c>
      <c r="AS5" s="61">
        <v>1.5625</v>
      </c>
      <c r="AT5" s="61">
        <v>10</v>
      </c>
      <c r="AU5" s="61">
        <v>45.5625</v>
      </c>
      <c r="AV5" s="61">
        <v>3</v>
      </c>
      <c r="AW5" s="61">
        <v>6.25E-2</v>
      </c>
      <c r="AX5" s="61">
        <v>4</v>
      </c>
      <c r="AY5" s="61">
        <v>0.5625</v>
      </c>
      <c r="AZ5" s="61">
        <v>10</v>
      </c>
      <c r="BA5" s="61">
        <v>45.5625</v>
      </c>
      <c r="BB5" s="61">
        <v>9</v>
      </c>
      <c r="BC5" s="61">
        <v>33.0625</v>
      </c>
      <c r="BD5" s="61">
        <v>4</v>
      </c>
      <c r="BE5" s="61">
        <v>0.5625</v>
      </c>
      <c r="BF5" s="61">
        <v>6</v>
      </c>
      <c r="BG5" s="61">
        <v>7.5625</v>
      </c>
      <c r="BH5" s="61">
        <v>6</v>
      </c>
      <c r="BI5" s="61">
        <v>7.5625</v>
      </c>
      <c r="BJ5" s="61">
        <v>10</v>
      </c>
      <c r="BK5" s="61">
        <v>45.5625</v>
      </c>
      <c r="BL5" s="30">
        <v>8</v>
      </c>
      <c r="BM5" s="20">
        <v>22.5625</v>
      </c>
      <c r="BN5" s="26">
        <v>6.0625</v>
      </c>
      <c r="BP5" s="16">
        <v>1.8121301776390531E-2</v>
      </c>
      <c r="BQ5">
        <v>1.9600000000000011</v>
      </c>
      <c r="BR5">
        <v>15.244431228374621</v>
      </c>
      <c r="BS5" s="26">
        <f t="shared" si="0"/>
        <v>176.47611306141482</v>
      </c>
      <c r="BV5" s="26">
        <v>2</v>
      </c>
      <c r="BW5" s="26">
        <v>0.40495867768132238</v>
      </c>
      <c r="BX5">
        <v>23.814399999999999</v>
      </c>
      <c r="BY5" s="68">
        <v>8.7293388427066076E-2</v>
      </c>
      <c r="CC5" t="s">
        <v>637</v>
      </c>
      <c r="CD5">
        <v>101</v>
      </c>
      <c r="CE5">
        <v>49</v>
      </c>
      <c r="CF5">
        <v>61</v>
      </c>
    </row>
    <row r="6" spans="1:84">
      <c r="A6" s="26">
        <v>2.1428571428600001</v>
      </c>
      <c r="B6" s="26">
        <v>0.41326530612612256</v>
      </c>
      <c r="C6" s="26">
        <v>0.64285714286000006</v>
      </c>
      <c r="D6" s="61">
        <v>0</v>
      </c>
      <c r="E6" s="44">
        <v>2.25</v>
      </c>
      <c r="F6" s="61">
        <v>10</v>
      </c>
      <c r="G6" s="61">
        <v>72.25</v>
      </c>
      <c r="H6" s="61">
        <v>5</v>
      </c>
      <c r="I6" s="61">
        <v>12.25</v>
      </c>
      <c r="J6" s="61">
        <v>10</v>
      </c>
      <c r="K6" s="61">
        <v>72.25</v>
      </c>
      <c r="L6" s="61">
        <v>0</v>
      </c>
      <c r="M6" s="61">
        <v>2.25</v>
      </c>
      <c r="N6" s="61">
        <v>4</v>
      </c>
      <c r="O6" s="61">
        <v>6.25</v>
      </c>
      <c r="P6" s="61">
        <v>4</v>
      </c>
      <c r="Q6" s="61">
        <v>6.25</v>
      </c>
      <c r="R6" s="61">
        <v>5</v>
      </c>
      <c r="S6" s="61">
        <v>12.25</v>
      </c>
      <c r="T6" s="61">
        <v>5</v>
      </c>
      <c r="U6" s="61">
        <v>12.25</v>
      </c>
      <c r="V6" s="61">
        <v>8</v>
      </c>
      <c r="W6" s="61">
        <v>42.25</v>
      </c>
      <c r="X6" s="61">
        <v>9</v>
      </c>
      <c r="Y6" s="61">
        <v>56.25</v>
      </c>
      <c r="Z6" s="61">
        <v>4</v>
      </c>
      <c r="AA6" s="61">
        <v>6.25</v>
      </c>
      <c r="AB6" s="61">
        <v>8</v>
      </c>
      <c r="AC6" s="61">
        <v>42.25</v>
      </c>
      <c r="AD6" s="61">
        <v>4</v>
      </c>
      <c r="AE6" s="61">
        <v>6.25</v>
      </c>
      <c r="AF6" s="61">
        <v>6</v>
      </c>
      <c r="AG6" s="61">
        <v>20.25</v>
      </c>
      <c r="AH6" s="61">
        <v>9</v>
      </c>
      <c r="AI6" s="61">
        <v>56.25</v>
      </c>
      <c r="AJ6" s="61">
        <v>8</v>
      </c>
      <c r="AK6" s="61">
        <v>42.25</v>
      </c>
      <c r="AL6" s="61">
        <v>9</v>
      </c>
      <c r="AM6" s="61">
        <v>56.25</v>
      </c>
      <c r="AN6" s="61">
        <v>10</v>
      </c>
      <c r="AO6" s="61">
        <v>72.25</v>
      </c>
      <c r="AP6" s="61">
        <v>6</v>
      </c>
      <c r="AQ6" s="61">
        <v>20.25</v>
      </c>
      <c r="AR6" s="61">
        <v>4</v>
      </c>
      <c r="AS6" s="61">
        <v>6.25</v>
      </c>
      <c r="AT6" s="61">
        <v>6</v>
      </c>
      <c r="AU6" s="61">
        <v>20.25</v>
      </c>
      <c r="AV6" s="61">
        <v>6</v>
      </c>
      <c r="AW6" s="61">
        <v>20.25</v>
      </c>
      <c r="AX6" s="61">
        <v>7</v>
      </c>
      <c r="AY6" s="61">
        <v>30.25</v>
      </c>
      <c r="AZ6" s="61">
        <v>7</v>
      </c>
      <c r="BA6" s="61">
        <v>30.25</v>
      </c>
      <c r="BB6" s="61">
        <v>7</v>
      </c>
      <c r="BC6" s="61">
        <v>30.25</v>
      </c>
      <c r="BD6" s="61">
        <v>9</v>
      </c>
      <c r="BE6" s="61">
        <v>56.25</v>
      </c>
      <c r="BF6" s="61">
        <v>2</v>
      </c>
      <c r="BG6" s="61">
        <v>0.25</v>
      </c>
      <c r="BH6" s="61">
        <v>6</v>
      </c>
      <c r="BI6" s="61">
        <v>20.25</v>
      </c>
      <c r="BJ6" s="61">
        <v>3</v>
      </c>
      <c r="BK6" s="61">
        <v>2.25</v>
      </c>
      <c r="BL6" s="30">
        <v>7</v>
      </c>
      <c r="BM6" s="20">
        <v>30.25</v>
      </c>
      <c r="BN6" s="26">
        <v>6.0625</v>
      </c>
      <c r="BP6" s="16">
        <v>1.8595041321322326E-2</v>
      </c>
      <c r="BQ6">
        <v>28.944399999999998</v>
      </c>
      <c r="BR6">
        <v>0.5886593341255113</v>
      </c>
      <c r="BS6" s="26">
        <f t="shared" si="0"/>
        <v>804.04802871032803</v>
      </c>
      <c r="BV6" s="26">
        <v>0.75</v>
      </c>
      <c r="BW6" s="26">
        <v>3.0625</v>
      </c>
      <c r="BX6">
        <v>68.0625</v>
      </c>
      <c r="BY6" s="68">
        <v>0.1653181982849006</v>
      </c>
      <c r="CC6" t="s">
        <v>638</v>
      </c>
      <c r="CD6">
        <v>34</v>
      </c>
      <c r="CE6">
        <v>20</v>
      </c>
      <c r="CF6">
        <v>28</v>
      </c>
    </row>
    <row r="7" spans="1:84">
      <c r="A7" s="26">
        <v>1.3043478260900001</v>
      </c>
      <c r="B7" s="26">
        <v>4.820888468795709</v>
      </c>
      <c r="C7" s="26">
        <v>2.1956521739100001</v>
      </c>
      <c r="D7" s="61">
        <v>6</v>
      </c>
      <c r="E7" s="44">
        <v>6.25</v>
      </c>
      <c r="F7" s="61">
        <v>3</v>
      </c>
      <c r="G7" s="61">
        <v>0.25</v>
      </c>
      <c r="H7" s="61">
        <v>5</v>
      </c>
      <c r="I7" s="61">
        <v>2.25</v>
      </c>
      <c r="J7" s="61">
        <v>10</v>
      </c>
      <c r="K7" s="61">
        <v>42.25</v>
      </c>
      <c r="L7" s="61">
        <v>10</v>
      </c>
      <c r="M7" s="61">
        <v>42.25</v>
      </c>
      <c r="N7" s="61">
        <v>5</v>
      </c>
      <c r="O7" s="61">
        <v>2.25</v>
      </c>
      <c r="P7" s="61">
        <v>9</v>
      </c>
      <c r="Q7" s="61">
        <v>30.25</v>
      </c>
      <c r="R7" s="61">
        <v>2</v>
      </c>
      <c r="S7" s="61">
        <v>2.25</v>
      </c>
      <c r="T7" s="61">
        <v>9</v>
      </c>
      <c r="U7" s="61">
        <v>30.25</v>
      </c>
      <c r="V7" s="61">
        <v>6</v>
      </c>
      <c r="W7" s="61">
        <v>6.25</v>
      </c>
      <c r="X7" s="61">
        <v>0</v>
      </c>
      <c r="Y7" s="61">
        <v>12.25</v>
      </c>
      <c r="Z7" s="61">
        <v>9</v>
      </c>
      <c r="AA7" s="61">
        <v>30.25</v>
      </c>
      <c r="AB7" s="61">
        <v>5</v>
      </c>
      <c r="AC7" s="61">
        <v>2.25</v>
      </c>
      <c r="AD7" s="61">
        <v>6</v>
      </c>
      <c r="AE7" s="61">
        <v>6.25</v>
      </c>
      <c r="AF7" s="61">
        <v>9</v>
      </c>
      <c r="AG7" s="61">
        <v>30.25</v>
      </c>
      <c r="AH7" s="61">
        <v>5</v>
      </c>
      <c r="AI7" s="61">
        <v>2.25</v>
      </c>
      <c r="AJ7" s="61">
        <v>8</v>
      </c>
      <c r="AK7" s="61">
        <v>20.25</v>
      </c>
      <c r="AL7" s="61">
        <v>10</v>
      </c>
      <c r="AM7" s="61">
        <v>42.25</v>
      </c>
      <c r="AN7" s="61">
        <v>5</v>
      </c>
      <c r="AO7" s="61">
        <v>2.25</v>
      </c>
      <c r="AP7" s="61">
        <v>6</v>
      </c>
      <c r="AQ7" s="61">
        <v>6.25</v>
      </c>
      <c r="AR7" s="61">
        <v>2</v>
      </c>
      <c r="AS7" s="61">
        <v>2.25</v>
      </c>
      <c r="AT7" s="61">
        <v>2</v>
      </c>
      <c r="AU7" s="61">
        <v>2.25</v>
      </c>
      <c r="AV7" s="61">
        <v>7</v>
      </c>
      <c r="AW7" s="61">
        <v>12.25</v>
      </c>
      <c r="AX7" s="61">
        <v>2</v>
      </c>
      <c r="AY7" s="61">
        <v>2.25</v>
      </c>
      <c r="AZ7" s="61">
        <v>10</v>
      </c>
      <c r="BA7" s="61">
        <v>42.25</v>
      </c>
      <c r="BB7" s="61">
        <v>0</v>
      </c>
      <c r="BC7" s="61">
        <v>12.25</v>
      </c>
      <c r="BD7" s="61">
        <v>8</v>
      </c>
      <c r="BE7" s="61">
        <v>20.25</v>
      </c>
      <c r="BF7" s="61">
        <v>10</v>
      </c>
      <c r="BG7" s="61">
        <v>42.25</v>
      </c>
      <c r="BH7" s="61">
        <v>7</v>
      </c>
      <c r="BI7" s="61">
        <v>12.25</v>
      </c>
      <c r="BJ7" s="61">
        <v>9</v>
      </c>
      <c r="BK7" s="61">
        <v>30.25</v>
      </c>
      <c r="BL7" s="30">
        <v>1</v>
      </c>
      <c r="BM7" s="20">
        <v>6.25</v>
      </c>
      <c r="BN7" s="26">
        <v>6.03125</v>
      </c>
      <c r="BP7" s="16">
        <v>1.8595041321322326E-2</v>
      </c>
      <c r="BQ7">
        <v>28.944399999999998</v>
      </c>
      <c r="BR7">
        <v>0.97556100510657517</v>
      </c>
      <c r="BS7" s="26">
        <f t="shared" si="0"/>
        <v>782.25595472227099</v>
      </c>
      <c r="BV7" s="26">
        <v>1.25</v>
      </c>
      <c r="BW7" s="26">
        <v>1.5625</v>
      </c>
      <c r="BX7">
        <v>14.822499999999998</v>
      </c>
      <c r="BY7" s="68">
        <v>0.2686273051756678</v>
      </c>
      <c r="CC7" t="s">
        <v>632</v>
      </c>
      <c r="CD7">
        <v>39</v>
      </c>
      <c r="CE7">
        <v>105</v>
      </c>
      <c r="CF7">
        <v>85</v>
      </c>
    </row>
    <row r="8" spans="1:84">
      <c r="A8" s="26">
        <v>2</v>
      </c>
      <c r="B8" s="26">
        <v>1.5625</v>
      </c>
      <c r="C8" s="26">
        <v>1.25</v>
      </c>
      <c r="D8" s="61">
        <v>8</v>
      </c>
      <c r="E8" s="44">
        <v>22.5625</v>
      </c>
      <c r="F8" s="61">
        <v>10</v>
      </c>
      <c r="G8" s="61">
        <v>45.5625</v>
      </c>
      <c r="H8" s="61">
        <v>10</v>
      </c>
      <c r="I8" s="61">
        <v>45.5625</v>
      </c>
      <c r="J8" s="61">
        <v>1</v>
      </c>
      <c r="K8" s="61">
        <v>5.0625</v>
      </c>
      <c r="L8" s="61">
        <v>10</v>
      </c>
      <c r="M8" s="61">
        <v>45.5625</v>
      </c>
      <c r="N8" s="61">
        <v>1</v>
      </c>
      <c r="O8" s="61">
        <v>5.0625</v>
      </c>
      <c r="P8" s="61">
        <v>9</v>
      </c>
      <c r="Q8" s="61">
        <v>33.0625</v>
      </c>
      <c r="R8" s="61">
        <v>4</v>
      </c>
      <c r="S8" s="61">
        <v>0.5625</v>
      </c>
      <c r="T8" s="61">
        <v>8</v>
      </c>
      <c r="U8" s="61">
        <v>22.5625</v>
      </c>
      <c r="V8" s="61">
        <v>3</v>
      </c>
      <c r="W8" s="61">
        <v>6.25E-2</v>
      </c>
      <c r="X8" s="61">
        <v>4</v>
      </c>
      <c r="Y8" s="61">
        <v>0.5625</v>
      </c>
      <c r="Z8" s="61">
        <v>4</v>
      </c>
      <c r="AA8" s="61">
        <v>0.5625</v>
      </c>
      <c r="AB8" s="61">
        <v>9</v>
      </c>
      <c r="AC8" s="61">
        <v>33.0625</v>
      </c>
      <c r="AD8" s="61">
        <v>9</v>
      </c>
      <c r="AE8" s="61">
        <v>33.0625</v>
      </c>
      <c r="AF8" s="61">
        <v>2</v>
      </c>
      <c r="AG8" s="61">
        <v>1.5625</v>
      </c>
      <c r="AH8" s="61">
        <v>3</v>
      </c>
      <c r="AI8" s="61">
        <v>6.25E-2</v>
      </c>
      <c r="AJ8" s="61">
        <v>10</v>
      </c>
      <c r="AK8" s="61">
        <v>45.5625</v>
      </c>
      <c r="AL8" s="61">
        <v>10</v>
      </c>
      <c r="AM8" s="61">
        <v>45.5625</v>
      </c>
      <c r="AN8" s="61">
        <v>5</v>
      </c>
      <c r="AO8" s="61">
        <v>3.0625</v>
      </c>
      <c r="AP8" s="61">
        <v>0</v>
      </c>
      <c r="AQ8" s="61">
        <v>10.5625</v>
      </c>
      <c r="AR8" s="61">
        <v>9</v>
      </c>
      <c r="AS8" s="61">
        <v>33.0625</v>
      </c>
      <c r="AT8" s="61">
        <v>10</v>
      </c>
      <c r="AU8" s="61">
        <v>45.5625</v>
      </c>
      <c r="AV8" s="61">
        <v>10</v>
      </c>
      <c r="AW8" s="61">
        <v>45.5625</v>
      </c>
      <c r="AX8" s="61">
        <v>7</v>
      </c>
      <c r="AY8" s="61">
        <v>14.0625</v>
      </c>
      <c r="AZ8" s="61">
        <v>6</v>
      </c>
      <c r="BA8" s="61">
        <v>7.5625</v>
      </c>
      <c r="BB8" s="61">
        <v>4</v>
      </c>
      <c r="BC8" s="61">
        <v>0.5625</v>
      </c>
      <c r="BD8" s="61">
        <v>5</v>
      </c>
      <c r="BE8" s="61">
        <v>3.0625</v>
      </c>
      <c r="BF8" s="61">
        <v>6</v>
      </c>
      <c r="BG8" s="61">
        <v>7.5625</v>
      </c>
      <c r="BH8" s="61">
        <v>3</v>
      </c>
      <c r="BI8" s="61">
        <v>6.25E-2</v>
      </c>
      <c r="BJ8" s="61">
        <v>3</v>
      </c>
      <c r="BK8" s="61">
        <v>6.25E-2</v>
      </c>
      <c r="BL8" s="30">
        <v>7</v>
      </c>
      <c r="BM8" s="20">
        <v>14.0625</v>
      </c>
      <c r="BN8" s="26">
        <v>6.03125</v>
      </c>
      <c r="BP8" s="16">
        <v>2.9259002770443233E-2</v>
      </c>
      <c r="BQ8">
        <v>0.84639999999999982</v>
      </c>
      <c r="BR8">
        <v>1.8391818352420997</v>
      </c>
      <c r="BS8" s="26">
        <f t="shared" si="0"/>
        <v>0.98561577238667186</v>
      </c>
      <c r="BV8" s="26">
        <v>2.75</v>
      </c>
      <c r="BW8" s="26">
        <v>0.19563609467659762</v>
      </c>
      <c r="BX8">
        <v>17.056899999999999</v>
      </c>
      <c r="BY8" s="68">
        <v>0.27254541522552778</v>
      </c>
      <c r="CC8" s="125" t="s">
        <v>640</v>
      </c>
      <c r="CD8">
        <f>(CD2/CD5)*100</f>
        <v>86.138613861386133</v>
      </c>
      <c r="CE8">
        <f>(CE2/CE5)*100</f>
        <v>44.897959183673471</v>
      </c>
      <c r="CF8">
        <f>(CF2/CF5)*100</f>
        <v>98.360655737704917</v>
      </c>
    </row>
    <row r="9" spans="1:84">
      <c r="A9" s="26">
        <v>2.30769230769</v>
      </c>
      <c r="B9" s="26">
        <v>29.618713017776599</v>
      </c>
      <c r="C9" s="26">
        <v>5.44230769231</v>
      </c>
      <c r="D9" s="61">
        <v>7</v>
      </c>
      <c r="E9" s="44">
        <v>0.5625</v>
      </c>
      <c r="F9" s="61">
        <v>6</v>
      </c>
      <c r="G9" s="61">
        <v>3.0625</v>
      </c>
      <c r="H9" s="61">
        <v>4</v>
      </c>
      <c r="I9" s="61">
        <v>14.0625</v>
      </c>
      <c r="J9" s="61">
        <v>4</v>
      </c>
      <c r="K9" s="61">
        <v>14.0625</v>
      </c>
      <c r="L9" s="61">
        <v>7</v>
      </c>
      <c r="M9" s="61">
        <v>0.5625</v>
      </c>
      <c r="N9" s="61">
        <v>8</v>
      </c>
      <c r="O9" s="61">
        <v>6.25E-2</v>
      </c>
      <c r="P9" s="61">
        <v>9</v>
      </c>
      <c r="Q9" s="61">
        <v>1.5625</v>
      </c>
      <c r="R9" s="61">
        <v>2</v>
      </c>
      <c r="S9" s="61">
        <v>33.0625</v>
      </c>
      <c r="T9" s="61">
        <v>2</v>
      </c>
      <c r="U9" s="61">
        <v>33.0625</v>
      </c>
      <c r="V9" s="61">
        <v>0</v>
      </c>
      <c r="W9" s="61">
        <v>60.0625</v>
      </c>
      <c r="X9" s="61">
        <v>10</v>
      </c>
      <c r="Y9" s="61">
        <v>5.0625</v>
      </c>
      <c r="Z9" s="61">
        <v>10</v>
      </c>
      <c r="AA9" s="61">
        <v>5.0625</v>
      </c>
      <c r="AB9" s="61">
        <v>7</v>
      </c>
      <c r="AC9" s="61">
        <v>0.5625</v>
      </c>
      <c r="AD9" s="61">
        <v>6</v>
      </c>
      <c r="AE9" s="61">
        <v>3.0625</v>
      </c>
      <c r="AF9" s="61">
        <v>2</v>
      </c>
      <c r="AG9" s="61">
        <v>33.0625</v>
      </c>
      <c r="AH9" s="61">
        <v>7</v>
      </c>
      <c r="AI9" s="61">
        <v>0.5625</v>
      </c>
      <c r="AJ9" s="61">
        <v>9</v>
      </c>
      <c r="AK9" s="61">
        <v>1.5625</v>
      </c>
      <c r="AL9" s="61">
        <v>9</v>
      </c>
      <c r="AM9" s="61">
        <v>1.5625</v>
      </c>
      <c r="AN9" s="61">
        <v>7</v>
      </c>
      <c r="AO9" s="61">
        <v>0.5625</v>
      </c>
      <c r="AP9" s="61">
        <v>9</v>
      </c>
      <c r="AQ9" s="61">
        <v>1.5625</v>
      </c>
      <c r="AR9" s="61">
        <v>3</v>
      </c>
      <c r="AS9" s="61">
        <v>22.5625</v>
      </c>
      <c r="AT9" s="61">
        <v>10</v>
      </c>
      <c r="AU9" s="61">
        <v>5.0625</v>
      </c>
      <c r="AV9" s="61">
        <v>1</v>
      </c>
      <c r="AW9" s="61">
        <v>45.5625</v>
      </c>
      <c r="AX9" s="61">
        <v>5</v>
      </c>
      <c r="AY9" s="61">
        <v>7.5625</v>
      </c>
      <c r="AZ9" s="61">
        <v>5</v>
      </c>
      <c r="BA9" s="61">
        <v>7.5625</v>
      </c>
      <c r="BB9" s="61">
        <v>5</v>
      </c>
      <c r="BC9" s="61">
        <v>7.5625</v>
      </c>
      <c r="BD9" s="61">
        <v>6</v>
      </c>
      <c r="BE9" s="61">
        <v>3.0625</v>
      </c>
      <c r="BF9" s="61">
        <v>6</v>
      </c>
      <c r="BG9" s="61">
        <v>3.0625</v>
      </c>
      <c r="BH9" s="61">
        <v>4</v>
      </c>
      <c r="BI9" s="61">
        <v>14.0625</v>
      </c>
      <c r="BJ9" s="61">
        <v>5</v>
      </c>
      <c r="BK9" s="61">
        <v>7.5625</v>
      </c>
      <c r="BL9" s="30">
        <v>9</v>
      </c>
      <c r="BM9" s="20">
        <v>1.5625</v>
      </c>
      <c r="BN9" s="26">
        <v>5.875</v>
      </c>
      <c r="BP9" s="16">
        <v>6.25E-2</v>
      </c>
      <c r="BQ9">
        <v>4.5368999999999993</v>
      </c>
      <c r="BR9">
        <v>5.7458910034630284</v>
      </c>
      <c r="BS9" s="26">
        <f t="shared" si="0"/>
        <v>1.4616592464545421</v>
      </c>
      <c r="BV9" s="26">
        <v>1.75</v>
      </c>
      <c r="BW9" s="26">
        <v>3.0625</v>
      </c>
      <c r="BX9">
        <v>14.288399999999996</v>
      </c>
      <c r="BY9" s="68">
        <v>0.2966358418336224</v>
      </c>
      <c r="CC9" s="125" t="s">
        <v>639</v>
      </c>
      <c r="CD9">
        <f>(CD2/CB2)*100</f>
        <v>75.65217391304347</v>
      </c>
      <c r="CE9">
        <f>(CE2/CB2)*100</f>
        <v>19.130434782608695</v>
      </c>
      <c r="CF9">
        <f>(CF2/CB2)*100</f>
        <v>52.173913043478258</v>
      </c>
    </row>
    <row r="10" spans="1:84">
      <c r="A10" s="26">
        <v>1.15384615385</v>
      </c>
      <c r="B10" s="26">
        <v>28.581360946704439</v>
      </c>
      <c r="C10" s="26">
        <v>5.34615384615</v>
      </c>
      <c r="D10" s="61">
        <v>2</v>
      </c>
      <c r="E10" s="44">
        <v>20.25</v>
      </c>
      <c r="F10" s="61">
        <v>10</v>
      </c>
      <c r="G10" s="61">
        <v>12.25</v>
      </c>
      <c r="H10" s="61">
        <v>10</v>
      </c>
      <c r="I10" s="61">
        <v>12.25</v>
      </c>
      <c r="J10" s="61">
        <v>2</v>
      </c>
      <c r="K10" s="61">
        <v>20.25</v>
      </c>
      <c r="L10" s="61">
        <v>6</v>
      </c>
      <c r="M10" s="61">
        <v>0.25</v>
      </c>
      <c r="N10" s="61">
        <v>9</v>
      </c>
      <c r="O10" s="61">
        <v>6.25</v>
      </c>
      <c r="P10" s="61">
        <v>10</v>
      </c>
      <c r="Q10" s="61">
        <v>12.25</v>
      </c>
      <c r="R10" s="61">
        <v>9</v>
      </c>
      <c r="S10" s="61">
        <v>6.25</v>
      </c>
      <c r="T10" s="61">
        <v>2</v>
      </c>
      <c r="U10" s="61">
        <v>20.25</v>
      </c>
      <c r="V10" s="61">
        <v>3</v>
      </c>
      <c r="W10" s="61">
        <v>12.25</v>
      </c>
      <c r="X10" s="61">
        <v>2</v>
      </c>
      <c r="Y10" s="61">
        <v>20.25</v>
      </c>
      <c r="Z10" s="61">
        <v>0</v>
      </c>
      <c r="AA10" s="61">
        <v>42.25</v>
      </c>
      <c r="AB10" s="61">
        <v>7</v>
      </c>
      <c r="AC10" s="61">
        <v>0.25</v>
      </c>
      <c r="AD10" s="61">
        <v>2</v>
      </c>
      <c r="AE10" s="61">
        <v>20.25</v>
      </c>
      <c r="AF10" s="61">
        <v>7</v>
      </c>
      <c r="AG10" s="61">
        <v>0.25</v>
      </c>
      <c r="AH10" s="61">
        <v>7</v>
      </c>
      <c r="AI10" s="61">
        <v>0.25</v>
      </c>
      <c r="AJ10" s="61">
        <v>9</v>
      </c>
      <c r="AK10" s="61">
        <v>6.25</v>
      </c>
      <c r="AL10" s="61">
        <v>6</v>
      </c>
      <c r="AM10" s="61">
        <v>0.25</v>
      </c>
      <c r="AN10" s="61">
        <v>9</v>
      </c>
      <c r="AO10" s="61">
        <v>6.25</v>
      </c>
      <c r="AP10" s="61">
        <v>5</v>
      </c>
      <c r="AQ10" s="61">
        <v>2.25</v>
      </c>
      <c r="AR10" s="61">
        <v>5</v>
      </c>
      <c r="AS10" s="61">
        <v>2.25</v>
      </c>
      <c r="AT10" s="61">
        <v>5</v>
      </c>
      <c r="AU10" s="61">
        <v>2.25</v>
      </c>
      <c r="AV10" s="61">
        <v>5</v>
      </c>
      <c r="AW10" s="61">
        <v>2.25</v>
      </c>
      <c r="AX10" s="61">
        <v>2</v>
      </c>
      <c r="AY10" s="61">
        <v>20.25</v>
      </c>
      <c r="AZ10" s="61">
        <v>9</v>
      </c>
      <c r="BA10" s="61">
        <v>6.25</v>
      </c>
      <c r="BB10" s="61">
        <v>9</v>
      </c>
      <c r="BC10" s="61">
        <v>6.25</v>
      </c>
      <c r="BD10" s="61">
        <v>1</v>
      </c>
      <c r="BE10" s="61">
        <v>30.25</v>
      </c>
      <c r="BF10" s="61">
        <v>7</v>
      </c>
      <c r="BG10" s="61">
        <v>0.25</v>
      </c>
      <c r="BH10" s="61">
        <v>8</v>
      </c>
      <c r="BI10" s="61">
        <v>2.25</v>
      </c>
      <c r="BJ10" s="61">
        <v>5</v>
      </c>
      <c r="BK10" s="61">
        <v>2.25</v>
      </c>
      <c r="BL10" s="30">
        <v>7</v>
      </c>
      <c r="BM10" s="20">
        <v>0.25</v>
      </c>
      <c r="BN10" s="26">
        <v>5.875</v>
      </c>
      <c r="BO10" s="124">
        <v>4</v>
      </c>
      <c r="BP10" s="16">
        <v>6.25E-2</v>
      </c>
      <c r="BQ10">
        <v>17.056899999999999</v>
      </c>
      <c r="BR10">
        <v>0.27254541522552778</v>
      </c>
      <c r="BS10" s="26">
        <f t="shared" si="0"/>
        <v>281.71455882743976</v>
      </c>
      <c r="BV10" s="26">
        <v>1.75</v>
      </c>
      <c r="BW10" s="26">
        <v>2.5069444444338895</v>
      </c>
      <c r="BX10">
        <v>12.8164</v>
      </c>
      <c r="BY10" s="68">
        <v>0.38092041015625</v>
      </c>
      <c r="CC10" s="126" t="s">
        <v>641</v>
      </c>
      <c r="CD10">
        <f>(CD3/CD6)*100</f>
        <v>35.294117647058826</v>
      </c>
      <c r="CE10">
        <f>(CE3/CE6)*100</f>
        <v>55.000000000000007</v>
      </c>
      <c r="CF10">
        <f>(CF3/CF6)*100</f>
        <v>7.1428571428571423</v>
      </c>
    </row>
    <row r="11" spans="1:84">
      <c r="A11" s="26">
        <v>0</v>
      </c>
      <c r="B11" s="26">
        <v>9</v>
      </c>
      <c r="C11" s="26">
        <v>3</v>
      </c>
      <c r="D11" s="61">
        <v>0</v>
      </c>
      <c r="E11" s="44">
        <v>9</v>
      </c>
      <c r="F11" s="61">
        <v>7</v>
      </c>
      <c r="G11" s="61">
        <v>16</v>
      </c>
      <c r="H11" s="61">
        <v>7</v>
      </c>
      <c r="I11" s="61">
        <v>16</v>
      </c>
      <c r="J11" s="61">
        <v>4</v>
      </c>
      <c r="K11" s="61">
        <v>1</v>
      </c>
      <c r="L11" s="61">
        <v>7</v>
      </c>
      <c r="M11" s="61">
        <v>16</v>
      </c>
      <c r="N11" s="61">
        <v>4</v>
      </c>
      <c r="O11" s="61">
        <v>1</v>
      </c>
      <c r="P11" s="61">
        <v>6</v>
      </c>
      <c r="Q11" s="61">
        <v>9</v>
      </c>
      <c r="R11" s="61">
        <v>7</v>
      </c>
      <c r="S11" s="61">
        <v>16</v>
      </c>
      <c r="T11" s="61">
        <v>3</v>
      </c>
      <c r="U11" s="61">
        <v>0</v>
      </c>
      <c r="V11" s="61">
        <v>8</v>
      </c>
      <c r="W11" s="61">
        <v>25</v>
      </c>
      <c r="X11" s="61">
        <v>7</v>
      </c>
      <c r="Y11" s="61">
        <v>16</v>
      </c>
      <c r="Z11" s="61">
        <v>8</v>
      </c>
      <c r="AA11" s="61">
        <v>25</v>
      </c>
      <c r="AB11" s="61">
        <v>4</v>
      </c>
      <c r="AC11" s="61">
        <v>1</v>
      </c>
      <c r="AD11" s="61">
        <v>3</v>
      </c>
      <c r="AE11" s="61">
        <v>0</v>
      </c>
      <c r="AF11" s="61">
        <v>5</v>
      </c>
      <c r="AG11" s="61">
        <v>4</v>
      </c>
      <c r="AH11" s="61">
        <v>10</v>
      </c>
      <c r="AI11" s="61">
        <v>49</v>
      </c>
      <c r="AJ11" s="61">
        <v>7</v>
      </c>
      <c r="AK11" s="61">
        <v>16</v>
      </c>
      <c r="AL11" s="61">
        <v>1</v>
      </c>
      <c r="AM11" s="61">
        <v>4</v>
      </c>
      <c r="AN11" s="61">
        <v>0</v>
      </c>
      <c r="AO11" s="61">
        <v>9</v>
      </c>
      <c r="AP11" s="61">
        <v>4</v>
      </c>
      <c r="AQ11" s="61">
        <v>1</v>
      </c>
      <c r="AR11" s="61">
        <v>6</v>
      </c>
      <c r="AS11" s="61">
        <v>9</v>
      </c>
      <c r="AT11" s="61">
        <v>4</v>
      </c>
      <c r="AU11" s="61">
        <v>1</v>
      </c>
      <c r="AV11" s="61">
        <v>5</v>
      </c>
      <c r="AW11" s="61">
        <v>4</v>
      </c>
      <c r="AX11" s="61">
        <v>7</v>
      </c>
      <c r="AY11" s="61">
        <v>16</v>
      </c>
      <c r="AZ11" s="61">
        <v>10</v>
      </c>
      <c r="BA11" s="61">
        <v>49</v>
      </c>
      <c r="BB11" s="61">
        <v>9</v>
      </c>
      <c r="BC11" s="61">
        <v>36</v>
      </c>
      <c r="BD11" s="61">
        <v>10</v>
      </c>
      <c r="BE11" s="61">
        <v>49</v>
      </c>
      <c r="BF11" s="61">
        <v>7</v>
      </c>
      <c r="BG11" s="61">
        <v>16</v>
      </c>
      <c r="BH11" s="61">
        <v>6</v>
      </c>
      <c r="BI11" s="61">
        <v>9</v>
      </c>
      <c r="BJ11" s="61">
        <v>10</v>
      </c>
      <c r="BK11" s="61">
        <v>49</v>
      </c>
      <c r="BL11" s="30">
        <v>6</v>
      </c>
      <c r="BM11" s="20">
        <v>9</v>
      </c>
      <c r="BN11" s="26">
        <v>5.875</v>
      </c>
      <c r="BP11" s="16">
        <v>7.8070934258356317E-2</v>
      </c>
      <c r="BQ11">
        <v>3.4224999999999985</v>
      </c>
      <c r="BR11">
        <v>4</v>
      </c>
      <c r="BS11" s="26">
        <f t="shared" si="0"/>
        <v>0.33350625000000167</v>
      </c>
      <c r="BV11" s="26">
        <v>2</v>
      </c>
      <c r="BW11" s="26">
        <v>1</v>
      </c>
      <c r="BX11">
        <v>4.7742249999999986</v>
      </c>
      <c r="BY11" s="68">
        <v>0.44444444444888898</v>
      </c>
      <c r="CC11" s="126" t="s">
        <v>639</v>
      </c>
      <c r="CD11">
        <f>(CD3/CB3)*100</f>
        <v>24.489795918367346</v>
      </c>
      <c r="CE11">
        <f>(CE4/CB3)*100</f>
        <v>4.0816326530612246</v>
      </c>
      <c r="CF11">
        <f>(CF4/CB3)*100</f>
        <v>20.408163265306122</v>
      </c>
    </row>
    <row r="12" spans="1:84">
      <c r="A12" s="26">
        <v>1.6666666666700001</v>
      </c>
      <c r="B12" s="26">
        <v>5.4444444444288873</v>
      </c>
      <c r="C12" s="26">
        <v>2.3333333333299997</v>
      </c>
      <c r="D12" s="61">
        <v>0</v>
      </c>
      <c r="E12" s="44">
        <v>16</v>
      </c>
      <c r="F12" s="61">
        <v>6</v>
      </c>
      <c r="G12" s="61">
        <v>4</v>
      </c>
      <c r="H12" s="61">
        <v>7</v>
      </c>
      <c r="I12" s="61">
        <v>9</v>
      </c>
      <c r="J12" s="61">
        <v>10</v>
      </c>
      <c r="K12" s="61">
        <v>36</v>
      </c>
      <c r="L12" s="61">
        <v>5</v>
      </c>
      <c r="M12" s="61">
        <v>1</v>
      </c>
      <c r="N12" s="61">
        <v>7</v>
      </c>
      <c r="O12" s="61">
        <v>9</v>
      </c>
      <c r="P12" s="61">
        <v>2</v>
      </c>
      <c r="Q12" s="61">
        <v>4</v>
      </c>
      <c r="R12" s="61">
        <v>0</v>
      </c>
      <c r="S12" s="61">
        <v>16</v>
      </c>
      <c r="T12" s="61">
        <v>10</v>
      </c>
      <c r="U12" s="61">
        <v>36</v>
      </c>
      <c r="V12" s="61">
        <v>7</v>
      </c>
      <c r="W12" s="61">
        <v>9</v>
      </c>
      <c r="X12" s="61">
        <v>0</v>
      </c>
      <c r="Y12" s="61">
        <v>16</v>
      </c>
      <c r="Z12" s="61">
        <v>9</v>
      </c>
      <c r="AA12" s="61">
        <v>25</v>
      </c>
      <c r="AB12" s="61">
        <v>6</v>
      </c>
      <c r="AC12" s="61">
        <v>4</v>
      </c>
      <c r="AD12" s="61">
        <v>5</v>
      </c>
      <c r="AE12" s="61">
        <v>1</v>
      </c>
      <c r="AF12" s="61">
        <v>8</v>
      </c>
      <c r="AG12" s="61">
        <v>16</v>
      </c>
      <c r="AH12" s="61">
        <v>2</v>
      </c>
      <c r="AI12" s="61">
        <v>4</v>
      </c>
      <c r="AJ12" s="61">
        <v>9</v>
      </c>
      <c r="AK12" s="61">
        <v>25</v>
      </c>
      <c r="AL12" s="61">
        <v>10</v>
      </c>
      <c r="AM12" s="61">
        <v>36</v>
      </c>
      <c r="AN12" s="61">
        <v>10</v>
      </c>
      <c r="AO12" s="61">
        <v>36</v>
      </c>
      <c r="AP12" s="61">
        <v>9</v>
      </c>
      <c r="AQ12" s="61">
        <v>25</v>
      </c>
      <c r="AR12" s="61">
        <v>10</v>
      </c>
      <c r="AS12" s="61">
        <v>36</v>
      </c>
      <c r="AT12" s="61">
        <v>0</v>
      </c>
      <c r="AU12" s="61">
        <v>16</v>
      </c>
      <c r="AV12" s="61">
        <v>7</v>
      </c>
      <c r="AW12" s="61">
        <v>9</v>
      </c>
      <c r="AX12" s="61">
        <v>8</v>
      </c>
      <c r="AY12" s="61">
        <v>16</v>
      </c>
      <c r="AZ12" s="61">
        <v>4</v>
      </c>
      <c r="BA12" s="61">
        <v>0</v>
      </c>
      <c r="BB12" s="61">
        <v>10</v>
      </c>
      <c r="BC12" s="61">
        <v>36</v>
      </c>
      <c r="BD12" s="61">
        <v>7</v>
      </c>
      <c r="BE12" s="61">
        <v>9</v>
      </c>
      <c r="BF12" s="61">
        <v>6</v>
      </c>
      <c r="BG12" s="61">
        <v>4</v>
      </c>
      <c r="BH12" s="61">
        <v>1</v>
      </c>
      <c r="BI12" s="61">
        <v>9</v>
      </c>
      <c r="BJ12" s="61">
        <v>6</v>
      </c>
      <c r="BK12" s="61">
        <v>4</v>
      </c>
      <c r="BL12" s="30">
        <v>5</v>
      </c>
      <c r="BM12" s="20">
        <v>1</v>
      </c>
      <c r="BN12" s="26">
        <v>5.84375</v>
      </c>
      <c r="BO12" s="124">
        <v>4</v>
      </c>
      <c r="BP12" s="16">
        <v>0.11111111110888899</v>
      </c>
      <c r="BQ12">
        <v>1.2995999999999992</v>
      </c>
      <c r="BR12">
        <v>5.3890306122468887</v>
      </c>
      <c r="BS12" s="26">
        <f t="shared" si="0"/>
        <v>16.723442732381972</v>
      </c>
      <c r="BV12" s="26">
        <v>1</v>
      </c>
      <c r="BW12" s="26">
        <v>6.0591715976407103</v>
      </c>
      <c r="BX12">
        <v>25.502499999999998</v>
      </c>
      <c r="BY12" s="68">
        <v>0.45795555885845518</v>
      </c>
      <c r="CC12" s="127" t="s">
        <v>642</v>
      </c>
      <c r="CD12">
        <f>(CD4/CD7)*100</f>
        <v>20.512820512820511</v>
      </c>
      <c r="CE12">
        <f>(CE4/CE7)*100</f>
        <v>1.9047619047619049</v>
      </c>
      <c r="CF12">
        <f>(CF4/CF7)*100</f>
        <v>11.76470588235294</v>
      </c>
    </row>
    <row r="13" spans="1:84">
      <c r="A13" s="26">
        <v>2.30769230769</v>
      </c>
      <c r="B13" s="26">
        <v>4.806213017761598</v>
      </c>
      <c r="C13" s="26">
        <v>2.19230769231</v>
      </c>
      <c r="D13" s="61">
        <v>2</v>
      </c>
      <c r="E13" s="44">
        <v>6.25</v>
      </c>
      <c r="F13" s="61">
        <v>10</v>
      </c>
      <c r="G13" s="61">
        <v>30.25</v>
      </c>
      <c r="H13" s="61">
        <v>5</v>
      </c>
      <c r="I13" s="61">
        <v>0.25</v>
      </c>
      <c r="J13" s="61">
        <v>7</v>
      </c>
      <c r="K13" s="61">
        <v>6.25</v>
      </c>
      <c r="L13" s="61">
        <v>8</v>
      </c>
      <c r="M13" s="61">
        <v>12.25</v>
      </c>
      <c r="N13" s="61">
        <v>3</v>
      </c>
      <c r="O13" s="61">
        <v>2.25</v>
      </c>
      <c r="P13" s="61">
        <v>9</v>
      </c>
      <c r="Q13" s="61">
        <v>20.25</v>
      </c>
      <c r="R13" s="61">
        <v>8</v>
      </c>
      <c r="S13" s="61">
        <v>12.25</v>
      </c>
      <c r="T13" s="61">
        <v>5</v>
      </c>
      <c r="U13" s="61">
        <v>0.25</v>
      </c>
      <c r="V13" s="61">
        <v>9</v>
      </c>
      <c r="W13" s="61">
        <v>20.25</v>
      </c>
      <c r="X13" s="61">
        <v>10</v>
      </c>
      <c r="Y13" s="61">
        <v>30.25</v>
      </c>
      <c r="Z13" s="61">
        <v>3</v>
      </c>
      <c r="AA13" s="61">
        <v>2.25</v>
      </c>
      <c r="AB13" s="61">
        <v>3</v>
      </c>
      <c r="AC13" s="61">
        <v>2.25</v>
      </c>
      <c r="AD13" s="61">
        <v>5</v>
      </c>
      <c r="AE13" s="61">
        <v>0.25</v>
      </c>
      <c r="AF13" s="61">
        <v>1</v>
      </c>
      <c r="AG13" s="61">
        <v>12.25</v>
      </c>
      <c r="AH13" s="61">
        <v>0</v>
      </c>
      <c r="AI13" s="61">
        <v>20.25</v>
      </c>
      <c r="AJ13" s="61">
        <v>3</v>
      </c>
      <c r="AK13" s="61">
        <v>2.25</v>
      </c>
      <c r="AL13" s="61">
        <v>2</v>
      </c>
      <c r="AM13" s="61">
        <v>6.25</v>
      </c>
      <c r="AN13" s="61">
        <v>6</v>
      </c>
      <c r="AO13" s="61">
        <v>2.25</v>
      </c>
      <c r="AP13" s="61">
        <v>6</v>
      </c>
      <c r="AQ13" s="61">
        <v>2.25</v>
      </c>
      <c r="AR13" s="61">
        <v>5</v>
      </c>
      <c r="AS13" s="61">
        <v>0.25</v>
      </c>
      <c r="AT13" s="61">
        <v>8</v>
      </c>
      <c r="AU13" s="61">
        <v>12.25</v>
      </c>
      <c r="AV13" s="61">
        <v>3</v>
      </c>
      <c r="AW13" s="61">
        <v>2.25</v>
      </c>
      <c r="AX13" s="61">
        <v>4</v>
      </c>
      <c r="AY13" s="61">
        <v>0.25</v>
      </c>
      <c r="AZ13" s="61">
        <v>5</v>
      </c>
      <c r="BA13" s="61">
        <v>0.25</v>
      </c>
      <c r="BB13" s="61">
        <v>10</v>
      </c>
      <c r="BC13" s="61">
        <v>30.25</v>
      </c>
      <c r="BD13" s="61">
        <v>6</v>
      </c>
      <c r="BE13" s="61">
        <v>2.25</v>
      </c>
      <c r="BF13" s="61">
        <v>6</v>
      </c>
      <c r="BG13" s="61">
        <v>2.25</v>
      </c>
      <c r="BH13" s="61">
        <v>10</v>
      </c>
      <c r="BI13" s="61">
        <v>30.25</v>
      </c>
      <c r="BJ13" s="61">
        <v>5</v>
      </c>
      <c r="BK13" s="61">
        <v>0.25</v>
      </c>
      <c r="BL13" s="30">
        <v>9</v>
      </c>
      <c r="BM13" s="20">
        <v>20.25</v>
      </c>
      <c r="BN13" s="26">
        <v>5.8125</v>
      </c>
      <c r="BO13" s="124">
        <v>4</v>
      </c>
      <c r="BP13" s="16">
        <v>0.1275510204061224</v>
      </c>
      <c r="BQ13">
        <v>19.1844</v>
      </c>
      <c r="BR13">
        <v>4.0557484567905702</v>
      </c>
      <c r="BS13" s="26">
        <f t="shared" si="0"/>
        <v>228.87609751585305</v>
      </c>
      <c r="BV13" s="26">
        <v>2.5</v>
      </c>
      <c r="BW13" s="26">
        <v>0.390625</v>
      </c>
      <c r="BX13">
        <v>19.1844</v>
      </c>
      <c r="BY13" s="68">
        <v>0.48225308641358022</v>
      </c>
      <c r="CC13" s="127" t="s">
        <v>639</v>
      </c>
      <c r="CD13">
        <f>(CD4/CB4)*100</f>
        <v>80</v>
      </c>
      <c r="CE13">
        <f>(CE4/CB4)*100</f>
        <v>20</v>
      </c>
      <c r="CF13">
        <f>(CF4/CB4)*100</f>
        <v>100</v>
      </c>
    </row>
    <row r="14" spans="1:84">
      <c r="A14" s="26">
        <v>0</v>
      </c>
      <c r="B14" s="26">
        <v>7.5625</v>
      </c>
      <c r="C14" s="26">
        <v>2.75</v>
      </c>
      <c r="D14" s="61">
        <v>6</v>
      </c>
      <c r="E14" s="44">
        <v>10.5625</v>
      </c>
      <c r="F14" s="61">
        <v>4</v>
      </c>
      <c r="G14" s="61">
        <v>1.5625</v>
      </c>
      <c r="H14" s="61">
        <v>7</v>
      </c>
      <c r="I14" s="61">
        <v>18.0625</v>
      </c>
      <c r="J14" s="61">
        <v>7</v>
      </c>
      <c r="K14" s="61">
        <v>18.0625</v>
      </c>
      <c r="L14" s="61">
        <v>0</v>
      </c>
      <c r="M14" s="61">
        <v>7.5625</v>
      </c>
      <c r="N14" s="61">
        <v>4</v>
      </c>
      <c r="O14" s="61">
        <v>1.5625</v>
      </c>
      <c r="P14" s="61">
        <v>9</v>
      </c>
      <c r="Q14" s="61">
        <v>39.0625</v>
      </c>
      <c r="R14" s="61">
        <v>10</v>
      </c>
      <c r="S14" s="61">
        <v>52.5625</v>
      </c>
      <c r="T14" s="61">
        <v>7</v>
      </c>
      <c r="U14" s="61">
        <v>18.0625</v>
      </c>
      <c r="V14" s="61">
        <v>3</v>
      </c>
      <c r="W14" s="61">
        <v>6.25E-2</v>
      </c>
      <c r="X14" s="61">
        <v>9</v>
      </c>
      <c r="Y14" s="61">
        <v>39.0625</v>
      </c>
      <c r="Z14" s="61">
        <v>1</v>
      </c>
      <c r="AA14" s="61">
        <v>3.0625</v>
      </c>
      <c r="AB14" s="61">
        <v>9</v>
      </c>
      <c r="AC14" s="61">
        <v>39.0625</v>
      </c>
      <c r="AD14" s="61">
        <v>3</v>
      </c>
      <c r="AE14" s="61">
        <v>6.25E-2</v>
      </c>
      <c r="AF14" s="61">
        <v>6</v>
      </c>
      <c r="AG14" s="61">
        <v>10.5625</v>
      </c>
      <c r="AH14" s="61">
        <v>7</v>
      </c>
      <c r="AI14" s="61">
        <v>18.0625</v>
      </c>
      <c r="AJ14" s="61">
        <v>10</v>
      </c>
      <c r="AK14" s="61">
        <v>52.5625</v>
      </c>
      <c r="AL14" s="61">
        <v>7</v>
      </c>
      <c r="AM14" s="61">
        <v>18.0625</v>
      </c>
      <c r="AN14" s="61">
        <v>3</v>
      </c>
      <c r="AO14" s="61">
        <v>6.25E-2</v>
      </c>
      <c r="AP14" s="61">
        <v>6</v>
      </c>
      <c r="AQ14" s="61">
        <v>10.5625</v>
      </c>
      <c r="AR14" s="61">
        <v>10</v>
      </c>
      <c r="AS14" s="61">
        <v>52.5625</v>
      </c>
      <c r="AT14" s="61">
        <v>6</v>
      </c>
      <c r="AU14" s="61">
        <v>10.5625</v>
      </c>
      <c r="AV14" s="61">
        <v>3</v>
      </c>
      <c r="AW14" s="61">
        <v>6.25E-2</v>
      </c>
      <c r="AX14" s="61">
        <v>5</v>
      </c>
      <c r="AY14" s="61">
        <v>5.0625</v>
      </c>
      <c r="AZ14" s="61">
        <v>3</v>
      </c>
      <c r="BA14" s="61">
        <v>6.25E-2</v>
      </c>
      <c r="BB14" s="61">
        <v>2</v>
      </c>
      <c r="BC14" s="61">
        <v>0.5625</v>
      </c>
      <c r="BD14" s="61">
        <v>8</v>
      </c>
      <c r="BE14" s="61">
        <v>27.5625</v>
      </c>
      <c r="BF14" s="61">
        <v>6</v>
      </c>
      <c r="BG14" s="61">
        <v>10.5625</v>
      </c>
      <c r="BH14" s="61">
        <v>3</v>
      </c>
      <c r="BI14" s="61">
        <v>6.25E-2</v>
      </c>
      <c r="BJ14" s="61">
        <v>8</v>
      </c>
      <c r="BK14" s="61">
        <v>27.5625</v>
      </c>
      <c r="BL14" s="30">
        <v>10</v>
      </c>
      <c r="BM14" s="20">
        <v>52.5625</v>
      </c>
      <c r="BN14" s="26">
        <v>5.78125</v>
      </c>
      <c r="BP14" s="16">
        <v>0.17728531856044327</v>
      </c>
      <c r="BQ14">
        <v>23.814399999999999</v>
      </c>
      <c r="BR14">
        <v>2.0464891975321353</v>
      </c>
      <c r="BS14" s="26">
        <f t="shared" si="0"/>
        <v>473.8419407041971</v>
      </c>
      <c r="BV14" s="26">
        <v>2.5</v>
      </c>
      <c r="BW14" s="26">
        <v>6.25</v>
      </c>
      <c r="BX14">
        <v>19.1844</v>
      </c>
      <c r="BY14" s="68">
        <v>0.48225308641358022</v>
      </c>
    </row>
    <row r="15" spans="1:84">
      <c r="A15" s="26">
        <v>1.15384615385</v>
      </c>
      <c r="B15" s="26">
        <v>1.8121301775044378</v>
      </c>
      <c r="C15" s="26">
        <v>1.34615384615</v>
      </c>
      <c r="D15" s="61">
        <v>9</v>
      </c>
      <c r="E15" s="44">
        <v>42.25</v>
      </c>
      <c r="F15" s="61">
        <v>9</v>
      </c>
      <c r="G15" s="61">
        <v>42.25</v>
      </c>
      <c r="H15" s="61">
        <v>8</v>
      </c>
      <c r="I15" s="61">
        <v>30.25</v>
      </c>
      <c r="J15" s="61">
        <v>2</v>
      </c>
      <c r="K15" s="61">
        <v>0.25</v>
      </c>
      <c r="L15" s="61">
        <v>4</v>
      </c>
      <c r="M15" s="61">
        <v>2.25</v>
      </c>
      <c r="N15" s="61">
        <v>1</v>
      </c>
      <c r="O15" s="61">
        <v>2.25</v>
      </c>
      <c r="P15" s="61">
        <v>10</v>
      </c>
      <c r="Q15" s="61">
        <v>56.25</v>
      </c>
      <c r="R15" s="61">
        <v>10</v>
      </c>
      <c r="S15" s="61">
        <v>56.25</v>
      </c>
      <c r="T15" s="61">
        <v>0</v>
      </c>
      <c r="U15" s="61">
        <v>6.25</v>
      </c>
      <c r="V15" s="61">
        <v>2</v>
      </c>
      <c r="W15" s="61">
        <v>0.25</v>
      </c>
      <c r="X15" s="61">
        <v>8</v>
      </c>
      <c r="Y15" s="61">
        <v>30.25</v>
      </c>
      <c r="Z15" s="61">
        <v>5</v>
      </c>
      <c r="AA15" s="61">
        <v>6.25</v>
      </c>
      <c r="AB15" s="61">
        <v>10</v>
      </c>
      <c r="AC15" s="61">
        <v>56.25</v>
      </c>
      <c r="AD15" s="61">
        <v>2</v>
      </c>
      <c r="AE15" s="61">
        <v>0.25</v>
      </c>
      <c r="AF15" s="61">
        <v>1</v>
      </c>
      <c r="AG15" s="61">
        <v>2.25</v>
      </c>
      <c r="AH15" s="61">
        <v>6</v>
      </c>
      <c r="AI15" s="61">
        <v>12.25</v>
      </c>
      <c r="AJ15" s="61">
        <v>1</v>
      </c>
      <c r="AK15" s="61">
        <v>2.25</v>
      </c>
      <c r="AL15" s="61">
        <v>2</v>
      </c>
      <c r="AM15" s="61">
        <v>0.25</v>
      </c>
      <c r="AN15" s="61">
        <v>2</v>
      </c>
      <c r="AO15" s="61">
        <v>0.25</v>
      </c>
      <c r="AP15" s="61">
        <v>5</v>
      </c>
      <c r="AQ15" s="61">
        <v>6.25</v>
      </c>
      <c r="AR15" s="61">
        <v>4</v>
      </c>
      <c r="AS15" s="61">
        <v>2.25</v>
      </c>
      <c r="AT15" s="61">
        <v>10</v>
      </c>
      <c r="AU15" s="61">
        <v>56.25</v>
      </c>
      <c r="AV15" s="61">
        <v>5</v>
      </c>
      <c r="AW15" s="61">
        <v>6.25</v>
      </c>
      <c r="AX15" s="61">
        <v>8</v>
      </c>
      <c r="AY15" s="61">
        <v>30.25</v>
      </c>
      <c r="AZ15" s="61">
        <v>8</v>
      </c>
      <c r="BA15" s="61">
        <v>30.25</v>
      </c>
      <c r="BB15" s="61">
        <v>1</v>
      </c>
      <c r="BC15" s="61">
        <v>2.25</v>
      </c>
      <c r="BD15" s="61">
        <v>7</v>
      </c>
      <c r="BE15" s="61">
        <v>20.25</v>
      </c>
      <c r="BF15" s="61">
        <v>8</v>
      </c>
      <c r="BG15" s="61">
        <v>30.25</v>
      </c>
      <c r="BH15" s="61">
        <v>10</v>
      </c>
      <c r="BI15" s="61">
        <v>56.25</v>
      </c>
      <c r="BJ15" s="61">
        <v>8</v>
      </c>
      <c r="BK15" s="61">
        <v>30.25</v>
      </c>
      <c r="BL15" s="30">
        <v>9</v>
      </c>
      <c r="BM15" s="20">
        <v>42.25</v>
      </c>
      <c r="BN15" s="26">
        <v>5.78125</v>
      </c>
      <c r="BP15" s="16">
        <v>0.19563609467659762</v>
      </c>
      <c r="BQ15">
        <v>1.4883999999999995</v>
      </c>
      <c r="BR15">
        <v>5.9480418041996517</v>
      </c>
      <c r="BS15" s="26">
        <f t="shared" si="0"/>
        <v>19.888405021765127</v>
      </c>
      <c r="BV15" s="26">
        <v>1.25</v>
      </c>
      <c r="BW15" s="26">
        <v>1.5625</v>
      </c>
      <c r="BX15">
        <v>31.696899999999999</v>
      </c>
      <c r="BY15" s="68">
        <v>0.586181640625</v>
      </c>
      <c r="CC15" t="s">
        <v>643</v>
      </c>
      <c r="CD15">
        <f t="shared" ref="CD15:CF16" si="1">AVERAGE(CD8,CD10,CD12)</f>
        <v>47.315184007088497</v>
      </c>
      <c r="CE15">
        <f t="shared" si="1"/>
        <v>33.934240362811792</v>
      </c>
      <c r="CF15">
        <f t="shared" si="1"/>
        <v>39.089406254304997</v>
      </c>
    </row>
    <row r="16" spans="1:84">
      <c r="A16" s="26">
        <v>1.875</v>
      </c>
      <c r="B16" s="26">
        <v>0.140625</v>
      </c>
      <c r="C16" s="26">
        <v>0.375</v>
      </c>
      <c r="D16" s="61">
        <v>3</v>
      </c>
      <c r="E16" s="44">
        <v>0.5625</v>
      </c>
      <c r="F16" s="61">
        <v>10</v>
      </c>
      <c r="G16" s="61">
        <v>60.0625</v>
      </c>
      <c r="H16" s="61">
        <v>6</v>
      </c>
      <c r="I16" s="61">
        <v>14.0625</v>
      </c>
      <c r="J16" s="61">
        <v>9</v>
      </c>
      <c r="K16" s="61">
        <v>45.5625</v>
      </c>
      <c r="L16" s="61">
        <v>1</v>
      </c>
      <c r="M16" s="61">
        <v>1.5625</v>
      </c>
      <c r="N16" s="61">
        <v>0</v>
      </c>
      <c r="O16" s="61">
        <v>5.0625</v>
      </c>
      <c r="P16" s="61">
        <v>9</v>
      </c>
      <c r="Q16" s="61">
        <v>45.5625</v>
      </c>
      <c r="R16" s="61">
        <v>6</v>
      </c>
      <c r="S16" s="61">
        <v>14.0625</v>
      </c>
      <c r="T16" s="61">
        <v>10</v>
      </c>
      <c r="U16" s="61">
        <v>60.0625</v>
      </c>
      <c r="V16" s="61">
        <v>0</v>
      </c>
      <c r="W16" s="61">
        <v>5.0625</v>
      </c>
      <c r="X16" s="61">
        <v>2</v>
      </c>
      <c r="Y16" s="61">
        <v>6.25E-2</v>
      </c>
      <c r="Z16" s="61">
        <v>10</v>
      </c>
      <c r="AA16" s="61">
        <v>60.0625</v>
      </c>
      <c r="AB16" s="61">
        <v>3</v>
      </c>
      <c r="AC16" s="61">
        <v>0.5625</v>
      </c>
      <c r="AD16" s="61">
        <v>2</v>
      </c>
      <c r="AE16" s="61">
        <v>6.25E-2</v>
      </c>
      <c r="AF16" s="61">
        <v>7</v>
      </c>
      <c r="AG16" s="61">
        <v>22.5625</v>
      </c>
      <c r="AH16" s="61">
        <v>7</v>
      </c>
      <c r="AI16" s="61">
        <v>22.5625</v>
      </c>
      <c r="AJ16" s="61">
        <v>4</v>
      </c>
      <c r="AK16" s="61">
        <v>3.0625</v>
      </c>
      <c r="AL16" s="61">
        <v>4</v>
      </c>
      <c r="AM16" s="61">
        <v>3.0625</v>
      </c>
      <c r="AN16" s="61">
        <v>9</v>
      </c>
      <c r="AO16" s="61">
        <v>45.5625</v>
      </c>
      <c r="AP16" s="61">
        <v>10</v>
      </c>
      <c r="AQ16" s="61">
        <v>60.0625</v>
      </c>
      <c r="AR16" s="61">
        <v>5</v>
      </c>
      <c r="AS16" s="61">
        <v>7.5625</v>
      </c>
      <c r="AT16" s="61">
        <v>6</v>
      </c>
      <c r="AU16" s="61">
        <v>14.0625</v>
      </c>
      <c r="AV16" s="61">
        <v>6</v>
      </c>
      <c r="AW16" s="61">
        <v>14.0625</v>
      </c>
      <c r="AX16" s="61">
        <v>6</v>
      </c>
      <c r="AY16" s="61">
        <v>14.0625</v>
      </c>
      <c r="AZ16" s="61">
        <v>7</v>
      </c>
      <c r="BA16" s="61">
        <v>22.5625</v>
      </c>
      <c r="BB16" s="61">
        <v>10</v>
      </c>
      <c r="BC16" s="61">
        <v>60.0625</v>
      </c>
      <c r="BD16" s="61">
        <v>6</v>
      </c>
      <c r="BE16" s="61">
        <v>14.0625</v>
      </c>
      <c r="BF16" s="61">
        <v>1</v>
      </c>
      <c r="BG16" s="61">
        <v>1.5625</v>
      </c>
      <c r="BH16" s="61">
        <v>10</v>
      </c>
      <c r="BI16" s="61">
        <v>60.0625</v>
      </c>
      <c r="BJ16" s="61">
        <v>0</v>
      </c>
      <c r="BK16" s="61">
        <v>5.0625</v>
      </c>
      <c r="BL16" s="30">
        <v>4</v>
      </c>
      <c r="BM16" s="20">
        <v>3.0625</v>
      </c>
      <c r="BN16" s="26">
        <v>5.71875</v>
      </c>
      <c r="BP16" s="16">
        <v>0.22778925619574372</v>
      </c>
      <c r="BQ16">
        <v>21.436899999999998</v>
      </c>
      <c r="BR16">
        <v>2.5956790123453213</v>
      </c>
      <c r="BS16" s="26">
        <f t="shared" si="0"/>
        <v>354.99160830563903</v>
      </c>
      <c r="BV16" s="26">
        <v>1.5</v>
      </c>
      <c r="BW16" s="26">
        <v>2.25</v>
      </c>
      <c r="BX16">
        <v>28.944399999999998</v>
      </c>
      <c r="BY16" s="68">
        <v>0.5886593341255113</v>
      </c>
      <c r="CC16" t="s">
        <v>644</v>
      </c>
      <c r="CD16">
        <f t="shared" si="1"/>
        <v>60.04732327713694</v>
      </c>
      <c r="CE16">
        <f t="shared" si="1"/>
        <v>14.404022478556641</v>
      </c>
      <c r="CF16">
        <f t="shared" si="1"/>
        <v>57.527358769594798</v>
      </c>
    </row>
    <row r="17" spans="1:84">
      <c r="A17" s="26">
        <v>2.1428571428600001</v>
      </c>
      <c r="B17" s="26">
        <v>8.1632653061061227</v>
      </c>
      <c r="C17" s="26">
        <v>2.8571428571399999</v>
      </c>
      <c r="D17" s="61">
        <v>4</v>
      </c>
      <c r="E17" s="44">
        <v>1</v>
      </c>
      <c r="F17" s="61">
        <v>10</v>
      </c>
      <c r="G17" s="61">
        <v>25</v>
      </c>
      <c r="H17" s="61">
        <v>6</v>
      </c>
      <c r="I17" s="61">
        <v>1</v>
      </c>
      <c r="J17" s="61">
        <v>3</v>
      </c>
      <c r="K17" s="61">
        <v>4</v>
      </c>
      <c r="L17" s="61">
        <v>1</v>
      </c>
      <c r="M17" s="61">
        <v>16</v>
      </c>
      <c r="N17" s="61">
        <v>6</v>
      </c>
      <c r="O17" s="61">
        <v>1</v>
      </c>
      <c r="P17" s="61">
        <v>4</v>
      </c>
      <c r="Q17" s="61">
        <v>1</v>
      </c>
      <c r="R17" s="61">
        <v>9</v>
      </c>
      <c r="S17" s="61">
        <v>16</v>
      </c>
      <c r="T17" s="61">
        <v>10</v>
      </c>
      <c r="U17" s="61">
        <v>25</v>
      </c>
      <c r="V17" s="61">
        <v>4</v>
      </c>
      <c r="W17" s="61">
        <v>1</v>
      </c>
      <c r="X17" s="61">
        <v>0</v>
      </c>
      <c r="Y17" s="61">
        <v>25</v>
      </c>
      <c r="Z17" s="61">
        <v>8</v>
      </c>
      <c r="AA17" s="61">
        <v>9</v>
      </c>
      <c r="AB17" s="61">
        <v>10</v>
      </c>
      <c r="AC17" s="61">
        <v>25</v>
      </c>
      <c r="AD17" s="61">
        <v>3</v>
      </c>
      <c r="AE17" s="61">
        <v>4</v>
      </c>
      <c r="AF17" s="61">
        <v>4</v>
      </c>
      <c r="AG17" s="61">
        <v>1</v>
      </c>
      <c r="AH17" s="61">
        <v>4</v>
      </c>
      <c r="AI17" s="61">
        <v>1</v>
      </c>
      <c r="AJ17" s="61">
        <v>8</v>
      </c>
      <c r="AK17" s="61">
        <v>9</v>
      </c>
      <c r="AL17" s="61">
        <v>5</v>
      </c>
      <c r="AM17" s="61">
        <v>0</v>
      </c>
      <c r="AN17" s="61">
        <v>4</v>
      </c>
      <c r="AO17" s="61">
        <v>1</v>
      </c>
      <c r="AP17" s="61">
        <v>7</v>
      </c>
      <c r="AQ17" s="61">
        <v>4</v>
      </c>
      <c r="AR17" s="61">
        <v>8</v>
      </c>
      <c r="AS17" s="61">
        <v>9</v>
      </c>
      <c r="AT17" s="61">
        <v>7</v>
      </c>
      <c r="AU17" s="61">
        <v>4</v>
      </c>
      <c r="AV17" s="61">
        <v>10</v>
      </c>
      <c r="AW17" s="61">
        <v>25</v>
      </c>
      <c r="AX17" s="61">
        <v>7</v>
      </c>
      <c r="AY17" s="61">
        <v>4</v>
      </c>
      <c r="AZ17" s="61">
        <v>2</v>
      </c>
      <c r="BA17" s="61">
        <v>9</v>
      </c>
      <c r="BB17" s="61">
        <v>6</v>
      </c>
      <c r="BC17" s="61">
        <v>1</v>
      </c>
      <c r="BD17" s="61">
        <v>10</v>
      </c>
      <c r="BE17" s="61">
        <v>25</v>
      </c>
      <c r="BF17" s="61">
        <v>4</v>
      </c>
      <c r="BG17" s="61">
        <v>1</v>
      </c>
      <c r="BH17" s="61">
        <v>4</v>
      </c>
      <c r="BI17" s="61">
        <v>1</v>
      </c>
      <c r="BJ17" s="61">
        <v>5</v>
      </c>
      <c r="BK17" s="61">
        <v>0</v>
      </c>
      <c r="BL17" s="30">
        <v>5</v>
      </c>
      <c r="BM17" s="20">
        <v>0</v>
      </c>
      <c r="BN17" s="26">
        <v>5.6875</v>
      </c>
      <c r="BO17" s="124">
        <v>4</v>
      </c>
      <c r="BP17" s="16">
        <v>0.25</v>
      </c>
      <c r="BQ17">
        <v>0.22721111111428879</v>
      </c>
      <c r="BR17">
        <v>9.0847054155906157</v>
      </c>
      <c r="BS17" s="26">
        <f t="shared" si="0"/>
        <v>78.455205353830578</v>
      </c>
      <c r="BV17" s="26">
        <v>1</v>
      </c>
      <c r="BW17" s="26">
        <v>1</v>
      </c>
      <c r="BX17">
        <v>64</v>
      </c>
      <c r="BY17" s="68">
        <v>0.64628988850369629</v>
      </c>
      <c r="CC17" t="s">
        <v>413</v>
      </c>
      <c r="CD17">
        <f>((CD15*CD16)/(CD15+CD16))*2</f>
        <v>52.926300285990195</v>
      </c>
      <c r="CE17">
        <f>((CE15*CE16)/(CE15+CE16))*2</f>
        <v>20.223712324240726</v>
      </c>
      <c r="CF17">
        <f>((CF15*CF16)/(CF15+CF16))*2</f>
        <v>46.549070383915044</v>
      </c>
    </row>
    <row r="18" spans="1:84">
      <c r="A18" s="26">
        <v>3</v>
      </c>
      <c r="B18" s="26">
        <v>0.25</v>
      </c>
      <c r="C18" s="26">
        <v>0.5</v>
      </c>
      <c r="D18" s="61">
        <v>2</v>
      </c>
      <c r="E18" s="44">
        <v>2.25</v>
      </c>
      <c r="F18" s="61">
        <v>9</v>
      </c>
      <c r="G18" s="61">
        <v>30.25</v>
      </c>
      <c r="H18" s="61">
        <v>8</v>
      </c>
      <c r="I18" s="61">
        <v>20.25</v>
      </c>
      <c r="J18" s="61">
        <v>8</v>
      </c>
      <c r="K18" s="61">
        <v>20.25</v>
      </c>
      <c r="L18" s="61">
        <v>2</v>
      </c>
      <c r="M18" s="61">
        <v>2.25</v>
      </c>
      <c r="N18" s="61">
        <v>6</v>
      </c>
      <c r="O18" s="61">
        <v>6.25</v>
      </c>
      <c r="P18" s="61">
        <v>2</v>
      </c>
      <c r="Q18" s="61">
        <v>2.25</v>
      </c>
      <c r="R18" s="61">
        <v>8</v>
      </c>
      <c r="S18" s="61">
        <v>20.25</v>
      </c>
      <c r="T18" s="61">
        <v>9</v>
      </c>
      <c r="U18" s="61">
        <v>30.25</v>
      </c>
      <c r="V18" s="61">
        <v>0</v>
      </c>
      <c r="W18" s="61">
        <v>12.25</v>
      </c>
      <c r="X18" s="61">
        <v>8</v>
      </c>
      <c r="Y18" s="61">
        <v>20.25</v>
      </c>
      <c r="Z18" s="61">
        <v>6</v>
      </c>
      <c r="AA18" s="61">
        <v>6.25</v>
      </c>
      <c r="AB18" s="61">
        <v>5</v>
      </c>
      <c r="AC18" s="61">
        <v>2.25</v>
      </c>
      <c r="AD18" s="61">
        <v>6</v>
      </c>
      <c r="AE18" s="61">
        <v>6.25</v>
      </c>
      <c r="AF18" s="61">
        <v>6</v>
      </c>
      <c r="AG18" s="61">
        <v>6.25</v>
      </c>
      <c r="AH18" s="61">
        <v>2</v>
      </c>
      <c r="AI18" s="61">
        <v>2.25</v>
      </c>
      <c r="AJ18" s="61">
        <v>1</v>
      </c>
      <c r="AK18" s="61">
        <v>6.25</v>
      </c>
      <c r="AL18" s="61">
        <v>7</v>
      </c>
      <c r="AM18" s="61">
        <v>12.25</v>
      </c>
      <c r="AN18" s="61">
        <v>10</v>
      </c>
      <c r="AO18" s="61">
        <v>42.25</v>
      </c>
      <c r="AP18" s="61">
        <v>9</v>
      </c>
      <c r="AQ18" s="61">
        <v>30.25</v>
      </c>
      <c r="AR18" s="61">
        <v>4</v>
      </c>
      <c r="AS18" s="61">
        <v>0.25</v>
      </c>
      <c r="AT18" s="61">
        <v>10</v>
      </c>
      <c r="AU18" s="61">
        <v>42.25</v>
      </c>
      <c r="AV18" s="61">
        <v>7</v>
      </c>
      <c r="AW18" s="61">
        <v>12.25</v>
      </c>
      <c r="AX18" s="61">
        <v>3</v>
      </c>
      <c r="AY18" s="61">
        <v>0.25</v>
      </c>
      <c r="AZ18" s="61">
        <v>3</v>
      </c>
      <c r="BA18" s="61">
        <v>0.25</v>
      </c>
      <c r="BB18" s="61">
        <v>0</v>
      </c>
      <c r="BC18" s="61">
        <v>12.25</v>
      </c>
      <c r="BD18" s="61">
        <v>10</v>
      </c>
      <c r="BE18" s="61">
        <v>42.25</v>
      </c>
      <c r="BF18" s="61">
        <v>1</v>
      </c>
      <c r="BG18" s="61">
        <v>6.25</v>
      </c>
      <c r="BH18" s="61">
        <v>8</v>
      </c>
      <c r="BI18" s="61">
        <v>20.25</v>
      </c>
      <c r="BJ18" s="61">
        <v>9</v>
      </c>
      <c r="BK18" s="61">
        <v>30.25</v>
      </c>
      <c r="BL18" s="30">
        <v>5</v>
      </c>
      <c r="BM18" s="20">
        <v>2.25</v>
      </c>
      <c r="BN18" s="26">
        <v>5.6875</v>
      </c>
      <c r="BP18" s="16">
        <v>0.25</v>
      </c>
      <c r="BQ18">
        <v>1.3225000000000009</v>
      </c>
      <c r="BR18">
        <v>2.9578069262785962</v>
      </c>
      <c r="BS18" s="26">
        <f t="shared" si="0"/>
        <v>2.6742287431347473</v>
      </c>
      <c r="BV18" s="26">
        <v>2</v>
      </c>
      <c r="BW18" s="26">
        <v>0.52892561983074371</v>
      </c>
      <c r="BX18">
        <v>2.1756249999999988</v>
      </c>
      <c r="BY18" s="68">
        <v>0.65095557851533059</v>
      </c>
    </row>
    <row r="19" spans="1:84">
      <c r="A19" s="26">
        <v>5</v>
      </c>
      <c r="B19" s="26">
        <v>4</v>
      </c>
      <c r="C19" s="26">
        <v>2</v>
      </c>
      <c r="D19" s="61">
        <v>6</v>
      </c>
      <c r="E19" s="44">
        <v>1</v>
      </c>
      <c r="F19" s="61">
        <v>6</v>
      </c>
      <c r="G19" s="61">
        <v>1</v>
      </c>
      <c r="H19" s="61">
        <v>10</v>
      </c>
      <c r="I19" s="61">
        <v>9</v>
      </c>
      <c r="J19" s="61">
        <v>7</v>
      </c>
      <c r="K19" s="61">
        <v>0</v>
      </c>
      <c r="L19" s="61">
        <v>3</v>
      </c>
      <c r="M19" s="61">
        <v>16</v>
      </c>
      <c r="N19" s="61">
        <v>8</v>
      </c>
      <c r="O19" s="61">
        <v>1</v>
      </c>
      <c r="P19" s="61">
        <v>7</v>
      </c>
      <c r="Q19" s="61">
        <v>0</v>
      </c>
      <c r="R19" s="61">
        <v>4</v>
      </c>
      <c r="S19" s="61">
        <v>9</v>
      </c>
      <c r="T19" s="61">
        <v>2</v>
      </c>
      <c r="U19" s="61">
        <v>25</v>
      </c>
      <c r="V19" s="61">
        <v>8</v>
      </c>
      <c r="W19" s="61">
        <v>1</v>
      </c>
      <c r="X19" s="61">
        <v>3</v>
      </c>
      <c r="Y19" s="61">
        <v>16</v>
      </c>
      <c r="Z19" s="61">
        <v>6</v>
      </c>
      <c r="AA19" s="61">
        <v>1</v>
      </c>
      <c r="AB19" s="61">
        <v>9</v>
      </c>
      <c r="AC19" s="61">
        <v>4</v>
      </c>
      <c r="AD19" s="61">
        <v>10</v>
      </c>
      <c r="AE19" s="61">
        <v>9</v>
      </c>
      <c r="AF19" s="61">
        <v>5</v>
      </c>
      <c r="AG19" s="61">
        <v>4</v>
      </c>
      <c r="AH19" s="61">
        <v>0</v>
      </c>
      <c r="AI19" s="61">
        <v>49</v>
      </c>
      <c r="AJ19" s="61">
        <v>5</v>
      </c>
      <c r="AK19" s="61">
        <v>4</v>
      </c>
      <c r="AL19" s="61">
        <v>1</v>
      </c>
      <c r="AM19" s="61">
        <v>36</v>
      </c>
      <c r="AN19" s="61">
        <v>7</v>
      </c>
      <c r="AO19" s="61">
        <v>0</v>
      </c>
      <c r="AP19" s="61">
        <v>0</v>
      </c>
      <c r="AQ19" s="61">
        <v>49</v>
      </c>
      <c r="AR19" s="61">
        <v>3</v>
      </c>
      <c r="AS19" s="61">
        <v>16</v>
      </c>
      <c r="AT19" s="61">
        <v>10</v>
      </c>
      <c r="AU19" s="61">
        <v>9</v>
      </c>
      <c r="AV19" s="61">
        <v>10</v>
      </c>
      <c r="AW19" s="61">
        <v>9</v>
      </c>
      <c r="AX19" s="61">
        <v>10</v>
      </c>
      <c r="AY19" s="61">
        <v>9</v>
      </c>
      <c r="AZ19" s="61">
        <v>2</v>
      </c>
      <c r="BA19" s="61">
        <v>25</v>
      </c>
      <c r="BB19" s="61">
        <v>8</v>
      </c>
      <c r="BC19" s="61">
        <v>1</v>
      </c>
      <c r="BD19" s="61">
        <v>8</v>
      </c>
      <c r="BE19" s="61">
        <v>1</v>
      </c>
      <c r="BF19" s="61">
        <v>7</v>
      </c>
      <c r="BG19" s="61">
        <v>0</v>
      </c>
      <c r="BH19" s="61">
        <v>2</v>
      </c>
      <c r="BI19" s="61">
        <v>25</v>
      </c>
      <c r="BJ19" s="61">
        <v>10</v>
      </c>
      <c r="BK19" s="61">
        <v>9</v>
      </c>
      <c r="BL19" s="30">
        <v>2</v>
      </c>
      <c r="BM19" s="20">
        <v>25</v>
      </c>
      <c r="BN19" s="26">
        <v>5.65625</v>
      </c>
      <c r="BO19" s="124">
        <v>4</v>
      </c>
      <c r="BP19" s="16">
        <v>0.25</v>
      </c>
      <c r="BQ19">
        <v>1.9043999999999996</v>
      </c>
      <c r="BR19">
        <v>13.648919753053582</v>
      </c>
      <c r="BS19" s="26">
        <f t="shared" si="0"/>
        <v>137.93374422986579</v>
      </c>
      <c r="BV19" s="26">
        <v>1</v>
      </c>
      <c r="BW19" s="26">
        <v>1</v>
      </c>
      <c r="BX19">
        <v>64</v>
      </c>
      <c r="BY19" s="68">
        <v>0.70049621928144523</v>
      </c>
    </row>
    <row r="20" spans="1:84">
      <c r="A20" s="26">
        <v>4.2857142857100001</v>
      </c>
      <c r="B20" s="26">
        <v>1.0727040816237758</v>
      </c>
      <c r="C20" s="26">
        <v>1.0357142857100001</v>
      </c>
      <c r="D20" s="61">
        <v>9</v>
      </c>
      <c r="E20" s="44">
        <v>33.0625</v>
      </c>
      <c r="F20" s="61">
        <v>2</v>
      </c>
      <c r="G20" s="61">
        <v>1.5625</v>
      </c>
      <c r="H20" s="61">
        <v>9</v>
      </c>
      <c r="I20" s="61">
        <v>33.0625</v>
      </c>
      <c r="J20" s="61">
        <v>0</v>
      </c>
      <c r="K20" s="61">
        <v>10.5625</v>
      </c>
      <c r="L20" s="61">
        <v>5</v>
      </c>
      <c r="M20" s="61">
        <v>3.0625</v>
      </c>
      <c r="N20" s="61">
        <v>7</v>
      </c>
      <c r="O20" s="61">
        <v>14.0625</v>
      </c>
      <c r="P20" s="61">
        <v>10</v>
      </c>
      <c r="Q20" s="61">
        <v>45.5625</v>
      </c>
      <c r="R20" s="61">
        <v>3</v>
      </c>
      <c r="S20" s="61">
        <v>6.25E-2</v>
      </c>
      <c r="T20" s="61">
        <v>4</v>
      </c>
      <c r="U20" s="61">
        <v>0.5625</v>
      </c>
      <c r="V20" s="61">
        <v>5</v>
      </c>
      <c r="W20" s="61">
        <v>3.0625</v>
      </c>
      <c r="X20" s="61">
        <v>2</v>
      </c>
      <c r="Y20" s="61">
        <v>1.5625</v>
      </c>
      <c r="Z20" s="61">
        <v>6</v>
      </c>
      <c r="AA20" s="61">
        <v>7.5625</v>
      </c>
      <c r="AB20" s="61">
        <v>2</v>
      </c>
      <c r="AC20" s="61">
        <v>1.5625</v>
      </c>
      <c r="AD20" s="61">
        <v>2</v>
      </c>
      <c r="AE20" s="61">
        <v>1.5625</v>
      </c>
      <c r="AF20" s="61">
        <v>3</v>
      </c>
      <c r="AG20" s="61">
        <v>6.25E-2</v>
      </c>
      <c r="AH20" s="61">
        <v>7</v>
      </c>
      <c r="AI20" s="61">
        <v>14.0625</v>
      </c>
      <c r="AJ20" s="61">
        <v>2</v>
      </c>
      <c r="AK20" s="61">
        <v>1.5625</v>
      </c>
      <c r="AL20" s="61">
        <v>9</v>
      </c>
      <c r="AM20" s="61">
        <v>33.0625</v>
      </c>
      <c r="AN20" s="61">
        <v>8</v>
      </c>
      <c r="AO20" s="61">
        <v>22.5625</v>
      </c>
      <c r="AP20" s="61">
        <v>9</v>
      </c>
      <c r="AQ20" s="61">
        <v>33.0625</v>
      </c>
      <c r="AR20" s="61">
        <v>1</v>
      </c>
      <c r="AS20" s="61">
        <v>5.0625</v>
      </c>
      <c r="AT20" s="61">
        <v>7</v>
      </c>
      <c r="AU20" s="61">
        <v>14.0625</v>
      </c>
      <c r="AV20" s="61">
        <v>9</v>
      </c>
      <c r="AW20" s="61">
        <v>33.0625</v>
      </c>
      <c r="AX20" s="61">
        <v>10</v>
      </c>
      <c r="AY20" s="61">
        <v>45.5625</v>
      </c>
      <c r="AZ20" s="61">
        <v>10</v>
      </c>
      <c r="BA20" s="61">
        <v>45.5625</v>
      </c>
      <c r="BB20" s="61">
        <v>2</v>
      </c>
      <c r="BC20" s="61">
        <v>1.5625</v>
      </c>
      <c r="BD20" s="61">
        <v>5</v>
      </c>
      <c r="BE20" s="61">
        <v>3.0625</v>
      </c>
      <c r="BF20" s="61">
        <v>7</v>
      </c>
      <c r="BG20" s="61">
        <v>14.0625</v>
      </c>
      <c r="BH20" s="61">
        <v>4</v>
      </c>
      <c r="BI20" s="61">
        <v>0.5625</v>
      </c>
      <c r="BJ20" s="61">
        <v>9</v>
      </c>
      <c r="BK20" s="61">
        <v>33.0625</v>
      </c>
      <c r="BL20" s="30">
        <v>9</v>
      </c>
      <c r="BM20" s="20">
        <v>33.0625</v>
      </c>
      <c r="BN20" s="26">
        <v>5.65625</v>
      </c>
      <c r="BP20" s="16">
        <v>0.25</v>
      </c>
      <c r="BQ20">
        <v>1.9043999999999996</v>
      </c>
      <c r="BR20">
        <v>18.0625</v>
      </c>
      <c r="BS20" s="26">
        <f t="shared" si="0"/>
        <v>261.08419561000005</v>
      </c>
      <c r="BV20" s="26">
        <v>4.25</v>
      </c>
      <c r="BW20" s="26">
        <v>7.1345221606704445</v>
      </c>
      <c r="BX20">
        <v>6.9168999999999992</v>
      </c>
      <c r="BY20" s="68">
        <v>0.86224489795653092</v>
      </c>
    </row>
    <row r="21" spans="1:84">
      <c r="A21" s="26">
        <v>1.7647058823499999</v>
      </c>
      <c r="B21" s="26">
        <v>1.5259515571006923</v>
      </c>
      <c r="C21" s="26">
        <v>1.2352941176500001</v>
      </c>
      <c r="D21" s="61">
        <v>0</v>
      </c>
      <c r="E21" s="44">
        <v>9</v>
      </c>
      <c r="F21" s="61">
        <v>6</v>
      </c>
      <c r="G21" s="61">
        <v>9</v>
      </c>
      <c r="H21" s="61">
        <v>5</v>
      </c>
      <c r="I21" s="61">
        <v>4</v>
      </c>
      <c r="J21" s="61">
        <v>1</v>
      </c>
      <c r="K21" s="61">
        <v>4</v>
      </c>
      <c r="L21" s="61">
        <v>8</v>
      </c>
      <c r="M21" s="61">
        <v>25</v>
      </c>
      <c r="N21" s="61">
        <v>3</v>
      </c>
      <c r="O21" s="61">
        <v>0</v>
      </c>
      <c r="P21" s="61">
        <v>5</v>
      </c>
      <c r="Q21" s="61">
        <v>4</v>
      </c>
      <c r="R21" s="61">
        <v>6</v>
      </c>
      <c r="S21" s="61">
        <v>9</v>
      </c>
      <c r="T21" s="61">
        <v>7</v>
      </c>
      <c r="U21" s="61">
        <v>16</v>
      </c>
      <c r="V21" s="61">
        <v>8</v>
      </c>
      <c r="W21" s="61">
        <v>25</v>
      </c>
      <c r="X21" s="61">
        <v>8</v>
      </c>
      <c r="Y21" s="61">
        <v>25</v>
      </c>
      <c r="Z21" s="61">
        <v>8</v>
      </c>
      <c r="AA21" s="61">
        <v>25</v>
      </c>
      <c r="AB21" s="61">
        <v>3</v>
      </c>
      <c r="AC21" s="61">
        <v>0</v>
      </c>
      <c r="AD21" s="61">
        <v>4</v>
      </c>
      <c r="AE21" s="61">
        <v>1</v>
      </c>
      <c r="AF21" s="61">
        <v>9</v>
      </c>
      <c r="AG21" s="61">
        <v>36</v>
      </c>
      <c r="AH21" s="61">
        <v>0</v>
      </c>
      <c r="AI21" s="61">
        <v>9</v>
      </c>
      <c r="AJ21" s="61">
        <v>3</v>
      </c>
      <c r="AK21" s="61">
        <v>0</v>
      </c>
      <c r="AL21" s="61">
        <v>6</v>
      </c>
      <c r="AM21" s="61">
        <v>9</v>
      </c>
      <c r="AN21" s="61">
        <v>10</v>
      </c>
      <c r="AO21" s="61">
        <v>49</v>
      </c>
      <c r="AP21" s="61">
        <v>6</v>
      </c>
      <c r="AQ21" s="61">
        <v>9</v>
      </c>
      <c r="AR21" s="61">
        <v>7</v>
      </c>
      <c r="AS21" s="61">
        <v>16</v>
      </c>
      <c r="AT21" s="61">
        <v>8</v>
      </c>
      <c r="AU21" s="61">
        <v>25</v>
      </c>
      <c r="AV21" s="61">
        <v>5</v>
      </c>
      <c r="AW21" s="61">
        <v>4</v>
      </c>
      <c r="AX21" s="61">
        <v>0</v>
      </c>
      <c r="AY21" s="61">
        <v>9</v>
      </c>
      <c r="AZ21" s="61">
        <v>3</v>
      </c>
      <c r="BA21" s="61">
        <v>0</v>
      </c>
      <c r="BB21" s="61">
        <v>6</v>
      </c>
      <c r="BC21" s="61">
        <v>9</v>
      </c>
      <c r="BD21" s="61">
        <v>2</v>
      </c>
      <c r="BE21" s="61">
        <v>1</v>
      </c>
      <c r="BF21" s="61">
        <v>9</v>
      </c>
      <c r="BG21" s="61">
        <v>36</v>
      </c>
      <c r="BH21" s="61">
        <v>9</v>
      </c>
      <c r="BI21" s="61">
        <v>36</v>
      </c>
      <c r="BJ21" s="61">
        <v>7</v>
      </c>
      <c r="BK21" s="61">
        <v>16</v>
      </c>
      <c r="BL21" s="30">
        <v>10</v>
      </c>
      <c r="BM21" s="20">
        <v>49</v>
      </c>
      <c r="BN21" s="26">
        <v>5.65625</v>
      </c>
      <c r="BP21" s="16">
        <v>0.25</v>
      </c>
      <c r="BQ21">
        <v>11.424399999999999</v>
      </c>
      <c r="BR21">
        <v>9.5989317602023121</v>
      </c>
      <c r="BS21" s="26">
        <f t="shared" si="0"/>
        <v>3.3323342945100638</v>
      </c>
      <c r="BV21" s="26">
        <v>3.25</v>
      </c>
      <c r="BW21" s="26">
        <v>1.5625</v>
      </c>
      <c r="BX21">
        <v>13.1769</v>
      </c>
      <c r="BY21" s="68">
        <v>0.91840277777138912</v>
      </c>
    </row>
    <row r="22" spans="1:84">
      <c r="A22" s="26">
        <v>1.36363636364</v>
      </c>
      <c r="B22" s="26">
        <v>1.9220041322213224</v>
      </c>
      <c r="C22" s="26">
        <v>1.38636363636</v>
      </c>
      <c r="D22" s="61">
        <v>8</v>
      </c>
      <c r="E22" s="44">
        <v>27.5625</v>
      </c>
      <c r="F22" s="61">
        <v>7</v>
      </c>
      <c r="G22" s="61">
        <v>18.0625</v>
      </c>
      <c r="H22" s="61">
        <v>1</v>
      </c>
      <c r="I22" s="61">
        <v>3.0625</v>
      </c>
      <c r="J22" s="61">
        <v>8</v>
      </c>
      <c r="K22" s="61">
        <v>27.5625</v>
      </c>
      <c r="L22" s="61">
        <v>9</v>
      </c>
      <c r="M22" s="61">
        <v>39.0625</v>
      </c>
      <c r="N22" s="61">
        <v>10</v>
      </c>
      <c r="O22" s="61">
        <v>52.5625</v>
      </c>
      <c r="P22" s="61">
        <v>8</v>
      </c>
      <c r="Q22" s="61">
        <v>27.5625</v>
      </c>
      <c r="R22" s="61">
        <v>3</v>
      </c>
      <c r="S22" s="61">
        <v>6.25E-2</v>
      </c>
      <c r="T22" s="61">
        <v>10</v>
      </c>
      <c r="U22" s="61">
        <v>52.5625</v>
      </c>
      <c r="V22" s="61">
        <v>3</v>
      </c>
      <c r="W22" s="61">
        <v>6.25E-2</v>
      </c>
      <c r="X22" s="61">
        <v>1</v>
      </c>
      <c r="Y22" s="61">
        <v>3.0625</v>
      </c>
      <c r="Z22" s="61">
        <v>8</v>
      </c>
      <c r="AA22" s="61">
        <v>27.5625</v>
      </c>
      <c r="AB22" s="61">
        <v>10</v>
      </c>
      <c r="AC22" s="61">
        <v>52.5625</v>
      </c>
      <c r="AD22" s="61">
        <v>8</v>
      </c>
      <c r="AE22" s="61">
        <v>27.5625</v>
      </c>
      <c r="AF22" s="61">
        <v>10</v>
      </c>
      <c r="AG22" s="61">
        <v>52.5625</v>
      </c>
      <c r="AH22" s="61">
        <v>4</v>
      </c>
      <c r="AI22" s="61">
        <v>1.5625</v>
      </c>
      <c r="AJ22" s="61">
        <v>4</v>
      </c>
      <c r="AK22" s="61">
        <v>1.5625</v>
      </c>
      <c r="AL22" s="61">
        <v>1</v>
      </c>
      <c r="AM22" s="61">
        <v>3.0625</v>
      </c>
      <c r="AN22" s="61">
        <v>4</v>
      </c>
      <c r="AO22" s="61">
        <v>1.5625</v>
      </c>
      <c r="AP22" s="61">
        <v>1</v>
      </c>
      <c r="AQ22" s="61">
        <v>3.0625</v>
      </c>
      <c r="AR22" s="61">
        <v>0</v>
      </c>
      <c r="AS22" s="61">
        <v>7.5625</v>
      </c>
      <c r="AT22" s="61">
        <v>8</v>
      </c>
      <c r="AU22" s="61">
        <v>27.5625</v>
      </c>
      <c r="AV22" s="61">
        <v>10</v>
      </c>
      <c r="AW22" s="61">
        <v>52.5625</v>
      </c>
      <c r="AX22" s="61">
        <v>7</v>
      </c>
      <c r="AY22" s="61">
        <v>18.0625</v>
      </c>
      <c r="AZ22" s="61">
        <v>8</v>
      </c>
      <c r="BA22" s="61">
        <v>27.5625</v>
      </c>
      <c r="BB22" s="61">
        <v>10</v>
      </c>
      <c r="BC22" s="61">
        <v>52.5625</v>
      </c>
      <c r="BD22" s="61">
        <v>0</v>
      </c>
      <c r="BE22" s="61">
        <v>7.5625</v>
      </c>
      <c r="BF22" s="61">
        <v>3</v>
      </c>
      <c r="BG22" s="61">
        <v>6.25E-2</v>
      </c>
      <c r="BH22" s="61">
        <v>3</v>
      </c>
      <c r="BI22" s="61">
        <v>6.25E-2</v>
      </c>
      <c r="BJ22" s="61">
        <v>5</v>
      </c>
      <c r="BK22" s="61">
        <v>5.0625</v>
      </c>
      <c r="BL22" s="30">
        <v>6</v>
      </c>
      <c r="BM22" s="20">
        <v>10.5625</v>
      </c>
      <c r="BN22" s="26">
        <v>5.65625</v>
      </c>
      <c r="BP22" s="16">
        <v>0.25</v>
      </c>
      <c r="BQ22">
        <v>19.1844</v>
      </c>
      <c r="BR22">
        <v>2.3534349173556506</v>
      </c>
      <c r="BS22" s="26">
        <f t="shared" si="0"/>
        <v>283.28138561319338</v>
      </c>
      <c r="BV22" s="26">
        <v>1.75</v>
      </c>
      <c r="BW22" s="26">
        <v>0.95506198346574367</v>
      </c>
      <c r="BX22">
        <v>52.5625</v>
      </c>
      <c r="BY22" s="68">
        <v>0.94895430612272724</v>
      </c>
    </row>
    <row r="23" spans="1:84">
      <c r="A23" s="26">
        <v>1.7647058823499999</v>
      </c>
      <c r="B23" s="26">
        <v>7.0069204150691997E-2</v>
      </c>
      <c r="C23" s="26">
        <v>0.26470588234999992</v>
      </c>
      <c r="D23" s="61">
        <v>7</v>
      </c>
      <c r="E23" s="44">
        <v>30.25</v>
      </c>
      <c r="F23" s="61">
        <v>7</v>
      </c>
      <c r="G23" s="61">
        <v>30.25</v>
      </c>
      <c r="H23" s="61">
        <v>2</v>
      </c>
      <c r="I23" s="61">
        <v>0.25</v>
      </c>
      <c r="J23" s="61">
        <v>4</v>
      </c>
      <c r="K23" s="61">
        <v>6.25</v>
      </c>
      <c r="L23" s="61">
        <v>10</v>
      </c>
      <c r="M23" s="61">
        <v>72.25</v>
      </c>
      <c r="N23" s="61">
        <v>8</v>
      </c>
      <c r="O23" s="61">
        <v>42.25</v>
      </c>
      <c r="P23" s="61">
        <v>7</v>
      </c>
      <c r="Q23" s="61">
        <v>30.25</v>
      </c>
      <c r="R23" s="61">
        <v>9</v>
      </c>
      <c r="S23" s="61">
        <v>56.25</v>
      </c>
      <c r="T23" s="61">
        <v>8</v>
      </c>
      <c r="U23" s="61">
        <v>42.25</v>
      </c>
      <c r="V23" s="61">
        <v>6</v>
      </c>
      <c r="W23" s="61">
        <v>20.25</v>
      </c>
      <c r="X23" s="61">
        <v>3</v>
      </c>
      <c r="Y23" s="61">
        <v>2.25</v>
      </c>
      <c r="Z23" s="61">
        <v>8</v>
      </c>
      <c r="AA23" s="61">
        <v>42.25</v>
      </c>
      <c r="AB23" s="61">
        <v>9</v>
      </c>
      <c r="AC23" s="61">
        <v>56.25</v>
      </c>
      <c r="AD23" s="61">
        <v>3</v>
      </c>
      <c r="AE23" s="61">
        <v>2.25</v>
      </c>
      <c r="AF23" s="61">
        <v>7</v>
      </c>
      <c r="AG23" s="61">
        <v>30.25</v>
      </c>
      <c r="AH23" s="61">
        <v>1</v>
      </c>
      <c r="AI23" s="61">
        <v>0.25</v>
      </c>
      <c r="AJ23" s="61">
        <v>2</v>
      </c>
      <c r="AK23" s="61">
        <v>0.25</v>
      </c>
      <c r="AL23" s="61">
        <v>1</v>
      </c>
      <c r="AM23" s="61">
        <v>0.25</v>
      </c>
      <c r="AN23" s="61">
        <v>7</v>
      </c>
      <c r="AO23" s="61">
        <v>30.25</v>
      </c>
      <c r="AP23" s="61">
        <v>4</v>
      </c>
      <c r="AQ23" s="61">
        <v>6.25</v>
      </c>
      <c r="AR23" s="61">
        <v>10</v>
      </c>
      <c r="AS23" s="61">
        <v>72.25</v>
      </c>
      <c r="AT23" s="61">
        <v>4</v>
      </c>
      <c r="AU23" s="61">
        <v>6.25</v>
      </c>
      <c r="AV23" s="61">
        <v>7</v>
      </c>
      <c r="AW23" s="61">
        <v>30.25</v>
      </c>
      <c r="AX23" s="61">
        <v>6</v>
      </c>
      <c r="AY23" s="61">
        <v>20.25</v>
      </c>
      <c r="AZ23" s="61">
        <v>5</v>
      </c>
      <c r="BA23" s="61">
        <v>12.25</v>
      </c>
      <c r="BB23" s="61">
        <v>10</v>
      </c>
      <c r="BC23" s="61">
        <v>72.25</v>
      </c>
      <c r="BD23" s="61">
        <v>5</v>
      </c>
      <c r="BE23" s="61">
        <v>12.25</v>
      </c>
      <c r="BF23" s="61">
        <v>10</v>
      </c>
      <c r="BG23" s="61">
        <v>72.25</v>
      </c>
      <c r="BH23" s="61">
        <v>0</v>
      </c>
      <c r="BI23" s="61">
        <v>2.25</v>
      </c>
      <c r="BJ23" s="61">
        <v>4</v>
      </c>
      <c r="BK23" s="61">
        <v>6.25</v>
      </c>
      <c r="BL23" s="30">
        <v>7</v>
      </c>
      <c r="BM23" s="20">
        <v>30.25</v>
      </c>
      <c r="BN23" s="26">
        <v>5.65625</v>
      </c>
      <c r="BP23" s="16">
        <v>0.27324380165574391</v>
      </c>
      <c r="BQ23">
        <v>1.0506250000000008</v>
      </c>
      <c r="BR23">
        <v>7.6940192743790581</v>
      </c>
      <c r="BS23" s="26">
        <f t="shared" si="0"/>
        <v>44.134687484852435</v>
      </c>
      <c r="BV23" s="26">
        <v>1.5</v>
      </c>
      <c r="BW23" s="26">
        <v>2.25</v>
      </c>
      <c r="BX23">
        <v>28.944399999999998</v>
      </c>
      <c r="BY23" s="68">
        <v>0.97556100510657517</v>
      </c>
    </row>
    <row r="24" spans="1:84">
      <c r="A24" s="26">
        <v>6</v>
      </c>
      <c r="B24" s="26">
        <v>0.25</v>
      </c>
      <c r="C24" s="26">
        <v>0.5</v>
      </c>
      <c r="D24" s="61">
        <v>6</v>
      </c>
      <c r="E24" s="44">
        <v>0.25</v>
      </c>
      <c r="F24" s="61">
        <v>2</v>
      </c>
      <c r="G24" s="61">
        <v>20.25</v>
      </c>
      <c r="H24" s="61">
        <v>8</v>
      </c>
      <c r="I24" s="61">
        <v>2.25</v>
      </c>
      <c r="J24" s="61">
        <v>8</v>
      </c>
      <c r="K24" s="61">
        <v>2.25</v>
      </c>
      <c r="L24" s="61">
        <v>6</v>
      </c>
      <c r="M24" s="61">
        <v>0.25</v>
      </c>
      <c r="N24" s="61">
        <v>1</v>
      </c>
      <c r="O24" s="61">
        <v>30.25</v>
      </c>
      <c r="P24" s="61">
        <v>9</v>
      </c>
      <c r="Q24" s="61">
        <v>6.25</v>
      </c>
      <c r="R24" s="61">
        <v>9</v>
      </c>
      <c r="S24" s="61">
        <v>6.25</v>
      </c>
      <c r="T24" s="61">
        <v>7</v>
      </c>
      <c r="U24" s="61">
        <v>0.25</v>
      </c>
      <c r="V24" s="61">
        <v>4</v>
      </c>
      <c r="W24" s="61">
        <v>6.25</v>
      </c>
      <c r="X24" s="61">
        <v>10</v>
      </c>
      <c r="Y24" s="61">
        <v>12.25</v>
      </c>
      <c r="Z24" s="61">
        <v>3</v>
      </c>
      <c r="AA24" s="61">
        <v>12.25</v>
      </c>
      <c r="AB24" s="61">
        <v>2</v>
      </c>
      <c r="AC24" s="61">
        <v>20.25</v>
      </c>
      <c r="AD24" s="61">
        <v>4</v>
      </c>
      <c r="AE24" s="61">
        <v>6.25</v>
      </c>
      <c r="AF24" s="61">
        <v>10</v>
      </c>
      <c r="AG24" s="61">
        <v>12.25</v>
      </c>
      <c r="AH24" s="61">
        <v>2</v>
      </c>
      <c r="AI24" s="61">
        <v>20.25</v>
      </c>
      <c r="AJ24" s="61">
        <v>4</v>
      </c>
      <c r="AK24" s="61">
        <v>6.25</v>
      </c>
      <c r="AL24" s="61">
        <v>0</v>
      </c>
      <c r="AM24" s="61">
        <v>42.25</v>
      </c>
      <c r="AN24" s="61">
        <v>8</v>
      </c>
      <c r="AO24" s="61">
        <v>2.25</v>
      </c>
      <c r="AP24" s="61">
        <v>10</v>
      </c>
      <c r="AQ24" s="61">
        <v>12.25</v>
      </c>
      <c r="AR24" s="61">
        <v>4</v>
      </c>
      <c r="AS24" s="61">
        <v>6.25</v>
      </c>
      <c r="AT24" s="61">
        <v>4</v>
      </c>
      <c r="AU24" s="61">
        <v>6.25</v>
      </c>
      <c r="AV24" s="61">
        <v>5</v>
      </c>
      <c r="AW24" s="61">
        <v>2.25</v>
      </c>
      <c r="AX24" s="61">
        <v>2</v>
      </c>
      <c r="AY24" s="61">
        <v>20.25</v>
      </c>
      <c r="AZ24" s="61">
        <v>9</v>
      </c>
      <c r="BA24" s="61">
        <v>6.25</v>
      </c>
      <c r="BB24" s="61">
        <v>5</v>
      </c>
      <c r="BC24" s="61">
        <v>2.25</v>
      </c>
      <c r="BD24" s="61">
        <v>8</v>
      </c>
      <c r="BE24" s="61">
        <v>2.25</v>
      </c>
      <c r="BF24" s="61">
        <v>3</v>
      </c>
      <c r="BG24" s="61">
        <v>12.25</v>
      </c>
      <c r="BH24" s="61">
        <v>5</v>
      </c>
      <c r="BI24" s="61">
        <v>2.25</v>
      </c>
      <c r="BJ24" s="61">
        <v>8</v>
      </c>
      <c r="BK24" s="61">
        <v>2.25</v>
      </c>
      <c r="BL24" s="30">
        <v>9</v>
      </c>
      <c r="BM24" s="20">
        <v>6.25</v>
      </c>
      <c r="BN24" s="26">
        <v>5.625</v>
      </c>
      <c r="BO24" s="124">
        <v>4</v>
      </c>
      <c r="BP24" s="16">
        <v>0.28027681661335624</v>
      </c>
      <c r="BQ24">
        <v>1.625625000000001</v>
      </c>
      <c r="BR24">
        <v>4.4031174415492087</v>
      </c>
      <c r="BS24" s="26">
        <f t="shared" si="0"/>
        <v>7.714464262862978</v>
      </c>
      <c r="BV24" s="26">
        <v>1.5</v>
      </c>
      <c r="BW24" s="26">
        <v>7.0069204150691997E-2</v>
      </c>
      <c r="BX24">
        <v>56.25</v>
      </c>
      <c r="BY24" s="68">
        <v>1.0343814566106457</v>
      </c>
    </row>
    <row r="25" spans="1:84">
      <c r="A25" s="26">
        <v>6</v>
      </c>
      <c r="B25" s="26">
        <v>6.25E-2</v>
      </c>
      <c r="C25" s="26">
        <v>0.25</v>
      </c>
      <c r="D25" s="61">
        <v>6</v>
      </c>
      <c r="E25" s="44">
        <v>6.25E-2</v>
      </c>
      <c r="F25" s="61">
        <v>7</v>
      </c>
      <c r="G25" s="61">
        <v>0.5625</v>
      </c>
      <c r="H25" s="61">
        <v>10</v>
      </c>
      <c r="I25" s="61">
        <v>14.0625</v>
      </c>
      <c r="J25" s="61">
        <v>1</v>
      </c>
      <c r="K25" s="61">
        <v>27.5625</v>
      </c>
      <c r="L25" s="61">
        <v>7</v>
      </c>
      <c r="M25" s="61">
        <v>0.5625</v>
      </c>
      <c r="N25" s="61">
        <v>9</v>
      </c>
      <c r="O25" s="61">
        <v>7.5625</v>
      </c>
      <c r="P25" s="61">
        <v>5</v>
      </c>
      <c r="Q25" s="61">
        <v>1.5625</v>
      </c>
      <c r="R25" s="61">
        <v>10</v>
      </c>
      <c r="S25" s="61">
        <v>14.0625</v>
      </c>
      <c r="T25" s="61">
        <v>7</v>
      </c>
      <c r="U25" s="61">
        <v>0.5625</v>
      </c>
      <c r="V25" s="61">
        <v>8</v>
      </c>
      <c r="W25" s="61">
        <v>3.0625</v>
      </c>
      <c r="X25" s="61">
        <v>2</v>
      </c>
      <c r="Y25" s="61">
        <v>18.0625</v>
      </c>
      <c r="Z25" s="61">
        <v>0</v>
      </c>
      <c r="AA25" s="61">
        <v>39.0625</v>
      </c>
      <c r="AB25" s="61">
        <v>2</v>
      </c>
      <c r="AC25" s="61">
        <v>18.0625</v>
      </c>
      <c r="AD25" s="61">
        <v>6</v>
      </c>
      <c r="AE25" s="61">
        <v>6.25E-2</v>
      </c>
      <c r="AF25" s="61">
        <v>8</v>
      </c>
      <c r="AG25" s="61">
        <v>3.0625</v>
      </c>
      <c r="AH25" s="61">
        <v>7</v>
      </c>
      <c r="AI25" s="61">
        <v>0.5625</v>
      </c>
      <c r="AJ25" s="61">
        <v>10</v>
      </c>
      <c r="AK25" s="61">
        <v>14.0625</v>
      </c>
      <c r="AL25" s="61">
        <v>9</v>
      </c>
      <c r="AM25" s="61">
        <v>7.5625</v>
      </c>
      <c r="AN25" s="61">
        <v>6</v>
      </c>
      <c r="AO25" s="61">
        <v>6.25E-2</v>
      </c>
      <c r="AP25" s="61">
        <v>7</v>
      </c>
      <c r="AQ25" s="61">
        <v>0.5625</v>
      </c>
      <c r="AR25" s="61">
        <v>1</v>
      </c>
      <c r="AS25" s="61">
        <v>27.5625</v>
      </c>
      <c r="AT25" s="61">
        <v>7</v>
      </c>
      <c r="AU25" s="61">
        <v>0.5625</v>
      </c>
      <c r="AV25" s="61">
        <v>10</v>
      </c>
      <c r="AW25" s="61">
        <v>14.0625</v>
      </c>
      <c r="AX25" s="61">
        <v>2</v>
      </c>
      <c r="AY25" s="61">
        <v>18.0625</v>
      </c>
      <c r="AZ25" s="61">
        <v>4</v>
      </c>
      <c r="BA25" s="61">
        <v>5.0625</v>
      </c>
      <c r="BB25" s="61">
        <v>3</v>
      </c>
      <c r="BC25" s="61">
        <v>10.5625</v>
      </c>
      <c r="BD25" s="61">
        <v>2</v>
      </c>
      <c r="BE25" s="61">
        <v>18.0625</v>
      </c>
      <c r="BF25" s="61">
        <v>2</v>
      </c>
      <c r="BG25" s="61">
        <v>18.0625</v>
      </c>
      <c r="BH25" s="61">
        <v>7</v>
      </c>
      <c r="BI25" s="61">
        <v>0.5625</v>
      </c>
      <c r="BJ25" s="61">
        <v>0</v>
      </c>
      <c r="BK25" s="61">
        <v>39.0625</v>
      </c>
      <c r="BL25" s="30">
        <v>8</v>
      </c>
      <c r="BM25" s="20">
        <v>3.0625</v>
      </c>
      <c r="BN25" s="26">
        <v>5.625</v>
      </c>
      <c r="BO25" s="124">
        <v>4</v>
      </c>
      <c r="BP25" s="16">
        <v>0.3686224489761224</v>
      </c>
      <c r="BQ25">
        <v>17.056899999999999</v>
      </c>
      <c r="BR25">
        <v>3.7604547114674904</v>
      </c>
      <c r="BS25" s="26">
        <f t="shared" si="0"/>
        <v>176.79545731093833</v>
      </c>
      <c r="BV25" s="26">
        <v>1.5</v>
      </c>
      <c r="BW25" s="26">
        <v>2.25</v>
      </c>
      <c r="BX25">
        <v>56.25</v>
      </c>
      <c r="BY25" s="68">
        <v>1.0541108964082713</v>
      </c>
    </row>
    <row r="26" spans="1:84">
      <c r="A26" s="26">
        <v>3</v>
      </c>
      <c r="B26" s="26">
        <v>6.25E-2</v>
      </c>
      <c r="C26" s="26">
        <v>0.25</v>
      </c>
      <c r="D26" s="61">
        <v>0</v>
      </c>
      <c r="E26" s="44">
        <v>10.5625</v>
      </c>
      <c r="F26" s="61">
        <v>5</v>
      </c>
      <c r="G26" s="61">
        <v>3.0625</v>
      </c>
      <c r="H26" s="61">
        <v>2</v>
      </c>
      <c r="I26" s="61">
        <v>1.5625</v>
      </c>
      <c r="J26" s="61">
        <v>8</v>
      </c>
      <c r="K26" s="61">
        <v>22.5625</v>
      </c>
      <c r="L26" s="61">
        <v>10</v>
      </c>
      <c r="M26" s="61">
        <v>45.5625</v>
      </c>
      <c r="N26" s="61">
        <v>6</v>
      </c>
      <c r="O26" s="61">
        <v>7.5625</v>
      </c>
      <c r="P26" s="61">
        <v>0</v>
      </c>
      <c r="Q26" s="61">
        <v>10.5625</v>
      </c>
      <c r="R26" s="61">
        <v>9</v>
      </c>
      <c r="S26" s="61">
        <v>33.0625</v>
      </c>
      <c r="T26" s="61">
        <v>7</v>
      </c>
      <c r="U26" s="61">
        <v>14.0625</v>
      </c>
      <c r="V26" s="61">
        <v>5</v>
      </c>
      <c r="W26" s="61">
        <v>3.0625</v>
      </c>
      <c r="X26" s="61">
        <v>7</v>
      </c>
      <c r="Y26" s="61">
        <v>14.0625</v>
      </c>
      <c r="Z26" s="61">
        <v>1</v>
      </c>
      <c r="AA26" s="61">
        <v>5.0625</v>
      </c>
      <c r="AB26" s="61">
        <v>1</v>
      </c>
      <c r="AC26" s="61">
        <v>5.0625</v>
      </c>
      <c r="AD26" s="61">
        <v>3</v>
      </c>
      <c r="AE26" s="61">
        <v>6.25E-2</v>
      </c>
      <c r="AF26" s="61">
        <v>5</v>
      </c>
      <c r="AG26" s="61">
        <v>3.0625</v>
      </c>
      <c r="AH26" s="61">
        <v>8</v>
      </c>
      <c r="AI26" s="61">
        <v>22.5625</v>
      </c>
      <c r="AJ26" s="61">
        <v>10</v>
      </c>
      <c r="AK26" s="61">
        <v>45.5625</v>
      </c>
      <c r="AL26" s="61">
        <v>3</v>
      </c>
      <c r="AM26" s="61">
        <v>6.25E-2</v>
      </c>
      <c r="AN26" s="61">
        <v>8</v>
      </c>
      <c r="AO26" s="61">
        <v>22.5625</v>
      </c>
      <c r="AP26" s="61">
        <v>10</v>
      </c>
      <c r="AQ26" s="61">
        <v>45.5625</v>
      </c>
      <c r="AR26" s="61">
        <v>4</v>
      </c>
      <c r="AS26" s="61">
        <v>0.5625</v>
      </c>
      <c r="AT26" s="61">
        <v>6</v>
      </c>
      <c r="AU26" s="61">
        <v>7.5625</v>
      </c>
      <c r="AV26" s="61">
        <v>1</v>
      </c>
      <c r="AW26" s="61">
        <v>5.0625</v>
      </c>
      <c r="AX26" s="61">
        <v>8</v>
      </c>
      <c r="AY26" s="61">
        <v>22.5625</v>
      </c>
      <c r="AZ26" s="61">
        <v>5</v>
      </c>
      <c r="BA26" s="61">
        <v>3.0625</v>
      </c>
      <c r="BB26" s="61">
        <v>9</v>
      </c>
      <c r="BC26" s="61">
        <v>33.0625</v>
      </c>
      <c r="BD26" s="61">
        <v>10</v>
      </c>
      <c r="BE26" s="61">
        <v>45.5625</v>
      </c>
      <c r="BF26" s="61">
        <v>1</v>
      </c>
      <c r="BG26" s="61">
        <v>5.0625</v>
      </c>
      <c r="BH26" s="61">
        <v>7</v>
      </c>
      <c r="BI26" s="61">
        <v>14.0625</v>
      </c>
      <c r="BJ26" s="61">
        <v>4</v>
      </c>
      <c r="BK26" s="61">
        <v>0.5625</v>
      </c>
      <c r="BL26" s="30">
        <v>10</v>
      </c>
      <c r="BM26" s="20">
        <v>45.5625</v>
      </c>
      <c r="BN26" s="26">
        <v>5.625</v>
      </c>
      <c r="BP26" s="16">
        <v>0.3705103969706619</v>
      </c>
      <c r="BQ26">
        <v>4.644025000000001</v>
      </c>
      <c r="BR26">
        <v>3.1909562422390572</v>
      </c>
      <c r="BS26" s="26">
        <f t="shared" si="0"/>
        <v>2.1114088147809325</v>
      </c>
      <c r="BV26" s="26">
        <v>2.25</v>
      </c>
      <c r="BW26" s="26">
        <v>5.0625</v>
      </c>
      <c r="BX26">
        <v>2.6082250000000009</v>
      </c>
      <c r="BY26" s="68">
        <v>1.1865433673562757</v>
      </c>
    </row>
    <row r="27" spans="1:84">
      <c r="A27" s="26">
        <v>1.6666666666700001</v>
      </c>
      <c r="B27" s="26">
        <v>1.1736111111038887</v>
      </c>
      <c r="C27" s="26">
        <v>1.0833333333299999</v>
      </c>
      <c r="D27" s="61">
        <v>6</v>
      </c>
      <c r="E27" s="44">
        <v>10.5625</v>
      </c>
      <c r="F27" s="61">
        <v>4</v>
      </c>
      <c r="G27" s="61">
        <v>1.5625</v>
      </c>
      <c r="H27" s="61">
        <v>7</v>
      </c>
      <c r="I27" s="61">
        <v>18.0625</v>
      </c>
      <c r="J27" s="61">
        <v>9</v>
      </c>
      <c r="K27" s="61">
        <v>39.0625</v>
      </c>
      <c r="L27" s="61">
        <v>5</v>
      </c>
      <c r="M27" s="61">
        <v>5.0625</v>
      </c>
      <c r="N27" s="61">
        <v>7</v>
      </c>
      <c r="O27" s="61">
        <v>18.0625</v>
      </c>
      <c r="P27" s="61">
        <v>1</v>
      </c>
      <c r="Q27" s="61">
        <v>3.0625</v>
      </c>
      <c r="R27" s="61">
        <v>10</v>
      </c>
      <c r="S27" s="61">
        <v>52.5625</v>
      </c>
      <c r="T27" s="61">
        <v>6</v>
      </c>
      <c r="U27" s="61">
        <v>10.5625</v>
      </c>
      <c r="V27" s="61">
        <v>0</v>
      </c>
      <c r="W27" s="61">
        <v>7.5625</v>
      </c>
      <c r="X27" s="61">
        <v>5</v>
      </c>
      <c r="Y27" s="61">
        <v>5.0625</v>
      </c>
      <c r="Z27" s="61">
        <v>7</v>
      </c>
      <c r="AA27" s="61">
        <v>18.0625</v>
      </c>
      <c r="AB27" s="61">
        <v>9</v>
      </c>
      <c r="AC27" s="61">
        <v>39.0625</v>
      </c>
      <c r="AD27" s="61">
        <v>8</v>
      </c>
      <c r="AE27" s="61">
        <v>27.5625</v>
      </c>
      <c r="AF27" s="61">
        <v>0</v>
      </c>
      <c r="AG27" s="61">
        <v>7.5625</v>
      </c>
      <c r="AH27" s="61">
        <v>6</v>
      </c>
      <c r="AI27" s="61">
        <v>10.5625</v>
      </c>
      <c r="AJ27" s="61">
        <v>4</v>
      </c>
      <c r="AK27" s="61">
        <v>1.5625</v>
      </c>
      <c r="AL27" s="61">
        <v>7</v>
      </c>
      <c r="AM27" s="61">
        <v>18.0625</v>
      </c>
      <c r="AN27" s="61">
        <v>6</v>
      </c>
      <c r="AO27" s="61">
        <v>10.5625</v>
      </c>
      <c r="AP27" s="61">
        <v>10</v>
      </c>
      <c r="AQ27" s="61">
        <v>52.5625</v>
      </c>
      <c r="AR27" s="61">
        <v>5</v>
      </c>
      <c r="AS27" s="61">
        <v>5.0625</v>
      </c>
      <c r="AT27" s="61">
        <v>1</v>
      </c>
      <c r="AU27" s="61">
        <v>3.0625</v>
      </c>
      <c r="AV27" s="61">
        <v>2</v>
      </c>
      <c r="AW27" s="61">
        <v>0.5625</v>
      </c>
      <c r="AX27" s="61">
        <v>8</v>
      </c>
      <c r="AY27" s="61">
        <v>27.5625</v>
      </c>
      <c r="AZ27" s="61">
        <v>4</v>
      </c>
      <c r="BA27" s="61">
        <v>1.5625</v>
      </c>
      <c r="BB27" s="61">
        <v>5</v>
      </c>
      <c r="BC27" s="61">
        <v>5.0625</v>
      </c>
      <c r="BD27" s="61">
        <v>6</v>
      </c>
      <c r="BE27" s="61">
        <v>10.5625</v>
      </c>
      <c r="BF27" s="61">
        <v>7</v>
      </c>
      <c r="BG27" s="61">
        <v>18.0625</v>
      </c>
      <c r="BH27" s="61">
        <v>10</v>
      </c>
      <c r="BI27" s="61">
        <v>52.5625</v>
      </c>
      <c r="BJ27" s="61">
        <v>1</v>
      </c>
      <c r="BK27" s="61">
        <v>3.0625</v>
      </c>
      <c r="BL27" s="30">
        <v>4</v>
      </c>
      <c r="BM27" s="20">
        <v>1.5625</v>
      </c>
      <c r="BN27" s="26">
        <v>5.625</v>
      </c>
      <c r="BP27" s="16">
        <v>0.390625</v>
      </c>
      <c r="BQ27">
        <v>19.1844</v>
      </c>
      <c r="BR27">
        <v>1.951773356403028</v>
      </c>
      <c r="BS27" s="26">
        <f t="shared" si="0"/>
        <v>296.96342103760827</v>
      </c>
      <c r="BV27" s="26">
        <v>1.75</v>
      </c>
      <c r="BW27" s="26">
        <v>3.0625</v>
      </c>
      <c r="BX27">
        <v>52.5625</v>
      </c>
      <c r="BY27" s="68">
        <v>1.3224999999999998</v>
      </c>
    </row>
    <row r="28" spans="1:84">
      <c r="A28" s="26">
        <v>4.2857142857100001</v>
      </c>
      <c r="B28" s="26">
        <v>0.51020408163877529</v>
      </c>
      <c r="C28" s="26">
        <v>0.71428571428999987</v>
      </c>
      <c r="D28" s="61">
        <v>7</v>
      </c>
      <c r="E28" s="44">
        <v>4</v>
      </c>
      <c r="F28" s="61">
        <v>2</v>
      </c>
      <c r="G28" s="61">
        <v>9</v>
      </c>
      <c r="H28" s="61">
        <v>6</v>
      </c>
      <c r="I28" s="61">
        <v>1</v>
      </c>
      <c r="J28" s="61">
        <v>10</v>
      </c>
      <c r="K28" s="61">
        <v>25</v>
      </c>
      <c r="L28" s="61">
        <v>3</v>
      </c>
      <c r="M28" s="61">
        <v>4</v>
      </c>
      <c r="N28" s="61">
        <v>10</v>
      </c>
      <c r="O28" s="61">
        <v>25</v>
      </c>
      <c r="P28" s="61">
        <v>0</v>
      </c>
      <c r="Q28" s="61">
        <v>25</v>
      </c>
      <c r="R28" s="61">
        <v>0</v>
      </c>
      <c r="S28" s="61">
        <v>25</v>
      </c>
      <c r="T28" s="61">
        <v>9</v>
      </c>
      <c r="U28" s="61">
        <v>16</v>
      </c>
      <c r="V28" s="61">
        <v>7</v>
      </c>
      <c r="W28" s="61">
        <v>4</v>
      </c>
      <c r="X28" s="61">
        <v>7</v>
      </c>
      <c r="Y28" s="61">
        <v>4</v>
      </c>
      <c r="Z28" s="61">
        <v>10</v>
      </c>
      <c r="AA28" s="61">
        <v>25</v>
      </c>
      <c r="AB28" s="61">
        <v>1</v>
      </c>
      <c r="AC28" s="61">
        <v>16</v>
      </c>
      <c r="AD28" s="61">
        <v>6</v>
      </c>
      <c r="AE28" s="61">
        <v>1</v>
      </c>
      <c r="AF28" s="61">
        <v>2</v>
      </c>
      <c r="AG28" s="61">
        <v>9</v>
      </c>
      <c r="AH28" s="61">
        <v>2</v>
      </c>
      <c r="AI28" s="61">
        <v>9</v>
      </c>
      <c r="AJ28" s="61">
        <v>6</v>
      </c>
      <c r="AK28" s="61">
        <v>1</v>
      </c>
      <c r="AL28" s="61">
        <v>10</v>
      </c>
      <c r="AM28" s="61">
        <v>25</v>
      </c>
      <c r="AN28" s="61">
        <v>0</v>
      </c>
      <c r="AO28" s="61">
        <v>25</v>
      </c>
      <c r="AP28" s="61">
        <v>8</v>
      </c>
      <c r="AQ28" s="61">
        <v>9</v>
      </c>
      <c r="AR28" s="61">
        <v>4</v>
      </c>
      <c r="AS28" s="61">
        <v>1</v>
      </c>
      <c r="AT28" s="61">
        <v>4</v>
      </c>
      <c r="AU28" s="61">
        <v>1</v>
      </c>
      <c r="AV28" s="61">
        <v>4</v>
      </c>
      <c r="AW28" s="61">
        <v>1</v>
      </c>
      <c r="AX28" s="61">
        <v>8</v>
      </c>
      <c r="AY28" s="61">
        <v>9</v>
      </c>
      <c r="AZ28" s="61">
        <v>4</v>
      </c>
      <c r="BA28" s="61">
        <v>1</v>
      </c>
      <c r="BB28" s="61">
        <v>10</v>
      </c>
      <c r="BC28" s="61">
        <v>25</v>
      </c>
      <c r="BD28" s="61">
        <v>6</v>
      </c>
      <c r="BE28" s="61">
        <v>1</v>
      </c>
      <c r="BF28" s="61">
        <v>9</v>
      </c>
      <c r="BG28" s="61">
        <v>16</v>
      </c>
      <c r="BH28" s="61">
        <v>10</v>
      </c>
      <c r="BI28" s="61">
        <v>25</v>
      </c>
      <c r="BJ28" s="61">
        <v>1</v>
      </c>
      <c r="BK28" s="61">
        <v>16</v>
      </c>
      <c r="BL28" s="30">
        <v>3</v>
      </c>
      <c r="BM28" s="20">
        <v>4</v>
      </c>
      <c r="BN28" s="26">
        <v>5.59375</v>
      </c>
      <c r="BO28" s="124">
        <v>4</v>
      </c>
      <c r="BP28" s="16">
        <v>0.47928994083159765</v>
      </c>
      <c r="BQ28">
        <v>9.0000000000001494E-4</v>
      </c>
      <c r="BR28">
        <v>7.4434073723995704</v>
      </c>
      <c r="BS28" s="26">
        <f t="shared" si="0"/>
        <v>55.390915988221963</v>
      </c>
      <c r="BV28" s="26">
        <v>1.5</v>
      </c>
      <c r="BW28" s="26">
        <v>0.41326530612612256</v>
      </c>
      <c r="BX28">
        <v>56.25</v>
      </c>
      <c r="BY28" s="68">
        <v>1.4494892659278511</v>
      </c>
    </row>
    <row r="29" spans="1:84">
      <c r="A29" s="26">
        <v>1.5789473684199999</v>
      </c>
      <c r="B29" s="26">
        <v>7.1345221606704445</v>
      </c>
      <c r="C29" s="26">
        <v>2.6710526315800003</v>
      </c>
      <c r="D29" s="61">
        <v>8</v>
      </c>
      <c r="E29" s="44">
        <v>14.0625</v>
      </c>
      <c r="F29" s="61">
        <v>6</v>
      </c>
      <c r="G29" s="61">
        <v>3.0625</v>
      </c>
      <c r="H29" s="61">
        <v>10</v>
      </c>
      <c r="I29" s="61">
        <v>33.0625</v>
      </c>
      <c r="J29" s="61">
        <v>5</v>
      </c>
      <c r="K29" s="61">
        <v>0.5625</v>
      </c>
      <c r="L29" s="61">
        <v>10</v>
      </c>
      <c r="M29" s="61">
        <v>33.0625</v>
      </c>
      <c r="N29" s="61">
        <v>5</v>
      </c>
      <c r="O29" s="61">
        <v>0.5625</v>
      </c>
      <c r="P29" s="61">
        <v>5</v>
      </c>
      <c r="Q29" s="61">
        <v>0.5625</v>
      </c>
      <c r="R29" s="61">
        <v>7</v>
      </c>
      <c r="S29" s="61">
        <v>7.5625</v>
      </c>
      <c r="T29" s="61">
        <v>5</v>
      </c>
      <c r="U29" s="61">
        <v>0.5625</v>
      </c>
      <c r="V29" s="61">
        <v>4</v>
      </c>
      <c r="W29" s="61">
        <v>6.25E-2</v>
      </c>
      <c r="X29" s="61">
        <v>8</v>
      </c>
      <c r="Y29" s="61">
        <v>14.0625</v>
      </c>
      <c r="Z29" s="61">
        <v>0</v>
      </c>
      <c r="AA29" s="61">
        <v>18.0625</v>
      </c>
      <c r="AB29" s="61">
        <v>1</v>
      </c>
      <c r="AC29" s="61">
        <v>10.5625</v>
      </c>
      <c r="AD29" s="61">
        <v>9</v>
      </c>
      <c r="AE29" s="61">
        <v>22.5625</v>
      </c>
      <c r="AF29" s="61">
        <v>7</v>
      </c>
      <c r="AG29" s="61">
        <v>7.5625</v>
      </c>
      <c r="AH29" s="61">
        <v>8</v>
      </c>
      <c r="AI29" s="61">
        <v>14.0625</v>
      </c>
      <c r="AJ29" s="61">
        <v>8</v>
      </c>
      <c r="AK29" s="61">
        <v>14.0625</v>
      </c>
      <c r="AL29" s="61">
        <v>4</v>
      </c>
      <c r="AM29" s="61">
        <v>6.25E-2</v>
      </c>
      <c r="AN29" s="61">
        <v>3</v>
      </c>
      <c r="AO29" s="61">
        <v>1.5625</v>
      </c>
      <c r="AP29" s="61">
        <v>10</v>
      </c>
      <c r="AQ29" s="61">
        <v>33.0625</v>
      </c>
      <c r="AR29" s="61">
        <v>0</v>
      </c>
      <c r="AS29" s="61">
        <v>18.0625</v>
      </c>
      <c r="AT29" s="61">
        <v>8</v>
      </c>
      <c r="AU29" s="61">
        <v>14.0625</v>
      </c>
      <c r="AV29" s="61">
        <v>0</v>
      </c>
      <c r="AW29" s="61">
        <v>18.0625</v>
      </c>
      <c r="AX29" s="61">
        <v>6</v>
      </c>
      <c r="AY29" s="61">
        <v>3.0625</v>
      </c>
      <c r="AZ29" s="61">
        <v>1</v>
      </c>
      <c r="BA29" s="61">
        <v>10.5625</v>
      </c>
      <c r="BB29" s="61">
        <v>4</v>
      </c>
      <c r="BC29" s="61">
        <v>6.25E-2</v>
      </c>
      <c r="BD29" s="61">
        <v>5</v>
      </c>
      <c r="BE29" s="61">
        <v>0.5625</v>
      </c>
      <c r="BF29" s="61">
        <v>7</v>
      </c>
      <c r="BG29" s="61">
        <v>7.5625</v>
      </c>
      <c r="BH29" s="61">
        <v>7</v>
      </c>
      <c r="BI29" s="61">
        <v>7.5625</v>
      </c>
      <c r="BJ29" s="61">
        <v>1</v>
      </c>
      <c r="BK29" s="61">
        <v>10.5625</v>
      </c>
      <c r="BL29" s="30">
        <v>10</v>
      </c>
      <c r="BM29" s="20">
        <v>33.0625</v>
      </c>
      <c r="BN29" s="26">
        <v>5.59375</v>
      </c>
      <c r="BO29" s="124">
        <v>4</v>
      </c>
      <c r="BP29" s="16">
        <v>0.51020408163877529</v>
      </c>
      <c r="BQ29">
        <v>1.2768999999999997</v>
      </c>
      <c r="BR29">
        <v>17.031997984377892</v>
      </c>
      <c r="BS29" s="26">
        <f t="shared" si="0"/>
        <v>248.22311249734832</v>
      </c>
      <c r="BV29" s="26">
        <v>3.25</v>
      </c>
      <c r="BW29" s="26">
        <v>1.0727040816237758</v>
      </c>
      <c r="BX29">
        <v>13.1769</v>
      </c>
      <c r="BY29" s="68">
        <v>1.4509297520770656</v>
      </c>
    </row>
    <row r="30" spans="1:84">
      <c r="A30" s="26">
        <v>1.875</v>
      </c>
      <c r="B30" s="26">
        <v>5.640625</v>
      </c>
      <c r="C30" s="26">
        <v>2.375</v>
      </c>
      <c r="D30" s="61">
        <v>2</v>
      </c>
      <c r="E30" s="44">
        <v>5.0625</v>
      </c>
      <c r="F30" s="61">
        <v>7</v>
      </c>
      <c r="G30" s="61">
        <v>7.5625</v>
      </c>
      <c r="H30" s="61">
        <v>8</v>
      </c>
      <c r="I30" s="61">
        <v>14.0625</v>
      </c>
      <c r="J30" s="61">
        <v>1</v>
      </c>
      <c r="K30" s="61">
        <v>10.5625</v>
      </c>
      <c r="L30" s="61">
        <v>5</v>
      </c>
      <c r="M30" s="61">
        <v>0.5625</v>
      </c>
      <c r="N30" s="61">
        <v>2</v>
      </c>
      <c r="O30" s="61">
        <v>5.0625</v>
      </c>
      <c r="P30" s="61">
        <v>2</v>
      </c>
      <c r="Q30" s="61">
        <v>5.0625</v>
      </c>
      <c r="R30" s="61">
        <v>2</v>
      </c>
      <c r="S30" s="61">
        <v>5.0625</v>
      </c>
      <c r="T30" s="61">
        <v>5</v>
      </c>
      <c r="U30" s="61">
        <v>0.5625</v>
      </c>
      <c r="V30" s="61">
        <v>8</v>
      </c>
      <c r="W30" s="61">
        <v>14.0625</v>
      </c>
      <c r="X30" s="61">
        <v>9</v>
      </c>
      <c r="Y30" s="61">
        <v>22.5625</v>
      </c>
      <c r="Z30" s="61">
        <v>8</v>
      </c>
      <c r="AA30" s="61">
        <v>14.0625</v>
      </c>
      <c r="AB30" s="61">
        <v>8</v>
      </c>
      <c r="AC30" s="61">
        <v>14.0625</v>
      </c>
      <c r="AD30" s="61">
        <v>8</v>
      </c>
      <c r="AE30" s="61">
        <v>14.0625</v>
      </c>
      <c r="AF30" s="61">
        <v>5</v>
      </c>
      <c r="AG30" s="61">
        <v>0.5625</v>
      </c>
      <c r="AH30" s="61">
        <v>10</v>
      </c>
      <c r="AI30" s="61">
        <v>33.0625</v>
      </c>
      <c r="AJ30" s="61">
        <v>10</v>
      </c>
      <c r="AK30" s="61">
        <v>33.0625</v>
      </c>
      <c r="AL30" s="61">
        <v>10</v>
      </c>
      <c r="AM30" s="61">
        <v>33.0625</v>
      </c>
      <c r="AN30" s="61">
        <v>6</v>
      </c>
      <c r="AO30" s="61">
        <v>3.0625</v>
      </c>
      <c r="AP30" s="61">
        <v>10</v>
      </c>
      <c r="AQ30" s="61">
        <v>33.0625</v>
      </c>
      <c r="AR30" s="61">
        <v>1</v>
      </c>
      <c r="AS30" s="61">
        <v>10.5625</v>
      </c>
      <c r="AT30" s="61">
        <v>6</v>
      </c>
      <c r="AU30" s="61">
        <v>3.0625</v>
      </c>
      <c r="AV30" s="61">
        <v>10</v>
      </c>
      <c r="AW30" s="61">
        <v>33.0625</v>
      </c>
      <c r="AX30" s="61">
        <v>2</v>
      </c>
      <c r="AY30" s="61">
        <v>5.0625</v>
      </c>
      <c r="AZ30" s="61">
        <v>4</v>
      </c>
      <c r="BA30" s="61">
        <v>6.25E-2</v>
      </c>
      <c r="BB30" s="61">
        <v>3</v>
      </c>
      <c r="BC30" s="61">
        <v>1.5625</v>
      </c>
      <c r="BD30" s="61">
        <v>7</v>
      </c>
      <c r="BE30" s="61">
        <v>7.5625</v>
      </c>
      <c r="BF30" s="61">
        <v>2</v>
      </c>
      <c r="BG30" s="61">
        <v>5.0625</v>
      </c>
      <c r="BH30" s="61">
        <v>6</v>
      </c>
      <c r="BI30" s="61">
        <v>3.0625</v>
      </c>
      <c r="BJ30" s="61">
        <v>0</v>
      </c>
      <c r="BK30" s="61">
        <v>18.0625</v>
      </c>
      <c r="BL30" s="30">
        <v>6</v>
      </c>
      <c r="BM30" s="20">
        <v>3.0625</v>
      </c>
      <c r="BN30" s="26">
        <v>5.59375</v>
      </c>
      <c r="BO30" s="124">
        <v>4</v>
      </c>
      <c r="BP30" s="16">
        <v>0.52892561983074371</v>
      </c>
      <c r="BQ30">
        <v>2.1756249999999988</v>
      </c>
      <c r="BR30">
        <v>0.65095557851533059</v>
      </c>
      <c r="BS30" s="26">
        <f t="shared" si="0"/>
        <v>2.324616844810393</v>
      </c>
      <c r="BV30" s="26">
        <v>3.5</v>
      </c>
      <c r="BW30" s="26">
        <v>0.61734693876877567</v>
      </c>
      <c r="BX30">
        <v>11.424399999999999</v>
      </c>
      <c r="BY30" s="68">
        <v>1.4600694444363893</v>
      </c>
    </row>
    <row r="31" spans="1:84">
      <c r="A31" s="26">
        <v>0</v>
      </c>
      <c r="B31" s="26">
        <v>9</v>
      </c>
      <c r="C31" s="26">
        <v>3</v>
      </c>
      <c r="D31" s="61">
        <v>8</v>
      </c>
      <c r="E31" s="44">
        <v>25</v>
      </c>
      <c r="F31" s="61">
        <v>7</v>
      </c>
      <c r="G31" s="61">
        <v>16</v>
      </c>
      <c r="H31" s="61">
        <v>3</v>
      </c>
      <c r="I31" s="61">
        <v>0</v>
      </c>
      <c r="J31" s="61">
        <v>2</v>
      </c>
      <c r="K31" s="61">
        <v>1</v>
      </c>
      <c r="L31" s="61">
        <v>10</v>
      </c>
      <c r="M31" s="61">
        <v>49</v>
      </c>
      <c r="N31" s="61">
        <v>8</v>
      </c>
      <c r="O31" s="61">
        <v>25</v>
      </c>
      <c r="P31" s="61">
        <v>9</v>
      </c>
      <c r="Q31" s="61">
        <v>36</v>
      </c>
      <c r="R31" s="61">
        <v>8</v>
      </c>
      <c r="S31" s="61">
        <v>25</v>
      </c>
      <c r="T31" s="61">
        <v>5</v>
      </c>
      <c r="U31" s="61">
        <v>4</v>
      </c>
      <c r="V31" s="61">
        <v>2</v>
      </c>
      <c r="W31" s="61">
        <v>1</v>
      </c>
      <c r="X31" s="61">
        <v>3</v>
      </c>
      <c r="Y31" s="61">
        <v>0</v>
      </c>
      <c r="Z31" s="61">
        <v>2</v>
      </c>
      <c r="AA31" s="61">
        <v>1</v>
      </c>
      <c r="AB31" s="61">
        <v>4</v>
      </c>
      <c r="AC31" s="61">
        <v>1</v>
      </c>
      <c r="AD31" s="61">
        <v>8</v>
      </c>
      <c r="AE31" s="61">
        <v>25</v>
      </c>
      <c r="AF31" s="61">
        <v>5</v>
      </c>
      <c r="AG31" s="61">
        <v>4</v>
      </c>
      <c r="AH31" s="61">
        <v>2</v>
      </c>
      <c r="AI31" s="61">
        <v>1</v>
      </c>
      <c r="AJ31" s="61">
        <v>7</v>
      </c>
      <c r="AK31" s="61">
        <v>16</v>
      </c>
      <c r="AL31" s="61">
        <v>5</v>
      </c>
      <c r="AM31" s="61">
        <v>4</v>
      </c>
      <c r="AN31" s="61">
        <v>3</v>
      </c>
      <c r="AO31" s="61">
        <v>0</v>
      </c>
      <c r="AP31" s="61">
        <v>5</v>
      </c>
      <c r="AQ31" s="61">
        <v>4</v>
      </c>
      <c r="AR31" s="61">
        <v>9</v>
      </c>
      <c r="AS31" s="61">
        <v>36</v>
      </c>
      <c r="AT31" s="61">
        <v>3</v>
      </c>
      <c r="AU31" s="61">
        <v>0</v>
      </c>
      <c r="AV31" s="61">
        <v>6</v>
      </c>
      <c r="AW31" s="61">
        <v>9</v>
      </c>
      <c r="AX31" s="61">
        <v>10</v>
      </c>
      <c r="AY31" s="61">
        <v>49</v>
      </c>
      <c r="AZ31" s="61">
        <v>6</v>
      </c>
      <c r="BA31" s="61">
        <v>9</v>
      </c>
      <c r="BB31" s="61">
        <v>5</v>
      </c>
      <c r="BC31" s="61">
        <v>4</v>
      </c>
      <c r="BD31" s="61">
        <v>9</v>
      </c>
      <c r="BE31" s="61">
        <v>36</v>
      </c>
      <c r="BF31" s="61">
        <v>10</v>
      </c>
      <c r="BG31" s="61">
        <v>49</v>
      </c>
      <c r="BH31" s="61">
        <v>7</v>
      </c>
      <c r="BI31" s="61">
        <v>16</v>
      </c>
      <c r="BJ31" s="61">
        <v>0</v>
      </c>
      <c r="BK31" s="61">
        <v>9</v>
      </c>
      <c r="BL31" s="30">
        <v>1</v>
      </c>
      <c r="BM31" s="20">
        <v>4</v>
      </c>
      <c r="BN31" s="26">
        <v>5.59375</v>
      </c>
      <c r="BP31" s="16">
        <v>0.52892561983074371</v>
      </c>
      <c r="BQ31">
        <v>4.3056250000000009</v>
      </c>
      <c r="BR31">
        <v>2.5968886961269932</v>
      </c>
      <c r="BS31" s="26">
        <f t="shared" si="0"/>
        <v>2.9197797561735874</v>
      </c>
      <c r="BV31" s="26">
        <v>2.75</v>
      </c>
      <c r="BW31" s="26">
        <v>0.3686224489761224</v>
      </c>
      <c r="BX31">
        <v>17.056899999999999</v>
      </c>
      <c r="BY31" s="68">
        <v>1.619834710750744</v>
      </c>
    </row>
    <row r="32" spans="1:84">
      <c r="A32" s="26">
        <v>1.36363636364</v>
      </c>
      <c r="B32" s="26">
        <v>13.223140495841323</v>
      </c>
      <c r="C32" s="26">
        <v>3.63636363636</v>
      </c>
      <c r="D32" s="61">
        <v>8</v>
      </c>
      <c r="E32" s="44">
        <v>9</v>
      </c>
      <c r="F32" s="61">
        <v>8</v>
      </c>
      <c r="G32" s="61">
        <v>9</v>
      </c>
      <c r="H32" s="61">
        <v>1</v>
      </c>
      <c r="I32" s="61">
        <v>16</v>
      </c>
      <c r="J32" s="61">
        <v>7</v>
      </c>
      <c r="K32" s="61">
        <v>4</v>
      </c>
      <c r="L32" s="61">
        <v>10</v>
      </c>
      <c r="M32" s="61">
        <v>25</v>
      </c>
      <c r="N32" s="61">
        <v>6</v>
      </c>
      <c r="O32" s="61">
        <v>1</v>
      </c>
      <c r="P32" s="61">
        <v>7</v>
      </c>
      <c r="Q32" s="61">
        <v>4</v>
      </c>
      <c r="R32" s="61">
        <v>4</v>
      </c>
      <c r="S32" s="61">
        <v>1</v>
      </c>
      <c r="T32" s="61">
        <v>3</v>
      </c>
      <c r="U32" s="61">
        <v>4</v>
      </c>
      <c r="V32" s="61">
        <v>10</v>
      </c>
      <c r="W32" s="61">
        <v>25</v>
      </c>
      <c r="X32" s="61">
        <v>10</v>
      </c>
      <c r="Y32" s="61">
        <v>25</v>
      </c>
      <c r="Z32" s="61">
        <v>4</v>
      </c>
      <c r="AA32" s="61">
        <v>1</v>
      </c>
      <c r="AB32" s="61">
        <v>1</v>
      </c>
      <c r="AC32" s="61">
        <v>16</v>
      </c>
      <c r="AD32" s="61">
        <v>6</v>
      </c>
      <c r="AE32" s="61">
        <v>1</v>
      </c>
      <c r="AF32" s="61">
        <v>6</v>
      </c>
      <c r="AG32" s="61">
        <v>1</v>
      </c>
      <c r="AH32" s="61">
        <v>7</v>
      </c>
      <c r="AI32" s="61">
        <v>4</v>
      </c>
      <c r="AJ32" s="61">
        <v>2</v>
      </c>
      <c r="AK32" s="61">
        <v>9</v>
      </c>
      <c r="AL32" s="61">
        <v>9</v>
      </c>
      <c r="AM32" s="61">
        <v>16</v>
      </c>
      <c r="AN32" s="61">
        <v>7</v>
      </c>
      <c r="AO32" s="61">
        <v>4</v>
      </c>
      <c r="AP32" s="61">
        <v>10</v>
      </c>
      <c r="AQ32" s="61">
        <v>25</v>
      </c>
      <c r="AR32" s="61">
        <v>8</v>
      </c>
      <c r="AS32" s="61">
        <v>9</v>
      </c>
      <c r="AT32" s="61">
        <v>9</v>
      </c>
      <c r="AU32" s="61">
        <v>16</v>
      </c>
      <c r="AV32" s="61">
        <v>9</v>
      </c>
      <c r="AW32" s="61">
        <v>16</v>
      </c>
      <c r="AX32" s="61">
        <v>4</v>
      </c>
      <c r="AY32" s="61">
        <v>1</v>
      </c>
      <c r="AZ32" s="61">
        <v>2</v>
      </c>
      <c r="BA32" s="61">
        <v>9</v>
      </c>
      <c r="BB32" s="61">
        <v>3</v>
      </c>
      <c r="BC32" s="61">
        <v>4</v>
      </c>
      <c r="BD32" s="61">
        <v>5</v>
      </c>
      <c r="BE32" s="61">
        <v>0</v>
      </c>
      <c r="BF32" s="61">
        <v>0</v>
      </c>
      <c r="BG32" s="61">
        <v>25</v>
      </c>
      <c r="BH32" s="61">
        <v>0</v>
      </c>
      <c r="BI32" s="61">
        <v>25</v>
      </c>
      <c r="BJ32" s="61">
        <v>8</v>
      </c>
      <c r="BK32" s="61">
        <v>9</v>
      </c>
      <c r="BL32" s="30">
        <v>4</v>
      </c>
      <c r="BM32" s="20">
        <v>1</v>
      </c>
      <c r="BN32" s="26">
        <v>5.5625</v>
      </c>
      <c r="BO32" s="124">
        <v>4</v>
      </c>
      <c r="BP32" s="16">
        <v>0.5625</v>
      </c>
      <c r="BQ32">
        <v>5.6250000000000267E-3</v>
      </c>
      <c r="BR32">
        <v>15.909220041319413</v>
      </c>
      <c r="BS32" s="26">
        <f t="shared" si="0"/>
        <v>252.92433523827941</v>
      </c>
      <c r="BV32" s="26">
        <v>1.5</v>
      </c>
      <c r="BW32" s="26">
        <v>9.0000000000000024E-2</v>
      </c>
      <c r="BX32">
        <v>56.25</v>
      </c>
      <c r="BY32" s="68">
        <v>1.7461734693888875</v>
      </c>
    </row>
    <row r="33" spans="1:77">
      <c r="A33" s="26">
        <v>1.36363636364</v>
      </c>
      <c r="B33" s="26">
        <v>4.5640495867613229</v>
      </c>
      <c r="C33" s="26">
        <v>2.13636363636</v>
      </c>
      <c r="D33" s="61">
        <v>0</v>
      </c>
      <c r="E33" s="44">
        <v>12.25</v>
      </c>
      <c r="F33" s="61">
        <v>5</v>
      </c>
      <c r="G33" s="61">
        <v>2.25</v>
      </c>
      <c r="H33" s="61">
        <v>8</v>
      </c>
      <c r="I33" s="61">
        <v>20.25</v>
      </c>
      <c r="J33" s="61">
        <v>7</v>
      </c>
      <c r="K33" s="61">
        <v>12.25</v>
      </c>
      <c r="L33" s="61">
        <v>9</v>
      </c>
      <c r="M33" s="61">
        <v>30.25</v>
      </c>
      <c r="N33" s="61">
        <v>2</v>
      </c>
      <c r="O33" s="61">
        <v>2.25</v>
      </c>
      <c r="P33" s="61">
        <v>4</v>
      </c>
      <c r="Q33" s="61">
        <v>0.25</v>
      </c>
      <c r="R33" s="61">
        <v>1</v>
      </c>
      <c r="S33" s="61">
        <v>6.25</v>
      </c>
      <c r="T33" s="61">
        <v>10</v>
      </c>
      <c r="U33" s="61">
        <v>42.25</v>
      </c>
      <c r="V33" s="61">
        <v>8</v>
      </c>
      <c r="W33" s="61">
        <v>20.25</v>
      </c>
      <c r="X33" s="61">
        <v>8</v>
      </c>
      <c r="Y33" s="61">
        <v>20.25</v>
      </c>
      <c r="Z33" s="61">
        <v>10</v>
      </c>
      <c r="AA33" s="61">
        <v>42.25</v>
      </c>
      <c r="AB33" s="61">
        <v>7</v>
      </c>
      <c r="AC33" s="61">
        <v>12.25</v>
      </c>
      <c r="AD33" s="61">
        <v>10</v>
      </c>
      <c r="AE33" s="61">
        <v>42.25</v>
      </c>
      <c r="AF33" s="61">
        <v>10</v>
      </c>
      <c r="AG33" s="61">
        <v>42.25</v>
      </c>
      <c r="AH33" s="61">
        <v>2</v>
      </c>
      <c r="AI33" s="61">
        <v>2.25</v>
      </c>
      <c r="AJ33" s="61">
        <v>4</v>
      </c>
      <c r="AK33" s="61">
        <v>0.25</v>
      </c>
      <c r="AL33" s="61">
        <v>9</v>
      </c>
      <c r="AM33" s="61">
        <v>30.25</v>
      </c>
      <c r="AN33" s="61">
        <v>6</v>
      </c>
      <c r="AO33" s="61">
        <v>6.25</v>
      </c>
      <c r="AP33" s="61">
        <v>8</v>
      </c>
      <c r="AQ33" s="61">
        <v>20.25</v>
      </c>
      <c r="AR33" s="61">
        <v>2</v>
      </c>
      <c r="AS33" s="61">
        <v>2.25</v>
      </c>
      <c r="AT33" s="61">
        <v>3</v>
      </c>
      <c r="AU33" s="61">
        <v>0.25</v>
      </c>
      <c r="AV33" s="61">
        <v>8</v>
      </c>
      <c r="AW33" s="61">
        <v>20.25</v>
      </c>
      <c r="AX33" s="61">
        <v>1</v>
      </c>
      <c r="AY33" s="61">
        <v>6.25</v>
      </c>
      <c r="AZ33" s="61">
        <v>6</v>
      </c>
      <c r="BA33" s="61">
        <v>6.25</v>
      </c>
      <c r="BB33" s="61">
        <v>7</v>
      </c>
      <c r="BC33" s="61">
        <v>12.25</v>
      </c>
      <c r="BD33" s="61">
        <v>8</v>
      </c>
      <c r="BE33" s="61">
        <v>20.25</v>
      </c>
      <c r="BF33" s="61">
        <v>1</v>
      </c>
      <c r="BG33" s="61">
        <v>6.25</v>
      </c>
      <c r="BH33" s="61">
        <v>2</v>
      </c>
      <c r="BI33" s="61">
        <v>2.25</v>
      </c>
      <c r="BJ33" s="61">
        <v>3</v>
      </c>
      <c r="BK33" s="61">
        <v>0.25</v>
      </c>
      <c r="BL33" s="30">
        <v>7</v>
      </c>
      <c r="BM33" s="20">
        <v>12.25</v>
      </c>
      <c r="BN33" s="26">
        <v>5.5625</v>
      </c>
      <c r="BP33" s="16">
        <v>0.5625</v>
      </c>
      <c r="BQ33">
        <v>6.25E-2</v>
      </c>
      <c r="BR33">
        <v>3.9525226757558962</v>
      </c>
      <c r="BS33" s="26">
        <f t="shared" si="0"/>
        <v>15.132276417895062</v>
      </c>
      <c r="BV33" s="26">
        <v>1.5</v>
      </c>
      <c r="BW33" s="26">
        <v>7.0069204150691997E-2</v>
      </c>
      <c r="BX33">
        <v>56.25</v>
      </c>
      <c r="BY33" s="68">
        <v>1.8056640625</v>
      </c>
    </row>
    <row r="34" spans="1:77">
      <c r="A34" s="26">
        <v>3</v>
      </c>
      <c r="B34" s="26">
        <v>3.0625</v>
      </c>
      <c r="C34" s="26">
        <v>1.75</v>
      </c>
      <c r="D34" s="61">
        <v>2</v>
      </c>
      <c r="E34" s="44">
        <v>7.5625</v>
      </c>
      <c r="F34" s="61">
        <v>5</v>
      </c>
      <c r="G34" s="61">
        <v>6.25E-2</v>
      </c>
      <c r="H34" s="61">
        <v>0</v>
      </c>
      <c r="I34" s="61">
        <v>22.5625</v>
      </c>
      <c r="J34" s="61">
        <v>5</v>
      </c>
      <c r="K34" s="61">
        <v>6.25E-2</v>
      </c>
      <c r="L34" s="61">
        <v>9</v>
      </c>
      <c r="M34" s="61">
        <v>18.0625</v>
      </c>
      <c r="N34" s="61">
        <v>5</v>
      </c>
      <c r="O34" s="61">
        <v>6.25E-2</v>
      </c>
      <c r="P34" s="61">
        <v>10</v>
      </c>
      <c r="Q34" s="61">
        <v>27.5625</v>
      </c>
      <c r="R34" s="61">
        <v>6</v>
      </c>
      <c r="S34" s="61">
        <v>1.5625</v>
      </c>
      <c r="T34" s="61">
        <v>6</v>
      </c>
      <c r="U34" s="61">
        <v>1.5625</v>
      </c>
      <c r="V34" s="61">
        <v>10</v>
      </c>
      <c r="W34" s="61">
        <v>27.5625</v>
      </c>
      <c r="X34" s="61">
        <v>9</v>
      </c>
      <c r="Y34" s="61">
        <v>18.0625</v>
      </c>
      <c r="Z34" s="61">
        <v>1</v>
      </c>
      <c r="AA34" s="61">
        <v>14.0625</v>
      </c>
      <c r="AB34" s="61">
        <v>2</v>
      </c>
      <c r="AC34" s="61">
        <v>7.5625</v>
      </c>
      <c r="AD34" s="61">
        <v>8</v>
      </c>
      <c r="AE34" s="61">
        <v>10.5625</v>
      </c>
      <c r="AF34" s="61">
        <v>8</v>
      </c>
      <c r="AG34" s="61">
        <v>10.5625</v>
      </c>
      <c r="AH34" s="61">
        <v>8</v>
      </c>
      <c r="AI34" s="61">
        <v>10.5625</v>
      </c>
      <c r="AJ34" s="61">
        <v>6</v>
      </c>
      <c r="AK34" s="61">
        <v>1.5625</v>
      </c>
      <c r="AL34" s="61">
        <v>1</v>
      </c>
      <c r="AM34" s="61">
        <v>14.0625</v>
      </c>
      <c r="AN34" s="61">
        <v>8</v>
      </c>
      <c r="AO34" s="61">
        <v>10.5625</v>
      </c>
      <c r="AP34" s="61">
        <v>0</v>
      </c>
      <c r="AQ34" s="61">
        <v>22.5625</v>
      </c>
      <c r="AR34" s="61">
        <v>0</v>
      </c>
      <c r="AS34" s="61">
        <v>22.5625</v>
      </c>
      <c r="AT34" s="61">
        <v>8</v>
      </c>
      <c r="AU34" s="61">
        <v>10.5625</v>
      </c>
      <c r="AV34" s="61">
        <v>6</v>
      </c>
      <c r="AW34" s="61">
        <v>1.5625</v>
      </c>
      <c r="AX34" s="61">
        <v>3</v>
      </c>
      <c r="AY34" s="61">
        <v>3.0625</v>
      </c>
      <c r="AZ34" s="61">
        <v>1</v>
      </c>
      <c r="BA34" s="61">
        <v>14.0625</v>
      </c>
      <c r="BB34" s="61">
        <v>7</v>
      </c>
      <c r="BC34" s="61">
        <v>5.0625</v>
      </c>
      <c r="BD34" s="61">
        <v>9</v>
      </c>
      <c r="BE34" s="61">
        <v>18.0625</v>
      </c>
      <c r="BF34" s="61">
        <v>4</v>
      </c>
      <c r="BG34" s="61">
        <v>0.5625</v>
      </c>
      <c r="BH34" s="61">
        <v>10</v>
      </c>
      <c r="BI34" s="61">
        <v>27.5625</v>
      </c>
      <c r="BJ34" s="61">
        <v>6</v>
      </c>
      <c r="BK34" s="61">
        <v>1.5625</v>
      </c>
      <c r="BL34" s="30">
        <v>4</v>
      </c>
      <c r="BM34" s="20">
        <v>0.5625</v>
      </c>
      <c r="BN34" s="26">
        <v>5.53125</v>
      </c>
      <c r="BO34" s="124">
        <v>4</v>
      </c>
      <c r="BP34" s="16">
        <v>0.5625</v>
      </c>
      <c r="BQ34">
        <v>5.8563999999999998</v>
      </c>
      <c r="BR34">
        <v>5.94140625</v>
      </c>
      <c r="BS34" s="26">
        <f t="shared" ref="BS34:BS65" si="2">POWER((BQ34-BR34),2)</f>
        <v>7.2260625390625291E-3</v>
      </c>
      <c r="BV34" s="26">
        <v>1.75</v>
      </c>
      <c r="BW34" s="26">
        <v>0.14927685950132236</v>
      </c>
      <c r="BX34">
        <v>0.84639999999999982</v>
      </c>
      <c r="BY34" s="68">
        <v>1.8391818352420997</v>
      </c>
    </row>
    <row r="35" spans="1:77">
      <c r="A35" s="26">
        <v>3.1578947368399999</v>
      </c>
      <c r="B35" s="26">
        <v>0.35058864266177298</v>
      </c>
      <c r="C35" s="26">
        <v>0.59210526316000012</v>
      </c>
      <c r="D35" s="61">
        <v>6</v>
      </c>
      <c r="E35" s="44">
        <v>5.0625</v>
      </c>
      <c r="F35" s="61">
        <v>7</v>
      </c>
      <c r="G35" s="61">
        <v>10.5625</v>
      </c>
      <c r="H35" s="61">
        <v>6</v>
      </c>
      <c r="I35" s="61">
        <v>5.0625</v>
      </c>
      <c r="J35" s="61">
        <v>3</v>
      </c>
      <c r="K35" s="61">
        <v>0.5625</v>
      </c>
      <c r="L35" s="61">
        <v>7</v>
      </c>
      <c r="M35" s="61">
        <v>10.5625</v>
      </c>
      <c r="N35" s="61">
        <v>7</v>
      </c>
      <c r="O35" s="61">
        <v>10.5625</v>
      </c>
      <c r="P35" s="61">
        <v>2</v>
      </c>
      <c r="Q35" s="61">
        <v>3.0625</v>
      </c>
      <c r="R35" s="61">
        <v>6</v>
      </c>
      <c r="S35" s="61">
        <v>5.0625</v>
      </c>
      <c r="T35" s="61">
        <v>4</v>
      </c>
      <c r="U35" s="61">
        <v>6.25E-2</v>
      </c>
      <c r="V35" s="61">
        <v>10</v>
      </c>
      <c r="W35" s="61">
        <v>39.0625</v>
      </c>
      <c r="X35" s="61">
        <v>1</v>
      </c>
      <c r="Y35" s="61">
        <v>7.5625</v>
      </c>
      <c r="Z35" s="61">
        <v>1</v>
      </c>
      <c r="AA35" s="61">
        <v>7.5625</v>
      </c>
      <c r="AB35" s="61">
        <v>2</v>
      </c>
      <c r="AC35" s="61">
        <v>3.0625</v>
      </c>
      <c r="AD35" s="61">
        <v>10</v>
      </c>
      <c r="AE35" s="61">
        <v>39.0625</v>
      </c>
      <c r="AF35" s="61">
        <v>5</v>
      </c>
      <c r="AG35" s="61">
        <v>1.5625</v>
      </c>
      <c r="AH35" s="61">
        <v>6</v>
      </c>
      <c r="AI35" s="61">
        <v>5.0625</v>
      </c>
      <c r="AJ35" s="61">
        <v>5</v>
      </c>
      <c r="AK35" s="61">
        <v>1.5625</v>
      </c>
      <c r="AL35" s="61">
        <v>6</v>
      </c>
      <c r="AM35" s="61">
        <v>5.0625</v>
      </c>
      <c r="AN35" s="61">
        <v>8</v>
      </c>
      <c r="AO35" s="61">
        <v>18.0625</v>
      </c>
      <c r="AP35" s="61">
        <v>9</v>
      </c>
      <c r="AQ35" s="61">
        <v>27.5625</v>
      </c>
      <c r="AR35" s="61">
        <v>4</v>
      </c>
      <c r="AS35" s="61">
        <v>6.25E-2</v>
      </c>
      <c r="AT35" s="61">
        <v>10</v>
      </c>
      <c r="AU35" s="61">
        <v>39.0625</v>
      </c>
      <c r="AV35" s="61">
        <v>6</v>
      </c>
      <c r="AW35" s="61">
        <v>5.0625</v>
      </c>
      <c r="AX35" s="61">
        <v>4</v>
      </c>
      <c r="AY35" s="61">
        <v>6.25E-2</v>
      </c>
      <c r="AZ35" s="61">
        <v>0</v>
      </c>
      <c r="BA35" s="61">
        <v>14.0625</v>
      </c>
      <c r="BB35" s="61">
        <v>10</v>
      </c>
      <c r="BC35" s="61">
        <v>39.0625</v>
      </c>
      <c r="BD35" s="61">
        <v>6</v>
      </c>
      <c r="BE35" s="61">
        <v>5.0625</v>
      </c>
      <c r="BF35" s="61">
        <v>1</v>
      </c>
      <c r="BG35" s="61">
        <v>7.5625</v>
      </c>
      <c r="BH35" s="61">
        <v>10</v>
      </c>
      <c r="BI35" s="61">
        <v>39.0625</v>
      </c>
      <c r="BJ35" s="61">
        <v>4</v>
      </c>
      <c r="BK35" s="61">
        <v>6.25E-2</v>
      </c>
      <c r="BL35" s="30">
        <v>1</v>
      </c>
      <c r="BM35" s="20">
        <v>7.5625</v>
      </c>
      <c r="BN35" s="26">
        <v>5.53125</v>
      </c>
      <c r="BO35" s="122"/>
      <c r="BP35" s="16">
        <v>0.5625</v>
      </c>
      <c r="BQ35">
        <v>10.368399999999998</v>
      </c>
      <c r="BR35">
        <v>6.486572265625</v>
      </c>
      <c r="BS35" s="26">
        <f t="shared" si="2"/>
        <v>15.068586559362927</v>
      </c>
      <c r="BV35" s="26">
        <v>2</v>
      </c>
      <c r="BW35" s="26">
        <v>1</v>
      </c>
      <c r="BX35">
        <v>0.27039999999999953</v>
      </c>
      <c r="BY35" s="68">
        <v>1.8605917205285798</v>
      </c>
    </row>
    <row r="36" spans="1:77">
      <c r="A36" s="26">
        <v>1.36363636364</v>
      </c>
      <c r="B36" s="26">
        <v>1.2913223140413224</v>
      </c>
      <c r="C36" s="26">
        <v>1.13636363636</v>
      </c>
      <c r="D36" s="61">
        <v>0</v>
      </c>
      <c r="E36" s="44">
        <v>6.25</v>
      </c>
      <c r="F36" s="61">
        <v>8</v>
      </c>
      <c r="G36" s="61">
        <v>30.25</v>
      </c>
      <c r="H36" s="61">
        <v>5</v>
      </c>
      <c r="I36" s="61">
        <v>6.25</v>
      </c>
      <c r="J36" s="61">
        <v>5</v>
      </c>
      <c r="K36" s="61">
        <v>6.25</v>
      </c>
      <c r="L36" s="61">
        <v>1</v>
      </c>
      <c r="M36" s="61">
        <v>2.25</v>
      </c>
      <c r="N36" s="61">
        <v>8</v>
      </c>
      <c r="O36" s="61">
        <v>30.25</v>
      </c>
      <c r="P36" s="61">
        <v>10</v>
      </c>
      <c r="Q36" s="61">
        <v>56.25</v>
      </c>
      <c r="R36" s="61">
        <v>5</v>
      </c>
      <c r="S36" s="61">
        <v>6.25</v>
      </c>
      <c r="T36" s="61">
        <v>3</v>
      </c>
      <c r="U36" s="61">
        <v>0.25</v>
      </c>
      <c r="V36" s="61">
        <v>0</v>
      </c>
      <c r="W36" s="61">
        <v>6.25</v>
      </c>
      <c r="X36" s="61">
        <v>5</v>
      </c>
      <c r="Y36" s="61">
        <v>6.25</v>
      </c>
      <c r="Z36" s="61">
        <v>6</v>
      </c>
      <c r="AA36" s="61">
        <v>12.25</v>
      </c>
      <c r="AB36" s="61">
        <v>10</v>
      </c>
      <c r="AC36" s="61">
        <v>56.25</v>
      </c>
      <c r="AD36" s="61">
        <v>8</v>
      </c>
      <c r="AE36" s="61">
        <v>30.25</v>
      </c>
      <c r="AF36" s="61">
        <v>6</v>
      </c>
      <c r="AG36" s="61">
        <v>12.25</v>
      </c>
      <c r="AH36" s="61">
        <v>8</v>
      </c>
      <c r="AI36" s="61">
        <v>30.25</v>
      </c>
      <c r="AJ36" s="61">
        <v>9</v>
      </c>
      <c r="AK36" s="61">
        <v>42.25</v>
      </c>
      <c r="AL36" s="61">
        <v>4</v>
      </c>
      <c r="AM36" s="61">
        <v>2.25</v>
      </c>
      <c r="AN36" s="61">
        <v>5</v>
      </c>
      <c r="AO36" s="61">
        <v>6.25</v>
      </c>
      <c r="AP36" s="61">
        <v>3</v>
      </c>
      <c r="AQ36" s="61">
        <v>0.25</v>
      </c>
      <c r="AR36" s="61">
        <v>2</v>
      </c>
      <c r="AS36" s="61">
        <v>0.25</v>
      </c>
      <c r="AT36" s="61">
        <v>8</v>
      </c>
      <c r="AU36" s="61">
        <v>30.25</v>
      </c>
      <c r="AV36" s="61">
        <v>0</v>
      </c>
      <c r="AW36" s="61">
        <v>6.25</v>
      </c>
      <c r="AX36" s="61">
        <v>4</v>
      </c>
      <c r="AY36" s="61">
        <v>2.25</v>
      </c>
      <c r="AZ36" s="61">
        <v>9</v>
      </c>
      <c r="BA36" s="61">
        <v>42.25</v>
      </c>
      <c r="BB36" s="61">
        <v>9</v>
      </c>
      <c r="BC36" s="61">
        <v>42.25</v>
      </c>
      <c r="BD36" s="61">
        <v>1</v>
      </c>
      <c r="BE36" s="61">
        <v>2.25</v>
      </c>
      <c r="BF36" s="61">
        <v>9</v>
      </c>
      <c r="BG36" s="61">
        <v>42.25</v>
      </c>
      <c r="BH36" s="61">
        <v>5</v>
      </c>
      <c r="BI36" s="61">
        <v>6.25</v>
      </c>
      <c r="BJ36" s="61">
        <v>10</v>
      </c>
      <c r="BK36" s="61">
        <v>56.25</v>
      </c>
      <c r="BL36" s="30">
        <v>6</v>
      </c>
      <c r="BM36" s="20">
        <v>12.25</v>
      </c>
      <c r="BN36" s="26">
        <v>5.53125</v>
      </c>
      <c r="BO36" s="122"/>
      <c r="BP36" s="16">
        <v>0.5625</v>
      </c>
      <c r="BQ36">
        <v>24.700900000000008</v>
      </c>
      <c r="BR36">
        <v>25.877126654062948</v>
      </c>
      <c r="BS36" s="26">
        <f t="shared" si="2"/>
        <v>1.3835091417281002</v>
      </c>
      <c r="BV36" s="26">
        <v>1.75</v>
      </c>
      <c r="BW36" s="26">
        <v>4</v>
      </c>
      <c r="BX36">
        <v>52.5625</v>
      </c>
      <c r="BY36" s="68">
        <v>1.9290123456793207</v>
      </c>
    </row>
    <row r="37" spans="1:77">
      <c r="A37" s="26">
        <v>2.7272727272699999</v>
      </c>
      <c r="B37" s="26">
        <v>0.52892561983074371</v>
      </c>
      <c r="C37" s="26">
        <v>0.72727272726999992</v>
      </c>
      <c r="D37" s="61">
        <v>9</v>
      </c>
      <c r="E37" s="44">
        <v>49</v>
      </c>
      <c r="F37" s="61">
        <v>8</v>
      </c>
      <c r="G37" s="61">
        <v>36</v>
      </c>
      <c r="H37" s="61">
        <v>2</v>
      </c>
      <c r="I37" s="61">
        <v>0</v>
      </c>
      <c r="J37" s="61">
        <v>7</v>
      </c>
      <c r="K37" s="61">
        <v>25</v>
      </c>
      <c r="L37" s="61">
        <v>6</v>
      </c>
      <c r="M37" s="61">
        <v>16</v>
      </c>
      <c r="N37" s="61">
        <v>6</v>
      </c>
      <c r="O37" s="61">
        <v>16</v>
      </c>
      <c r="P37" s="61">
        <v>7</v>
      </c>
      <c r="Q37" s="61">
        <v>25</v>
      </c>
      <c r="R37" s="61">
        <v>5</v>
      </c>
      <c r="S37" s="61">
        <v>9</v>
      </c>
      <c r="T37" s="61">
        <v>3</v>
      </c>
      <c r="U37" s="61">
        <v>1</v>
      </c>
      <c r="V37" s="61">
        <v>6</v>
      </c>
      <c r="W37" s="61">
        <v>16</v>
      </c>
      <c r="X37" s="61">
        <v>7</v>
      </c>
      <c r="Y37" s="61">
        <v>25</v>
      </c>
      <c r="Z37" s="61">
        <v>7</v>
      </c>
      <c r="AA37" s="61">
        <v>25</v>
      </c>
      <c r="AB37" s="61">
        <v>2</v>
      </c>
      <c r="AC37" s="61">
        <v>0</v>
      </c>
      <c r="AD37" s="61">
        <v>10</v>
      </c>
      <c r="AE37" s="61">
        <v>64</v>
      </c>
      <c r="AF37" s="61">
        <v>8</v>
      </c>
      <c r="AG37" s="61">
        <v>36</v>
      </c>
      <c r="AH37" s="61">
        <v>5</v>
      </c>
      <c r="AI37" s="61">
        <v>9</v>
      </c>
      <c r="AJ37" s="61">
        <v>1</v>
      </c>
      <c r="AK37" s="61">
        <v>1</v>
      </c>
      <c r="AL37" s="61">
        <v>8</v>
      </c>
      <c r="AM37" s="61">
        <v>36</v>
      </c>
      <c r="AN37" s="61">
        <v>6</v>
      </c>
      <c r="AO37" s="61">
        <v>16</v>
      </c>
      <c r="AP37" s="61">
        <v>4</v>
      </c>
      <c r="AQ37" s="61">
        <v>4</v>
      </c>
      <c r="AR37" s="61">
        <v>9</v>
      </c>
      <c r="AS37" s="61">
        <v>49</v>
      </c>
      <c r="AT37" s="61">
        <v>8</v>
      </c>
      <c r="AU37" s="61">
        <v>36</v>
      </c>
      <c r="AV37" s="61">
        <v>7</v>
      </c>
      <c r="AW37" s="61">
        <v>25</v>
      </c>
      <c r="AX37" s="61">
        <v>4</v>
      </c>
      <c r="AY37" s="61">
        <v>4</v>
      </c>
      <c r="AZ37" s="61">
        <v>0</v>
      </c>
      <c r="BA37" s="61">
        <v>4</v>
      </c>
      <c r="BB37" s="61">
        <v>7</v>
      </c>
      <c r="BC37" s="61">
        <v>25</v>
      </c>
      <c r="BD37" s="61">
        <v>4</v>
      </c>
      <c r="BE37" s="61">
        <v>4</v>
      </c>
      <c r="BF37" s="61">
        <v>0</v>
      </c>
      <c r="BG37" s="61">
        <v>4</v>
      </c>
      <c r="BH37" s="61">
        <v>8</v>
      </c>
      <c r="BI37" s="61">
        <v>36</v>
      </c>
      <c r="BJ37" s="61">
        <v>5</v>
      </c>
      <c r="BK37" s="61">
        <v>9</v>
      </c>
      <c r="BL37" s="30">
        <v>0</v>
      </c>
      <c r="BM37" s="20">
        <v>4</v>
      </c>
      <c r="BN37" s="26">
        <v>5.53125</v>
      </c>
      <c r="BP37" s="16">
        <v>0.5625</v>
      </c>
      <c r="BQ37">
        <v>68.0625</v>
      </c>
      <c r="BR37">
        <v>0.1653181982849006</v>
      </c>
      <c r="BS37" s="26">
        <f t="shared" si="2"/>
        <v>4610.0272966151515</v>
      </c>
      <c r="BV37" s="26">
        <v>2.5</v>
      </c>
      <c r="BW37" s="26">
        <v>0.25</v>
      </c>
      <c r="BX37">
        <v>19.1844</v>
      </c>
      <c r="BY37" s="68">
        <v>1.951773356403028</v>
      </c>
    </row>
    <row r="38" spans="1:77">
      <c r="A38" s="26">
        <v>0</v>
      </c>
      <c r="B38" s="26">
        <v>6.25</v>
      </c>
      <c r="C38" s="26">
        <v>2.5</v>
      </c>
      <c r="D38" s="61">
        <v>9</v>
      </c>
      <c r="E38" s="44">
        <v>42.25</v>
      </c>
      <c r="F38" s="61">
        <v>10</v>
      </c>
      <c r="G38" s="61">
        <v>56.25</v>
      </c>
      <c r="H38" s="61">
        <v>3</v>
      </c>
      <c r="I38" s="61">
        <v>0.25</v>
      </c>
      <c r="J38" s="61">
        <v>2</v>
      </c>
      <c r="K38" s="61">
        <v>0.25</v>
      </c>
      <c r="L38" s="61">
        <v>8</v>
      </c>
      <c r="M38" s="61">
        <v>30.25</v>
      </c>
      <c r="N38" s="61">
        <v>6</v>
      </c>
      <c r="O38" s="61">
        <v>12.25</v>
      </c>
      <c r="P38" s="61">
        <v>7</v>
      </c>
      <c r="Q38" s="61">
        <v>20.25</v>
      </c>
      <c r="R38" s="61">
        <v>6</v>
      </c>
      <c r="S38" s="61">
        <v>12.25</v>
      </c>
      <c r="T38" s="61">
        <v>5</v>
      </c>
      <c r="U38" s="61">
        <v>6.25</v>
      </c>
      <c r="V38" s="61">
        <v>1</v>
      </c>
      <c r="W38" s="61">
        <v>2.25</v>
      </c>
      <c r="X38" s="61">
        <v>1</v>
      </c>
      <c r="Y38" s="61">
        <v>2.25</v>
      </c>
      <c r="Z38" s="61">
        <v>8</v>
      </c>
      <c r="AA38" s="61">
        <v>30.25</v>
      </c>
      <c r="AB38" s="61">
        <v>4</v>
      </c>
      <c r="AC38" s="61">
        <v>2.25</v>
      </c>
      <c r="AD38" s="61">
        <v>7</v>
      </c>
      <c r="AE38" s="61">
        <v>20.25</v>
      </c>
      <c r="AF38" s="61">
        <v>1</v>
      </c>
      <c r="AG38" s="61">
        <v>2.25</v>
      </c>
      <c r="AH38" s="61">
        <v>4</v>
      </c>
      <c r="AI38" s="61">
        <v>2.25</v>
      </c>
      <c r="AJ38" s="61">
        <v>1</v>
      </c>
      <c r="AK38" s="61">
        <v>2.25</v>
      </c>
      <c r="AL38" s="61">
        <v>10</v>
      </c>
      <c r="AM38" s="61">
        <v>56.25</v>
      </c>
      <c r="AN38" s="61">
        <v>0</v>
      </c>
      <c r="AO38" s="61">
        <v>6.25</v>
      </c>
      <c r="AP38" s="61">
        <v>10</v>
      </c>
      <c r="AQ38" s="61">
        <v>56.25</v>
      </c>
      <c r="AR38" s="61">
        <v>9</v>
      </c>
      <c r="AS38" s="61">
        <v>42.25</v>
      </c>
      <c r="AT38" s="61">
        <v>10</v>
      </c>
      <c r="AU38" s="61">
        <v>56.25</v>
      </c>
      <c r="AV38" s="61">
        <v>5</v>
      </c>
      <c r="AW38" s="61">
        <v>6.25</v>
      </c>
      <c r="AX38" s="61">
        <v>1</v>
      </c>
      <c r="AY38" s="61">
        <v>2.25</v>
      </c>
      <c r="AZ38" s="61">
        <v>8</v>
      </c>
      <c r="BA38" s="61">
        <v>30.25</v>
      </c>
      <c r="BB38" s="61">
        <v>10</v>
      </c>
      <c r="BC38" s="61">
        <v>56.25</v>
      </c>
      <c r="BD38" s="61">
        <v>3</v>
      </c>
      <c r="BE38" s="61">
        <v>0.25</v>
      </c>
      <c r="BF38" s="61">
        <v>8</v>
      </c>
      <c r="BG38" s="61">
        <v>30.25</v>
      </c>
      <c r="BH38" s="61">
        <v>1</v>
      </c>
      <c r="BI38" s="61">
        <v>2.25</v>
      </c>
      <c r="BJ38" s="61">
        <v>7</v>
      </c>
      <c r="BK38" s="61">
        <v>20.25</v>
      </c>
      <c r="BL38" s="30">
        <v>10</v>
      </c>
      <c r="BM38" s="20">
        <v>56.25</v>
      </c>
      <c r="BN38" s="26">
        <v>5.5</v>
      </c>
      <c r="BP38" s="16">
        <v>0.59710743802074395</v>
      </c>
      <c r="BQ38">
        <v>11.424399999999999</v>
      </c>
      <c r="BR38">
        <v>7.3145661157000195</v>
      </c>
      <c r="BS38" s="26">
        <f t="shared" si="2"/>
        <v>16.890734556540252</v>
      </c>
      <c r="BV38" s="26">
        <v>2</v>
      </c>
      <c r="BW38" s="26">
        <v>0</v>
      </c>
      <c r="BX38">
        <v>23.814399999999999</v>
      </c>
      <c r="BY38" s="68">
        <v>2.0464891975321353</v>
      </c>
    </row>
    <row r="39" spans="1:77">
      <c r="A39" s="26">
        <v>2.7272727272699999</v>
      </c>
      <c r="B39" s="26">
        <v>0.27324380165574391</v>
      </c>
      <c r="C39" s="26">
        <v>0.52272727273000008</v>
      </c>
      <c r="D39" s="61">
        <v>10</v>
      </c>
      <c r="E39" s="44">
        <v>45.5625</v>
      </c>
      <c r="F39" s="61">
        <v>5</v>
      </c>
      <c r="G39" s="61">
        <v>3.0625</v>
      </c>
      <c r="H39" s="61">
        <v>6</v>
      </c>
      <c r="I39" s="61">
        <v>7.5625</v>
      </c>
      <c r="J39" s="61">
        <v>9</v>
      </c>
      <c r="K39" s="61">
        <v>33.0625</v>
      </c>
      <c r="L39" s="61">
        <v>1</v>
      </c>
      <c r="M39" s="61">
        <v>5.0625</v>
      </c>
      <c r="N39" s="61">
        <v>2</v>
      </c>
      <c r="O39" s="61">
        <v>1.5625</v>
      </c>
      <c r="P39" s="61">
        <v>7</v>
      </c>
      <c r="Q39" s="61">
        <v>14.0625</v>
      </c>
      <c r="R39" s="61">
        <v>4</v>
      </c>
      <c r="S39" s="61">
        <v>0.5625</v>
      </c>
      <c r="T39" s="61">
        <v>1</v>
      </c>
      <c r="U39" s="61">
        <v>5.0625</v>
      </c>
      <c r="V39" s="61">
        <v>0</v>
      </c>
      <c r="W39" s="61">
        <v>10.5625</v>
      </c>
      <c r="X39" s="61">
        <v>10</v>
      </c>
      <c r="Y39" s="61">
        <v>45.5625</v>
      </c>
      <c r="Z39" s="61">
        <v>4</v>
      </c>
      <c r="AA39" s="61">
        <v>0.5625</v>
      </c>
      <c r="AB39" s="61">
        <v>7</v>
      </c>
      <c r="AC39" s="61">
        <v>14.0625</v>
      </c>
      <c r="AD39" s="61">
        <v>9</v>
      </c>
      <c r="AE39" s="61">
        <v>33.0625</v>
      </c>
      <c r="AF39" s="61">
        <v>0</v>
      </c>
      <c r="AG39" s="61">
        <v>10.5625</v>
      </c>
      <c r="AH39" s="61">
        <v>3</v>
      </c>
      <c r="AI39" s="61">
        <v>6.25E-2</v>
      </c>
      <c r="AJ39" s="61">
        <v>2</v>
      </c>
      <c r="AK39" s="61">
        <v>1.5625</v>
      </c>
      <c r="AL39" s="61">
        <v>1</v>
      </c>
      <c r="AM39" s="61">
        <v>5.0625</v>
      </c>
      <c r="AN39" s="61">
        <v>7</v>
      </c>
      <c r="AO39" s="61">
        <v>14.0625</v>
      </c>
      <c r="AP39" s="61">
        <v>7</v>
      </c>
      <c r="AQ39" s="61">
        <v>14.0625</v>
      </c>
      <c r="AR39" s="61">
        <v>9</v>
      </c>
      <c r="AS39" s="61">
        <v>33.0625</v>
      </c>
      <c r="AT39" s="61">
        <v>5</v>
      </c>
      <c r="AU39" s="61">
        <v>3.0625</v>
      </c>
      <c r="AV39" s="61">
        <v>9</v>
      </c>
      <c r="AW39" s="61">
        <v>33.0625</v>
      </c>
      <c r="AX39" s="61">
        <v>8</v>
      </c>
      <c r="AY39" s="61">
        <v>22.5625</v>
      </c>
      <c r="AZ39" s="61">
        <v>8</v>
      </c>
      <c r="BA39" s="61">
        <v>22.5625</v>
      </c>
      <c r="BB39" s="61">
        <v>0</v>
      </c>
      <c r="BC39" s="61">
        <v>10.5625</v>
      </c>
      <c r="BD39" s="61">
        <v>7</v>
      </c>
      <c r="BE39" s="61">
        <v>14.0625</v>
      </c>
      <c r="BF39" s="61">
        <v>5</v>
      </c>
      <c r="BG39" s="61">
        <v>3.0625</v>
      </c>
      <c r="BH39" s="61">
        <v>8</v>
      </c>
      <c r="BI39" s="61">
        <v>22.5625</v>
      </c>
      <c r="BJ39" s="61">
        <v>6</v>
      </c>
      <c r="BK39" s="61">
        <v>7.5625</v>
      </c>
      <c r="BL39" s="30">
        <v>7</v>
      </c>
      <c r="BM39" s="20">
        <v>14.0625</v>
      </c>
      <c r="BN39" s="26">
        <v>5.46875</v>
      </c>
      <c r="BP39" s="16">
        <v>0.61734693876877567</v>
      </c>
      <c r="BQ39">
        <v>11.424399999999999</v>
      </c>
      <c r="BR39">
        <v>8.9024397448020327</v>
      </c>
      <c r="BS39" s="26">
        <f t="shared" si="2"/>
        <v>6.3602835287981891</v>
      </c>
      <c r="BV39" s="26">
        <v>0.75</v>
      </c>
      <c r="BW39" s="26">
        <v>0.5625</v>
      </c>
      <c r="BX39">
        <v>37.576900000000002</v>
      </c>
      <c r="BY39" s="68">
        <v>2.06640625</v>
      </c>
    </row>
    <row r="40" spans="1:77">
      <c r="A40" s="26">
        <v>3.75</v>
      </c>
      <c r="B40" s="26">
        <v>1.5625</v>
      </c>
      <c r="C40" s="26">
        <v>1.25</v>
      </c>
      <c r="D40" s="61">
        <v>10</v>
      </c>
      <c r="E40" s="44">
        <v>56.25</v>
      </c>
      <c r="F40" s="61">
        <v>8</v>
      </c>
      <c r="G40" s="61">
        <v>30.25</v>
      </c>
      <c r="H40" s="61">
        <v>1</v>
      </c>
      <c r="I40" s="61">
        <v>2.25</v>
      </c>
      <c r="J40" s="61">
        <v>8</v>
      </c>
      <c r="K40" s="61">
        <v>30.25</v>
      </c>
      <c r="L40" s="61">
        <v>4</v>
      </c>
      <c r="M40" s="61">
        <v>2.25</v>
      </c>
      <c r="N40" s="61">
        <v>6</v>
      </c>
      <c r="O40" s="61">
        <v>12.25</v>
      </c>
      <c r="P40" s="61">
        <v>4</v>
      </c>
      <c r="Q40" s="61">
        <v>2.25</v>
      </c>
      <c r="R40" s="61">
        <v>0</v>
      </c>
      <c r="S40" s="61">
        <v>6.25</v>
      </c>
      <c r="T40" s="61">
        <v>3</v>
      </c>
      <c r="U40" s="61">
        <v>0.25</v>
      </c>
      <c r="V40" s="61">
        <v>3</v>
      </c>
      <c r="W40" s="61">
        <v>0.25</v>
      </c>
      <c r="X40" s="61">
        <v>5</v>
      </c>
      <c r="Y40" s="61">
        <v>6.25</v>
      </c>
      <c r="Z40" s="61">
        <v>7</v>
      </c>
      <c r="AA40" s="61">
        <v>20.25</v>
      </c>
      <c r="AB40" s="61">
        <v>5</v>
      </c>
      <c r="AC40" s="61">
        <v>6.25</v>
      </c>
      <c r="AD40" s="61">
        <v>7</v>
      </c>
      <c r="AE40" s="61">
        <v>20.25</v>
      </c>
      <c r="AF40" s="61">
        <v>8</v>
      </c>
      <c r="AG40" s="61">
        <v>30.25</v>
      </c>
      <c r="AH40" s="61">
        <v>6</v>
      </c>
      <c r="AI40" s="61">
        <v>12.25</v>
      </c>
      <c r="AJ40" s="61">
        <v>3</v>
      </c>
      <c r="AK40" s="61">
        <v>0.25</v>
      </c>
      <c r="AL40" s="61">
        <v>8</v>
      </c>
      <c r="AM40" s="61">
        <v>30.25</v>
      </c>
      <c r="AN40" s="61">
        <v>8</v>
      </c>
      <c r="AO40" s="61">
        <v>30.25</v>
      </c>
      <c r="AP40" s="61">
        <v>8</v>
      </c>
      <c r="AQ40" s="61">
        <v>30.25</v>
      </c>
      <c r="AR40" s="61">
        <v>5</v>
      </c>
      <c r="AS40" s="61">
        <v>6.25</v>
      </c>
      <c r="AT40" s="61">
        <v>6</v>
      </c>
      <c r="AU40" s="61">
        <v>12.25</v>
      </c>
      <c r="AV40" s="61">
        <v>6</v>
      </c>
      <c r="AW40" s="61">
        <v>12.25</v>
      </c>
      <c r="AX40" s="61">
        <v>2</v>
      </c>
      <c r="AY40" s="61">
        <v>0.25</v>
      </c>
      <c r="AZ40" s="61">
        <v>1</v>
      </c>
      <c r="BA40" s="61">
        <v>2.25</v>
      </c>
      <c r="BB40" s="61">
        <v>6</v>
      </c>
      <c r="BC40" s="61">
        <v>12.25</v>
      </c>
      <c r="BD40" s="61">
        <v>6</v>
      </c>
      <c r="BE40" s="61">
        <v>12.25</v>
      </c>
      <c r="BF40" s="61">
        <v>1</v>
      </c>
      <c r="BG40" s="61">
        <v>2.25</v>
      </c>
      <c r="BH40" s="61">
        <v>9</v>
      </c>
      <c r="BI40" s="61">
        <v>42.25</v>
      </c>
      <c r="BJ40" s="61">
        <v>9</v>
      </c>
      <c r="BK40" s="61">
        <v>42.25</v>
      </c>
      <c r="BL40" s="30">
        <v>3</v>
      </c>
      <c r="BM40" s="20">
        <v>0.25</v>
      </c>
      <c r="BN40" s="26">
        <v>5.46875</v>
      </c>
      <c r="BO40" s="122"/>
      <c r="BP40" s="16">
        <v>0.64000000000000012</v>
      </c>
      <c r="BQ40">
        <v>23.814399999999999</v>
      </c>
      <c r="BR40">
        <v>2.8114038347204553</v>
      </c>
      <c r="BS40" s="26">
        <f t="shared" si="2"/>
        <v>441.12584791874724</v>
      </c>
      <c r="BV40" s="26">
        <v>3.25</v>
      </c>
      <c r="BW40" s="26">
        <v>7.5625</v>
      </c>
      <c r="BX40">
        <v>8.6828444444640862</v>
      </c>
      <c r="BY40" s="68">
        <v>2.0726070154468665</v>
      </c>
    </row>
    <row r="41" spans="1:77">
      <c r="A41" s="26">
        <v>1.6666666666700001</v>
      </c>
      <c r="B41" s="26">
        <v>0.69444444443888875</v>
      </c>
      <c r="C41" s="26">
        <v>0.83333333332999993</v>
      </c>
      <c r="D41" s="61">
        <v>1</v>
      </c>
      <c r="E41" s="44">
        <v>2.25</v>
      </c>
      <c r="F41" s="61">
        <v>7</v>
      </c>
      <c r="G41" s="61">
        <v>20.25</v>
      </c>
      <c r="H41" s="61">
        <v>3</v>
      </c>
      <c r="I41" s="61">
        <v>0.25</v>
      </c>
      <c r="J41" s="61">
        <v>3</v>
      </c>
      <c r="K41" s="61">
        <v>0.25</v>
      </c>
      <c r="L41" s="61">
        <v>6</v>
      </c>
      <c r="M41" s="61">
        <v>12.25</v>
      </c>
      <c r="N41" s="61">
        <v>3</v>
      </c>
      <c r="O41" s="61">
        <v>0.25</v>
      </c>
      <c r="P41" s="61">
        <v>4</v>
      </c>
      <c r="Q41" s="61">
        <v>2.25</v>
      </c>
      <c r="R41" s="61">
        <v>0</v>
      </c>
      <c r="S41" s="61">
        <v>6.25</v>
      </c>
      <c r="T41" s="61">
        <v>3</v>
      </c>
      <c r="U41" s="61">
        <v>0.25</v>
      </c>
      <c r="V41" s="61">
        <v>9</v>
      </c>
      <c r="W41" s="61">
        <v>42.25</v>
      </c>
      <c r="X41" s="61">
        <v>6</v>
      </c>
      <c r="Y41" s="61">
        <v>12.25</v>
      </c>
      <c r="Z41" s="61">
        <v>10</v>
      </c>
      <c r="AA41" s="61">
        <v>56.25</v>
      </c>
      <c r="AB41" s="61">
        <v>6</v>
      </c>
      <c r="AC41" s="61">
        <v>12.25</v>
      </c>
      <c r="AD41" s="61">
        <v>9</v>
      </c>
      <c r="AE41" s="61">
        <v>42.25</v>
      </c>
      <c r="AF41" s="61">
        <v>5</v>
      </c>
      <c r="AG41" s="61">
        <v>6.25</v>
      </c>
      <c r="AH41" s="61">
        <v>7</v>
      </c>
      <c r="AI41" s="61">
        <v>20.25</v>
      </c>
      <c r="AJ41" s="61">
        <v>8</v>
      </c>
      <c r="AK41" s="61">
        <v>30.25</v>
      </c>
      <c r="AL41" s="61">
        <v>6</v>
      </c>
      <c r="AM41" s="61">
        <v>12.25</v>
      </c>
      <c r="AN41" s="61">
        <v>1</v>
      </c>
      <c r="AO41" s="61">
        <v>2.25</v>
      </c>
      <c r="AP41" s="61">
        <v>5</v>
      </c>
      <c r="AQ41" s="61">
        <v>6.25</v>
      </c>
      <c r="AR41" s="61">
        <v>5</v>
      </c>
      <c r="AS41" s="61">
        <v>6.25</v>
      </c>
      <c r="AT41" s="61">
        <v>7</v>
      </c>
      <c r="AU41" s="61">
        <v>20.25</v>
      </c>
      <c r="AV41" s="61">
        <v>1</v>
      </c>
      <c r="AW41" s="61">
        <v>2.25</v>
      </c>
      <c r="AX41" s="61">
        <v>7</v>
      </c>
      <c r="AY41" s="61">
        <v>20.25</v>
      </c>
      <c r="AZ41" s="61">
        <v>9</v>
      </c>
      <c r="BA41" s="61">
        <v>42.25</v>
      </c>
      <c r="BB41" s="61">
        <v>2</v>
      </c>
      <c r="BC41" s="61">
        <v>0.25</v>
      </c>
      <c r="BD41" s="61">
        <v>2</v>
      </c>
      <c r="BE41" s="61">
        <v>0.25</v>
      </c>
      <c r="BF41" s="61">
        <v>3</v>
      </c>
      <c r="BG41" s="61">
        <v>0.25</v>
      </c>
      <c r="BH41" s="61">
        <v>9</v>
      </c>
      <c r="BI41" s="61">
        <v>42.25</v>
      </c>
      <c r="BJ41" s="61">
        <v>10</v>
      </c>
      <c r="BK41" s="61">
        <v>56.25</v>
      </c>
      <c r="BL41" s="30">
        <v>9</v>
      </c>
      <c r="BM41" s="20">
        <v>42.25</v>
      </c>
      <c r="BN41" s="26">
        <v>5.46875</v>
      </c>
      <c r="BP41" s="16">
        <v>0.73469387754612236</v>
      </c>
      <c r="BQ41">
        <v>4.7742249999999986</v>
      </c>
      <c r="BR41">
        <v>0.44444444444888898</v>
      </c>
      <c r="BS41" s="26">
        <f t="shared" si="2"/>
        <v>18.746999659228475</v>
      </c>
      <c r="BV41" s="26">
        <v>3.75</v>
      </c>
      <c r="BW41" s="26">
        <v>5.981214555750709</v>
      </c>
      <c r="BX41">
        <v>9.7968999999999991</v>
      </c>
      <c r="BY41" s="68">
        <v>2.1267361111013892</v>
      </c>
    </row>
    <row r="42" spans="1:77">
      <c r="A42" s="26">
        <v>0</v>
      </c>
      <c r="B42" s="26">
        <v>2.25</v>
      </c>
      <c r="C42" s="26">
        <v>1.5</v>
      </c>
      <c r="D42" s="61">
        <v>6</v>
      </c>
      <c r="E42" s="44">
        <v>20.25</v>
      </c>
      <c r="F42" s="61">
        <v>2</v>
      </c>
      <c r="G42" s="61">
        <v>0.25</v>
      </c>
      <c r="H42" s="61">
        <v>3</v>
      </c>
      <c r="I42" s="61">
        <v>2.25</v>
      </c>
      <c r="J42" s="61">
        <v>0</v>
      </c>
      <c r="K42" s="61">
        <v>2.25</v>
      </c>
      <c r="L42" s="61">
        <v>3</v>
      </c>
      <c r="M42" s="61">
        <v>2.25</v>
      </c>
      <c r="N42" s="61">
        <v>9</v>
      </c>
      <c r="O42" s="61">
        <v>56.25</v>
      </c>
      <c r="P42" s="61">
        <v>1</v>
      </c>
      <c r="Q42" s="61">
        <v>0.25</v>
      </c>
      <c r="R42" s="61">
        <v>7</v>
      </c>
      <c r="S42" s="61">
        <v>30.25</v>
      </c>
      <c r="T42" s="61">
        <v>1</v>
      </c>
      <c r="U42" s="61">
        <v>0.25</v>
      </c>
      <c r="V42" s="61">
        <v>5</v>
      </c>
      <c r="W42" s="61">
        <v>12.25</v>
      </c>
      <c r="X42" s="61">
        <v>7</v>
      </c>
      <c r="Y42" s="61">
        <v>30.25</v>
      </c>
      <c r="Z42" s="61">
        <v>6</v>
      </c>
      <c r="AA42" s="61">
        <v>20.25</v>
      </c>
      <c r="AB42" s="61">
        <v>10</v>
      </c>
      <c r="AC42" s="61">
        <v>72.25</v>
      </c>
      <c r="AD42" s="61">
        <v>10</v>
      </c>
      <c r="AE42" s="61">
        <v>72.25</v>
      </c>
      <c r="AF42" s="61">
        <v>3</v>
      </c>
      <c r="AG42" s="61">
        <v>2.25</v>
      </c>
      <c r="AH42" s="61">
        <v>4</v>
      </c>
      <c r="AI42" s="61">
        <v>6.25</v>
      </c>
      <c r="AJ42" s="61">
        <v>10</v>
      </c>
      <c r="AK42" s="61">
        <v>72.25</v>
      </c>
      <c r="AL42" s="61">
        <v>8</v>
      </c>
      <c r="AM42" s="61">
        <v>42.25</v>
      </c>
      <c r="AN42" s="61">
        <v>2</v>
      </c>
      <c r="AO42" s="61">
        <v>0.25</v>
      </c>
      <c r="AP42" s="61">
        <v>1</v>
      </c>
      <c r="AQ42" s="61">
        <v>0.25</v>
      </c>
      <c r="AR42" s="61">
        <v>10</v>
      </c>
      <c r="AS42" s="61">
        <v>72.25</v>
      </c>
      <c r="AT42" s="61">
        <v>10</v>
      </c>
      <c r="AU42" s="61">
        <v>72.25</v>
      </c>
      <c r="AV42" s="61">
        <v>9</v>
      </c>
      <c r="AW42" s="61">
        <v>56.25</v>
      </c>
      <c r="AX42" s="61">
        <v>6</v>
      </c>
      <c r="AY42" s="61">
        <v>20.25</v>
      </c>
      <c r="AZ42" s="61">
        <v>7</v>
      </c>
      <c r="BA42" s="61">
        <v>30.25</v>
      </c>
      <c r="BB42" s="61">
        <v>1</v>
      </c>
      <c r="BC42" s="61">
        <v>0.25</v>
      </c>
      <c r="BD42" s="61">
        <v>1</v>
      </c>
      <c r="BE42" s="61">
        <v>0.25</v>
      </c>
      <c r="BF42" s="61">
        <v>10</v>
      </c>
      <c r="BG42" s="61">
        <v>72.25</v>
      </c>
      <c r="BH42" s="61">
        <v>5</v>
      </c>
      <c r="BI42" s="61">
        <v>12.25</v>
      </c>
      <c r="BJ42" s="61">
        <v>10</v>
      </c>
      <c r="BK42" s="61">
        <v>72.25</v>
      </c>
      <c r="BL42" s="30">
        <v>3</v>
      </c>
      <c r="BM42" s="20">
        <v>2.25</v>
      </c>
      <c r="BN42" s="26">
        <v>5.46875</v>
      </c>
      <c r="BP42" s="16">
        <v>0.765625</v>
      </c>
      <c r="BQ42">
        <v>17.056899999999999</v>
      </c>
      <c r="BR42">
        <v>2.9184027777663886</v>
      </c>
      <c r="BS42" s="26">
        <f t="shared" si="2"/>
        <v>199.89710370310752</v>
      </c>
      <c r="BV42" s="26">
        <v>3</v>
      </c>
      <c r="BW42" s="26">
        <v>3.0625</v>
      </c>
      <c r="BX42">
        <v>15.054399999999999</v>
      </c>
      <c r="BY42" s="68">
        <v>2.1407047836651034</v>
      </c>
    </row>
    <row r="43" spans="1:77">
      <c r="A43" s="26">
        <v>3.75</v>
      </c>
      <c r="B43" s="26">
        <v>9</v>
      </c>
      <c r="C43" s="26">
        <v>3</v>
      </c>
      <c r="D43" s="61">
        <v>1</v>
      </c>
      <c r="E43" s="44">
        <v>33.0625</v>
      </c>
      <c r="F43" s="61">
        <v>5</v>
      </c>
      <c r="G43" s="61">
        <v>3.0625</v>
      </c>
      <c r="H43" s="61">
        <v>2</v>
      </c>
      <c r="I43" s="61">
        <v>22.5625</v>
      </c>
      <c r="J43" s="61">
        <v>10</v>
      </c>
      <c r="K43" s="61">
        <v>10.5625</v>
      </c>
      <c r="L43" s="61">
        <v>8</v>
      </c>
      <c r="M43" s="61">
        <v>1.5625</v>
      </c>
      <c r="N43" s="61">
        <v>6</v>
      </c>
      <c r="O43" s="61">
        <v>0.5625</v>
      </c>
      <c r="P43" s="61">
        <v>2</v>
      </c>
      <c r="Q43" s="61">
        <v>22.5625</v>
      </c>
      <c r="R43" s="61">
        <v>1</v>
      </c>
      <c r="S43" s="61">
        <v>33.0625</v>
      </c>
      <c r="T43" s="61">
        <v>8</v>
      </c>
      <c r="U43" s="61">
        <v>1.5625</v>
      </c>
      <c r="V43" s="61">
        <v>2</v>
      </c>
      <c r="W43" s="61">
        <v>22.5625</v>
      </c>
      <c r="X43" s="61">
        <v>9</v>
      </c>
      <c r="Y43" s="61">
        <v>5.0625</v>
      </c>
      <c r="Z43" s="61">
        <v>3</v>
      </c>
      <c r="AA43" s="61">
        <v>14.0625</v>
      </c>
      <c r="AB43" s="61">
        <v>7</v>
      </c>
      <c r="AC43" s="61">
        <v>6.25E-2</v>
      </c>
      <c r="AD43" s="61">
        <v>4</v>
      </c>
      <c r="AE43" s="61">
        <v>7.5625</v>
      </c>
      <c r="AF43" s="61">
        <v>7</v>
      </c>
      <c r="AG43" s="61">
        <v>6.25E-2</v>
      </c>
      <c r="AH43" s="61">
        <v>7</v>
      </c>
      <c r="AI43" s="61">
        <v>6.25E-2</v>
      </c>
      <c r="AJ43" s="61">
        <v>5</v>
      </c>
      <c r="AK43" s="61">
        <v>3.0625</v>
      </c>
      <c r="AL43" s="61">
        <v>5</v>
      </c>
      <c r="AM43" s="61">
        <v>3.0625</v>
      </c>
      <c r="AN43" s="61">
        <v>6</v>
      </c>
      <c r="AO43" s="61">
        <v>0.5625</v>
      </c>
      <c r="AP43" s="61">
        <v>6</v>
      </c>
      <c r="AQ43" s="61">
        <v>0.5625</v>
      </c>
      <c r="AR43" s="61">
        <v>9</v>
      </c>
      <c r="AS43" s="61">
        <v>5.0625</v>
      </c>
      <c r="AT43" s="61">
        <v>5</v>
      </c>
      <c r="AU43" s="61">
        <v>3.0625</v>
      </c>
      <c r="AV43" s="61">
        <v>8</v>
      </c>
      <c r="AW43" s="61">
        <v>1.5625</v>
      </c>
      <c r="AX43" s="61">
        <v>0</v>
      </c>
      <c r="AY43" s="61">
        <v>45.5625</v>
      </c>
      <c r="AZ43" s="61">
        <v>0</v>
      </c>
      <c r="BA43" s="61">
        <v>45.5625</v>
      </c>
      <c r="BB43" s="61">
        <v>10</v>
      </c>
      <c r="BC43" s="61">
        <v>10.5625</v>
      </c>
      <c r="BD43" s="61">
        <v>1</v>
      </c>
      <c r="BE43" s="61">
        <v>33.0625</v>
      </c>
      <c r="BF43" s="61">
        <v>10</v>
      </c>
      <c r="BG43" s="61">
        <v>10.5625</v>
      </c>
      <c r="BH43" s="61">
        <v>8</v>
      </c>
      <c r="BI43" s="61">
        <v>1.5625</v>
      </c>
      <c r="BJ43" s="61">
        <v>10</v>
      </c>
      <c r="BK43" s="61">
        <v>10.5625</v>
      </c>
      <c r="BL43" s="30">
        <v>1</v>
      </c>
      <c r="BM43" s="20">
        <v>33.0625</v>
      </c>
      <c r="BN43" s="26">
        <v>5.4375</v>
      </c>
      <c r="BO43" s="124">
        <v>4</v>
      </c>
      <c r="BP43" s="16">
        <v>0.78564049586132234</v>
      </c>
      <c r="BQ43">
        <v>0.51839999999999964</v>
      </c>
      <c r="BR43">
        <v>4.6309352172240352</v>
      </c>
      <c r="BS43" s="26">
        <f t="shared" si="2"/>
        <v>16.912945912907944</v>
      </c>
      <c r="BV43" s="26">
        <v>2.5</v>
      </c>
      <c r="BW43" s="26">
        <v>6.25</v>
      </c>
      <c r="BX43">
        <v>19.1844</v>
      </c>
      <c r="BY43" s="68">
        <v>2.203369140625</v>
      </c>
    </row>
    <row r="44" spans="1:77">
      <c r="A44" s="26">
        <v>2.7272727272699999</v>
      </c>
      <c r="B44" s="26">
        <v>0.95506198346574367</v>
      </c>
      <c r="C44" s="26">
        <v>0.97727272726999992</v>
      </c>
      <c r="D44" s="61">
        <v>4</v>
      </c>
      <c r="E44" s="44">
        <v>5.0625</v>
      </c>
      <c r="F44" s="61">
        <v>6</v>
      </c>
      <c r="G44" s="61">
        <v>18.0625</v>
      </c>
      <c r="H44" s="61">
        <v>4</v>
      </c>
      <c r="I44" s="61">
        <v>5.0625</v>
      </c>
      <c r="J44" s="61">
        <v>9</v>
      </c>
      <c r="K44" s="61">
        <v>52.5625</v>
      </c>
      <c r="L44" s="61">
        <v>7</v>
      </c>
      <c r="M44" s="61">
        <v>27.5625</v>
      </c>
      <c r="N44" s="61">
        <v>1</v>
      </c>
      <c r="O44" s="61">
        <v>0.5625</v>
      </c>
      <c r="P44" s="61">
        <v>1</v>
      </c>
      <c r="Q44" s="61">
        <v>0.5625</v>
      </c>
      <c r="R44" s="61">
        <v>8</v>
      </c>
      <c r="S44" s="61">
        <v>39.0625</v>
      </c>
      <c r="T44" s="61">
        <v>6</v>
      </c>
      <c r="U44" s="61">
        <v>18.0625</v>
      </c>
      <c r="V44" s="61">
        <v>6</v>
      </c>
      <c r="W44" s="61">
        <v>18.0625</v>
      </c>
      <c r="X44" s="61">
        <v>2</v>
      </c>
      <c r="Y44" s="61">
        <v>6.25E-2</v>
      </c>
      <c r="Z44" s="61">
        <v>10</v>
      </c>
      <c r="AA44" s="61">
        <v>68.0625</v>
      </c>
      <c r="AB44" s="61">
        <v>4</v>
      </c>
      <c r="AC44" s="61">
        <v>5.0625</v>
      </c>
      <c r="AD44" s="61">
        <v>4</v>
      </c>
      <c r="AE44" s="61">
        <v>5.0625</v>
      </c>
      <c r="AF44" s="61">
        <v>10</v>
      </c>
      <c r="AG44" s="61">
        <v>68.0625</v>
      </c>
      <c r="AH44" s="61">
        <v>4</v>
      </c>
      <c r="AI44" s="61">
        <v>5.0625</v>
      </c>
      <c r="AJ44" s="61">
        <v>6</v>
      </c>
      <c r="AK44" s="61">
        <v>18.0625</v>
      </c>
      <c r="AL44" s="61">
        <v>2</v>
      </c>
      <c r="AM44" s="61">
        <v>6.25E-2</v>
      </c>
      <c r="AN44" s="61">
        <v>10</v>
      </c>
      <c r="AO44" s="61">
        <v>68.0625</v>
      </c>
      <c r="AP44" s="61">
        <v>2</v>
      </c>
      <c r="AQ44" s="61">
        <v>6.25E-2</v>
      </c>
      <c r="AR44" s="61">
        <v>4</v>
      </c>
      <c r="AS44" s="61">
        <v>5.0625</v>
      </c>
      <c r="AT44" s="61">
        <v>0</v>
      </c>
      <c r="AU44" s="61">
        <v>3.0625</v>
      </c>
      <c r="AV44" s="61">
        <v>6</v>
      </c>
      <c r="AW44" s="61">
        <v>18.0625</v>
      </c>
      <c r="AX44" s="61">
        <v>4</v>
      </c>
      <c r="AY44" s="61">
        <v>5.0625</v>
      </c>
      <c r="AZ44" s="61">
        <v>9</v>
      </c>
      <c r="BA44" s="61">
        <v>52.5625</v>
      </c>
      <c r="BB44" s="61">
        <v>2</v>
      </c>
      <c r="BC44" s="61">
        <v>6.25E-2</v>
      </c>
      <c r="BD44" s="61">
        <v>10</v>
      </c>
      <c r="BE44" s="61">
        <v>68.0625</v>
      </c>
      <c r="BF44" s="61">
        <v>3</v>
      </c>
      <c r="BG44" s="61">
        <v>1.5625</v>
      </c>
      <c r="BH44" s="61">
        <v>7</v>
      </c>
      <c r="BI44" s="61">
        <v>27.5625</v>
      </c>
      <c r="BJ44" s="61">
        <v>10</v>
      </c>
      <c r="BK44" s="61">
        <v>68.0625</v>
      </c>
      <c r="BL44" s="30">
        <v>6</v>
      </c>
      <c r="BM44" s="20">
        <v>18.0625</v>
      </c>
      <c r="BN44" s="26">
        <v>5.4375</v>
      </c>
      <c r="BP44" s="16">
        <v>0.79442344046066127</v>
      </c>
      <c r="BQ44">
        <v>0.60062500000000052</v>
      </c>
      <c r="BR44">
        <v>6.7709903788913177</v>
      </c>
      <c r="BS44" s="26">
        <f t="shared" si="2"/>
        <v>38.073408909020586</v>
      </c>
      <c r="BV44" s="26">
        <v>2.5</v>
      </c>
      <c r="BW44" s="26">
        <v>1.5625</v>
      </c>
      <c r="BX44">
        <v>19.1844</v>
      </c>
      <c r="BY44" s="68">
        <v>2.3534349173556506</v>
      </c>
    </row>
    <row r="45" spans="1:77">
      <c r="A45" s="26">
        <v>1.6666666666700001</v>
      </c>
      <c r="B45" s="26">
        <v>2.7777777777888892</v>
      </c>
      <c r="C45" s="26">
        <v>1.6666666666700001</v>
      </c>
      <c r="D45" s="61">
        <v>5</v>
      </c>
      <c r="E45" s="44">
        <v>25</v>
      </c>
      <c r="F45" s="61">
        <v>5</v>
      </c>
      <c r="G45" s="61">
        <v>25</v>
      </c>
      <c r="H45" s="61">
        <v>4</v>
      </c>
      <c r="I45" s="61">
        <v>16</v>
      </c>
      <c r="J45" s="61">
        <v>5</v>
      </c>
      <c r="K45" s="61">
        <v>25</v>
      </c>
      <c r="L45" s="61">
        <v>0</v>
      </c>
      <c r="M45" s="61">
        <v>0</v>
      </c>
      <c r="N45" s="61">
        <v>3</v>
      </c>
      <c r="O45" s="61">
        <v>9</v>
      </c>
      <c r="P45" s="61">
        <v>8</v>
      </c>
      <c r="Q45" s="61">
        <v>64</v>
      </c>
      <c r="R45" s="61">
        <v>4</v>
      </c>
      <c r="S45" s="61">
        <v>16</v>
      </c>
      <c r="T45" s="61">
        <v>7</v>
      </c>
      <c r="U45" s="61">
        <v>49</v>
      </c>
      <c r="V45" s="61">
        <v>8</v>
      </c>
      <c r="W45" s="61">
        <v>64</v>
      </c>
      <c r="X45" s="61">
        <v>2</v>
      </c>
      <c r="Y45" s="61">
        <v>4</v>
      </c>
      <c r="Z45" s="61">
        <v>4</v>
      </c>
      <c r="AA45" s="61">
        <v>16</v>
      </c>
      <c r="AB45" s="61">
        <v>6</v>
      </c>
      <c r="AC45" s="61">
        <v>36</v>
      </c>
      <c r="AD45" s="61">
        <v>5</v>
      </c>
      <c r="AE45" s="61">
        <v>25</v>
      </c>
      <c r="AF45" s="61">
        <v>1</v>
      </c>
      <c r="AG45" s="61">
        <v>1</v>
      </c>
      <c r="AH45" s="61">
        <v>6</v>
      </c>
      <c r="AI45" s="61">
        <v>36</v>
      </c>
      <c r="AJ45" s="61">
        <v>8</v>
      </c>
      <c r="AK45" s="61">
        <v>64</v>
      </c>
      <c r="AL45" s="61">
        <v>8</v>
      </c>
      <c r="AM45" s="61">
        <v>64</v>
      </c>
      <c r="AN45" s="61">
        <v>3</v>
      </c>
      <c r="AO45" s="61">
        <v>9</v>
      </c>
      <c r="AP45" s="61">
        <v>10</v>
      </c>
      <c r="AQ45" s="61">
        <v>100</v>
      </c>
      <c r="AR45" s="61">
        <v>9</v>
      </c>
      <c r="AS45" s="61">
        <v>81</v>
      </c>
      <c r="AT45" s="61">
        <v>6</v>
      </c>
      <c r="AU45" s="61">
        <v>36</v>
      </c>
      <c r="AV45" s="61">
        <v>3</v>
      </c>
      <c r="AW45" s="61">
        <v>9</v>
      </c>
      <c r="AX45" s="61">
        <v>0</v>
      </c>
      <c r="AY45" s="61">
        <v>0</v>
      </c>
      <c r="AZ45" s="61">
        <v>1</v>
      </c>
      <c r="BA45" s="61">
        <v>1</v>
      </c>
      <c r="BB45" s="61">
        <v>10</v>
      </c>
      <c r="BC45" s="61">
        <v>100</v>
      </c>
      <c r="BD45" s="61">
        <v>2</v>
      </c>
      <c r="BE45" s="61">
        <v>4</v>
      </c>
      <c r="BF45" s="61">
        <v>8</v>
      </c>
      <c r="BG45" s="61">
        <v>64</v>
      </c>
      <c r="BH45" s="61">
        <v>9</v>
      </c>
      <c r="BI45" s="61">
        <v>81</v>
      </c>
      <c r="BJ45" s="61">
        <v>9</v>
      </c>
      <c r="BK45" s="61">
        <v>81</v>
      </c>
      <c r="BL45" s="30">
        <v>6</v>
      </c>
      <c r="BM45" s="20">
        <v>36</v>
      </c>
      <c r="BN45" s="26">
        <v>5.4375</v>
      </c>
      <c r="BP45" s="16">
        <v>0.84027777778388857</v>
      </c>
      <c r="BQ45">
        <v>1.102500000000009E-2</v>
      </c>
      <c r="BR45">
        <v>11.524238227145027</v>
      </c>
      <c r="BS45" s="26">
        <f t="shared" si="2"/>
        <v>132.55407881370721</v>
      </c>
      <c r="BV45" s="26">
        <v>1.75</v>
      </c>
      <c r="BW45" s="26">
        <v>0.5625</v>
      </c>
      <c r="BX45">
        <v>52.5625</v>
      </c>
      <c r="BY45" s="68">
        <v>2.3767361111121388</v>
      </c>
    </row>
    <row r="46" spans="1:77">
      <c r="A46" s="26">
        <v>4.2857142857100001</v>
      </c>
      <c r="B46" s="26">
        <v>1.6530612244787759</v>
      </c>
      <c r="C46" s="26">
        <v>1.2857142857100001</v>
      </c>
      <c r="D46" s="61">
        <v>3</v>
      </c>
      <c r="E46" s="44">
        <v>0</v>
      </c>
      <c r="F46" s="61">
        <v>9</v>
      </c>
      <c r="G46" s="61">
        <v>36</v>
      </c>
      <c r="H46" s="61">
        <v>2</v>
      </c>
      <c r="I46" s="61">
        <v>1</v>
      </c>
      <c r="J46" s="61">
        <v>8</v>
      </c>
      <c r="K46" s="61">
        <v>25</v>
      </c>
      <c r="L46" s="61">
        <v>8</v>
      </c>
      <c r="M46" s="61">
        <v>25</v>
      </c>
      <c r="N46" s="61">
        <v>4</v>
      </c>
      <c r="O46" s="61">
        <v>1</v>
      </c>
      <c r="P46" s="61">
        <v>9</v>
      </c>
      <c r="Q46" s="61">
        <v>36</v>
      </c>
      <c r="R46" s="61">
        <v>5</v>
      </c>
      <c r="S46" s="61">
        <v>4</v>
      </c>
      <c r="T46" s="61">
        <v>10</v>
      </c>
      <c r="U46" s="61">
        <v>49</v>
      </c>
      <c r="V46" s="61">
        <v>6</v>
      </c>
      <c r="W46" s="61">
        <v>9</v>
      </c>
      <c r="X46" s="61">
        <v>2</v>
      </c>
      <c r="Y46" s="61">
        <v>1</v>
      </c>
      <c r="Z46" s="61">
        <v>3</v>
      </c>
      <c r="AA46" s="61">
        <v>0</v>
      </c>
      <c r="AB46" s="61">
        <v>2</v>
      </c>
      <c r="AC46" s="61">
        <v>1</v>
      </c>
      <c r="AD46" s="61">
        <v>5</v>
      </c>
      <c r="AE46" s="61">
        <v>4</v>
      </c>
      <c r="AF46" s="61">
        <v>3</v>
      </c>
      <c r="AG46" s="61">
        <v>0</v>
      </c>
      <c r="AH46" s="61">
        <v>7</v>
      </c>
      <c r="AI46" s="61">
        <v>16</v>
      </c>
      <c r="AJ46" s="61">
        <v>2</v>
      </c>
      <c r="AK46" s="61">
        <v>1</v>
      </c>
      <c r="AL46" s="61">
        <v>2</v>
      </c>
      <c r="AM46" s="61">
        <v>1</v>
      </c>
      <c r="AN46" s="61">
        <v>0</v>
      </c>
      <c r="AO46" s="61">
        <v>9</v>
      </c>
      <c r="AP46" s="61">
        <v>10</v>
      </c>
      <c r="AQ46" s="61">
        <v>49</v>
      </c>
      <c r="AR46" s="61">
        <v>1</v>
      </c>
      <c r="AS46" s="61">
        <v>4</v>
      </c>
      <c r="AT46" s="61">
        <v>8</v>
      </c>
      <c r="AU46" s="61">
        <v>25</v>
      </c>
      <c r="AV46" s="61">
        <v>0</v>
      </c>
      <c r="AW46" s="61">
        <v>9</v>
      </c>
      <c r="AX46" s="61">
        <v>3</v>
      </c>
      <c r="AY46" s="61">
        <v>0</v>
      </c>
      <c r="AZ46" s="61">
        <v>4</v>
      </c>
      <c r="BA46" s="61">
        <v>1</v>
      </c>
      <c r="BB46" s="61">
        <v>9</v>
      </c>
      <c r="BC46" s="61">
        <v>36</v>
      </c>
      <c r="BD46" s="61">
        <v>5</v>
      </c>
      <c r="BE46" s="61">
        <v>4</v>
      </c>
      <c r="BF46" s="61">
        <v>9</v>
      </c>
      <c r="BG46" s="61">
        <v>36</v>
      </c>
      <c r="BH46" s="61">
        <v>8</v>
      </c>
      <c r="BI46" s="61">
        <v>25</v>
      </c>
      <c r="BJ46" s="61">
        <v>9</v>
      </c>
      <c r="BK46" s="61">
        <v>36</v>
      </c>
      <c r="BL46" s="30">
        <v>9</v>
      </c>
      <c r="BM46" s="20">
        <v>36</v>
      </c>
      <c r="BN46" s="26">
        <v>5.40625</v>
      </c>
      <c r="BP46" s="16">
        <v>0.92455621302071</v>
      </c>
      <c r="BQ46">
        <v>2.1707111111012898</v>
      </c>
      <c r="BR46">
        <v>4.4954734818139732</v>
      </c>
      <c r="BS46" s="26">
        <f t="shared" si="2"/>
        <v>5.4045200802816558</v>
      </c>
      <c r="BV46" s="26">
        <v>2.25</v>
      </c>
      <c r="BW46" s="26">
        <v>0.6747448979615307</v>
      </c>
      <c r="BX46">
        <v>21.436899999999998</v>
      </c>
      <c r="BY46" s="68">
        <v>2.5956790123453213</v>
      </c>
    </row>
    <row r="47" spans="1:77">
      <c r="A47" s="26">
        <v>3.46153846154</v>
      </c>
      <c r="B47" s="26">
        <v>6.0591715976407103</v>
      </c>
      <c r="C47" s="26">
        <v>2.46153846154</v>
      </c>
      <c r="D47" s="61">
        <v>0</v>
      </c>
      <c r="E47" s="44">
        <v>1</v>
      </c>
      <c r="F47" s="61">
        <v>6</v>
      </c>
      <c r="G47" s="61">
        <v>25</v>
      </c>
      <c r="H47" s="61">
        <v>9</v>
      </c>
      <c r="I47" s="61">
        <v>64</v>
      </c>
      <c r="J47" s="61">
        <v>7</v>
      </c>
      <c r="K47" s="61">
        <v>36</v>
      </c>
      <c r="L47" s="61">
        <v>7</v>
      </c>
      <c r="M47" s="61">
        <v>36</v>
      </c>
      <c r="N47" s="61">
        <v>2</v>
      </c>
      <c r="O47" s="61">
        <v>1</v>
      </c>
      <c r="P47" s="61">
        <v>4</v>
      </c>
      <c r="Q47" s="61">
        <v>9</v>
      </c>
      <c r="R47" s="61">
        <v>4</v>
      </c>
      <c r="S47" s="61">
        <v>9</v>
      </c>
      <c r="T47" s="61">
        <v>3</v>
      </c>
      <c r="U47" s="61">
        <v>4</v>
      </c>
      <c r="V47" s="61">
        <v>5</v>
      </c>
      <c r="W47" s="61">
        <v>16</v>
      </c>
      <c r="X47" s="61">
        <v>9</v>
      </c>
      <c r="Y47" s="61">
        <v>64</v>
      </c>
      <c r="Z47" s="61">
        <v>10</v>
      </c>
      <c r="AA47" s="61">
        <v>81</v>
      </c>
      <c r="AB47" s="61">
        <v>9</v>
      </c>
      <c r="AC47" s="61">
        <v>64</v>
      </c>
      <c r="AD47" s="61">
        <v>1</v>
      </c>
      <c r="AE47" s="61">
        <v>0</v>
      </c>
      <c r="AF47" s="61">
        <v>5</v>
      </c>
      <c r="AG47" s="61">
        <v>16</v>
      </c>
      <c r="AH47" s="61">
        <v>0</v>
      </c>
      <c r="AI47" s="61">
        <v>1</v>
      </c>
      <c r="AJ47" s="61">
        <v>7</v>
      </c>
      <c r="AK47" s="61">
        <v>36</v>
      </c>
      <c r="AL47" s="61">
        <v>9</v>
      </c>
      <c r="AM47" s="61">
        <v>64</v>
      </c>
      <c r="AN47" s="61">
        <v>7</v>
      </c>
      <c r="AO47" s="61">
        <v>36</v>
      </c>
      <c r="AP47" s="61">
        <v>5</v>
      </c>
      <c r="AQ47" s="61">
        <v>16</v>
      </c>
      <c r="AR47" s="61">
        <v>10</v>
      </c>
      <c r="AS47" s="61">
        <v>81</v>
      </c>
      <c r="AT47" s="61">
        <v>0</v>
      </c>
      <c r="AU47" s="61">
        <v>1</v>
      </c>
      <c r="AV47" s="61">
        <v>7</v>
      </c>
      <c r="AW47" s="61">
        <v>36</v>
      </c>
      <c r="AX47" s="61">
        <v>1</v>
      </c>
      <c r="AY47" s="61">
        <v>0</v>
      </c>
      <c r="AZ47" s="61">
        <v>0</v>
      </c>
      <c r="BA47" s="61">
        <v>1</v>
      </c>
      <c r="BB47" s="61">
        <v>3</v>
      </c>
      <c r="BC47" s="61">
        <v>4</v>
      </c>
      <c r="BD47" s="61">
        <v>6</v>
      </c>
      <c r="BE47" s="61">
        <v>25</v>
      </c>
      <c r="BF47" s="61">
        <v>6</v>
      </c>
      <c r="BG47" s="61">
        <v>25</v>
      </c>
      <c r="BH47" s="61">
        <v>8</v>
      </c>
      <c r="BI47" s="61">
        <v>49</v>
      </c>
      <c r="BJ47" s="61">
        <v>6</v>
      </c>
      <c r="BK47" s="61">
        <v>25</v>
      </c>
      <c r="BL47" s="30">
        <v>9</v>
      </c>
      <c r="BM47" s="20">
        <v>64</v>
      </c>
      <c r="BN47" s="26">
        <v>5.40625</v>
      </c>
      <c r="BP47" s="16">
        <v>1</v>
      </c>
      <c r="BQ47">
        <v>1.2882249999999995</v>
      </c>
      <c r="BR47">
        <v>19.586605186270216</v>
      </c>
      <c r="BS47" s="26">
        <f t="shared" si="2"/>
        <v>334.83071744128637</v>
      </c>
      <c r="BV47" s="26">
        <v>2</v>
      </c>
      <c r="BW47" s="26">
        <v>9.4674556211597635E-2</v>
      </c>
      <c r="BX47">
        <v>4.3056250000000009</v>
      </c>
      <c r="BY47" s="68">
        <v>2.5968886961269932</v>
      </c>
    </row>
    <row r="48" spans="1:77">
      <c r="A48" s="26">
        <v>2</v>
      </c>
      <c r="B48" s="26">
        <v>6.25</v>
      </c>
      <c r="C48" s="26">
        <v>2.5</v>
      </c>
      <c r="D48" s="61">
        <v>7</v>
      </c>
      <c r="E48" s="44">
        <v>6.25</v>
      </c>
      <c r="F48" s="61">
        <v>10</v>
      </c>
      <c r="G48" s="61">
        <v>30.25</v>
      </c>
      <c r="H48" s="61">
        <v>7</v>
      </c>
      <c r="I48" s="61">
        <v>6.25</v>
      </c>
      <c r="J48" s="61">
        <v>3</v>
      </c>
      <c r="K48" s="61">
        <v>2.25</v>
      </c>
      <c r="L48" s="61">
        <v>10</v>
      </c>
      <c r="M48" s="61">
        <v>30.25</v>
      </c>
      <c r="N48" s="61">
        <v>6</v>
      </c>
      <c r="O48" s="61">
        <v>2.25</v>
      </c>
      <c r="P48" s="61">
        <v>9</v>
      </c>
      <c r="Q48" s="61">
        <v>20.25</v>
      </c>
      <c r="R48" s="61">
        <v>1</v>
      </c>
      <c r="S48" s="61">
        <v>12.25</v>
      </c>
      <c r="T48" s="61">
        <v>0</v>
      </c>
      <c r="U48" s="61">
        <v>20.25</v>
      </c>
      <c r="V48" s="61">
        <v>2</v>
      </c>
      <c r="W48" s="61">
        <v>6.25</v>
      </c>
      <c r="X48" s="61">
        <v>10</v>
      </c>
      <c r="Y48" s="61">
        <v>30.25</v>
      </c>
      <c r="Z48" s="61">
        <v>9</v>
      </c>
      <c r="AA48" s="61">
        <v>20.25</v>
      </c>
      <c r="AB48" s="61">
        <v>0</v>
      </c>
      <c r="AC48" s="61">
        <v>20.25</v>
      </c>
      <c r="AD48" s="61">
        <v>0</v>
      </c>
      <c r="AE48" s="61">
        <v>20.25</v>
      </c>
      <c r="AF48" s="61">
        <v>5</v>
      </c>
      <c r="AG48" s="61">
        <v>0.25</v>
      </c>
      <c r="AH48" s="61">
        <v>7</v>
      </c>
      <c r="AI48" s="61">
        <v>6.25</v>
      </c>
      <c r="AJ48" s="61">
        <v>0</v>
      </c>
      <c r="AK48" s="61">
        <v>20.25</v>
      </c>
      <c r="AL48" s="61">
        <v>7</v>
      </c>
      <c r="AM48" s="61">
        <v>6.25</v>
      </c>
      <c r="AN48" s="61">
        <v>8</v>
      </c>
      <c r="AO48" s="61">
        <v>12.25</v>
      </c>
      <c r="AP48" s="61">
        <v>9</v>
      </c>
      <c r="AQ48" s="61">
        <v>20.25</v>
      </c>
      <c r="AR48" s="61">
        <v>4</v>
      </c>
      <c r="AS48" s="61">
        <v>0.25</v>
      </c>
      <c r="AT48" s="61">
        <v>7</v>
      </c>
      <c r="AU48" s="61">
        <v>6.25</v>
      </c>
      <c r="AV48" s="61">
        <v>4</v>
      </c>
      <c r="AW48" s="61">
        <v>0.25</v>
      </c>
      <c r="AX48" s="61">
        <v>4</v>
      </c>
      <c r="AY48" s="61">
        <v>0.25</v>
      </c>
      <c r="AZ48" s="61">
        <v>1</v>
      </c>
      <c r="BA48" s="61">
        <v>12.25</v>
      </c>
      <c r="BB48" s="61">
        <v>2</v>
      </c>
      <c r="BC48" s="61">
        <v>6.25</v>
      </c>
      <c r="BD48" s="61">
        <v>8</v>
      </c>
      <c r="BE48" s="61">
        <v>12.25</v>
      </c>
      <c r="BF48" s="61">
        <v>0</v>
      </c>
      <c r="BG48" s="61">
        <v>20.25</v>
      </c>
      <c r="BH48" s="61">
        <v>8</v>
      </c>
      <c r="BI48" s="61">
        <v>12.25</v>
      </c>
      <c r="BJ48" s="61">
        <v>6</v>
      </c>
      <c r="BK48" s="61">
        <v>2.25</v>
      </c>
      <c r="BL48" s="30">
        <v>10</v>
      </c>
      <c r="BM48" s="20">
        <v>30.25</v>
      </c>
      <c r="BN48" s="26">
        <v>5.375</v>
      </c>
      <c r="BO48" s="124">
        <v>4</v>
      </c>
      <c r="BP48" s="16">
        <v>1</v>
      </c>
      <c r="BQ48">
        <v>19.1844</v>
      </c>
      <c r="BR48">
        <v>4.3964620187288652</v>
      </c>
      <c r="BS48" s="26">
        <f t="shared" si="2"/>
        <v>218.6831097379214</v>
      </c>
      <c r="BV48" s="26">
        <v>2</v>
      </c>
      <c r="BW48" s="26">
        <v>9.4674556211597635E-2</v>
      </c>
      <c r="BX48">
        <v>23.814399999999999</v>
      </c>
      <c r="BY48" s="68">
        <v>2.8114038347204553</v>
      </c>
    </row>
    <row r="49" spans="1:77">
      <c r="A49" s="26">
        <v>2.30769230769</v>
      </c>
      <c r="B49" s="26">
        <v>1.4215976331415976</v>
      </c>
      <c r="C49" s="26">
        <v>1.19230769231</v>
      </c>
      <c r="D49" s="61">
        <v>7</v>
      </c>
      <c r="E49" s="44">
        <v>12.25</v>
      </c>
      <c r="F49" s="61">
        <v>6</v>
      </c>
      <c r="G49" s="61">
        <v>6.25</v>
      </c>
      <c r="H49" s="61">
        <v>4</v>
      </c>
      <c r="I49" s="61">
        <v>0.25</v>
      </c>
      <c r="J49" s="61">
        <v>5</v>
      </c>
      <c r="K49" s="61">
        <v>2.25</v>
      </c>
      <c r="L49" s="61">
        <v>7</v>
      </c>
      <c r="M49" s="61">
        <v>12.25</v>
      </c>
      <c r="N49" s="61">
        <v>0</v>
      </c>
      <c r="O49" s="61">
        <v>12.25</v>
      </c>
      <c r="P49" s="61">
        <v>0</v>
      </c>
      <c r="Q49" s="61">
        <v>12.25</v>
      </c>
      <c r="R49" s="61">
        <v>8</v>
      </c>
      <c r="S49" s="61">
        <v>20.25</v>
      </c>
      <c r="T49" s="61">
        <v>5</v>
      </c>
      <c r="U49" s="61">
        <v>2.25</v>
      </c>
      <c r="V49" s="61">
        <v>6</v>
      </c>
      <c r="W49" s="61">
        <v>6.25</v>
      </c>
      <c r="X49" s="61">
        <v>9</v>
      </c>
      <c r="Y49" s="61">
        <v>30.25</v>
      </c>
      <c r="Z49" s="61">
        <v>3</v>
      </c>
      <c r="AA49" s="61">
        <v>0.25</v>
      </c>
      <c r="AB49" s="61">
        <v>10</v>
      </c>
      <c r="AC49" s="61">
        <v>42.25</v>
      </c>
      <c r="AD49" s="61">
        <v>7</v>
      </c>
      <c r="AE49" s="61">
        <v>12.25</v>
      </c>
      <c r="AF49" s="61">
        <v>2</v>
      </c>
      <c r="AG49" s="61">
        <v>2.25</v>
      </c>
      <c r="AH49" s="61">
        <v>5</v>
      </c>
      <c r="AI49" s="61">
        <v>2.25</v>
      </c>
      <c r="AJ49" s="61">
        <v>3</v>
      </c>
      <c r="AK49" s="61">
        <v>0.25</v>
      </c>
      <c r="AL49" s="61">
        <v>6</v>
      </c>
      <c r="AM49" s="61">
        <v>6.25</v>
      </c>
      <c r="AN49" s="61">
        <v>1</v>
      </c>
      <c r="AO49" s="61">
        <v>6.25</v>
      </c>
      <c r="AP49" s="61">
        <v>4</v>
      </c>
      <c r="AQ49" s="61">
        <v>0.25</v>
      </c>
      <c r="AR49" s="61">
        <v>10</v>
      </c>
      <c r="AS49" s="61">
        <v>42.25</v>
      </c>
      <c r="AT49" s="61">
        <v>7</v>
      </c>
      <c r="AU49" s="61">
        <v>12.25</v>
      </c>
      <c r="AV49" s="61">
        <v>8</v>
      </c>
      <c r="AW49" s="61">
        <v>20.25</v>
      </c>
      <c r="AX49" s="61">
        <v>9</v>
      </c>
      <c r="AY49" s="61">
        <v>30.25</v>
      </c>
      <c r="AZ49" s="61">
        <v>0</v>
      </c>
      <c r="BA49" s="61">
        <v>12.25</v>
      </c>
      <c r="BB49" s="61">
        <v>9</v>
      </c>
      <c r="BC49" s="61">
        <v>30.25</v>
      </c>
      <c r="BD49" s="61">
        <v>6</v>
      </c>
      <c r="BE49" s="61">
        <v>6.25</v>
      </c>
      <c r="BF49" s="61">
        <v>2</v>
      </c>
      <c r="BG49" s="61">
        <v>2.25</v>
      </c>
      <c r="BH49" s="61">
        <v>8</v>
      </c>
      <c r="BI49" s="61">
        <v>20.25</v>
      </c>
      <c r="BJ49" s="61">
        <v>4</v>
      </c>
      <c r="BK49" s="61">
        <v>0.25</v>
      </c>
      <c r="BL49" s="30">
        <v>3</v>
      </c>
      <c r="BM49" s="20">
        <v>0.25</v>
      </c>
      <c r="BN49" s="26">
        <v>5.375</v>
      </c>
      <c r="BP49" s="16">
        <v>1</v>
      </c>
      <c r="BQ49">
        <v>25.502499999999998</v>
      </c>
      <c r="BR49">
        <v>0.45795555885845518</v>
      </c>
      <c r="BS49" s="26">
        <f t="shared" si="2"/>
        <v>627.2292062643138</v>
      </c>
      <c r="BV49" s="26">
        <v>3</v>
      </c>
      <c r="BW49" s="26">
        <v>1.5259515571006923</v>
      </c>
      <c r="BX49">
        <v>2.0022250000000001</v>
      </c>
      <c r="BY49" s="68">
        <v>2.8326092155756508</v>
      </c>
    </row>
    <row r="50" spans="1:77">
      <c r="A50" s="26">
        <v>2.5</v>
      </c>
      <c r="B50" s="26">
        <v>0.25</v>
      </c>
      <c r="C50" s="26">
        <v>0.5</v>
      </c>
      <c r="D50" s="61">
        <v>8</v>
      </c>
      <c r="E50" s="44">
        <v>25</v>
      </c>
      <c r="F50" s="61">
        <v>7</v>
      </c>
      <c r="G50" s="61">
        <v>16</v>
      </c>
      <c r="H50" s="61">
        <v>4</v>
      </c>
      <c r="I50" s="61">
        <v>1</v>
      </c>
      <c r="J50" s="61">
        <v>9</v>
      </c>
      <c r="K50" s="61">
        <v>36</v>
      </c>
      <c r="L50" s="61">
        <v>8</v>
      </c>
      <c r="M50" s="61">
        <v>25</v>
      </c>
      <c r="N50" s="61">
        <v>6</v>
      </c>
      <c r="O50" s="61">
        <v>9</v>
      </c>
      <c r="P50" s="61">
        <v>10</v>
      </c>
      <c r="Q50" s="61">
        <v>49</v>
      </c>
      <c r="R50" s="61">
        <v>2</v>
      </c>
      <c r="S50" s="61">
        <v>1</v>
      </c>
      <c r="T50" s="61">
        <v>4</v>
      </c>
      <c r="U50" s="61">
        <v>1</v>
      </c>
      <c r="V50" s="61">
        <v>9</v>
      </c>
      <c r="W50" s="61">
        <v>36</v>
      </c>
      <c r="X50" s="61">
        <v>7</v>
      </c>
      <c r="Y50" s="61">
        <v>16</v>
      </c>
      <c r="Z50" s="61">
        <v>2</v>
      </c>
      <c r="AA50" s="61">
        <v>1</v>
      </c>
      <c r="AB50" s="61">
        <v>5</v>
      </c>
      <c r="AC50" s="61">
        <v>4</v>
      </c>
      <c r="AD50" s="61">
        <v>8</v>
      </c>
      <c r="AE50" s="61">
        <v>25</v>
      </c>
      <c r="AF50" s="61">
        <v>6</v>
      </c>
      <c r="AG50" s="61">
        <v>9</v>
      </c>
      <c r="AH50" s="61">
        <v>4</v>
      </c>
      <c r="AI50" s="61">
        <v>1</v>
      </c>
      <c r="AJ50" s="61">
        <v>0</v>
      </c>
      <c r="AK50" s="61">
        <v>9</v>
      </c>
      <c r="AL50" s="61">
        <v>4</v>
      </c>
      <c r="AM50" s="61">
        <v>1</v>
      </c>
      <c r="AN50" s="61">
        <v>10</v>
      </c>
      <c r="AO50" s="61">
        <v>49</v>
      </c>
      <c r="AP50" s="61">
        <v>2</v>
      </c>
      <c r="AQ50" s="61">
        <v>1</v>
      </c>
      <c r="AR50" s="61">
        <v>1</v>
      </c>
      <c r="AS50" s="61">
        <v>4</v>
      </c>
      <c r="AT50" s="61">
        <v>4</v>
      </c>
      <c r="AU50" s="61">
        <v>1</v>
      </c>
      <c r="AV50" s="61">
        <v>2</v>
      </c>
      <c r="AW50" s="61">
        <v>1</v>
      </c>
      <c r="AX50" s="61">
        <v>6</v>
      </c>
      <c r="AY50" s="61">
        <v>9</v>
      </c>
      <c r="AZ50" s="61">
        <v>2</v>
      </c>
      <c r="BA50" s="61">
        <v>1</v>
      </c>
      <c r="BB50" s="61">
        <v>6</v>
      </c>
      <c r="BC50" s="61">
        <v>9</v>
      </c>
      <c r="BD50" s="61">
        <v>1</v>
      </c>
      <c r="BE50" s="61">
        <v>4</v>
      </c>
      <c r="BF50" s="61">
        <v>8</v>
      </c>
      <c r="BG50" s="61">
        <v>25</v>
      </c>
      <c r="BH50" s="61">
        <v>10</v>
      </c>
      <c r="BI50" s="61">
        <v>49</v>
      </c>
      <c r="BJ50" s="61">
        <v>6</v>
      </c>
      <c r="BK50" s="61">
        <v>9</v>
      </c>
      <c r="BL50" s="30">
        <v>1</v>
      </c>
      <c r="BM50" s="20">
        <v>4</v>
      </c>
      <c r="BN50" s="26">
        <v>5.375</v>
      </c>
      <c r="BP50" s="16">
        <v>1</v>
      </c>
      <c r="BQ50">
        <v>64</v>
      </c>
      <c r="BR50">
        <v>0.70049621928144523</v>
      </c>
      <c r="BS50" s="26">
        <f t="shared" si="2"/>
        <v>4006.8271788852021</v>
      </c>
      <c r="BV50" s="26">
        <v>3.25</v>
      </c>
      <c r="BW50" s="26">
        <v>0.25</v>
      </c>
      <c r="BX50">
        <v>33.0625</v>
      </c>
      <c r="BY50" s="68">
        <v>2.84765625</v>
      </c>
    </row>
    <row r="51" spans="1:77">
      <c r="A51" s="26">
        <v>5.2941176470600002</v>
      </c>
      <c r="B51" s="26">
        <v>6.4725346020821117</v>
      </c>
      <c r="C51" s="26">
        <v>2.5441176470600002</v>
      </c>
      <c r="D51" s="61">
        <v>5</v>
      </c>
      <c r="E51" s="44">
        <v>5.0625</v>
      </c>
      <c r="F51" s="61">
        <v>1</v>
      </c>
      <c r="G51" s="61">
        <v>3.0625</v>
      </c>
      <c r="H51" s="61">
        <v>1</v>
      </c>
      <c r="I51" s="61">
        <v>3.0625</v>
      </c>
      <c r="J51" s="61">
        <v>2</v>
      </c>
      <c r="K51" s="61">
        <v>0.5625</v>
      </c>
      <c r="L51" s="61">
        <v>4</v>
      </c>
      <c r="M51" s="61">
        <v>1.5625</v>
      </c>
      <c r="N51" s="61">
        <v>8</v>
      </c>
      <c r="O51" s="61">
        <v>27.5625</v>
      </c>
      <c r="P51" s="61">
        <v>5</v>
      </c>
      <c r="Q51" s="61">
        <v>5.0625</v>
      </c>
      <c r="R51" s="61">
        <v>6</v>
      </c>
      <c r="S51" s="61">
        <v>10.5625</v>
      </c>
      <c r="T51" s="61">
        <v>5</v>
      </c>
      <c r="U51" s="61">
        <v>5.0625</v>
      </c>
      <c r="V51" s="61">
        <v>9</v>
      </c>
      <c r="W51" s="61">
        <v>39.0625</v>
      </c>
      <c r="X51" s="61">
        <v>9</v>
      </c>
      <c r="Y51" s="61">
        <v>39.0625</v>
      </c>
      <c r="Z51" s="61">
        <v>10</v>
      </c>
      <c r="AA51" s="61">
        <v>52.5625</v>
      </c>
      <c r="AB51" s="61">
        <v>8</v>
      </c>
      <c r="AC51" s="61">
        <v>27.5625</v>
      </c>
      <c r="AD51" s="61">
        <v>2</v>
      </c>
      <c r="AE51" s="61">
        <v>0.5625</v>
      </c>
      <c r="AF51" s="61">
        <v>10</v>
      </c>
      <c r="AG51" s="61">
        <v>52.5625</v>
      </c>
      <c r="AH51" s="61">
        <v>6</v>
      </c>
      <c r="AI51" s="61">
        <v>10.5625</v>
      </c>
      <c r="AJ51" s="61">
        <v>4</v>
      </c>
      <c r="AK51" s="61">
        <v>1.5625</v>
      </c>
      <c r="AL51" s="61">
        <v>3</v>
      </c>
      <c r="AM51" s="61">
        <v>6.25E-2</v>
      </c>
      <c r="AN51" s="61">
        <v>10</v>
      </c>
      <c r="AO51" s="61">
        <v>52.5625</v>
      </c>
      <c r="AP51" s="61">
        <v>6</v>
      </c>
      <c r="AQ51" s="61">
        <v>10.5625</v>
      </c>
      <c r="AR51" s="61">
        <v>3</v>
      </c>
      <c r="AS51" s="61">
        <v>6.25E-2</v>
      </c>
      <c r="AT51" s="61">
        <v>9</v>
      </c>
      <c r="AU51" s="61">
        <v>39.0625</v>
      </c>
      <c r="AV51" s="61">
        <v>7</v>
      </c>
      <c r="AW51" s="61">
        <v>18.0625</v>
      </c>
      <c r="AX51" s="61">
        <v>2</v>
      </c>
      <c r="AY51" s="61">
        <v>0.5625</v>
      </c>
      <c r="AZ51" s="61">
        <v>2</v>
      </c>
      <c r="BA51" s="61">
        <v>0.5625</v>
      </c>
      <c r="BB51" s="61">
        <v>4</v>
      </c>
      <c r="BC51" s="61">
        <v>1.5625</v>
      </c>
      <c r="BD51" s="61">
        <v>0</v>
      </c>
      <c r="BE51" s="61">
        <v>7.5625</v>
      </c>
      <c r="BF51" s="61">
        <v>9</v>
      </c>
      <c r="BG51" s="61">
        <v>39.0625</v>
      </c>
      <c r="BH51" s="61">
        <v>3</v>
      </c>
      <c r="BI51" s="61">
        <v>6.25E-2</v>
      </c>
      <c r="BJ51" s="61">
        <v>9</v>
      </c>
      <c r="BK51" s="61">
        <v>39.0625</v>
      </c>
      <c r="BL51" s="30">
        <v>7</v>
      </c>
      <c r="BM51" s="20">
        <v>18.0625</v>
      </c>
      <c r="BN51" s="26">
        <v>5.375</v>
      </c>
      <c r="BP51" s="16">
        <v>1</v>
      </c>
      <c r="BQ51">
        <v>64</v>
      </c>
      <c r="BR51">
        <v>0.64628988850369629</v>
      </c>
      <c r="BS51" s="26">
        <f t="shared" si="2"/>
        <v>4013.6925848915093</v>
      </c>
      <c r="BV51" s="26">
        <v>2.75</v>
      </c>
      <c r="BW51" s="26">
        <v>2.0899102079307084</v>
      </c>
      <c r="BX51">
        <v>17.056899999999999</v>
      </c>
      <c r="BY51" s="68">
        <v>2.9184027777663886</v>
      </c>
    </row>
    <row r="52" spans="1:77">
      <c r="A52" s="26">
        <v>3.3333333333300001</v>
      </c>
      <c r="B52" s="26">
        <v>2.5069444444338895</v>
      </c>
      <c r="C52" s="26">
        <v>1.5833333333300001</v>
      </c>
      <c r="D52" s="61">
        <v>5</v>
      </c>
      <c r="E52" s="44">
        <v>10.5625</v>
      </c>
      <c r="F52" s="61">
        <v>4</v>
      </c>
      <c r="G52" s="61">
        <v>5.0625</v>
      </c>
      <c r="H52" s="61">
        <v>5</v>
      </c>
      <c r="I52" s="61">
        <v>10.5625</v>
      </c>
      <c r="J52" s="61">
        <v>10</v>
      </c>
      <c r="K52" s="61">
        <v>68.0625</v>
      </c>
      <c r="L52" s="61">
        <v>5</v>
      </c>
      <c r="M52" s="61">
        <v>10.5625</v>
      </c>
      <c r="N52" s="61">
        <v>8</v>
      </c>
      <c r="O52" s="61">
        <v>39.0625</v>
      </c>
      <c r="P52" s="61">
        <v>6</v>
      </c>
      <c r="Q52" s="61">
        <v>18.0625</v>
      </c>
      <c r="R52" s="61">
        <v>2</v>
      </c>
      <c r="S52" s="61">
        <v>6.25E-2</v>
      </c>
      <c r="T52" s="61">
        <v>2</v>
      </c>
      <c r="U52" s="61">
        <v>6.25E-2</v>
      </c>
      <c r="V52" s="61">
        <v>6</v>
      </c>
      <c r="W52" s="61">
        <v>18.0625</v>
      </c>
      <c r="X52" s="61">
        <v>10</v>
      </c>
      <c r="Y52" s="61">
        <v>68.0625</v>
      </c>
      <c r="Z52" s="61">
        <v>2</v>
      </c>
      <c r="AA52" s="61">
        <v>6.25E-2</v>
      </c>
      <c r="AB52" s="61">
        <v>5</v>
      </c>
      <c r="AC52" s="61">
        <v>10.5625</v>
      </c>
      <c r="AD52" s="61">
        <v>9</v>
      </c>
      <c r="AE52" s="61">
        <v>52.5625</v>
      </c>
      <c r="AF52" s="61">
        <v>0</v>
      </c>
      <c r="AG52" s="61">
        <v>3.0625</v>
      </c>
      <c r="AH52" s="61">
        <v>4</v>
      </c>
      <c r="AI52" s="61">
        <v>5.0625</v>
      </c>
      <c r="AJ52" s="61">
        <v>8</v>
      </c>
      <c r="AK52" s="61">
        <v>39.0625</v>
      </c>
      <c r="AL52" s="61">
        <v>10</v>
      </c>
      <c r="AM52" s="61">
        <v>68.0625</v>
      </c>
      <c r="AN52" s="61">
        <v>4</v>
      </c>
      <c r="AO52" s="61">
        <v>5.0625</v>
      </c>
      <c r="AP52" s="61">
        <v>6</v>
      </c>
      <c r="AQ52" s="61">
        <v>18.0625</v>
      </c>
      <c r="AR52" s="61">
        <v>3</v>
      </c>
      <c r="AS52" s="61">
        <v>1.5625</v>
      </c>
      <c r="AT52" s="61">
        <v>10</v>
      </c>
      <c r="AU52" s="61">
        <v>68.0625</v>
      </c>
      <c r="AV52" s="61">
        <v>4</v>
      </c>
      <c r="AW52" s="61">
        <v>5.0625</v>
      </c>
      <c r="AX52" s="61">
        <v>0</v>
      </c>
      <c r="AY52" s="61">
        <v>3.0625</v>
      </c>
      <c r="AZ52" s="61">
        <v>8</v>
      </c>
      <c r="BA52" s="61">
        <v>39.0625</v>
      </c>
      <c r="BB52" s="61">
        <v>4</v>
      </c>
      <c r="BC52" s="61">
        <v>5.0625</v>
      </c>
      <c r="BD52" s="61">
        <v>10</v>
      </c>
      <c r="BE52" s="61">
        <v>68.0625</v>
      </c>
      <c r="BF52" s="61">
        <v>4</v>
      </c>
      <c r="BG52" s="61">
        <v>5.0625</v>
      </c>
      <c r="BH52" s="61">
        <v>4</v>
      </c>
      <c r="BI52" s="61">
        <v>5.0625</v>
      </c>
      <c r="BJ52" s="61">
        <v>9</v>
      </c>
      <c r="BK52" s="61">
        <v>52.5625</v>
      </c>
      <c r="BL52" s="30">
        <v>1</v>
      </c>
      <c r="BM52" s="20">
        <v>0.5625</v>
      </c>
      <c r="BN52" s="26">
        <v>5.375</v>
      </c>
      <c r="BP52" s="16">
        <v>1.1187130177465976</v>
      </c>
      <c r="BQ52">
        <v>31.696899999999999</v>
      </c>
      <c r="BR52">
        <v>0.586181640625</v>
      </c>
      <c r="BS52" s="26">
        <f t="shared" si="2"/>
        <v>967.8767968363527</v>
      </c>
      <c r="BV52" s="26">
        <v>2</v>
      </c>
      <c r="BW52" s="26">
        <v>5.2244897958987764</v>
      </c>
      <c r="BX52">
        <v>1.3225000000000009</v>
      </c>
      <c r="BY52" s="68">
        <v>2.9578069262785962</v>
      </c>
    </row>
    <row r="53" spans="1:77">
      <c r="A53" s="26">
        <v>1.6666666666700001</v>
      </c>
      <c r="B53" s="26">
        <v>6.6736111110938872</v>
      </c>
      <c r="C53" s="26">
        <v>2.5833333333299997</v>
      </c>
      <c r="D53" s="61">
        <v>4</v>
      </c>
      <c r="E53" s="44">
        <v>6.25E-2</v>
      </c>
      <c r="F53" s="61">
        <v>10</v>
      </c>
      <c r="G53" s="61">
        <v>33.0625</v>
      </c>
      <c r="H53" s="61">
        <v>0</v>
      </c>
      <c r="I53" s="61">
        <v>18.0625</v>
      </c>
      <c r="J53" s="61">
        <v>8</v>
      </c>
      <c r="K53" s="61">
        <v>14.0625</v>
      </c>
      <c r="L53" s="61">
        <v>0</v>
      </c>
      <c r="M53" s="61">
        <v>18.0625</v>
      </c>
      <c r="N53" s="61">
        <v>7</v>
      </c>
      <c r="O53" s="61">
        <v>7.5625</v>
      </c>
      <c r="P53" s="61">
        <v>5</v>
      </c>
      <c r="Q53" s="61">
        <v>0.5625</v>
      </c>
      <c r="R53" s="61">
        <v>10</v>
      </c>
      <c r="S53" s="61">
        <v>33.0625</v>
      </c>
      <c r="T53" s="61">
        <v>3</v>
      </c>
      <c r="U53" s="61">
        <v>1.5625</v>
      </c>
      <c r="V53" s="61">
        <v>7</v>
      </c>
      <c r="W53" s="61">
        <v>7.5625</v>
      </c>
      <c r="X53" s="61">
        <v>6</v>
      </c>
      <c r="Y53" s="61">
        <v>3.0625</v>
      </c>
      <c r="Z53" s="61">
        <v>7</v>
      </c>
      <c r="AA53" s="61">
        <v>7.5625</v>
      </c>
      <c r="AB53" s="61">
        <v>9</v>
      </c>
      <c r="AC53" s="61">
        <v>22.5625</v>
      </c>
      <c r="AD53" s="61">
        <v>0</v>
      </c>
      <c r="AE53" s="61">
        <v>18.0625</v>
      </c>
      <c r="AF53" s="61">
        <v>9</v>
      </c>
      <c r="AG53" s="61">
        <v>22.5625</v>
      </c>
      <c r="AH53" s="61">
        <v>3</v>
      </c>
      <c r="AI53" s="61">
        <v>1.5625</v>
      </c>
      <c r="AJ53" s="61">
        <v>3</v>
      </c>
      <c r="AK53" s="61">
        <v>1.5625</v>
      </c>
      <c r="AL53" s="61">
        <v>0</v>
      </c>
      <c r="AM53" s="61">
        <v>18.0625</v>
      </c>
      <c r="AN53" s="61">
        <v>10</v>
      </c>
      <c r="AO53" s="61">
        <v>33.0625</v>
      </c>
      <c r="AP53" s="61">
        <v>9</v>
      </c>
      <c r="AQ53" s="61">
        <v>22.5625</v>
      </c>
      <c r="AR53" s="61">
        <v>10</v>
      </c>
      <c r="AS53" s="61">
        <v>33.0625</v>
      </c>
      <c r="AT53" s="61">
        <v>6</v>
      </c>
      <c r="AU53" s="61">
        <v>3.0625</v>
      </c>
      <c r="AV53" s="61">
        <v>5</v>
      </c>
      <c r="AW53" s="61">
        <v>0.5625</v>
      </c>
      <c r="AX53" s="61">
        <v>3</v>
      </c>
      <c r="AY53" s="61">
        <v>1.5625</v>
      </c>
      <c r="AZ53" s="61">
        <v>9</v>
      </c>
      <c r="BA53" s="61">
        <v>22.5625</v>
      </c>
      <c r="BB53" s="61">
        <v>8</v>
      </c>
      <c r="BC53" s="61">
        <v>14.0625</v>
      </c>
      <c r="BD53" s="61">
        <v>1</v>
      </c>
      <c r="BE53" s="61">
        <v>10.5625</v>
      </c>
      <c r="BF53" s="61">
        <v>5</v>
      </c>
      <c r="BG53" s="61">
        <v>0.5625</v>
      </c>
      <c r="BH53" s="61">
        <v>2</v>
      </c>
      <c r="BI53" s="61">
        <v>5.0625</v>
      </c>
      <c r="BJ53" s="61">
        <v>1</v>
      </c>
      <c r="BK53" s="61">
        <v>10.5625</v>
      </c>
      <c r="BL53" s="30">
        <v>9</v>
      </c>
      <c r="BM53" s="20">
        <v>22.5625</v>
      </c>
      <c r="BN53" s="26">
        <v>5.34375</v>
      </c>
      <c r="BO53" s="124">
        <v>4</v>
      </c>
      <c r="BP53" s="16">
        <v>1.2100000000000002</v>
      </c>
      <c r="BQ53">
        <v>10.791225000000001</v>
      </c>
      <c r="BR53">
        <v>7.7480759220710107</v>
      </c>
      <c r="BS53" s="26">
        <f t="shared" si="2"/>
        <v>9.2607563105000619</v>
      </c>
      <c r="BV53" s="26">
        <v>2.25</v>
      </c>
      <c r="BW53" s="26">
        <v>0.140625</v>
      </c>
      <c r="BX53">
        <v>45.5625</v>
      </c>
      <c r="BY53" s="68">
        <v>3.1053316478278994</v>
      </c>
    </row>
    <row r="54" spans="1:77">
      <c r="A54" s="26">
        <v>4.2857142857100001</v>
      </c>
      <c r="B54" s="26">
        <v>1.0727040816237758</v>
      </c>
      <c r="C54" s="26">
        <v>1.0357142857100001</v>
      </c>
      <c r="D54" s="61">
        <v>9</v>
      </c>
      <c r="E54" s="44">
        <v>33.0625</v>
      </c>
      <c r="F54" s="61">
        <v>6</v>
      </c>
      <c r="G54" s="61">
        <v>7.5625</v>
      </c>
      <c r="H54" s="61">
        <v>5</v>
      </c>
      <c r="I54" s="61">
        <v>3.0625</v>
      </c>
      <c r="J54" s="61">
        <v>7</v>
      </c>
      <c r="K54" s="61">
        <v>14.0625</v>
      </c>
      <c r="L54" s="61">
        <v>3</v>
      </c>
      <c r="M54" s="61">
        <v>6.25E-2</v>
      </c>
      <c r="N54" s="61">
        <v>6</v>
      </c>
      <c r="O54" s="61">
        <v>7.5625</v>
      </c>
      <c r="P54" s="61">
        <v>4</v>
      </c>
      <c r="Q54" s="61">
        <v>0.5625</v>
      </c>
      <c r="R54" s="61">
        <v>0</v>
      </c>
      <c r="S54" s="61">
        <v>10.5625</v>
      </c>
      <c r="T54" s="61">
        <v>7</v>
      </c>
      <c r="U54" s="61">
        <v>14.0625</v>
      </c>
      <c r="V54" s="61">
        <v>4</v>
      </c>
      <c r="W54" s="61">
        <v>0.5625</v>
      </c>
      <c r="X54" s="61">
        <v>10</v>
      </c>
      <c r="Y54" s="61">
        <v>45.5625</v>
      </c>
      <c r="Z54" s="61">
        <v>8</v>
      </c>
      <c r="AA54" s="61">
        <v>22.5625</v>
      </c>
      <c r="AB54" s="61">
        <v>1</v>
      </c>
      <c r="AC54" s="61">
        <v>5.0625</v>
      </c>
      <c r="AD54" s="61">
        <v>6</v>
      </c>
      <c r="AE54" s="61">
        <v>7.5625</v>
      </c>
      <c r="AF54" s="61">
        <v>4</v>
      </c>
      <c r="AG54" s="61">
        <v>0.5625</v>
      </c>
      <c r="AH54" s="61">
        <v>6</v>
      </c>
      <c r="AI54" s="61">
        <v>7.5625</v>
      </c>
      <c r="AJ54" s="61">
        <v>5</v>
      </c>
      <c r="AK54" s="61">
        <v>3.0625</v>
      </c>
      <c r="AL54" s="61">
        <v>3</v>
      </c>
      <c r="AM54" s="61">
        <v>6.25E-2</v>
      </c>
      <c r="AN54" s="61">
        <v>10</v>
      </c>
      <c r="AO54" s="61">
        <v>45.5625</v>
      </c>
      <c r="AP54" s="61">
        <v>4</v>
      </c>
      <c r="AQ54" s="61">
        <v>0.5625</v>
      </c>
      <c r="AR54" s="61">
        <v>3</v>
      </c>
      <c r="AS54" s="61">
        <v>6.25E-2</v>
      </c>
      <c r="AT54" s="61">
        <v>3</v>
      </c>
      <c r="AU54" s="61">
        <v>6.25E-2</v>
      </c>
      <c r="AV54" s="61">
        <v>3</v>
      </c>
      <c r="AW54" s="61">
        <v>6.25E-2</v>
      </c>
      <c r="AX54" s="61">
        <v>7</v>
      </c>
      <c r="AY54" s="61">
        <v>14.0625</v>
      </c>
      <c r="AZ54" s="61">
        <v>9</v>
      </c>
      <c r="BA54" s="61">
        <v>33.0625</v>
      </c>
      <c r="BB54" s="61">
        <v>3</v>
      </c>
      <c r="BC54" s="61">
        <v>6.25E-2</v>
      </c>
      <c r="BD54" s="61">
        <v>6</v>
      </c>
      <c r="BE54" s="61">
        <v>7.5625</v>
      </c>
      <c r="BF54" s="61">
        <v>10</v>
      </c>
      <c r="BG54" s="61">
        <v>45.5625</v>
      </c>
      <c r="BH54" s="61">
        <v>8</v>
      </c>
      <c r="BI54" s="61">
        <v>22.5625</v>
      </c>
      <c r="BJ54" s="61">
        <v>0</v>
      </c>
      <c r="BK54" s="61">
        <v>10.5625</v>
      </c>
      <c r="BL54" s="30">
        <v>3</v>
      </c>
      <c r="BM54" s="20">
        <v>6.25E-2</v>
      </c>
      <c r="BN54" s="26">
        <v>5.34375</v>
      </c>
      <c r="BP54" s="16">
        <v>1.4215976331415976</v>
      </c>
      <c r="BQ54">
        <v>11.424399999999999</v>
      </c>
      <c r="BR54">
        <v>7.2148458626289482</v>
      </c>
      <c r="BS54" s="26">
        <f t="shared" si="2"/>
        <v>17.720346035457727</v>
      </c>
      <c r="BV54" s="26">
        <v>3.75</v>
      </c>
      <c r="BW54" s="26">
        <v>4.3402777777638875</v>
      </c>
      <c r="BX54">
        <v>9.7968999999999991</v>
      </c>
      <c r="BY54" s="68">
        <v>3.1887755101887754</v>
      </c>
    </row>
    <row r="55" spans="1:77">
      <c r="A55" s="26">
        <v>1.42857142857</v>
      </c>
      <c r="B55" s="26">
        <v>1.1479591836765306</v>
      </c>
      <c r="C55" s="26">
        <v>1.07142857143</v>
      </c>
      <c r="D55" s="61">
        <v>10</v>
      </c>
      <c r="E55" s="44">
        <v>56.25</v>
      </c>
      <c r="F55" s="61">
        <v>6</v>
      </c>
      <c r="G55" s="61">
        <v>12.25</v>
      </c>
      <c r="H55" s="61">
        <v>7</v>
      </c>
      <c r="I55" s="61">
        <v>20.25</v>
      </c>
      <c r="J55" s="61">
        <v>2</v>
      </c>
      <c r="K55" s="61">
        <v>0.25</v>
      </c>
      <c r="L55" s="61">
        <v>5</v>
      </c>
      <c r="M55" s="61">
        <v>6.25</v>
      </c>
      <c r="N55" s="61">
        <v>6</v>
      </c>
      <c r="O55" s="61">
        <v>12.25</v>
      </c>
      <c r="P55" s="61">
        <v>5</v>
      </c>
      <c r="Q55" s="61">
        <v>6.25</v>
      </c>
      <c r="R55" s="61">
        <v>6</v>
      </c>
      <c r="S55" s="61">
        <v>12.25</v>
      </c>
      <c r="T55" s="61">
        <v>4</v>
      </c>
      <c r="U55" s="61">
        <v>2.25</v>
      </c>
      <c r="V55" s="61">
        <v>0</v>
      </c>
      <c r="W55" s="61">
        <v>6.25</v>
      </c>
      <c r="X55" s="61">
        <v>0</v>
      </c>
      <c r="Y55" s="61">
        <v>6.25</v>
      </c>
      <c r="Z55" s="61">
        <v>7</v>
      </c>
      <c r="AA55" s="61">
        <v>20.25</v>
      </c>
      <c r="AB55" s="61">
        <v>7</v>
      </c>
      <c r="AC55" s="61">
        <v>20.25</v>
      </c>
      <c r="AD55" s="61">
        <v>7</v>
      </c>
      <c r="AE55" s="61">
        <v>20.25</v>
      </c>
      <c r="AF55" s="61">
        <v>0</v>
      </c>
      <c r="AG55" s="61">
        <v>6.25</v>
      </c>
      <c r="AH55" s="61">
        <v>3</v>
      </c>
      <c r="AI55" s="61">
        <v>0.25</v>
      </c>
      <c r="AJ55" s="61">
        <v>2</v>
      </c>
      <c r="AK55" s="61">
        <v>0.25</v>
      </c>
      <c r="AL55" s="61">
        <v>4</v>
      </c>
      <c r="AM55" s="61">
        <v>2.25</v>
      </c>
      <c r="AN55" s="61">
        <v>8</v>
      </c>
      <c r="AO55" s="61">
        <v>30.25</v>
      </c>
      <c r="AP55" s="61">
        <v>10</v>
      </c>
      <c r="AQ55" s="61">
        <v>56.25</v>
      </c>
      <c r="AR55" s="61">
        <v>9</v>
      </c>
      <c r="AS55" s="61">
        <v>42.25</v>
      </c>
      <c r="AT55" s="61">
        <v>6</v>
      </c>
      <c r="AU55" s="61">
        <v>12.25</v>
      </c>
      <c r="AV55" s="61">
        <v>5</v>
      </c>
      <c r="AW55" s="61">
        <v>6.25</v>
      </c>
      <c r="AX55" s="61">
        <v>5</v>
      </c>
      <c r="AY55" s="61">
        <v>6.25</v>
      </c>
      <c r="AZ55" s="61">
        <v>4</v>
      </c>
      <c r="BA55" s="61">
        <v>2.25</v>
      </c>
      <c r="BB55" s="61">
        <v>0</v>
      </c>
      <c r="BC55" s="61">
        <v>6.25</v>
      </c>
      <c r="BD55" s="61">
        <v>7</v>
      </c>
      <c r="BE55" s="61">
        <v>20.25</v>
      </c>
      <c r="BF55" s="61">
        <v>4</v>
      </c>
      <c r="BG55" s="61">
        <v>2.25</v>
      </c>
      <c r="BH55" s="61">
        <v>10</v>
      </c>
      <c r="BI55" s="61">
        <v>56.25</v>
      </c>
      <c r="BJ55" s="61">
        <v>9</v>
      </c>
      <c r="BK55" s="61">
        <v>42.25</v>
      </c>
      <c r="BL55" s="30">
        <v>3</v>
      </c>
      <c r="BM55" s="20">
        <v>0.25</v>
      </c>
      <c r="BN55" s="26">
        <v>5.34375</v>
      </c>
      <c r="BP55" s="16">
        <v>1.5259515571006923</v>
      </c>
      <c r="BQ55">
        <v>7.3984000000000032</v>
      </c>
      <c r="BR55">
        <v>8.214365433671011</v>
      </c>
      <c r="BS55" s="26">
        <f t="shared" si="2"/>
        <v>0.66579958894591584</v>
      </c>
      <c r="BV55" s="26">
        <v>2</v>
      </c>
      <c r="BW55" s="26">
        <v>4</v>
      </c>
      <c r="BX55">
        <v>4.644025000000001</v>
      </c>
      <c r="BY55" s="68">
        <v>3.1909562422390572</v>
      </c>
    </row>
    <row r="56" spans="1:77">
      <c r="A56" s="26">
        <v>1.875</v>
      </c>
      <c r="B56" s="26">
        <v>13.140625</v>
      </c>
      <c r="C56" s="26">
        <v>3.625</v>
      </c>
      <c r="D56" s="61">
        <v>1</v>
      </c>
      <c r="E56" s="44">
        <v>20.25</v>
      </c>
      <c r="F56" s="61">
        <v>6</v>
      </c>
      <c r="G56" s="61">
        <v>0.25</v>
      </c>
      <c r="H56" s="61">
        <v>7</v>
      </c>
      <c r="I56" s="61">
        <v>2.25</v>
      </c>
      <c r="J56" s="61">
        <v>8</v>
      </c>
      <c r="K56" s="61">
        <v>6.25</v>
      </c>
      <c r="L56" s="61">
        <v>3</v>
      </c>
      <c r="M56" s="61">
        <v>6.25</v>
      </c>
      <c r="N56" s="61">
        <v>10</v>
      </c>
      <c r="O56" s="61">
        <v>20.25</v>
      </c>
      <c r="P56" s="61">
        <v>3</v>
      </c>
      <c r="Q56" s="61">
        <v>6.25</v>
      </c>
      <c r="R56" s="61">
        <v>9</v>
      </c>
      <c r="S56" s="61">
        <v>12.25</v>
      </c>
      <c r="T56" s="61">
        <v>5</v>
      </c>
      <c r="U56" s="61">
        <v>0.25</v>
      </c>
      <c r="V56" s="61">
        <v>10</v>
      </c>
      <c r="W56" s="61">
        <v>20.25</v>
      </c>
      <c r="X56" s="61">
        <v>5</v>
      </c>
      <c r="Y56" s="61">
        <v>0.25</v>
      </c>
      <c r="Z56" s="61">
        <v>3</v>
      </c>
      <c r="AA56" s="61">
        <v>6.25</v>
      </c>
      <c r="AB56" s="61">
        <v>10</v>
      </c>
      <c r="AC56" s="61">
        <v>20.25</v>
      </c>
      <c r="AD56" s="61">
        <v>3</v>
      </c>
      <c r="AE56" s="61">
        <v>6.25</v>
      </c>
      <c r="AF56" s="61">
        <v>0</v>
      </c>
      <c r="AG56" s="61">
        <v>30.25</v>
      </c>
      <c r="AH56" s="61">
        <v>5</v>
      </c>
      <c r="AI56" s="61">
        <v>0.25</v>
      </c>
      <c r="AJ56" s="61">
        <v>1</v>
      </c>
      <c r="AK56" s="61">
        <v>20.25</v>
      </c>
      <c r="AL56" s="61">
        <v>8</v>
      </c>
      <c r="AM56" s="61">
        <v>6.25</v>
      </c>
      <c r="AN56" s="61">
        <v>9</v>
      </c>
      <c r="AO56" s="61">
        <v>12.25</v>
      </c>
      <c r="AP56" s="61">
        <v>0</v>
      </c>
      <c r="AQ56" s="61">
        <v>30.25</v>
      </c>
      <c r="AR56" s="61">
        <v>5</v>
      </c>
      <c r="AS56" s="61">
        <v>0.25</v>
      </c>
      <c r="AT56" s="61">
        <v>7</v>
      </c>
      <c r="AU56" s="61">
        <v>2.25</v>
      </c>
      <c r="AV56" s="61">
        <v>6</v>
      </c>
      <c r="AW56" s="61">
        <v>0.25</v>
      </c>
      <c r="AX56" s="61">
        <v>5</v>
      </c>
      <c r="AY56" s="61">
        <v>0.25</v>
      </c>
      <c r="AZ56" s="61">
        <v>3</v>
      </c>
      <c r="BA56" s="61">
        <v>6.25</v>
      </c>
      <c r="BB56" s="61">
        <v>2</v>
      </c>
      <c r="BC56" s="61">
        <v>12.25</v>
      </c>
      <c r="BD56" s="61">
        <v>2</v>
      </c>
      <c r="BE56" s="61">
        <v>12.25</v>
      </c>
      <c r="BF56" s="61">
        <v>9</v>
      </c>
      <c r="BG56" s="61">
        <v>12.25</v>
      </c>
      <c r="BH56" s="61">
        <v>10</v>
      </c>
      <c r="BI56" s="61">
        <v>20.25</v>
      </c>
      <c r="BJ56" s="61">
        <v>2</v>
      </c>
      <c r="BK56" s="61">
        <v>12.25</v>
      </c>
      <c r="BL56" s="30">
        <v>2</v>
      </c>
      <c r="BM56" s="20">
        <v>12.25</v>
      </c>
      <c r="BN56" s="26">
        <v>5.28125</v>
      </c>
      <c r="BO56" s="124">
        <v>4</v>
      </c>
      <c r="BP56" s="16">
        <v>1.5625</v>
      </c>
      <c r="BQ56">
        <v>1.1449000000000007</v>
      </c>
      <c r="BR56">
        <v>3.2773483947673836</v>
      </c>
      <c r="BS56" s="26">
        <f t="shared" si="2"/>
        <v>4.5473361563459882</v>
      </c>
      <c r="BV56" s="26">
        <v>2.5</v>
      </c>
      <c r="BW56" s="26">
        <v>1.8121301775044378</v>
      </c>
      <c r="BX56">
        <v>1.1449000000000007</v>
      </c>
      <c r="BY56" s="68">
        <v>3.2773483947673836</v>
      </c>
    </row>
    <row r="57" spans="1:77">
      <c r="A57" s="26">
        <v>1.36363636364</v>
      </c>
      <c r="B57" s="26">
        <v>4.5640495867613229</v>
      </c>
      <c r="C57" s="26">
        <v>2.13636363636</v>
      </c>
      <c r="D57" s="61">
        <v>5</v>
      </c>
      <c r="E57" s="44">
        <v>2.25</v>
      </c>
      <c r="F57" s="61">
        <v>9</v>
      </c>
      <c r="G57" s="61">
        <v>30.25</v>
      </c>
      <c r="H57" s="61">
        <v>2</v>
      </c>
      <c r="I57" s="61">
        <v>2.25</v>
      </c>
      <c r="J57" s="61">
        <v>3</v>
      </c>
      <c r="K57" s="61">
        <v>0.25</v>
      </c>
      <c r="L57" s="61">
        <v>7</v>
      </c>
      <c r="M57" s="61">
        <v>12.25</v>
      </c>
      <c r="N57" s="61">
        <v>2</v>
      </c>
      <c r="O57" s="61">
        <v>2.25</v>
      </c>
      <c r="P57" s="61">
        <v>9</v>
      </c>
      <c r="Q57" s="61">
        <v>30.25</v>
      </c>
      <c r="R57" s="61">
        <v>4</v>
      </c>
      <c r="S57" s="61">
        <v>0.25</v>
      </c>
      <c r="T57" s="61">
        <v>2</v>
      </c>
      <c r="U57" s="61">
        <v>2.25</v>
      </c>
      <c r="V57" s="61">
        <v>1</v>
      </c>
      <c r="W57" s="61">
        <v>6.25</v>
      </c>
      <c r="X57" s="61">
        <v>8</v>
      </c>
      <c r="Y57" s="61">
        <v>20.25</v>
      </c>
      <c r="Z57" s="61">
        <v>4</v>
      </c>
      <c r="AA57" s="61">
        <v>0.25</v>
      </c>
      <c r="AB57" s="61">
        <v>8</v>
      </c>
      <c r="AC57" s="61">
        <v>20.25</v>
      </c>
      <c r="AD57" s="61">
        <v>8</v>
      </c>
      <c r="AE57" s="61">
        <v>20.25</v>
      </c>
      <c r="AF57" s="61">
        <v>8</v>
      </c>
      <c r="AG57" s="61">
        <v>20.25</v>
      </c>
      <c r="AH57" s="61">
        <v>4</v>
      </c>
      <c r="AI57" s="61">
        <v>0.25</v>
      </c>
      <c r="AJ57" s="61">
        <v>10</v>
      </c>
      <c r="AK57" s="61">
        <v>42.25</v>
      </c>
      <c r="AL57" s="61">
        <v>6</v>
      </c>
      <c r="AM57" s="61">
        <v>6.25</v>
      </c>
      <c r="AN57" s="61">
        <v>5</v>
      </c>
      <c r="AO57" s="61">
        <v>2.25</v>
      </c>
      <c r="AP57" s="61">
        <v>7</v>
      </c>
      <c r="AQ57" s="61">
        <v>12.25</v>
      </c>
      <c r="AR57" s="61">
        <v>3</v>
      </c>
      <c r="AS57" s="61">
        <v>0.25</v>
      </c>
      <c r="AT57" s="61">
        <v>7</v>
      </c>
      <c r="AU57" s="61">
        <v>12.25</v>
      </c>
      <c r="AV57" s="61">
        <v>3</v>
      </c>
      <c r="AW57" s="61">
        <v>0.25</v>
      </c>
      <c r="AX57" s="61">
        <v>8</v>
      </c>
      <c r="AY57" s="61">
        <v>20.25</v>
      </c>
      <c r="AZ57" s="61">
        <v>5</v>
      </c>
      <c r="BA57" s="61">
        <v>2.25</v>
      </c>
      <c r="BB57" s="61">
        <v>8</v>
      </c>
      <c r="BC57" s="61">
        <v>20.25</v>
      </c>
      <c r="BD57" s="61">
        <v>3</v>
      </c>
      <c r="BE57" s="61">
        <v>0.25</v>
      </c>
      <c r="BF57" s="61">
        <v>9</v>
      </c>
      <c r="BG57" s="61">
        <v>30.25</v>
      </c>
      <c r="BH57" s="61">
        <v>2</v>
      </c>
      <c r="BI57" s="61">
        <v>2.25</v>
      </c>
      <c r="BJ57" s="61">
        <v>2</v>
      </c>
      <c r="BK57" s="61">
        <v>2.25</v>
      </c>
      <c r="BL57" s="30">
        <v>5</v>
      </c>
      <c r="BM57" s="20">
        <v>2.25</v>
      </c>
      <c r="BN57" s="26">
        <v>5.28125</v>
      </c>
      <c r="BP57" s="16">
        <v>1.5625</v>
      </c>
      <c r="BQ57">
        <v>1.512900000000001</v>
      </c>
      <c r="BR57">
        <v>4.4025031887743111</v>
      </c>
      <c r="BS57" s="26">
        <f t="shared" si="2"/>
        <v>8.349806588574662</v>
      </c>
      <c r="BV57" s="26">
        <v>2.5</v>
      </c>
      <c r="BW57" s="26">
        <v>0.69444444443888875</v>
      </c>
      <c r="BX57">
        <v>42.25</v>
      </c>
      <c r="BY57" s="68">
        <v>3.5197575696629357</v>
      </c>
    </row>
    <row r="58" spans="1:77">
      <c r="A58" s="26">
        <v>1.25</v>
      </c>
      <c r="B58" s="26">
        <v>5.0625</v>
      </c>
      <c r="C58" s="26">
        <v>2.25</v>
      </c>
      <c r="D58" s="61">
        <v>8</v>
      </c>
      <c r="E58" s="44">
        <v>20.25</v>
      </c>
      <c r="F58" s="61">
        <v>3</v>
      </c>
      <c r="G58" s="61">
        <v>0.25</v>
      </c>
      <c r="H58" s="61">
        <v>10</v>
      </c>
      <c r="I58" s="61">
        <v>42.25</v>
      </c>
      <c r="J58" s="61">
        <v>8</v>
      </c>
      <c r="K58" s="61">
        <v>20.25</v>
      </c>
      <c r="L58" s="61">
        <v>10</v>
      </c>
      <c r="M58" s="61">
        <v>42.25</v>
      </c>
      <c r="N58" s="61">
        <v>7</v>
      </c>
      <c r="O58" s="61">
        <v>12.25</v>
      </c>
      <c r="P58" s="61">
        <v>0</v>
      </c>
      <c r="Q58" s="61">
        <v>12.25</v>
      </c>
      <c r="R58" s="61">
        <v>0</v>
      </c>
      <c r="S58" s="61">
        <v>12.25</v>
      </c>
      <c r="T58" s="61">
        <v>7</v>
      </c>
      <c r="U58" s="61">
        <v>12.25</v>
      </c>
      <c r="V58" s="61">
        <v>2</v>
      </c>
      <c r="W58" s="61">
        <v>2.25</v>
      </c>
      <c r="X58" s="61">
        <v>4</v>
      </c>
      <c r="Y58" s="61">
        <v>0.25</v>
      </c>
      <c r="Z58" s="61">
        <v>6</v>
      </c>
      <c r="AA58" s="61">
        <v>6.25</v>
      </c>
      <c r="AB58" s="61">
        <v>8</v>
      </c>
      <c r="AC58" s="61">
        <v>20.25</v>
      </c>
      <c r="AD58" s="61">
        <v>2</v>
      </c>
      <c r="AE58" s="61">
        <v>2.25</v>
      </c>
      <c r="AF58" s="61">
        <v>3</v>
      </c>
      <c r="AG58" s="61">
        <v>0.25</v>
      </c>
      <c r="AH58" s="61">
        <v>4</v>
      </c>
      <c r="AI58" s="61">
        <v>0.25</v>
      </c>
      <c r="AJ58" s="61">
        <v>7</v>
      </c>
      <c r="AK58" s="61">
        <v>12.25</v>
      </c>
      <c r="AL58" s="61">
        <v>8</v>
      </c>
      <c r="AM58" s="61">
        <v>20.25</v>
      </c>
      <c r="AN58" s="61">
        <v>5</v>
      </c>
      <c r="AO58" s="61">
        <v>2.25</v>
      </c>
      <c r="AP58" s="61">
        <v>4</v>
      </c>
      <c r="AQ58" s="61">
        <v>0.25</v>
      </c>
      <c r="AR58" s="61">
        <v>8</v>
      </c>
      <c r="AS58" s="61">
        <v>20.25</v>
      </c>
      <c r="AT58" s="61">
        <v>2</v>
      </c>
      <c r="AU58" s="61">
        <v>2.25</v>
      </c>
      <c r="AV58" s="61">
        <v>10</v>
      </c>
      <c r="AW58" s="61">
        <v>42.25</v>
      </c>
      <c r="AX58" s="61">
        <v>5</v>
      </c>
      <c r="AY58" s="61">
        <v>2.25</v>
      </c>
      <c r="AZ58" s="61">
        <v>3</v>
      </c>
      <c r="BA58" s="61">
        <v>0.25</v>
      </c>
      <c r="BB58" s="61">
        <v>3</v>
      </c>
      <c r="BC58" s="61">
        <v>0.25</v>
      </c>
      <c r="BD58" s="61">
        <v>9</v>
      </c>
      <c r="BE58" s="61">
        <v>30.25</v>
      </c>
      <c r="BF58" s="61">
        <v>6</v>
      </c>
      <c r="BG58" s="61">
        <v>6.25</v>
      </c>
      <c r="BH58" s="61">
        <v>6</v>
      </c>
      <c r="BI58" s="61">
        <v>6.25</v>
      </c>
      <c r="BJ58" s="61">
        <v>1</v>
      </c>
      <c r="BK58" s="61">
        <v>6.25</v>
      </c>
      <c r="BL58" s="30">
        <v>4</v>
      </c>
      <c r="BM58" s="20">
        <v>0.25</v>
      </c>
      <c r="BN58" s="26">
        <v>5.28125</v>
      </c>
      <c r="BP58" s="16">
        <v>1.5625</v>
      </c>
      <c r="BQ58">
        <v>1.9881000000000004</v>
      </c>
      <c r="BR58">
        <v>4.2268113746472477E-2</v>
      </c>
      <c r="BS58" s="26">
        <f t="shared" si="2"/>
        <v>3.7862617295609629</v>
      </c>
      <c r="BV58" s="26">
        <v>2.75</v>
      </c>
      <c r="BW58" s="26">
        <v>7.5625</v>
      </c>
      <c r="BX58">
        <v>17.056899999999999</v>
      </c>
      <c r="BY58" s="68">
        <v>3.7604547114674904</v>
      </c>
    </row>
    <row r="59" spans="1:77">
      <c r="A59" s="26">
        <v>0</v>
      </c>
      <c r="B59" s="26">
        <v>18.0625</v>
      </c>
      <c r="C59" s="26">
        <v>4.25</v>
      </c>
      <c r="D59" s="61">
        <v>0</v>
      </c>
      <c r="E59" s="44">
        <v>18.0625</v>
      </c>
      <c r="F59" s="61">
        <v>2</v>
      </c>
      <c r="G59" s="61">
        <v>5.0625</v>
      </c>
      <c r="H59" s="61">
        <v>1</v>
      </c>
      <c r="I59" s="61">
        <v>10.5625</v>
      </c>
      <c r="J59" s="61">
        <v>8</v>
      </c>
      <c r="K59" s="61">
        <v>14.0625</v>
      </c>
      <c r="L59" s="61">
        <v>9</v>
      </c>
      <c r="M59" s="61">
        <v>22.5625</v>
      </c>
      <c r="N59" s="61">
        <v>8</v>
      </c>
      <c r="O59" s="61">
        <v>14.0625</v>
      </c>
      <c r="P59" s="61">
        <v>1</v>
      </c>
      <c r="Q59" s="61">
        <v>10.5625</v>
      </c>
      <c r="R59" s="61">
        <v>9</v>
      </c>
      <c r="S59" s="61">
        <v>22.5625</v>
      </c>
      <c r="T59" s="61">
        <v>7</v>
      </c>
      <c r="U59" s="61">
        <v>7.5625</v>
      </c>
      <c r="V59" s="61">
        <v>10</v>
      </c>
      <c r="W59" s="61">
        <v>33.0625</v>
      </c>
      <c r="X59" s="61">
        <v>10</v>
      </c>
      <c r="Y59" s="61">
        <v>33.0625</v>
      </c>
      <c r="Z59" s="61">
        <v>3</v>
      </c>
      <c r="AA59" s="61">
        <v>1.5625</v>
      </c>
      <c r="AB59" s="61">
        <v>6</v>
      </c>
      <c r="AC59" s="61">
        <v>3.0625</v>
      </c>
      <c r="AD59" s="61">
        <v>0</v>
      </c>
      <c r="AE59" s="61">
        <v>18.0625</v>
      </c>
      <c r="AF59" s="61">
        <v>1</v>
      </c>
      <c r="AG59" s="61">
        <v>10.5625</v>
      </c>
      <c r="AH59" s="61">
        <v>4</v>
      </c>
      <c r="AI59" s="61">
        <v>6.25E-2</v>
      </c>
      <c r="AJ59" s="61">
        <v>9</v>
      </c>
      <c r="AK59" s="61">
        <v>22.5625</v>
      </c>
      <c r="AL59" s="61">
        <v>0</v>
      </c>
      <c r="AM59" s="61">
        <v>18.0625</v>
      </c>
      <c r="AN59" s="61">
        <v>7</v>
      </c>
      <c r="AO59" s="61">
        <v>7.5625</v>
      </c>
      <c r="AP59" s="61">
        <v>3</v>
      </c>
      <c r="AQ59" s="61">
        <v>1.5625</v>
      </c>
      <c r="AR59" s="61">
        <v>9</v>
      </c>
      <c r="AS59" s="61">
        <v>22.5625</v>
      </c>
      <c r="AT59" s="61">
        <v>10</v>
      </c>
      <c r="AU59" s="61">
        <v>33.0625</v>
      </c>
      <c r="AV59" s="61">
        <v>6</v>
      </c>
      <c r="AW59" s="61">
        <v>3.0625</v>
      </c>
      <c r="AX59" s="61">
        <v>4</v>
      </c>
      <c r="AY59" s="61">
        <v>6.25E-2</v>
      </c>
      <c r="AZ59" s="61">
        <v>4</v>
      </c>
      <c r="BA59" s="61">
        <v>6.25E-2</v>
      </c>
      <c r="BB59" s="61">
        <v>6</v>
      </c>
      <c r="BC59" s="61">
        <v>3.0625</v>
      </c>
      <c r="BD59" s="61">
        <v>10</v>
      </c>
      <c r="BE59" s="61">
        <v>33.0625</v>
      </c>
      <c r="BF59" s="61">
        <v>4</v>
      </c>
      <c r="BG59" s="61">
        <v>6.25E-2</v>
      </c>
      <c r="BH59" s="61">
        <v>5</v>
      </c>
      <c r="BI59" s="61">
        <v>0.5625</v>
      </c>
      <c r="BJ59" s="61">
        <v>5</v>
      </c>
      <c r="BK59" s="61">
        <v>0.5625</v>
      </c>
      <c r="BL59" s="30">
        <v>2</v>
      </c>
      <c r="BM59" s="20">
        <v>5.0625</v>
      </c>
      <c r="BN59" s="26">
        <v>5.25</v>
      </c>
      <c r="BO59" s="124">
        <v>4</v>
      </c>
      <c r="BP59" s="16">
        <v>1.5625</v>
      </c>
      <c r="BQ59">
        <v>4.243599999999998</v>
      </c>
      <c r="BR59">
        <v>8.2104289940850439</v>
      </c>
      <c r="BS59" s="26">
        <f t="shared" si="2"/>
        <v>15.735732268313777</v>
      </c>
      <c r="BV59" s="26">
        <v>3.75</v>
      </c>
      <c r="BW59" s="26">
        <v>5.0625</v>
      </c>
      <c r="BX59">
        <v>9.7968999999999991</v>
      </c>
      <c r="BY59" s="68">
        <v>3.7808641975135799</v>
      </c>
    </row>
    <row r="60" spans="1:77">
      <c r="A60" s="26">
        <v>4.2857142857100001</v>
      </c>
      <c r="B60" s="26">
        <v>8.1632653058775581E-2</v>
      </c>
      <c r="C60" s="26">
        <v>0.28571428571000013</v>
      </c>
      <c r="D60" s="61">
        <v>9</v>
      </c>
      <c r="E60" s="44">
        <v>25</v>
      </c>
      <c r="F60" s="61">
        <v>7</v>
      </c>
      <c r="G60" s="61">
        <v>9</v>
      </c>
      <c r="H60" s="61">
        <v>3</v>
      </c>
      <c r="I60" s="61">
        <v>1</v>
      </c>
      <c r="J60" s="61">
        <v>8</v>
      </c>
      <c r="K60" s="61">
        <v>16</v>
      </c>
      <c r="L60" s="61">
        <v>8</v>
      </c>
      <c r="M60" s="61">
        <v>16</v>
      </c>
      <c r="N60" s="61">
        <v>0</v>
      </c>
      <c r="O60" s="61">
        <v>16</v>
      </c>
      <c r="P60" s="61">
        <v>10</v>
      </c>
      <c r="Q60" s="61">
        <v>36</v>
      </c>
      <c r="R60" s="61">
        <v>4</v>
      </c>
      <c r="S60" s="61">
        <v>0</v>
      </c>
      <c r="T60" s="61">
        <v>5</v>
      </c>
      <c r="U60" s="61">
        <v>1</v>
      </c>
      <c r="V60" s="61">
        <v>5</v>
      </c>
      <c r="W60" s="61">
        <v>1</v>
      </c>
      <c r="X60" s="61">
        <v>5</v>
      </c>
      <c r="Y60" s="61">
        <v>1</v>
      </c>
      <c r="Z60" s="61">
        <v>8</v>
      </c>
      <c r="AA60" s="61">
        <v>16</v>
      </c>
      <c r="AB60" s="61">
        <v>4</v>
      </c>
      <c r="AC60" s="61">
        <v>0</v>
      </c>
      <c r="AD60" s="61">
        <v>9</v>
      </c>
      <c r="AE60" s="61">
        <v>25</v>
      </c>
      <c r="AF60" s="61">
        <v>0</v>
      </c>
      <c r="AG60" s="61">
        <v>16</v>
      </c>
      <c r="AH60" s="61">
        <v>2</v>
      </c>
      <c r="AI60" s="61">
        <v>4</v>
      </c>
      <c r="AJ60" s="61">
        <v>9</v>
      </c>
      <c r="AK60" s="61">
        <v>25</v>
      </c>
      <c r="AL60" s="61">
        <v>6</v>
      </c>
      <c r="AM60" s="61">
        <v>4</v>
      </c>
      <c r="AN60" s="61">
        <v>10</v>
      </c>
      <c r="AO60" s="61">
        <v>36</v>
      </c>
      <c r="AP60" s="61">
        <v>5</v>
      </c>
      <c r="AQ60" s="61">
        <v>1</v>
      </c>
      <c r="AR60" s="61">
        <v>4</v>
      </c>
      <c r="AS60" s="61">
        <v>0</v>
      </c>
      <c r="AT60" s="61">
        <v>0</v>
      </c>
      <c r="AU60" s="61">
        <v>16</v>
      </c>
      <c r="AV60" s="61">
        <v>3</v>
      </c>
      <c r="AW60" s="61">
        <v>1</v>
      </c>
      <c r="AX60" s="61">
        <v>1</v>
      </c>
      <c r="AY60" s="61">
        <v>9</v>
      </c>
      <c r="AZ60" s="61">
        <v>10</v>
      </c>
      <c r="BA60" s="61">
        <v>36</v>
      </c>
      <c r="BB60" s="61">
        <v>2</v>
      </c>
      <c r="BC60" s="61">
        <v>4</v>
      </c>
      <c r="BD60" s="61">
        <v>5</v>
      </c>
      <c r="BE60" s="61">
        <v>1</v>
      </c>
      <c r="BF60" s="61">
        <v>3</v>
      </c>
      <c r="BG60" s="61">
        <v>1</v>
      </c>
      <c r="BH60" s="61">
        <v>7</v>
      </c>
      <c r="BI60" s="61">
        <v>9</v>
      </c>
      <c r="BJ60" s="61">
        <v>5</v>
      </c>
      <c r="BK60" s="61">
        <v>1</v>
      </c>
      <c r="BL60" s="30">
        <v>4</v>
      </c>
      <c r="BM60" s="20">
        <v>0</v>
      </c>
      <c r="BN60" s="26">
        <v>5.25</v>
      </c>
      <c r="BO60" s="124">
        <v>4</v>
      </c>
      <c r="BP60" s="16">
        <v>1.5625</v>
      </c>
      <c r="BQ60">
        <v>4.3264000000000005</v>
      </c>
      <c r="BR60">
        <v>11.30350772889255</v>
      </c>
      <c r="BS60" s="26">
        <f t="shared" si="2"/>
        <v>48.680032260572148</v>
      </c>
      <c r="BV60" s="26">
        <v>2.5</v>
      </c>
      <c r="BW60" s="26">
        <v>1.5625</v>
      </c>
      <c r="BX60">
        <v>42.25</v>
      </c>
      <c r="BY60" s="68">
        <v>3.7912583210044195</v>
      </c>
    </row>
    <row r="61" spans="1:77">
      <c r="A61" s="26">
        <v>2.1428571428600001</v>
      </c>
      <c r="B61" s="26">
        <v>1.8418367346861222</v>
      </c>
      <c r="C61" s="26">
        <v>1.3571428571399999</v>
      </c>
      <c r="D61" s="61">
        <v>10</v>
      </c>
      <c r="E61" s="44">
        <v>42.25</v>
      </c>
      <c r="F61" s="61">
        <v>4</v>
      </c>
      <c r="G61" s="61">
        <v>0.25</v>
      </c>
      <c r="H61" s="61">
        <v>0</v>
      </c>
      <c r="I61" s="61">
        <v>12.25</v>
      </c>
      <c r="J61" s="61">
        <v>6</v>
      </c>
      <c r="K61" s="61">
        <v>6.25</v>
      </c>
      <c r="L61" s="61">
        <v>8</v>
      </c>
      <c r="M61" s="61">
        <v>20.25</v>
      </c>
      <c r="N61" s="61">
        <v>4</v>
      </c>
      <c r="O61" s="61">
        <v>0.25</v>
      </c>
      <c r="P61" s="61">
        <v>5</v>
      </c>
      <c r="Q61" s="61">
        <v>2.25</v>
      </c>
      <c r="R61" s="61">
        <v>4</v>
      </c>
      <c r="S61" s="61">
        <v>0.25</v>
      </c>
      <c r="T61" s="61">
        <v>9</v>
      </c>
      <c r="U61" s="61">
        <v>30.25</v>
      </c>
      <c r="V61" s="61">
        <v>2</v>
      </c>
      <c r="W61" s="61">
        <v>2.25</v>
      </c>
      <c r="X61" s="61">
        <v>4</v>
      </c>
      <c r="Y61" s="61">
        <v>0.25</v>
      </c>
      <c r="Z61" s="61">
        <v>3</v>
      </c>
      <c r="AA61" s="61">
        <v>0.25</v>
      </c>
      <c r="AB61" s="61">
        <v>1</v>
      </c>
      <c r="AC61" s="61">
        <v>6.25</v>
      </c>
      <c r="AD61" s="61">
        <v>3</v>
      </c>
      <c r="AE61" s="61">
        <v>0.25</v>
      </c>
      <c r="AF61" s="61">
        <v>4</v>
      </c>
      <c r="AG61" s="61">
        <v>0.25</v>
      </c>
      <c r="AH61" s="61">
        <v>5</v>
      </c>
      <c r="AI61" s="61">
        <v>2.25</v>
      </c>
      <c r="AJ61" s="61">
        <v>6</v>
      </c>
      <c r="AK61" s="61">
        <v>6.25</v>
      </c>
      <c r="AL61" s="61">
        <v>9</v>
      </c>
      <c r="AM61" s="61">
        <v>30.25</v>
      </c>
      <c r="AN61" s="61">
        <v>8</v>
      </c>
      <c r="AO61" s="61">
        <v>20.25</v>
      </c>
      <c r="AP61" s="61">
        <v>5</v>
      </c>
      <c r="AQ61" s="61">
        <v>2.25</v>
      </c>
      <c r="AR61" s="61">
        <v>9</v>
      </c>
      <c r="AS61" s="61">
        <v>30.25</v>
      </c>
      <c r="AT61" s="61">
        <v>8</v>
      </c>
      <c r="AU61" s="61">
        <v>20.25</v>
      </c>
      <c r="AV61" s="61">
        <v>5</v>
      </c>
      <c r="AW61" s="61">
        <v>2.25</v>
      </c>
      <c r="AX61" s="61">
        <v>3</v>
      </c>
      <c r="AY61" s="61">
        <v>0.25</v>
      </c>
      <c r="AZ61" s="61">
        <v>6</v>
      </c>
      <c r="BA61" s="61">
        <v>6.25</v>
      </c>
      <c r="BB61" s="61">
        <v>6</v>
      </c>
      <c r="BC61" s="61">
        <v>6.25</v>
      </c>
      <c r="BD61" s="61">
        <v>10</v>
      </c>
      <c r="BE61" s="61">
        <v>42.25</v>
      </c>
      <c r="BF61" s="61">
        <v>8</v>
      </c>
      <c r="BG61" s="61">
        <v>20.25</v>
      </c>
      <c r="BH61" s="61">
        <v>2</v>
      </c>
      <c r="BI61" s="61">
        <v>2.25</v>
      </c>
      <c r="BJ61" s="61">
        <v>0</v>
      </c>
      <c r="BK61" s="61">
        <v>12.25</v>
      </c>
      <c r="BL61" s="30">
        <v>9</v>
      </c>
      <c r="BM61" s="20">
        <v>30.25</v>
      </c>
      <c r="BN61" s="26">
        <v>5.25</v>
      </c>
      <c r="BP61" s="16">
        <v>1.5625</v>
      </c>
      <c r="BQ61">
        <v>9.7968999999999991</v>
      </c>
      <c r="BR61">
        <v>3.1887755101887754</v>
      </c>
      <c r="BS61" s="26">
        <f t="shared" si="2"/>
        <v>43.667309272842843</v>
      </c>
      <c r="BV61" s="26">
        <v>2.25</v>
      </c>
      <c r="BW61" s="26">
        <v>6.25E-2</v>
      </c>
      <c r="BX61">
        <v>45.5625</v>
      </c>
      <c r="BY61" s="68">
        <v>3.9475415512459096</v>
      </c>
    </row>
    <row r="62" spans="1:77">
      <c r="A62" s="26">
        <v>1.36363636364</v>
      </c>
      <c r="B62" s="26">
        <v>1.2913223140413224</v>
      </c>
      <c r="C62" s="26">
        <v>1.13636363636</v>
      </c>
      <c r="D62" s="61">
        <v>5</v>
      </c>
      <c r="E62" s="44">
        <v>6.25</v>
      </c>
      <c r="F62" s="61">
        <v>3</v>
      </c>
      <c r="G62" s="61">
        <v>0.25</v>
      </c>
      <c r="H62" s="61">
        <v>5</v>
      </c>
      <c r="I62" s="61">
        <v>6.25</v>
      </c>
      <c r="J62" s="61">
        <v>2</v>
      </c>
      <c r="K62" s="61">
        <v>0.25</v>
      </c>
      <c r="L62" s="61">
        <v>8</v>
      </c>
      <c r="M62" s="61">
        <v>30.25</v>
      </c>
      <c r="N62" s="61">
        <v>8</v>
      </c>
      <c r="O62" s="61">
        <v>30.25</v>
      </c>
      <c r="P62" s="61">
        <v>10</v>
      </c>
      <c r="Q62" s="61">
        <v>56.25</v>
      </c>
      <c r="R62" s="61">
        <v>4</v>
      </c>
      <c r="S62" s="61">
        <v>2.25</v>
      </c>
      <c r="T62" s="61">
        <v>10</v>
      </c>
      <c r="U62" s="61">
        <v>56.25</v>
      </c>
      <c r="V62" s="61">
        <v>10</v>
      </c>
      <c r="W62" s="61">
        <v>56.25</v>
      </c>
      <c r="X62" s="61">
        <v>8</v>
      </c>
      <c r="Y62" s="61">
        <v>30.25</v>
      </c>
      <c r="Z62" s="61">
        <v>10</v>
      </c>
      <c r="AA62" s="61">
        <v>56.25</v>
      </c>
      <c r="AB62" s="61">
        <v>0</v>
      </c>
      <c r="AC62" s="61">
        <v>6.25</v>
      </c>
      <c r="AD62" s="61">
        <v>7</v>
      </c>
      <c r="AE62" s="61">
        <v>20.25</v>
      </c>
      <c r="AF62" s="61">
        <v>3</v>
      </c>
      <c r="AG62" s="61">
        <v>0.25</v>
      </c>
      <c r="AH62" s="61">
        <v>3</v>
      </c>
      <c r="AI62" s="61">
        <v>0.25</v>
      </c>
      <c r="AJ62" s="61">
        <v>3</v>
      </c>
      <c r="AK62" s="61">
        <v>0.25</v>
      </c>
      <c r="AL62" s="61">
        <v>5</v>
      </c>
      <c r="AM62" s="61">
        <v>6.25</v>
      </c>
      <c r="AN62" s="61">
        <v>6</v>
      </c>
      <c r="AO62" s="61">
        <v>12.25</v>
      </c>
      <c r="AP62" s="61">
        <v>1</v>
      </c>
      <c r="AQ62" s="61">
        <v>2.25</v>
      </c>
      <c r="AR62" s="61">
        <v>2</v>
      </c>
      <c r="AS62" s="61">
        <v>0.25</v>
      </c>
      <c r="AT62" s="61">
        <v>5</v>
      </c>
      <c r="AU62" s="61">
        <v>6.25</v>
      </c>
      <c r="AV62" s="61">
        <v>6</v>
      </c>
      <c r="AW62" s="61">
        <v>12.25</v>
      </c>
      <c r="AX62" s="61">
        <v>4</v>
      </c>
      <c r="AY62" s="61">
        <v>2.25</v>
      </c>
      <c r="AZ62" s="61">
        <v>1</v>
      </c>
      <c r="BA62" s="61">
        <v>2.25</v>
      </c>
      <c r="BB62" s="61">
        <v>4</v>
      </c>
      <c r="BC62" s="61">
        <v>2.25</v>
      </c>
      <c r="BD62" s="61">
        <v>3</v>
      </c>
      <c r="BE62" s="61">
        <v>0.25</v>
      </c>
      <c r="BF62" s="61">
        <v>9</v>
      </c>
      <c r="BG62" s="61">
        <v>42.25</v>
      </c>
      <c r="BH62" s="61">
        <v>8</v>
      </c>
      <c r="BI62" s="61">
        <v>30.25</v>
      </c>
      <c r="BJ62" s="61">
        <v>3</v>
      </c>
      <c r="BK62" s="61">
        <v>0.25</v>
      </c>
      <c r="BL62" s="30">
        <v>4</v>
      </c>
      <c r="BM62" s="20">
        <v>2.25</v>
      </c>
      <c r="BN62" s="26">
        <v>5.25</v>
      </c>
      <c r="BP62" s="16">
        <v>1.5625</v>
      </c>
      <c r="BQ62">
        <v>9.7968999999999991</v>
      </c>
      <c r="BR62">
        <v>2.1267361111013892</v>
      </c>
      <c r="BS62" s="26">
        <f t="shared" si="2"/>
        <v>58.831414082564251</v>
      </c>
      <c r="BV62" s="26">
        <v>3</v>
      </c>
      <c r="BW62" s="26">
        <v>9</v>
      </c>
      <c r="BX62">
        <v>6.25E-2</v>
      </c>
      <c r="BY62" s="68">
        <v>3.9525226757558962</v>
      </c>
    </row>
    <row r="63" spans="1:77">
      <c r="A63" s="26">
        <v>3.6</v>
      </c>
      <c r="B63" s="26">
        <v>2.7224999999999997</v>
      </c>
      <c r="C63" s="26">
        <v>1.65</v>
      </c>
      <c r="D63" s="61">
        <v>3</v>
      </c>
      <c r="E63" s="44">
        <v>5.0625</v>
      </c>
      <c r="F63" s="61">
        <v>5</v>
      </c>
      <c r="G63" s="61">
        <v>6.25E-2</v>
      </c>
      <c r="H63" s="61">
        <v>8</v>
      </c>
      <c r="I63" s="61">
        <v>7.5625</v>
      </c>
      <c r="J63" s="61">
        <v>3</v>
      </c>
      <c r="K63" s="61">
        <v>5.0625</v>
      </c>
      <c r="L63" s="61">
        <v>8</v>
      </c>
      <c r="M63" s="61">
        <v>7.5625</v>
      </c>
      <c r="N63" s="61">
        <v>6</v>
      </c>
      <c r="O63" s="61">
        <v>0.5625</v>
      </c>
      <c r="P63" s="61">
        <v>9</v>
      </c>
      <c r="Q63" s="61">
        <v>14.0625</v>
      </c>
      <c r="R63" s="61">
        <v>9</v>
      </c>
      <c r="S63" s="61">
        <v>14.0625</v>
      </c>
      <c r="T63" s="61">
        <v>1</v>
      </c>
      <c r="U63" s="61">
        <v>18.0625</v>
      </c>
      <c r="V63" s="61">
        <v>4</v>
      </c>
      <c r="W63" s="61">
        <v>1.5625</v>
      </c>
      <c r="X63" s="61">
        <v>6</v>
      </c>
      <c r="Y63" s="61">
        <v>0.5625</v>
      </c>
      <c r="Z63" s="61">
        <v>2</v>
      </c>
      <c r="AA63" s="61">
        <v>10.5625</v>
      </c>
      <c r="AB63" s="61">
        <v>7</v>
      </c>
      <c r="AC63" s="61">
        <v>3.0625</v>
      </c>
      <c r="AD63" s="61">
        <v>2</v>
      </c>
      <c r="AE63" s="61">
        <v>10.5625</v>
      </c>
      <c r="AF63" s="61">
        <v>5</v>
      </c>
      <c r="AG63" s="61">
        <v>6.25E-2</v>
      </c>
      <c r="AH63" s="61">
        <v>3</v>
      </c>
      <c r="AI63" s="61">
        <v>5.0625</v>
      </c>
      <c r="AJ63" s="61">
        <v>8</v>
      </c>
      <c r="AK63" s="61">
        <v>7.5625</v>
      </c>
      <c r="AL63" s="61">
        <v>1</v>
      </c>
      <c r="AM63" s="61">
        <v>18.0625</v>
      </c>
      <c r="AN63" s="61">
        <v>8</v>
      </c>
      <c r="AO63" s="61">
        <v>7.5625</v>
      </c>
      <c r="AP63" s="61">
        <v>9</v>
      </c>
      <c r="AQ63" s="61">
        <v>14.0625</v>
      </c>
      <c r="AR63" s="61">
        <v>5</v>
      </c>
      <c r="AS63" s="61">
        <v>6.25E-2</v>
      </c>
      <c r="AT63" s="61">
        <v>2</v>
      </c>
      <c r="AU63" s="61">
        <v>10.5625</v>
      </c>
      <c r="AV63" s="61">
        <v>6</v>
      </c>
      <c r="AW63" s="61">
        <v>0.5625</v>
      </c>
      <c r="AX63" s="61">
        <v>9</v>
      </c>
      <c r="AY63" s="61">
        <v>14.0625</v>
      </c>
      <c r="AZ63" s="61">
        <v>2</v>
      </c>
      <c r="BA63" s="61">
        <v>10.5625</v>
      </c>
      <c r="BB63" s="61">
        <v>3</v>
      </c>
      <c r="BC63" s="61">
        <v>5.0625</v>
      </c>
      <c r="BD63" s="61">
        <v>10</v>
      </c>
      <c r="BE63" s="61">
        <v>22.5625</v>
      </c>
      <c r="BF63" s="61">
        <v>1</v>
      </c>
      <c r="BG63" s="61">
        <v>18.0625</v>
      </c>
      <c r="BH63" s="61">
        <v>10</v>
      </c>
      <c r="BI63" s="61">
        <v>22.5625</v>
      </c>
      <c r="BJ63" s="61">
        <v>2</v>
      </c>
      <c r="BK63" s="61">
        <v>10.5625</v>
      </c>
      <c r="BL63" s="30">
        <v>0</v>
      </c>
      <c r="BM63" s="20">
        <v>27.5625</v>
      </c>
      <c r="BN63" s="26">
        <v>5.21875</v>
      </c>
      <c r="BO63" s="124">
        <v>4</v>
      </c>
      <c r="BP63" s="16">
        <v>1.890625</v>
      </c>
      <c r="BQ63">
        <v>13.1769</v>
      </c>
      <c r="BR63">
        <v>8.4628099173558997</v>
      </c>
      <c r="BS63" s="26">
        <f t="shared" si="2"/>
        <v>22.222645307283457</v>
      </c>
      <c r="BV63" s="26">
        <v>3.25</v>
      </c>
      <c r="BW63" s="26">
        <v>0.27324380165574391</v>
      </c>
      <c r="BX63">
        <v>3.4224999999999985</v>
      </c>
      <c r="BY63" s="68">
        <v>4</v>
      </c>
    </row>
    <row r="64" spans="1:77">
      <c r="A64" s="26">
        <v>6</v>
      </c>
      <c r="B64" s="26">
        <v>6.25</v>
      </c>
      <c r="C64" s="26">
        <v>2.5</v>
      </c>
      <c r="D64" s="61">
        <v>4</v>
      </c>
      <c r="E64" s="44">
        <v>0.25</v>
      </c>
      <c r="F64" s="61">
        <v>0</v>
      </c>
      <c r="G64" s="61">
        <v>12.25</v>
      </c>
      <c r="H64" s="61">
        <v>6</v>
      </c>
      <c r="I64" s="61">
        <v>6.25</v>
      </c>
      <c r="J64" s="61">
        <v>9</v>
      </c>
      <c r="K64" s="61">
        <v>30.25</v>
      </c>
      <c r="L64" s="61">
        <v>3</v>
      </c>
      <c r="M64" s="61">
        <v>0.25</v>
      </c>
      <c r="N64" s="61">
        <v>9</v>
      </c>
      <c r="O64" s="61">
        <v>30.25</v>
      </c>
      <c r="P64" s="61">
        <v>2</v>
      </c>
      <c r="Q64" s="61">
        <v>2.25</v>
      </c>
      <c r="R64" s="61">
        <v>6</v>
      </c>
      <c r="S64" s="61">
        <v>6.25</v>
      </c>
      <c r="T64" s="61">
        <v>6</v>
      </c>
      <c r="U64" s="61">
        <v>6.25</v>
      </c>
      <c r="V64" s="61">
        <v>5</v>
      </c>
      <c r="W64" s="61">
        <v>2.25</v>
      </c>
      <c r="X64" s="61">
        <v>9</v>
      </c>
      <c r="Y64" s="61">
        <v>30.25</v>
      </c>
      <c r="Z64" s="61">
        <v>0</v>
      </c>
      <c r="AA64" s="61">
        <v>12.25</v>
      </c>
      <c r="AB64" s="61">
        <v>7</v>
      </c>
      <c r="AC64" s="61">
        <v>12.25</v>
      </c>
      <c r="AD64" s="61">
        <v>2</v>
      </c>
      <c r="AE64" s="61">
        <v>2.25</v>
      </c>
      <c r="AF64" s="61">
        <v>3</v>
      </c>
      <c r="AG64" s="61">
        <v>0.25</v>
      </c>
      <c r="AH64" s="61">
        <v>7</v>
      </c>
      <c r="AI64" s="61">
        <v>12.25</v>
      </c>
      <c r="AJ64" s="61">
        <v>4</v>
      </c>
      <c r="AK64" s="61">
        <v>0.25</v>
      </c>
      <c r="AL64" s="61">
        <v>7</v>
      </c>
      <c r="AM64" s="61">
        <v>12.25</v>
      </c>
      <c r="AN64" s="61">
        <v>5</v>
      </c>
      <c r="AO64" s="61">
        <v>2.25</v>
      </c>
      <c r="AP64" s="61">
        <v>4</v>
      </c>
      <c r="AQ64" s="61">
        <v>0.25</v>
      </c>
      <c r="AR64" s="61">
        <v>1</v>
      </c>
      <c r="AS64" s="61">
        <v>6.25</v>
      </c>
      <c r="AT64" s="61">
        <v>7</v>
      </c>
      <c r="AU64" s="61">
        <v>12.25</v>
      </c>
      <c r="AV64" s="61">
        <v>8</v>
      </c>
      <c r="AW64" s="61">
        <v>20.25</v>
      </c>
      <c r="AX64" s="61">
        <v>9</v>
      </c>
      <c r="AY64" s="61">
        <v>30.25</v>
      </c>
      <c r="AZ64" s="61">
        <v>8</v>
      </c>
      <c r="BA64" s="61">
        <v>20.25</v>
      </c>
      <c r="BB64" s="61">
        <v>8</v>
      </c>
      <c r="BC64" s="61">
        <v>20.25</v>
      </c>
      <c r="BD64" s="61">
        <v>9</v>
      </c>
      <c r="BE64" s="61">
        <v>30.25</v>
      </c>
      <c r="BF64" s="61">
        <v>6</v>
      </c>
      <c r="BG64" s="61">
        <v>6.25</v>
      </c>
      <c r="BH64" s="61">
        <v>1</v>
      </c>
      <c r="BI64" s="61">
        <v>6.25</v>
      </c>
      <c r="BJ64" s="61">
        <v>4</v>
      </c>
      <c r="BK64" s="61">
        <v>0.25</v>
      </c>
      <c r="BL64" s="30">
        <v>7</v>
      </c>
      <c r="BM64" s="20">
        <v>12.25</v>
      </c>
      <c r="BN64" s="26">
        <v>5.21875</v>
      </c>
      <c r="BP64" s="16">
        <v>1.9220041322213224</v>
      </c>
      <c r="BQ64">
        <v>17.056899999999999</v>
      </c>
      <c r="BR64">
        <v>4.9254683606287344</v>
      </c>
      <c r="BS64" s="26">
        <f t="shared" si="2"/>
        <v>147.17163362073816</v>
      </c>
      <c r="BV64" s="26">
        <v>2.5</v>
      </c>
      <c r="BW64" s="26">
        <v>1.2913223140413224</v>
      </c>
      <c r="BX64">
        <v>19.1844</v>
      </c>
      <c r="BY64" s="68">
        <v>4.0557484567905702</v>
      </c>
    </row>
    <row r="65" spans="1:77">
      <c r="A65" s="26">
        <v>6</v>
      </c>
      <c r="B65" s="26">
        <v>7.5625</v>
      </c>
      <c r="C65" s="26">
        <v>2.75</v>
      </c>
      <c r="D65" s="61">
        <v>5</v>
      </c>
      <c r="E65" s="44">
        <v>3.0625</v>
      </c>
      <c r="F65" s="61">
        <v>4</v>
      </c>
      <c r="G65" s="61">
        <v>0.5625</v>
      </c>
      <c r="H65" s="61">
        <v>3</v>
      </c>
      <c r="I65" s="61">
        <v>6.25E-2</v>
      </c>
      <c r="J65" s="61">
        <v>2</v>
      </c>
      <c r="K65" s="61">
        <v>1.5625</v>
      </c>
      <c r="L65" s="61">
        <v>0</v>
      </c>
      <c r="M65" s="61">
        <v>10.5625</v>
      </c>
      <c r="N65" s="61">
        <v>7</v>
      </c>
      <c r="O65" s="61">
        <v>14.0625</v>
      </c>
      <c r="P65" s="61">
        <v>4</v>
      </c>
      <c r="Q65" s="61">
        <v>0.5625</v>
      </c>
      <c r="R65" s="61">
        <v>7</v>
      </c>
      <c r="S65" s="61">
        <v>14.0625</v>
      </c>
      <c r="T65" s="61">
        <v>6</v>
      </c>
      <c r="U65" s="61">
        <v>7.5625</v>
      </c>
      <c r="V65" s="61">
        <v>1</v>
      </c>
      <c r="W65" s="61">
        <v>5.0625</v>
      </c>
      <c r="X65" s="61">
        <v>1</v>
      </c>
      <c r="Y65" s="61">
        <v>5.0625</v>
      </c>
      <c r="Z65" s="61">
        <v>6</v>
      </c>
      <c r="AA65" s="61">
        <v>7.5625</v>
      </c>
      <c r="AB65" s="61">
        <v>9</v>
      </c>
      <c r="AC65" s="61">
        <v>33.0625</v>
      </c>
      <c r="AD65" s="61">
        <v>10</v>
      </c>
      <c r="AE65" s="61">
        <v>45.5625</v>
      </c>
      <c r="AF65" s="61">
        <v>2</v>
      </c>
      <c r="AG65" s="61">
        <v>1.5625</v>
      </c>
      <c r="AH65" s="61">
        <v>9</v>
      </c>
      <c r="AI65" s="61">
        <v>33.0625</v>
      </c>
      <c r="AJ65" s="61">
        <v>4</v>
      </c>
      <c r="AK65" s="61">
        <v>0.5625</v>
      </c>
      <c r="AL65" s="61">
        <v>2</v>
      </c>
      <c r="AM65" s="61">
        <v>1.5625</v>
      </c>
      <c r="AN65" s="61">
        <v>3</v>
      </c>
      <c r="AO65" s="61">
        <v>6.25E-2</v>
      </c>
      <c r="AP65" s="61">
        <v>4</v>
      </c>
      <c r="AQ65" s="61">
        <v>0.5625</v>
      </c>
      <c r="AR65" s="61">
        <v>9</v>
      </c>
      <c r="AS65" s="61">
        <v>33.0625</v>
      </c>
      <c r="AT65" s="61">
        <v>9</v>
      </c>
      <c r="AU65" s="61">
        <v>33.0625</v>
      </c>
      <c r="AV65" s="61">
        <v>5</v>
      </c>
      <c r="AW65" s="61">
        <v>3.0625</v>
      </c>
      <c r="AX65" s="61">
        <v>10</v>
      </c>
      <c r="AY65" s="61">
        <v>45.5625</v>
      </c>
      <c r="AZ65" s="61">
        <v>10</v>
      </c>
      <c r="BA65" s="61">
        <v>45.5625</v>
      </c>
      <c r="BB65" s="61">
        <v>6</v>
      </c>
      <c r="BC65" s="61">
        <v>7.5625</v>
      </c>
      <c r="BD65" s="61">
        <v>5</v>
      </c>
      <c r="BE65" s="61">
        <v>3.0625</v>
      </c>
      <c r="BF65" s="61">
        <v>6</v>
      </c>
      <c r="BG65" s="61">
        <v>7.5625</v>
      </c>
      <c r="BH65" s="61">
        <v>8</v>
      </c>
      <c r="BI65" s="61">
        <v>22.5625</v>
      </c>
      <c r="BJ65" s="61">
        <v>1</v>
      </c>
      <c r="BK65" s="61">
        <v>5.0625</v>
      </c>
      <c r="BL65" s="30">
        <v>1</v>
      </c>
      <c r="BM65" s="20">
        <v>5.0625</v>
      </c>
      <c r="BN65" s="26">
        <v>5.21875</v>
      </c>
      <c r="BP65" s="16">
        <v>2.1157024793520658</v>
      </c>
      <c r="BQ65">
        <v>0.15209999999999976</v>
      </c>
      <c r="BR65">
        <v>9.5069444444423894</v>
      </c>
      <c r="BS65" s="26">
        <f t="shared" si="2"/>
        <v>87.513114579714653</v>
      </c>
      <c r="BV65" s="26">
        <v>2.75</v>
      </c>
      <c r="BW65" s="26">
        <v>5.0625</v>
      </c>
      <c r="BX65">
        <v>39.0625</v>
      </c>
      <c r="BY65" s="68">
        <v>4.1359676808502517</v>
      </c>
    </row>
    <row r="66" spans="1:77">
      <c r="A66" s="26">
        <v>2.30769230769</v>
      </c>
      <c r="B66" s="26">
        <v>0.19563609467659762</v>
      </c>
      <c r="C66" s="26">
        <v>0.44230769231</v>
      </c>
      <c r="D66" s="61">
        <v>4</v>
      </c>
      <c r="E66" s="44">
        <v>1.5625</v>
      </c>
      <c r="F66" s="61">
        <v>9</v>
      </c>
      <c r="G66" s="61">
        <v>39.0625</v>
      </c>
      <c r="H66" s="61">
        <v>7</v>
      </c>
      <c r="I66" s="61">
        <v>18.0625</v>
      </c>
      <c r="J66" s="61">
        <v>1</v>
      </c>
      <c r="K66" s="61">
        <v>3.0625</v>
      </c>
      <c r="L66" s="61">
        <v>2</v>
      </c>
      <c r="M66" s="61">
        <v>0.5625</v>
      </c>
      <c r="N66" s="61">
        <v>0</v>
      </c>
      <c r="O66" s="61">
        <v>7.5625</v>
      </c>
      <c r="P66" s="61">
        <v>7</v>
      </c>
      <c r="Q66" s="61">
        <v>18.0625</v>
      </c>
      <c r="R66" s="61">
        <v>6</v>
      </c>
      <c r="S66" s="61">
        <v>10.5625</v>
      </c>
      <c r="T66" s="61">
        <v>8</v>
      </c>
      <c r="U66" s="61">
        <v>27.5625</v>
      </c>
      <c r="V66" s="61">
        <v>3</v>
      </c>
      <c r="W66" s="61">
        <v>6.25E-2</v>
      </c>
      <c r="X66" s="61">
        <v>7</v>
      </c>
      <c r="Y66" s="61">
        <v>18.0625</v>
      </c>
      <c r="Z66" s="61">
        <v>9</v>
      </c>
      <c r="AA66" s="61">
        <v>39.0625</v>
      </c>
      <c r="AB66" s="61">
        <v>9</v>
      </c>
      <c r="AC66" s="61">
        <v>39.0625</v>
      </c>
      <c r="AD66" s="61">
        <v>2</v>
      </c>
      <c r="AE66" s="61">
        <v>0.5625</v>
      </c>
      <c r="AF66" s="61">
        <v>10</v>
      </c>
      <c r="AG66" s="61">
        <v>52.5625</v>
      </c>
      <c r="AH66" s="61">
        <v>5</v>
      </c>
      <c r="AI66" s="61">
        <v>5.0625</v>
      </c>
      <c r="AJ66" s="61">
        <v>2</v>
      </c>
      <c r="AK66" s="61">
        <v>0.5625</v>
      </c>
      <c r="AL66" s="61">
        <v>3</v>
      </c>
      <c r="AM66" s="61">
        <v>6.25E-2</v>
      </c>
      <c r="AN66" s="61">
        <v>6</v>
      </c>
      <c r="AO66" s="61">
        <v>10.5625</v>
      </c>
      <c r="AP66" s="61">
        <v>5</v>
      </c>
      <c r="AQ66" s="61">
        <v>5.0625</v>
      </c>
      <c r="AR66" s="61">
        <v>7</v>
      </c>
      <c r="AS66" s="61">
        <v>18.0625</v>
      </c>
      <c r="AT66" s="61">
        <v>9</v>
      </c>
      <c r="AU66" s="61">
        <v>39.0625</v>
      </c>
      <c r="AV66" s="61">
        <v>7</v>
      </c>
      <c r="AW66" s="61">
        <v>18.0625</v>
      </c>
      <c r="AX66" s="61">
        <v>3</v>
      </c>
      <c r="AY66" s="61">
        <v>6.25E-2</v>
      </c>
      <c r="AZ66" s="61">
        <v>6</v>
      </c>
      <c r="BA66" s="61">
        <v>10.5625</v>
      </c>
      <c r="BB66" s="61">
        <v>4</v>
      </c>
      <c r="BC66" s="61">
        <v>1.5625</v>
      </c>
      <c r="BD66" s="61">
        <v>5</v>
      </c>
      <c r="BE66" s="61">
        <v>5.0625</v>
      </c>
      <c r="BF66" s="61">
        <v>2</v>
      </c>
      <c r="BG66" s="61">
        <v>0.5625</v>
      </c>
      <c r="BH66" s="61">
        <v>6</v>
      </c>
      <c r="BI66" s="61">
        <v>10.5625</v>
      </c>
      <c r="BJ66" s="61">
        <v>7</v>
      </c>
      <c r="BK66" s="61">
        <v>18.0625</v>
      </c>
      <c r="BL66" s="30">
        <v>0</v>
      </c>
      <c r="BM66" s="20">
        <v>7.5625</v>
      </c>
      <c r="BN66" s="26">
        <v>5.21875</v>
      </c>
      <c r="BP66" s="16">
        <v>2.25</v>
      </c>
      <c r="BQ66">
        <v>5.5696000000000012</v>
      </c>
      <c r="BR66">
        <v>9.8308376736132015</v>
      </c>
      <c r="BS66" s="26">
        <f t="shared" ref="BS66:BS97" si="3">POWER((BQ66-BR66),2)</f>
        <v>18.158146511020441</v>
      </c>
      <c r="BV66" s="26">
        <v>2.25</v>
      </c>
      <c r="BW66" s="26">
        <v>5.0625</v>
      </c>
      <c r="BX66">
        <v>45.5625</v>
      </c>
      <c r="BY66" s="68">
        <v>4.3067406636592889</v>
      </c>
    </row>
    <row r="67" spans="1:77">
      <c r="A67" s="26">
        <v>1.42857142857</v>
      </c>
      <c r="B67" s="26">
        <v>43.183673469406536</v>
      </c>
      <c r="C67" s="26">
        <v>6.5714285714300003</v>
      </c>
      <c r="D67" s="61">
        <v>3</v>
      </c>
      <c r="E67" s="44">
        <v>25</v>
      </c>
      <c r="F67" s="61">
        <v>10</v>
      </c>
      <c r="G67" s="61">
        <v>4</v>
      </c>
      <c r="H67" s="61">
        <v>7</v>
      </c>
      <c r="I67" s="61">
        <v>1</v>
      </c>
      <c r="J67" s="61">
        <v>8</v>
      </c>
      <c r="K67" s="61">
        <v>0</v>
      </c>
      <c r="L67" s="61">
        <v>6</v>
      </c>
      <c r="M67" s="61">
        <v>4</v>
      </c>
      <c r="N67" s="61">
        <v>6</v>
      </c>
      <c r="O67" s="61">
        <v>4</v>
      </c>
      <c r="P67" s="61">
        <v>7</v>
      </c>
      <c r="Q67" s="61">
        <v>1</v>
      </c>
      <c r="R67" s="61">
        <v>0</v>
      </c>
      <c r="S67" s="61">
        <v>64</v>
      </c>
      <c r="T67" s="61">
        <v>0</v>
      </c>
      <c r="U67" s="61">
        <v>64</v>
      </c>
      <c r="V67" s="61">
        <v>0</v>
      </c>
      <c r="W67" s="61">
        <v>64</v>
      </c>
      <c r="X67" s="61">
        <v>0</v>
      </c>
      <c r="Y67" s="61">
        <v>64</v>
      </c>
      <c r="Z67" s="61">
        <v>10</v>
      </c>
      <c r="AA67" s="61">
        <v>4</v>
      </c>
      <c r="AB67" s="61">
        <v>8</v>
      </c>
      <c r="AC67" s="61">
        <v>0</v>
      </c>
      <c r="AD67" s="61">
        <v>5</v>
      </c>
      <c r="AE67" s="61">
        <v>9</v>
      </c>
      <c r="AF67" s="61">
        <v>6</v>
      </c>
      <c r="AG67" s="61">
        <v>4</v>
      </c>
      <c r="AH67" s="61">
        <v>9</v>
      </c>
      <c r="AI67" s="61">
        <v>1</v>
      </c>
      <c r="AJ67" s="61">
        <v>8</v>
      </c>
      <c r="AK67" s="61">
        <v>0</v>
      </c>
      <c r="AL67" s="61">
        <v>0</v>
      </c>
      <c r="AM67" s="61">
        <v>64</v>
      </c>
      <c r="AN67" s="61">
        <v>3</v>
      </c>
      <c r="AO67" s="61">
        <v>25</v>
      </c>
      <c r="AP67" s="61">
        <v>4</v>
      </c>
      <c r="AQ67" s="61">
        <v>16</v>
      </c>
      <c r="AR67" s="61">
        <v>5</v>
      </c>
      <c r="AS67" s="61">
        <v>9</v>
      </c>
      <c r="AT67" s="61">
        <v>9</v>
      </c>
      <c r="AU67" s="61">
        <v>1</v>
      </c>
      <c r="AV67" s="61">
        <v>4</v>
      </c>
      <c r="AW67" s="61">
        <v>16</v>
      </c>
      <c r="AX67" s="61">
        <v>10</v>
      </c>
      <c r="AY67" s="61">
        <v>4</v>
      </c>
      <c r="AZ67" s="61">
        <v>5</v>
      </c>
      <c r="BA67" s="61">
        <v>9</v>
      </c>
      <c r="BB67" s="61">
        <v>8</v>
      </c>
      <c r="BC67" s="61">
        <v>0</v>
      </c>
      <c r="BD67" s="61">
        <v>3</v>
      </c>
      <c r="BE67" s="61">
        <v>25</v>
      </c>
      <c r="BF67" s="61">
        <v>6</v>
      </c>
      <c r="BG67" s="61">
        <v>4</v>
      </c>
      <c r="BH67" s="61">
        <v>4</v>
      </c>
      <c r="BI67" s="61">
        <v>16</v>
      </c>
      <c r="BJ67" s="61">
        <v>8</v>
      </c>
      <c r="BK67" s="61">
        <v>0</v>
      </c>
      <c r="BL67" s="30">
        <v>0</v>
      </c>
      <c r="BM67" s="20">
        <v>64</v>
      </c>
      <c r="BN67" s="26">
        <v>5.1875</v>
      </c>
      <c r="BP67" s="16">
        <v>2.25</v>
      </c>
      <c r="BQ67">
        <v>5.6643999999999997</v>
      </c>
      <c r="BR67">
        <v>13.860527757487418</v>
      </c>
      <c r="BS67" s="26">
        <f t="shared" si="3"/>
        <v>67.176510217055721</v>
      </c>
      <c r="BV67" s="26">
        <v>2.75</v>
      </c>
      <c r="BW67" s="26">
        <v>1</v>
      </c>
      <c r="BX67">
        <v>39.0625</v>
      </c>
      <c r="BY67" s="68">
        <v>4.3136094674553025</v>
      </c>
    </row>
    <row r="68" spans="1:77">
      <c r="A68" s="26">
        <v>6</v>
      </c>
      <c r="B68" s="26">
        <v>0</v>
      </c>
      <c r="C68" s="26">
        <v>0</v>
      </c>
      <c r="D68" s="61">
        <v>9</v>
      </c>
      <c r="E68" s="44">
        <v>9</v>
      </c>
      <c r="F68" s="61">
        <v>4</v>
      </c>
      <c r="G68" s="61">
        <v>4</v>
      </c>
      <c r="H68" s="61">
        <v>2</v>
      </c>
      <c r="I68" s="61">
        <v>16</v>
      </c>
      <c r="J68" s="61">
        <v>9</v>
      </c>
      <c r="K68" s="61">
        <v>9</v>
      </c>
      <c r="L68" s="61">
        <v>9</v>
      </c>
      <c r="M68" s="61">
        <v>9</v>
      </c>
      <c r="N68" s="61">
        <v>6</v>
      </c>
      <c r="O68" s="61">
        <v>0</v>
      </c>
      <c r="P68" s="61">
        <v>1</v>
      </c>
      <c r="Q68" s="61">
        <v>25</v>
      </c>
      <c r="R68" s="61">
        <v>5</v>
      </c>
      <c r="S68" s="61">
        <v>1</v>
      </c>
      <c r="T68" s="61">
        <v>2</v>
      </c>
      <c r="U68" s="61">
        <v>16</v>
      </c>
      <c r="V68" s="61">
        <v>1</v>
      </c>
      <c r="W68" s="61">
        <v>25</v>
      </c>
      <c r="X68" s="61">
        <v>6</v>
      </c>
      <c r="Y68" s="61">
        <v>0</v>
      </c>
      <c r="Z68" s="61">
        <v>4</v>
      </c>
      <c r="AA68" s="61">
        <v>4</v>
      </c>
      <c r="AB68" s="61">
        <v>7</v>
      </c>
      <c r="AC68" s="61">
        <v>1</v>
      </c>
      <c r="AD68" s="61">
        <v>10</v>
      </c>
      <c r="AE68" s="61">
        <v>16</v>
      </c>
      <c r="AF68" s="61">
        <v>2</v>
      </c>
      <c r="AG68" s="61">
        <v>16</v>
      </c>
      <c r="AH68" s="61">
        <v>4</v>
      </c>
      <c r="AI68" s="61">
        <v>4</v>
      </c>
      <c r="AJ68" s="61">
        <v>1</v>
      </c>
      <c r="AK68" s="61">
        <v>25</v>
      </c>
      <c r="AL68" s="61">
        <v>1</v>
      </c>
      <c r="AM68" s="61">
        <v>25</v>
      </c>
      <c r="AN68" s="61">
        <v>6</v>
      </c>
      <c r="AO68" s="61">
        <v>0</v>
      </c>
      <c r="AP68" s="61">
        <v>3</v>
      </c>
      <c r="AQ68" s="61">
        <v>9</v>
      </c>
      <c r="AR68" s="61">
        <v>3</v>
      </c>
      <c r="AS68" s="61">
        <v>9</v>
      </c>
      <c r="AT68" s="61">
        <v>4</v>
      </c>
      <c r="AU68" s="61">
        <v>4</v>
      </c>
      <c r="AV68" s="61">
        <v>10</v>
      </c>
      <c r="AW68" s="61">
        <v>16</v>
      </c>
      <c r="AX68" s="61">
        <v>6</v>
      </c>
      <c r="AY68" s="61">
        <v>0</v>
      </c>
      <c r="AZ68" s="61">
        <v>9</v>
      </c>
      <c r="BA68" s="61">
        <v>9</v>
      </c>
      <c r="BB68" s="61">
        <v>8</v>
      </c>
      <c r="BC68" s="61">
        <v>4</v>
      </c>
      <c r="BD68" s="61">
        <v>1</v>
      </c>
      <c r="BE68" s="61">
        <v>25</v>
      </c>
      <c r="BF68" s="61">
        <v>7</v>
      </c>
      <c r="BG68" s="61">
        <v>1</v>
      </c>
      <c r="BH68" s="61">
        <v>4</v>
      </c>
      <c r="BI68" s="61">
        <v>4</v>
      </c>
      <c r="BJ68" s="61">
        <v>10</v>
      </c>
      <c r="BK68" s="61">
        <v>16</v>
      </c>
      <c r="BL68" s="30">
        <v>8</v>
      </c>
      <c r="BM68" s="20">
        <v>4</v>
      </c>
      <c r="BN68" s="26">
        <v>5.1875</v>
      </c>
      <c r="BO68" s="124">
        <v>4</v>
      </c>
      <c r="BP68" s="16">
        <v>2.25</v>
      </c>
      <c r="BQ68">
        <v>56.25</v>
      </c>
      <c r="BR68">
        <v>1.7461734693888875</v>
      </c>
      <c r="BS68" s="26">
        <f t="shared" si="3"/>
        <v>2970.667106478948</v>
      </c>
      <c r="BV68" s="26">
        <v>2.25</v>
      </c>
      <c r="BW68" s="26">
        <v>0.140625</v>
      </c>
      <c r="BX68">
        <v>45.5625</v>
      </c>
      <c r="BY68" s="68">
        <v>4.3163644470886648</v>
      </c>
    </row>
    <row r="69" spans="1:77">
      <c r="A69" s="26">
        <v>2.1428571428600001</v>
      </c>
      <c r="B69" s="26">
        <v>1.8418367346861222</v>
      </c>
      <c r="C69" s="26">
        <v>1.3571428571399999</v>
      </c>
      <c r="D69" s="61">
        <v>10</v>
      </c>
      <c r="E69" s="44">
        <v>42.25</v>
      </c>
      <c r="F69" s="61">
        <v>9</v>
      </c>
      <c r="G69" s="61">
        <v>30.25</v>
      </c>
      <c r="H69" s="61">
        <v>10</v>
      </c>
      <c r="I69" s="61">
        <v>42.25</v>
      </c>
      <c r="J69" s="61">
        <v>1</v>
      </c>
      <c r="K69" s="61">
        <v>6.25</v>
      </c>
      <c r="L69" s="61">
        <v>2</v>
      </c>
      <c r="M69" s="61">
        <v>2.25</v>
      </c>
      <c r="N69" s="61">
        <v>7</v>
      </c>
      <c r="O69" s="61">
        <v>12.25</v>
      </c>
      <c r="P69" s="61">
        <v>4</v>
      </c>
      <c r="Q69" s="61">
        <v>0.25</v>
      </c>
      <c r="R69" s="61">
        <v>8</v>
      </c>
      <c r="S69" s="61">
        <v>20.25</v>
      </c>
      <c r="T69" s="61">
        <v>1</v>
      </c>
      <c r="U69" s="61">
        <v>6.25</v>
      </c>
      <c r="V69" s="61">
        <v>9</v>
      </c>
      <c r="W69" s="61">
        <v>30.25</v>
      </c>
      <c r="X69" s="61">
        <v>7</v>
      </c>
      <c r="Y69" s="61">
        <v>12.25</v>
      </c>
      <c r="Z69" s="61">
        <v>2</v>
      </c>
      <c r="AA69" s="61">
        <v>2.25</v>
      </c>
      <c r="AB69" s="61">
        <v>4</v>
      </c>
      <c r="AC69" s="61">
        <v>0.25</v>
      </c>
      <c r="AD69" s="61">
        <v>7</v>
      </c>
      <c r="AE69" s="61">
        <v>12.25</v>
      </c>
      <c r="AF69" s="61">
        <v>3</v>
      </c>
      <c r="AG69" s="61">
        <v>0.25</v>
      </c>
      <c r="AH69" s="61">
        <v>0</v>
      </c>
      <c r="AI69" s="61">
        <v>12.25</v>
      </c>
      <c r="AJ69" s="61">
        <v>5</v>
      </c>
      <c r="AK69" s="61">
        <v>2.25</v>
      </c>
      <c r="AL69" s="61">
        <v>4</v>
      </c>
      <c r="AM69" s="61">
        <v>0.25</v>
      </c>
      <c r="AN69" s="61">
        <v>6</v>
      </c>
      <c r="AO69" s="61">
        <v>6.25</v>
      </c>
      <c r="AP69" s="61">
        <v>9</v>
      </c>
      <c r="AQ69" s="61">
        <v>30.25</v>
      </c>
      <c r="AR69" s="61">
        <v>2</v>
      </c>
      <c r="AS69" s="61">
        <v>2.25</v>
      </c>
      <c r="AT69" s="61">
        <v>1</v>
      </c>
      <c r="AU69" s="61">
        <v>6.25</v>
      </c>
      <c r="AV69" s="61">
        <v>9</v>
      </c>
      <c r="AW69" s="61">
        <v>30.25</v>
      </c>
      <c r="AX69" s="61">
        <v>3</v>
      </c>
      <c r="AY69" s="61">
        <v>0.25</v>
      </c>
      <c r="AZ69" s="61">
        <v>9</v>
      </c>
      <c r="BA69" s="61">
        <v>30.25</v>
      </c>
      <c r="BB69" s="61">
        <v>9</v>
      </c>
      <c r="BC69" s="61">
        <v>30.25</v>
      </c>
      <c r="BD69" s="61">
        <v>8</v>
      </c>
      <c r="BE69" s="61">
        <v>20.25</v>
      </c>
      <c r="BF69" s="61">
        <v>6</v>
      </c>
      <c r="BG69" s="61">
        <v>6.25</v>
      </c>
      <c r="BH69" s="61">
        <v>3</v>
      </c>
      <c r="BI69" s="61">
        <v>0.25</v>
      </c>
      <c r="BJ69" s="61">
        <v>4</v>
      </c>
      <c r="BK69" s="61">
        <v>0.25</v>
      </c>
      <c r="BL69" s="30">
        <v>1</v>
      </c>
      <c r="BM69" s="20">
        <v>6.25</v>
      </c>
      <c r="BN69" s="26">
        <v>5.1875</v>
      </c>
      <c r="BP69" s="16">
        <v>2.25</v>
      </c>
      <c r="BQ69">
        <v>56.25</v>
      </c>
      <c r="BR69">
        <v>1.0343814566106457</v>
      </c>
      <c r="BS69" s="26">
        <f t="shared" si="3"/>
        <v>3048.7645311290821</v>
      </c>
      <c r="BV69" s="26">
        <v>2.5</v>
      </c>
      <c r="BW69" s="26">
        <v>6.25</v>
      </c>
      <c r="BX69">
        <v>19.1844</v>
      </c>
      <c r="BY69" s="68">
        <v>4.3964620187288652</v>
      </c>
    </row>
    <row r="70" spans="1:77">
      <c r="A70" s="26">
        <v>1.2</v>
      </c>
      <c r="B70" s="26">
        <v>9.0000000000000024E-2</v>
      </c>
      <c r="C70" s="26">
        <v>0.30000000000000004</v>
      </c>
      <c r="D70" s="61">
        <v>9</v>
      </c>
      <c r="E70" s="44">
        <v>56.25</v>
      </c>
      <c r="F70" s="61">
        <v>9</v>
      </c>
      <c r="G70" s="61">
        <v>56.25</v>
      </c>
      <c r="H70" s="61">
        <v>10</v>
      </c>
      <c r="I70" s="61">
        <v>72.25</v>
      </c>
      <c r="J70" s="61">
        <v>8</v>
      </c>
      <c r="K70" s="61">
        <v>42.25</v>
      </c>
      <c r="L70" s="61">
        <v>10</v>
      </c>
      <c r="M70" s="61">
        <v>72.25</v>
      </c>
      <c r="N70" s="61">
        <v>8</v>
      </c>
      <c r="O70" s="61">
        <v>42.25</v>
      </c>
      <c r="P70" s="61">
        <v>7</v>
      </c>
      <c r="Q70" s="61">
        <v>30.25</v>
      </c>
      <c r="R70" s="61">
        <v>8</v>
      </c>
      <c r="S70" s="61">
        <v>42.25</v>
      </c>
      <c r="T70" s="61">
        <v>10</v>
      </c>
      <c r="U70" s="61">
        <v>72.25</v>
      </c>
      <c r="V70" s="61">
        <v>0</v>
      </c>
      <c r="W70" s="61">
        <v>2.25</v>
      </c>
      <c r="X70" s="61">
        <v>3</v>
      </c>
      <c r="Y70" s="61">
        <v>2.25</v>
      </c>
      <c r="Z70" s="61">
        <v>2</v>
      </c>
      <c r="AA70" s="61">
        <v>0.25</v>
      </c>
      <c r="AB70" s="61">
        <v>5</v>
      </c>
      <c r="AC70" s="61">
        <v>12.25</v>
      </c>
      <c r="AD70" s="61">
        <v>2</v>
      </c>
      <c r="AE70" s="61">
        <v>0.25</v>
      </c>
      <c r="AF70" s="61">
        <v>6</v>
      </c>
      <c r="AG70" s="61">
        <v>20.25</v>
      </c>
      <c r="AH70" s="61">
        <v>9</v>
      </c>
      <c r="AI70" s="61">
        <v>56.25</v>
      </c>
      <c r="AJ70" s="61">
        <v>10</v>
      </c>
      <c r="AK70" s="61">
        <v>72.25</v>
      </c>
      <c r="AL70" s="61">
        <v>3</v>
      </c>
      <c r="AM70" s="61">
        <v>2.25</v>
      </c>
      <c r="AN70" s="61">
        <v>1</v>
      </c>
      <c r="AO70" s="61">
        <v>0.25</v>
      </c>
      <c r="AP70" s="61">
        <v>7</v>
      </c>
      <c r="AQ70" s="61">
        <v>30.25</v>
      </c>
      <c r="AR70" s="61">
        <v>2</v>
      </c>
      <c r="AS70" s="61">
        <v>0.25</v>
      </c>
      <c r="AT70" s="61">
        <v>5</v>
      </c>
      <c r="AU70" s="61">
        <v>12.25</v>
      </c>
      <c r="AV70" s="61">
        <v>6</v>
      </c>
      <c r="AW70" s="61">
        <v>20.25</v>
      </c>
      <c r="AX70" s="61">
        <v>0</v>
      </c>
      <c r="AY70" s="61">
        <v>2.25</v>
      </c>
      <c r="AZ70" s="61">
        <v>5</v>
      </c>
      <c r="BA70" s="61">
        <v>12.25</v>
      </c>
      <c r="BB70" s="61">
        <v>7</v>
      </c>
      <c r="BC70" s="61">
        <v>30.25</v>
      </c>
      <c r="BD70" s="61">
        <v>8</v>
      </c>
      <c r="BE70" s="61">
        <v>42.25</v>
      </c>
      <c r="BF70" s="61">
        <v>2</v>
      </c>
      <c r="BG70" s="61">
        <v>0.25</v>
      </c>
      <c r="BH70" s="61">
        <v>1</v>
      </c>
      <c r="BI70" s="61">
        <v>0.25</v>
      </c>
      <c r="BJ70" s="61">
        <v>0</v>
      </c>
      <c r="BK70" s="61">
        <v>2.25</v>
      </c>
      <c r="BL70" s="30">
        <v>2</v>
      </c>
      <c r="BM70" s="20">
        <v>0.25</v>
      </c>
      <c r="BN70" s="26">
        <v>5.1875</v>
      </c>
      <c r="BP70" s="16">
        <v>2.25</v>
      </c>
      <c r="BQ70">
        <v>56.25</v>
      </c>
      <c r="BR70">
        <v>1.8056640625</v>
      </c>
      <c r="BS70" s="26">
        <f t="shared" si="3"/>
        <v>2964.185715675354</v>
      </c>
      <c r="BV70" s="26">
        <v>2.5</v>
      </c>
      <c r="BW70" s="26">
        <v>1.2913223140413224</v>
      </c>
      <c r="BX70">
        <v>1.512900000000001</v>
      </c>
      <c r="BY70" s="68">
        <v>4.4025031887743111</v>
      </c>
    </row>
    <row r="71" spans="1:77">
      <c r="A71" s="26">
        <v>2.5</v>
      </c>
      <c r="B71" s="26">
        <v>4</v>
      </c>
      <c r="C71" s="26">
        <v>2</v>
      </c>
      <c r="D71" s="61">
        <v>4</v>
      </c>
      <c r="E71" s="44">
        <v>0.25</v>
      </c>
      <c r="F71" s="61">
        <v>1</v>
      </c>
      <c r="G71" s="61">
        <v>12.25</v>
      </c>
      <c r="H71" s="61">
        <v>0</v>
      </c>
      <c r="I71" s="61">
        <v>20.25</v>
      </c>
      <c r="J71" s="61">
        <v>5</v>
      </c>
      <c r="K71" s="61">
        <v>0.25</v>
      </c>
      <c r="L71" s="61">
        <v>1</v>
      </c>
      <c r="M71" s="61">
        <v>12.25</v>
      </c>
      <c r="N71" s="61">
        <v>10</v>
      </c>
      <c r="O71" s="61">
        <v>30.25</v>
      </c>
      <c r="P71" s="61">
        <v>8</v>
      </c>
      <c r="Q71" s="61">
        <v>12.25</v>
      </c>
      <c r="R71" s="61">
        <v>8</v>
      </c>
      <c r="S71" s="61">
        <v>12.25</v>
      </c>
      <c r="T71" s="61">
        <v>3</v>
      </c>
      <c r="U71" s="61">
        <v>2.25</v>
      </c>
      <c r="V71" s="61">
        <v>8</v>
      </c>
      <c r="W71" s="61">
        <v>12.25</v>
      </c>
      <c r="X71" s="61">
        <v>8</v>
      </c>
      <c r="Y71" s="61">
        <v>12.25</v>
      </c>
      <c r="Z71" s="61">
        <v>3</v>
      </c>
      <c r="AA71" s="61">
        <v>2.25</v>
      </c>
      <c r="AB71" s="61">
        <v>2</v>
      </c>
      <c r="AC71" s="61">
        <v>6.25</v>
      </c>
      <c r="AD71" s="61">
        <v>7</v>
      </c>
      <c r="AE71" s="61">
        <v>6.25</v>
      </c>
      <c r="AF71" s="61">
        <v>3</v>
      </c>
      <c r="AG71" s="61">
        <v>2.25</v>
      </c>
      <c r="AH71" s="61">
        <v>10</v>
      </c>
      <c r="AI71" s="61">
        <v>30.25</v>
      </c>
      <c r="AJ71" s="61">
        <v>8</v>
      </c>
      <c r="AK71" s="61">
        <v>12.25</v>
      </c>
      <c r="AL71" s="61">
        <v>0</v>
      </c>
      <c r="AM71" s="61">
        <v>20.25</v>
      </c>
      <c r="AN71" s="61">
        <v>10</v>
      </c>
      <c r="AO71" s="61">
        <v>30.25</v>
      </c>
      <c r="AP71" s="61">
        <v>3</v>
      </c>
      <c r="AQ71" s="61">
        <v>2.25</v>
      </c>
      <c r="AR71" s="61">
        <v>4</v>
      </c>
      <c r="AS71" s="61">
        <v>0.25</v>
      </c>
      <c r="AT71" s="61">
        <v>9</v>
      </c>
      <c r="AU71" s="61">
        <v>20.25</v>
      </c>
      <c r="AV71" s="61">
        <v>4</v>
      </c>
      <c r="AW71" s="61">
        <v>0.25</v>
      </c>
      <c r="AX71" s="61">
        <v>9</v>
      </c>
      <c r="AY71" s="61">
        <v>20.25</v>
      </c>
      <c r="AZ71" s="61">
        <v>9</v>
      </c>
      <c r="BA71" s="61">
        <v>20.25</v>
      </c>
      <c r="BB71" s="61">
        <v>8</v>
      </c>
      <c r="BC71" s="61">
        <v>12.25</v>
      </c>
      <c r="BD71" s="61">
        <v>4</v>
      </c>
      <c r="BE71" s="61">
        <v>0.25</v>
      </c>
      <c r="BF71" s="61">
        <v>0</v>
      </c>
      <c r="BG71" s="61">
        <v>20.25</v>
      </c>
      <c r="BH71" s="61">
        <v>1</v>
      </c>
      <c r="BI71" s="61">
        <v>12.25</v>
      </c>
      <c r="BJ71" s="61">
        <v>4</v>
      </c>
      <c r="BK71" s="61">
        <v>0.25</v>
      </c>
      <c r="BL71" s="30">
        <v>10</v>
      </c>
      <c r="BM71" s="20">
        <v>30.25</v>
      </c>
      <c r="BN71" s="26">
        <v>5.15625</v>
      </c>
      <c r="BO71" s="124">
        <v>4</v>
      </c>
      <c r="BP71" s="16">
        <v>2.25</v>
      </c>
      <c r="BQ71">
        <v>56.25</v>
      </c>
      <c r="BR71">
        <v>1.0541108964082713</v>
      </c>
      <c r="BS71" s="26">
        <f t="shared" si="3"/>
        <v>3046.5861739359966</v>
      </c>
      <c r="BV71" s="26">
        <v>3</v>
      </c>
      <c r="BW71" s="26">
        <v>9</v>
      </c>
      <c r="BX71">
        <v>1.625625000000001</v>
      </c>
      <c r="BY71" s="68">
        <v>4.4031174415492087</v>
      </c>
    </row>
    <row r="72" spans="1:77">
      <c r="A72" s="26">
        <v>0</v>
      </c>
      <c r="B72" s="26">
        <v>7.5625</v>
      </c>
      <c r="C72" s="26">
        <v>2.75</v>
      </c>
      <c r="D72" s="61">
        <v>2</v>
      </c>
      <c r="E72" s="44">
        <v>0.5625</v>
      </c>
      <c r="F72" s="61">
        <v>2</v>
      </c>
      <c r="G72" s="61">
        <v>0.5625</v>
      </c>
      <c r="H72" s="61">
        <v>1</v>
      </c>
      <c r="I72" s="61">
        <v>3.0625</v>
      </c>
      <c r="J72" s="61">
        <v>7</v>
      </c>
      <c r="K72" s="61">
        <v>18.0625</v>
      </c>
      <c r="L72" s="61">
        <v>1</v>
      </c>
      <c r="M72" s="61">
        <v>3.0625</v>
      </c>
      <c r="N72" s="61">
        <v>5</v>
      </c>
      <c r="O72" s="61">
        <v>5.0625</v>
      </c>
      <c r="P72" s="61">
        <v>8</v>
      </c>
      <c r="Q72" s="61">
        <v>27.5625</v>
      </c>
      <c r="R72" s="61">
        <v>9</v>
      </c>
      <c r="S72" s="61">
        <v>39.0625</v>
      </c>
      <c r="T72" s="61">
        <v>3</v>
      </c>
      <c r="U72" s="61">
        <v>6.25E-2</v>
      </c>
      <c r="V72" s="61">
        <v>10</v>
      </c>
      <c r="W72" s="61">
        <v>52.5625</v>
      </c>
      <c r="X72" s="61">
        <v>9</v>
      </c>
      <c r="Y72" s="61">
        <v>39.0625</v>
      </c>
      <c r="Z72" s="61">
        <v>10</v>
      </c>
      <c r="AA72" s="61">
        <v>52.5625</v>
      </c>
      <c r="AB72" s="61">
        <v>10</v>
      </c>
      <c r="AC72" s="61">
        <v>52.5625</v>
      </c>
      <c r="AD72" s="61">
        <v>7</v>
      </c>
      <c r="AE72" s="61">
        <v>18.0625</v>
      </c>
      <c r="AF72" s="61">
        <v>6</v>
      </c>
      <c r="AG72" s="61">
        <v>10.5625</v>
      </c>
      <c r="AH72" s="61">
        <v>10</v>
      </c>
      <c r="AI72" s="61">
        <v>52.5625</v>
      </c>
      <c r="AJ72" s="61">
        <v>6</v>
      </c>
      <c r="AK72" s="61">
        <v>10.5625</v>
      </c>
      <c r="AL72" s="61">
        <v>10</v>
      </c>
      <c r="AM72" s="61">
        <v>52.5625</v>
      </c>
      <c r="AN72" s="61">
        <v>6</v>
      </c>
      <c r="AO72" s="61">
        <v>10.5625</v>
      </c>
      <c r="AP72" s="61">
        <v>3</v>
      </c>
      <c r="AQ72" s="61">
        <v>6.25E-2</v>
      </c>
      <c r="AR72" s="61">
        <v>2</v>
      </c>
      <c r="AS72" s="61">
        <v>0.5625</v>
      </c>
      <c r="AT72" s="61">
        <v>4</v>
      </c>
      <c r="AU72" s="61">
        <v>1.5625</v>
      </c>
      <c r="AV72" s="61">
        <v>2</v>
      </c>
      <c r="AW72" s="61">
        <v>0.5625</v>
      </c>
      <c r="AX72" s="61">
        <v>8</v>
      </c>
      <c r="AY72" s="61">
        <v>27.5625</v>
      </c>
      <c r="AZ72" s="61">
        <v>1</v>
      </c>
      <c r="BA72" s="61">
        <v>3.0625</v>
      </c>
      <c r="BB72" s="61">
        <v>8</v>
      </c>
      <c r="BC72" s="61">
        <v>27.5625</v>
      </c>
      <c r="BD72" s="61">
        <v>4</v>
      </c>
      <c r="BE72" s="61">
        <v>1.5625</v>
      </c>
      <c r="BF72" s="61">
        <v>2</v>
      </c>
      <c r="BG72" s="61">
        <v>0.5625</v>
      </c>
      <c r="BH72" s="61">
        <v>1</v>
      </c>
      <c r="BI72" s="61">
        <v>3.0625</v>
      </c>
      <c r="BJ72" s="61">
        <v>4</v>
      </c>
      <c r="BK72" s="61">
        <v>1.5625</v>
      </c>
      <c r="BL72" s="30">
        <v>3</v>
      </c>
      <c r="BM72" s="20">
        <v>6.25E-2</v>
      </c>
      <c r="BN72" s="26">
        <v>5.15625</v>
      </c>
      <c r="BP72" s="16">
        <v>2.25</v>
      </c>
      <c r="BQ72">
        <v>56.25</v>
      </c>
      <c r="BR72">
        <v>1.4494892659278511</v>
      </c>
      <c r="BS72" s="26">
        <f t="shared" si="3"/>
        <v>3003.0959767151567</v>
      </c>
      <c r="BV72" s="26">
        <v>2.5</v>
      </c>
      <c r="BW72" s="26">
        <v>1.1479591836765306</v>
      </c>
      <c r="BX72">
        <v>2.1707111111012898</v>
      </c>
      <c r="BY72" s="68">
        <v>4.4954734818139732</v>
      </c>
    </row>
    <row r="73" spans="1:77">
      <c r="A73" s="26">
        <v>1.25</v>
      </c>
      <c r="B73" s="26">
        <v>1.5625</v>
      </c>
      <c r="C73" s="26">
        <v>1.25</v>
      </c>
      <c r="D73" s="61">
        <v>9</v>
      </c>
      <c r="E73" s="44">
        <v>42.25</v>
      </c>
      <c r="F73" s="61">
        <v>5</v>
      </c>
      <c r="G73" s="61">
        <v>6.25</v>
      </c>
      <c r="H73" s="61">
        <v>5</v>
      </c>
      <c r="I73" s="61">
        <v>6.25</v>
      </c>
      <c r="J73" s="61">
        <v>2</v>
      </c>
      <c r="K73" s="61">
        <v>0.25</v>
      </c>
      <c r="L73" s="61">
        <v>7</v>
      </c>
      <c r="M73" s="61">
        <v>20.25</v>
      </c>
      <c r="N73" s="61">
        <v>4</v>
      </c>
      <c r="O73" s="61">
        <v>2.25</v>
      </c>
      <c r="P73" s="61">
        <v>4</v>
      </c>
      <c r="Q73" s="61">
        <v>2.25</v>
      </c>
      <c r="R73" s="61">
        <v>1</v>
      </c>
      <c r="S73" s="61">
        <v>2.25</v>
      </c>
      <c r="T73" s="61">
        <v>3</v>
      </c>
      <c r="U73" s="61">
        <v>0.25</v>
      </c>
      <c r="V73" s="61">
        <v>4</v>
      </c>
      <c r="W73" s="61">
        <v>2.25</v>
      </c>
      <c r="X73" s="61">
        <v>9</v>
      </c>
      <c r="Y73" s="61">
        <v>42.25</v>
      </c>
      <c r="Z73" s="61">
        <v>1</v>
      </c>
      <c r="AA73" s="61">
        <v>2.25</v>
      </c>
      <c r="AB73" s="61">
        <v>3</v>
      </c>
      <c r="AC73" s="61">
        <v>0.25</v>
      </c>
      <c r="AD73" s="61">
        <v>4</v>
      </c>
      <c r="AE73" s="61">
        <v>2.25</v>
      </c>
      <c r="AF73" s="61">
        <v>10</v>
      </c>
      <c r="AG73" s="61">
        <v>56.25</v>
      </c>
      <c r="AH73" s="61">
        <v>5</v>
      </c>
      <c r="AI73" s="61">
        <v>6.25</v>
      </c>
      <c r="AJ73" s="61">
        <v>9</v>
      </c>
      <c r="AK73" s="61">
        <v>42.25</v>
      </c>
      <c r="AL73" s="61">
        <v>9</v>
      </c>
      <c r="AM73" s="61">
        <v>42.25</v>
      </c>
      <c r="AN73" s="61">
        <v>1</v>
      </c>
      <c r="AO73" s="61">
        <v>2.25</v>
      </c>
      <c r="AP73" s="61">
        <v>2</v>
      </c>
      <c r="AQ73" s="61">
        <v>0.25</v>
      </c>
      <c r="AR73" s="61">
        <v>7</v>
      </c>
      <c r="AS73" s="61">
        <v>20.25</v>
      </c>
      <c r="AT73" s="61">
        <v>8</v>
      </c>
      <c r="AU73" s="61">
        <v>30.25</v>
      </c>
      <c r="AV73" s="61">
        <v>5</v>
      </c>
      <c r="AW73" s="61">
        <v>6.25</v>
      </c>
      <c r="AX73" s="61">
        <v>8</v>
      </c>
      <c r="AY73" s="61">
        <v>30.25</v>
      </c>
      <c r="AZ73" s="61">
        <v>9</v>
      </c>
      <c r="BA73" s="61">
        <v>42.25</v>
      </c>
      <c r="BB73" s="61">
        <v>4</v>
      </c>
      <c r="BC73" s="61">
        <v>2.25</v>
      </c>
      <c r="BD73" s="61">
        <v>3</v>
      </c>
      <c r="BE73" s="61">
        <v>0.25</v>
      </c>
      <c r="BF73" s="61">
        <v>1</v>
      </c>
      <c r="BG73" s="61">
        <v>2.25</v>
      </c>
      <c r="BH73" s="61">
        <v>6</v>
      </c>
      <c r="BI73" s="61">
        <v>12.25</v>
      </c>
      <c r="BJ73" s="61">
        <v>9</v>
      </c>
      <c r="BK73" s="61">
        <v>42.25</v>
      </c>
      <c r="BL73" s="30">
        <v>2</v>
      </c>
      <c r="BM73" s="20">
        <v>0.25</v>
      </c>
      <c r="BN73" s="26">
        <v>5.15625</v>
      </c>
      <c r="BO73" s="122"/>
      <c r="BP73" s="16">
        <v>2.3391003460333559</v>
      </c>
      <c r="BQ73">
        <v>0.27039999999999953</v>
      </c>
      <c r="BR73">
        <v>1.8605917205285798</v>
      </c>
      <c r="BS73" s="26">
        <f t="shared" si="3"/>
        <v>2.5287097080376464</v>
      </c>
      <c r="BV73" s="26">
        <v>2.75</v>
      </c>
      <c r="BW73" s="26">
        <v>0.12250000000000007</v>
      </c>
      <c r="BX73">
        <v>39.0625</v>
      </c>
      <c r="BY73" s="68">
        <v>4.515625</v>
      </c>
    </row>
    <row r="74" spans="1:77">
      <c r="A74" s="26">
        <v>1.875</v>
      </c>
      <c r="B74" s="26">
        <v>11.390625</v>
      </c>
      <c r="C74" s="26">
        <v>3.375</v>
      </c>
      <c r="D74" s="61">
        <v>0</v>
      </c>
      <c r="E74" s="44">
        <v>27.5625</v>
      </c>
      <c r="F74" s="61">
        <v>4</v>
      </c>
      <c r="G74" s="61">
        <v>1.5625</v>
      </c>
      <c r="H74" s="61">
        <v>0</v>
      </c>
      <c r="I74" s="61">
        <v>27.5625</v>
      </c>
      <c r="J74" s="61">
        <v>8</v>
      </c>
      <c r="K74" s="61">
        <v>7.5625</v>
      </c>
      <c r="L74" s="61">
        <v>6</v>
      </c>
      <c r="M74" s="61">
        <v>0.5625</v>
      </c>
      <c r="N74" s="61">
        <v>4</v>
      </c>
      <c r="O74" s="61">
        <v>1.5625</v>
      </c>
      <c r="P74" s="61">
        <v>8</v>
      </c>
      <c r="Q74" s="61">
        <v>7.5625</v>
      </c>
      <c r="R74" s="61">
        <v>10</v>
      </c>
      <c r="S74" s="61">
        <v>22.5625</v>
      </c>
      <c r="T74" s="61">
        <v>0</v>
      </c>
      <c r="U74" s="61">
        <v>27.5625</v>
      </c>
      <c r="V74" s="61">
        <v>0</v>
      </c>
      <c r="W74" s="61">
        <v>27.5625</v>
      </c>
      <c r="X74" s="61">
        <v>9</v>
      </c>
      <c r="Y74" s="61">
        <v>14.0625</v>
      </c>
      <c r="Z74" s="61">
        <v>4</v>
      </c>
      <c r="AA74" s="61">
        <v>1.5625</v>
      </c>
      <c r="AB74" s="61">
        <v>4</v>
      </c>
      <c r="AC74" s="61">
        <v>1.5625</v>
      </c>
      <c r="AD74" s="61">
        <v>10</v>
      </c>
      <c r="AE74" s="61">
        <v>22.5625</v>
      </c>
      <c r="AF74" s="61">
        <v>3</v>
      </c>
      <c r="AG74" s="61">
        <v>5.0625</v>
      </c>
      <c r="AH74" s="61">
        <v>8</v>
      </c>
      <c r="AI74" s="61">
        <v>7.5625</v>
      </c>
      <c r="AJ74" s="61">
        <v>10</v>
      </c>
      <c r="AK74" s="61">
        <v>22.5625</v>
      </c>
      <c r="AL74" s="61">
        <v>6</v>
      </c>
      <c r="AM74" s="61">
        <v>0.5625</v>
      </c>
      <c r="AN74" s="61">
        <v>0</v>
      </c>
      <c r="AO74" s="61">
        <v>27.5625</v>
      </c>
      <c r="AP74" s="61">
        <v>4</v>
      </c>
      <c r="AQ74" s="61">
        <v>1.5625</v>
      </c>
      <c r="AR74" s="61">
        <v>5</v>
      </c>
      <c r="AS74" s="61">
        <v>6.25E-2</v>
      </c>
      <c r="AT74" s="61">
        <v>0</v>
      </c>
      <c r="AU74" s="61">
        <v>27.5625</v>
      </c>
      <c r="AV74" s="61">
        <v>1</v>
      </c>
      <c r="AW74" s="61">
        <v>18.0625</v>
      </c>
      <c r="AX74" s="61">
        <v>8</v>
      </c>
      <c r="AY74" s="61">
        <v>7.5625</v>
      </c>
      <c r="AZ74" s="61">
        <v>7</v>
      </c>
      <c r="BA74" s="61">
        <v>3.0625</v>
      </c>
      <c r="BB74" s="61">
        <v>7</v>
      </c>
      <c r="BC74" s="61">
        <v>3.0625</v>
      </c>
      <c r="BD74" s="61">
        <v>6</v>
      </c>
      <c r="BE74" s="61">
        <v>0.5625</v>
      </c>
      <c r="BF74" s="61">
        <v>0</v>
      </c>
      <c r="BG74" s="61">
        <v>27.5625</v>
      </c>
      <c r="BH74" s="61">
        <v>9</v>
      </c>
      <c r="BI74" s="61">
        <v>14.0625</v>
      </c>
      <c r="BJ74" s="61">
        <v>7</v>
      </c>
      <c r="BK74" s="61">
        <v>3.0625</v>
      </c>
      <c r="BL74" s="30">
        <v>7</v>
      </c>
      <c r="BM74" s="20">
        <v>3.0625</v>
      </c>
      <c r="BN74" s="26">
        <v>5.125</v>
      </c>
      <c r="BO74" s="124">
        <v>4</v>
      </c>
      <c r="BP74" s="16">
        <v>2.3584183673337757</v>
      </c>
      <c r="BQ74">
        <v>17.056899999999999</v>
      </c>
      <c r="BR74">
        <v>1.619834710750744</v>
      </c>
      <c r="BS74" s="26">
        <f t="shared" si="3"/>
        <v>238.30298474454418</v>
      </c>
      <c r="BV74" s="26">
        <v>2.5</v>
      </c>
      <c r="BW74" s="26">
        <v>1.5625</v>
      </c>
      <c r="BX74">
        <v>42.25</v>
      </c>
      <c r="BY74" s="68">
        <v>4.5469290657419368</v>
      </c>
    </row>
    <row r="75" spans="1:77">
      <c r="A75" s="26">
        <v>4.2857142857100001</v>
      </c>
      <c r="B75" s="26">
        <v>3.1887755101887758</v>
      </c>
      <c r="C75" s="26">
        <v>1.7857142857100001</v>
      </c>
      <c r="D75" s="61">
        <v>9</v>
      </c>
      <c r="E75" s="44">
        <v>42.25</v>
      </c>
      <c r="F75" s="61">
        <v>2</v>
      </c>
      <c r="G75" s="61">
        <v>0.25</v>
      </c>
      <c r="H75" s="61">
        <v>9</v>
      </c>
      <c r="I75" s="61">
        <v>42.25</v>
      </c>
      <c r="J75" s="61">
        <v>7</v>
      </c>
      <c r="K75" s="61">
        <v>20.25</v>
      </c>
      <c r="L75" s="61">
        <v>1</v>
      </c>
      <c r="M75" s="61">
        <v>2.25</v>
      </c>
      <c r="N75" s="61">
        <v>2</v>
      </c>
      <c r="O75" s="61">
        <v>0.25</v>
      </c>
      <c r="P75" s="61">
        <v>4</v>
      </c>
      <c r="Q75" s="61">
        <v>2.25</v>
      </c>
      <c r="R75" s="61">
        <v>7</v>
      </c>
      <c r="S75" s="61">
        <v>20.25</v>
      </c>
      <c r="T75" s="61">
        <v>6</v>
      </c>
      <c r="U75" s="61">
        <v>12.25</v>
      </c>
      <c r="V75" s="61">
        <v>9</v>
      </c>
      <c r="W75" s="61">
        <v>42.25</v>
      </c>
      <c r="X75" s="61">
        <v>8</v>
      </c>
      <c r="Y75" s="61">
        <v>30.25</v>
      </c>
      <c r="Z75" s="61">
        <v>7</v>
      </c>
      <c r="AA75" s="61">
        <v>20.25</v>
      </c>
      <c r="AB75" s="61">
        <v>0</v>
      </c>
      <c r="AC75" s="61">
        <v>6.25</v>
      </c>
      <c r="AD75" s="61">
        <v>4</v>
      </c>
      <c r="AE75" s="61">
        <v>2.25</v>
      </c>
      <c r="AF75" s="61">
        <v>5</v>
      </c>
      <c r="AG75" s="61">
        <v>6.25</v>
      </c>
      <c r="AH75" s="61">
        <v>0</v>
      </c>
      <c r="AI75" s="61">
        <v>6.25</v>
      </c>
      <c r="AJ75" s="61">
        <v>7</v>
      </c>
      <c r="AK75" s="61">
        <v>20.25</v>
      </c>
      <c r="AL75" s="61">
        <v>4</v>
      </c>
      <c r="AM75" s="61">
        <v>2.25</v>
      </c>
      <c r="AN75" s="61">
        <v>7</v>
      </c>
      <c r="AO75" s="61">
        <v>20.25</v>
      </c>
      <c r="AP75" s="61">
        <v>0</v>
      </c>
      <c r="AQ75" s="61">
        <v>6.25</v>
      </c>
      <c r="AR75" s="61">
        <v>3</v>
      </c>
      <c r="AS75" s="61">
        <v>0.25</v>
      </c>
      <c r="AT75" s="61">
        <v>2</v>
      </c>
      <c r="AU75" s="61">
        <v>0.25</v>
      </c>
      <c r="AV75" s="61">
        <v>8</v>
      </c>
      <c r="AW75" s="61">
        <v>30.25</v>
      </c>
      <c r="AX75" s="61">
        <v>7</v>
      </c>
      <c r="AY75" s="61">
        <v>20.25</v>
      </c>
      <c r="AZ75" s="61">
        <v>10</v>
      </c>
      <c r="BA75" s="61">
        <v>56.25</v>
      </c>
      <c r="BB75" s="61">
        <v>10</v>
      </c>
      <c r="BC75" s="61">
        <v>56.25</v>
      </c>
      <c r="BD75" s="61">
        <v>0</v>
      </c>
      <c r="BE75" s="61">
        <v>6.25</v>
      </c>
      <c r="BF75" s="61">
        <v>5</v>
      </c>
      <c r="BG75" s="61">
        <v>6.25</v>
      </c>
      <c r="BH75" s="61">
        <v>5</v>
      </c>
      <c r="BI75" s="61">
        <v>6.25</v>
      </c>
      <c r="BJ75" s="61">
        <v>6</v>
      </c>
      <c r="BK75" s="61">
        <v>12.25</v>
      </c>
      <c r="BL75" s="30">
        <v>5</v>
      </c>
      <c r="BM75" s="20">
        <v>6.25</v>
      </c>
      <c r="BN75" s="26">
        <v>5.125</v>
      </c>
      <c r="BP75" s="16">
        <v>2.5069444444338895</v>
      </c>
      <c r="BQ75">
        <v>12.8164</v>
      </c>
      <c r="BR75">
        <v>0.38092041015625</v>
      </c>
      <c r="BS75" s="26">
        <f t="shared" si="3"/>
        <v>154.64115262942047</v>
      </c>
      <c r="BV75" s="26">
        <v>2.25</v>
      </c>
      <c r="BW75" s="26">
        <v>2.25</v>
      </c>
      <c r="BX75">
        <v>0.51839999999999964</v>
      </c>
      <c r="BY75" s="68">
        <v>4.6309352172240352</v>
      </c>
    </row>
    <row r="76" spans="1:77">
      <c r="A76" s="26">
        <v>1.42857142857</v>
      </c>
      <c r="B76" s="26">
        <v>0.6747448979615307</v>
      </c>
      <c r="C76" s="26">
        <v>0.82142857143000003</v>
      </c>
      <c r="D76" s="61">
        <v>5</v>
      </c>
      <c r="E76" s="44">
        <v>7.5625</v>
      </c>
      <c r="F76" s="61">
        <v>3</v>
      </c>
      <c r="G76" s="61">
        <v>0.5625</v>
      </c>
      <c r="H76" s="61">
        <v>7</v>
      </c>
      <c r="I76" s="61">
        <v>22.5625</v>
      </c>
      <c r="J76" s="61">
        <v>10</v>
      </c>
      <c r="K76" s="61">
        <v>60.0625</v>
      </c>
      <c r="L76" s="61">
        <v>2</v>
      </c>
      <c r="M76" s="61">
        <v>6.25E-2</v>
      </c>
      <c r="N76" s="61">
        <v>0</v>
      </c>
      <c r="O76" s="61">
        <v>5.0625</v>
      </c>
      <c r="P76" s="61">
        <v>4</v>
      </c>
      <c r="Q76" s="61">
        <v>3.0625</v>
      </c>
      <c r="R76" s="61">
        <v>2</v>
      </c>
      <c r="S76" s="61">
        <v>6.25E-2</v>
      </c>
      <c r="T76" s="61">
        <v>0</v>
      </c>
      <c r="U76" s="61">
        <v>5.0625</v>
      </c>
      <c r="V76" s="61">
        <v>3</v>
      </c>
      <c r="W76" s="61">
        <v>0.5625</v>
      </c>
      <c r="X76" s="61">
        <v>2</v>
      </c>
      <c r="Y76" s="61">
        <v>6.25E-2</v>
      </c>
      <c r="Z76" s="61">
        <v>6</v>
      </c>
      <c r="AA76" s="61">
        <v>14.0625</v>
      </c>
      <c r="AB76" s="61">
        <v>2</v>
      </c>
      <c r="AC76" s="61">
        <v>6.25E-2</v>
      </c>
      <c r="AD76" s="61">
        <v>4</v>
      </c>
      <c r="AE76" s="61">
        <v>3.0625</v>
      </c>
      <c r="AF76" s="61">
        <v>5</v>
      </c>
      <c r="AG76" s="61">
        <v>7.5625</v>
      </c>
      <c r="AH76" s="61">
        <v>8</v>
      </c>
      <c r="AI76" s="61">
        <v>33.0625</v>
      </c>
      <c r="AJ76" s="61">
        <v>9</v>
      </c>
      <c r="AK76" s="61">
        <v>45.5625</v>
      </c>
      <c r="AL76" s="61">
        <v>9</v>
      </c>
      <c r="AM76" s="61">
        <v>45.5625</v>
      </c>
      <c r="AN76" s="61">
        <v>2</v>
      </c>
      <c r="AO76" s="61">
        <v>6.25E-2</v>
      </c>
      <c r="AP76" s="61">
        <v>2</v>
      </c>
      <c r="AQ76" s="61">
        <v>6.25E-2</v>
      </c>
      <c r="AR76" s="61">
        <v>3</v>
      </c>
      <c r="AS76" s="61">
        <v>0.5625</v>
      </c>
      <c r="AT76" s="61">
        <v>10</v>
      </c>
      <c r="AU76" s="61">
        <v>60.0625</v>
      </c>
      <c r="AV76" s="61">
        <v>3</v>
      </c>
      <c r="AW76" s="61">
        <v>0.5625</v>
      </c>
      <c r="AX76" s="61">
        <v>7</v>
      </c>
      <c r="AY76" s="61">
        <v>22.5625</v>
      </c>
      <c r="AZ76" s="61">
        <v>7</v>
      </c>
      <c r="BA76" s="61">
        <v>22.5625</v>
      </c>
      <c r="BB76" s="61">
        <v>5</v>
      </c>
      <c r="BC76" s="61">
        <v>7.5625</v>
      </c>
      <c r="BD76" s="61">
        <v>6</v>
      </c>
      <c r="BE76" s="61">
        <v>14.0625</v>
      </c>
      <c r="BF76" s="61">
        <v>5</v>
      </c>
      <c r="BG76" s="61">
        <v>7.5625</v>
      </c>
      <c r="BH76" s="61">
        <v>10</v>
      </c>
      <c r="BI76" s="61">
        <v>60.0625</v>
      </c>
      <c r="BJ76" s="61">
        <v>8</v>
      </c>
      <c r="BK76" s="61">
        <v>33.0625</v>
      </c>
      <c r="BL76" s="30">
        <v>5</v>
      </c>
      <c r="BM76" s="20">
        <v>7.5625</v>
      </c>
      <c r="BN76" s="26">
        <v>5.125</v>
      </c>
      <c r="BP76" s="16">
        <v>2.5477071005794381</v>
      </c>
      <c r="BQ76">
        <v>0.23040000000000041</v>
      </c>
      <c r="BR76">
        <v>5.2551468829732482</v>
      </c>
      <c r="BS76" s="26">
        <f t="shared" si="3"/>
        <v>25.248081237949368</v>
      </c>
      <c r="BV76" s="26">
        <v>2.75</v>
      </c>
      <c r="BW76" s="26">
        <v>1.1736111111038887</v>
      </c>
      <c r="BX76">
        <v>17.056899999999999</v>
      </c>
      <c r="BY76" s="68">
        <v>4.9254683606287344</v>
      </c>
    </row>
    <row r="77" spans="1:77">
      <c r="A77" s="26">
        <v>0</v>
      </c>
      <c r="B77" s="26">
        <v>0.5625</v>
      </c>
      <c r="C77" s="26">
        <v>0.75</v>
      </c>
      <c r="D77" s="61">
        <v>4</v>
      </c>
      <c r="E77" s="44">
        <v>10.5625</v>
      </c>
      <c r="F77" s="61">
        <v>4</v>
      </c>
      <c r="G77" s="61">
        <v>10.5625</v>
      </c>
      <c r="H77" s="61">
        <v>10</v>
      </c>
      <c r="I77" s="61">
        <v>85.5625</v>
      </c>
      <c r="J77" s="61">
        <v>1</v>
      </c>
      <c r="K77" s="61">
        <v>6.25E-2</v>
      </c>
      <c r="L77" s="61">
        <v>6</v>
      </c>
      <c r="M77" s="61">
        <v>27.5625</v>
      </c>
      <c r="N77" s="61">
        <v>8</v>
      </c>
      <c r="O77" s="61">
        <v>52.5625</v>
      </c>
      <c r="P77" s="61">
        <v>3</v>
      </c>
      <c r="Q77" s="61">
        <v>5.0625</v>
      </c>
      <c r="R77" s="61">
        <v>10</v>
      </c>
      <c r="S77" s="61">
        <v>85.5625</v>
      </c>
      <c r="T77" s="61">
        <v>1</v>
      </c>
      <c r="U77" s="61">
        <v>6.25E-2</v>
      </c>
      <c r="V77" s="61">
        <v>2</v>
      </c>
      <c r="W77" s="61">
        <v>1.5625</v>
      </c>
      <c r="X77" s="61">
        <v>0</v>
      </c>
      <c r="Y77" s="61">
        <v>0.5625</v>
      </c>
      <c r="Z77" s="61">
        <v>9</v>
      </c>
      <c r="AA77" s="61">
        <v>68.0625</v>
      </c>
      <c r="AB77" s="61">
        <v>6</v>
      </c>
      <c r="AC77" s="61">
        <v>27.5625</v>
      </c>
      <c r="AD77" s="61">
        <v>2</v>
      </c>
      <c r="AE77" s="61">
        <v>1.5625</v>
      </c>
      <c r="AF77" s="61">
        <v>4</v>
      </c>
      <c r="AG77" s="61">
        <v>10.5625</v>
      </c>
      <c r="AH77" s="61">
        <v>0</v>
      </c>
      <c r="AI77" s="61">
        <v>0.5625</v>
      </c>
      <c r="AJ77" s="61">
        <v>0</v>
      </c>
      <c r="AK77" s="61">
        <v>0.5625</v>
      </c>
      <c r="AL77" s="61">
        <v>3</v>
      </c>
      <c r="AM77" s="61">
        <v>5.0625</v>
      </c>
      <c r="AN77" s="61">
        <v>5</v>
      </c>
      <c r="AO77" s="61">
        <v>18.0625</v>
      </c>
      <c r="AP77" s="61">
        <v>0</v>
      </c>
      <c r="AQ77" s="61">
        <v>0.5625</v>
      </c>
      <c r="AR77" s="61">
        <v>7</v>
      </c>
      <c r="AS77" s="61">
        <v>39.0625</v>
      </c>
      <c r="AT77" s="61">
        <v>8</v>
      </c>
      <c r="AU77" s="61">
        <v>52.5625</v>
      </c>
      <c r="AV77" s="61">
        <v>8</v>
      </c>
      <c r="AW77" s="61">
        <v>52.5625</v>
      </c>
      <c r="AX77" s="61">
        <v>4</v>
      </c>
      <c r="AY77" s="61">
        <v>10.5625</v>
      </c>
      <c r="AZ77" s="61">
        <v>8</v>
      </c>
      <c r="BA77" s="61">
        <v>52.5625</v>
      </c>
      <c r="BB77" s="61">
        <v>10</v>
      </c>
      <c r="BC77" s="61">
        <v>85.5625</v>
      </c>
      <c r="BD77" s="61">
        <v>6</v>
      </c>
      <c r="BE77" s="61">
        <v>27.5625</v>
      </c>
      <c r="BF77" s="61">
        <v>10</v>
      </c>
      <c r="BG77" s="61">
        <v>85.5625</v>
      </c>
      <c r="BH77" s="61">
        <v>9</v>
      </c>
      <c r="BI77" s="61">
        <v>68.0625</v>
      </c>
      <c r="BJ77" s="61">
        <v>2</v>
      </c>
      <c r="BK77" s="61">
        <v>1.5625</v>
      </c>
      <c r="BL77" s="30">
        <v>5</v>
      </c>
      <c r="BM77" s="20">
        <v>18.0625</v>
      </c>
      <c r="BN77" s="26">
        <v>5.125</v>
      </c>
      <c r="BP77" s="16">
        <v>2.5829081632561222</v>
      </c>
      <c r="BQ77">
        <v>12.040900000000004</v>
      </c>
      <c r="BR77">
        <v>10.884590835797804</v>
      </c>
      <c r="BS77" s="26">
        <f t="shared" si="3"/>
        <v>1.3370508832179915</v>
      </c>
      <c r="BV77" s="26">
        <v>2.5</v>
      </c>
      <c r="BW77" s="26">
        <v>1.5625</v>
      </c>
      <c r="BX77">
        <v>42.25</v>
      </c>
      <c r="BY77" s="68">
        <v>5.1837531887768113</v>
      </c>
    </row>
    <row r="78" spans="1:77">
      <c r="A78" s="26">
        <v>1.2</v>
      </c>
      <c r="B78" s="26">
        <v>3.24</v>
      </c>
      <c r="C78" s="26">
        <v>1.8</v>
      </c>
      <c r="D78" s="61">
        <v>0</v>
      </c>
      <c r="E78" s="44">
        <v>9</v>
      </c>
      <c r="F78" s="61">
        <v>3</v>
      </c>
      <c r="G78" s="61">
        <v>0</v>
      </c>
      <c r="H78" s="61">
        <v>8</v>
      </c>
      <c r="I78" s="61">
        <v>25</v>
      </c>
      <c r="J78" s="61">
        <v>10</v>
      </c>
      <c r="K78" s="61">
        <v>49</v>
      </c>
      <c r="L78" s="61">
        <v>0</v>
      </c>
      <c r="M78" s="61">
        <v>9</v>
      </c>
      <c r="N78" s="61">
        <v>10</v>
      </c>
      <c r="O78" s="61">
        <v>49</v>
      </c>
      <c r="P78" s="61">
        <v>5</v>
      </c>
      <c r="Q78" s="61">
        <v>4</v>
      </c>
      <c r="R78" s="61">
        <v>8</v>
      </c>
      <c r="S78" s="61">
        <v>25</v>
      </c>
      <c r="T78" s="61">
        <v>9</v>
      </c>
      <c r="U78" s="61">
        <v>36</v>
      </c>
      <c r="V78" s="61">
        <v>7</v>
      </c>
      <c r="W78" s="61">
        <v>16</v>
      </c>
      <c r="X78" s="61">
        <v>7</v>
      </c>
      <c r="Y78" s="61">
        <v>16</v>
      </c>
      <c r="Z78" s="61">
        <v>3</v>
      </c>
      <c r="AA78" s="61">
        <v>0</v>
      </c>
      <c r="AB78" s="61">
        <v>2</v>
      </c>
      <c r="AC78" s="61">
        <v>1</v>
      </c>
      <c r="AD78" s="61">
        <v>8</v>
      </c>
      <c r="AE78" s="61">
        <v>25</v>
      </c>
      <c r="AF78" s="61">
        <v>3</v>
      </c>
      <c r="AG78" s="61">
        <v>0</v>
      </c>
      <c r="AH78" s="61">
        <v>3</v>
      </c>
      <c r="AI78" s="61">
        <v>0</v>
      </c>
      <c r="AJ78" s="61">
        <v>6</v>
      </c>
      <c r="AK78" s="61">
        <v>9</v>
      </c>
      <c r="AL78" s="61">
        <v>8</v>
      </c>
      <c r="AM78" s="61">
        <v>25</v>
      </c>
      <c r="AN78" s="61">
        <v>0</v>
      </c>
      <c r="AO78" s="61">
        <v>9</v>
      </c>
      <c r="AP78" s="61">
        <v>1</v>
      </c>
      <c r="AQ78" s="61">
        <v>4</v>
      </c>
      <c r="AR78" s="61">
        <v>5</v>
      </c>
      <c r="AS78" s="61">
        <v>4</v>
      </c>
      <c r="AT78" s="61">
        <v>3</v>
      </c>
      <c r="AU78" s="61">
        <v>0</v>
      </c>
      <c r="AV78" s="61">
        <v>3</v>
      </c>
      <c r="AW78" s="61">
        <v>0</v>
      </c>
      <c r="AX78" s="61">
        <v>2</v>
      </c>
      <c r="AY78" s="61">
        <v>1</v>
      </c>
      <c r="AZ78" s="61">
        <v>6</v>
      </c>
      <c r="BA78" s="61">
        <v>9</v>
      </c>
      <c r="BB78" s="61">
        <v>3</v>
      </c>
      <c r="BC78" s="61">
        <v>0</v>
      </c>
      <c r="BD78" s="61">
        <v>3</v>
      </c>
      <c r="BE78" s="61">
        <v>0</v>
      </c>
      <c r="BF78" s="61">
        <v>8</v>
      </c>
      <c r="BG78" s="61">
        <v>25</v>
      </c>
      <c r="BH78" s="61">
        <v>10</v>
      </c>
      <c r="BI78" s="61">
        <v>49</v>
      </c>
      <c r="BJ78" s="61">
        <v>0</v>
      </c>
      <c r="BK78" s="61">
        <v>9</v>
      </c>
      <c r="BL78" s="30">
        <v>9</v>
      </c>
      <c r="BM78" s="20">
        <v>36</v>
      </c>
      <c r="BN78" s="26">
        <v>5.09375</v>
      </c>
      <c r="BP78" s="16">
        <v>2.8639053254515976</v>
      </c>
      <c r="BQ78">
        <v>8.2943999999999996</v>
      </c>
      <c r="BR78">
        <v>10.734245152356642</v>
      </c>
      <c r="BS78" s="26">
        <f t="shared" si="3"/>
        <v>5.9528443674782103</v>
      </c>
      <c r="BV78" s="26">
        <v>2.5</v>
      </c>
      <c r="BW78" s="26">
        <v>3.1887755101887758</v>
      </c>
      <c r="BX78">
        <v>42.25</v>
      </c>
      <c r="BY78" s="68">
        <v>5.1957179930801205</v>
      </c>
    </row>
    <row r="79" spans="1:77">
      <c r="A79" s="26">
        <v>3</v>
      </c>
      <c r="B79" s="26">
        <v>33.0625</v>
      </c>
      <c r="C79" s="26">
        <v>5.75</v>
      </c>
      <c r="D79" s="61">
        <v>4</v>
      </c>
      <c r="E79" s="44">
        <v>22.5625</v>
      </c>
      <c r="F79" s="61">
        <v>4</v>
      </c>
      <c r="G79" s="61">
        <v>22.5625</v>
      </c>
      <c r="H79" s="61">
        <v>2</v>
      </c>
      <c r="I79" s="61">
        <v>45.5625</v>
      </c>
      <c r="J79" s="61">
        <v>3</v>
      </c>
      <c r="K79" s="61">
        <v>33.0625</v>
      </c>
      <c r="L79" s="61">
        <v>3</v>
      </c>
      <c r="M79" s="61">
        <v>33.0625</v>
      </c>
      <c r="N79" s="61">
        <v>2</v>
      </c>
      <c r="O79" s="61">
        <v>45.5625</v>
      </c>
      <c r="P79" s="61">
        <v>9</v>
      </c>
      <c r="Q79" s="61">
        <v>6.25E-2</v>
      </c>
      <c r="R79" s="61">
        <v>5</v>
      </c>
      <c r="S79" s="61">
        <v>14.0625</v>
      </c>
      <c r="T79" s="61">
        <v>4</v>
      </c>
      <c r="U79" s="61">
        <v>22.5625</v>
      </c>
      <c r="V79" s="61">
        <v>9</v>
      </c>
      <c r="W79" s="61">
        <v>6.25E-2</v>
      </c>
      <c r="X79" s="61">
        <v>6</v>
      </c>
      <c r="Y79" s="61">
        <v>7.5625</v>
      </c>
      <c r="Z79" s="61">
        <v>7</v>
      </c>
      <c r="AA79" s="61">
        <v>3.0625</v>
      </c>
      <c r="AB79" s="61">
        <v>5</v>
      </c>
      <c r="AC79" s="61">
        <v>14.0625</v>
      </c>
      <c r="AD79" s="61">
        <v>2</v>
      </c>
      <c r="AE79" s="61">
        <v>45.5625</v>
      </c>
      <c r="AF79" s="61">
        <v>4</v>
      </c>
      <c r="AG79" s="61">
        <v>22.5625</v>
      </c>
      <c r="AH79" s="61">
        <v>1</v>
      </c>
      <c r="AI79" s="61">
        <v>60.0625</v>
      </c>
      <c r="AJ79" s="61">
        <v>5</v>
      </c>
      <c r="AK79" s="61">
        <v>14.0625</v>
      </c>
      <c r="AL79" s="61">
        <v>8</v>
      </c>
      <c r="AM79" s="61">
        <v>0.5625</v>
      </c>
      <c r="AN79" s="61">
        <v>8</v>
      </c>
      <c r="AO79" s="61">
        <v>0.5625</v>
      </c>
      <c r="AP79" s="61">
        <v>7</v>
      </c>
      <c r="AQ79" s="61">
        <v>3.0625</v>
      </c>
      <c r="AR79" s="61">
        <v>3</v>
      </c>
      <c r="AS79" s="61">
        <v>33.0625</v>
      </c>
      <c r="AT79" s="61">
        <v>1</v>
      </c>
      <c r="AU79" s="61">
        <v>60.0625</v>
      </c>
      <c r="AV79" s="61">
        <v>7</v>
      </c>
      <c r="AW79" s="61">
        <v>3.0625</v>
      </c>
      <c r="AX79" s="61">
        <v>6</v>
      </c>
      <c r="AY79" s="61">
        <v>7.5625</v>
      </c>
      <c r="AZ79" s="61">
        <v>6</v>
      </c>
      <c r="BA79" s="61">
        <v>7.5625</v>
      </c>
      <c r="BB79" s="61">
        <v>7</v>
      </c>
      <c r="BC79" s="61">
        <v>3.0625</v>
      </c>
      <c r="BD79" s="61">
        <v>9</v>
      </c>
      <c r="BE79" s="61">
        <v>6.25E-2</v>
      </c>
      <c r="BF79" s="61">
        <v>4</v>
      </c>
      <c r="BG79" s="61">
        <v>22.5625</v>
      </c>
      <c r="BH79" s="61">
        <v>7</v>
      </c>
      <c r="BI79" s="61">
        <v>3.0625</v>
      </c>
      <c r="BJ79" s="61">
        <v>7</v>
      </c>
      <c r="BK79" s="61">
        <v>3.0625</v>
      </c>
      <c r="BL79" s="30">
        <v>0</v>
      </c>
      <c r="BM79" s="20">
        <v>76.5625</v>
      </c>
      <c r="BN79" s="26">
        <v>5.0625</v>
      </c>
      <c r="BP79" s="16">
        <v>3.0112456747506924</v>
      </c>
      <c r="BQ79">
        <v>4.9729000000000019</v>
      </c>
      <c r="BR79">
        <v>8.2086797682014865</v>
      </c>
      <c r="BS79" s="26">
        <f t="shared" si="3"/>
        <v>10.470270708302053</v>
      </c>
      <c r="BV79" s="26">
        <v>2.75</v>
      </c>
      <c r="BW79" s="26">
        <v>0.97080449827569215</v>
      </c>
      <c r="BX79">
        <v>0.23040000000000041</v>
      </c>
      <c r="BY79" s="68">
        <v>5.2551468829732482</v>
      </c>
    </row>
    <row r="80" spans="1:77">
      <c r="A80" s="26">
        <v>10</v>
      </c>
      <c r="B80" s="26">
        <v>18.0625</v>
      </c>
      <c r="C80" s="26">
        <v>4.25</v>
      </c>
      <c r="D80" s="61">
        <v>1</v>
      </c>
      <c r="E80" s="44">
        <v>22.5625</v>
      </c>
      <c r="F80" s="61">
        <v>0</v>
      </c>
      <c r="G80" s="61">
        <v>33.0625</v>
      </c>
      <c r="H80" s="61">
        <v>4</v>
      </c>
      <c r="I80" s="61">
        <v>3.0625</v>
      </c>
      <c r="J80" s="61">
        <v>5</v>
      </c>
      <c r="K80" s="61">
        <v>0.5625</v>
      </c>
      <c r="L80" s="61">
        <v>7</v>
      </c>
      <c r="M80" s="61">
        <v>1.5625</v>
      </c>
      <c r="N80" s="61">
        <v>8</v>
      </c>
      <c r="O80" s="61">
        <v>5.0625</v>
      </c>
      <c r="P80" s="61">
        <v>7</v>
      </c>
      <c r="Q80" s="61">
        <v>1.5625</v>
      </c>
      <c r="R80" s="61">
        <v>6</v>
      </c>
      <c r="S80" s="61">
        <v>6.25E-2</v>
      </c>
      <c r="T80" s="61">
        <v>3</v>
      </c>
      <c r="U80" s="61">
        <v>7.5625</v>
      </c>
      <c r="V80" s="61">
        <v>4</v>
      </c>
      <c r="W80" s="61">
        <v>3.0625</v>
      </c>
      <c r="X80" s="61">
        <v>9</v>
      </c>
      <c r="Y80" s="61">
        <v>10.5625</v>
      </c>
      <c r="Z80" s="61">
        <v>4</v>
      </c>
      <c r="AA80" s="61">
        <v>3.0625</v>
      </c>
      <c r="AB80" s="61">
        <v>10</v>
      </c>
      <c r="AC80" s="61">
        <v>18.0625</v>
      </c>
      <c r="AD80" s="61">
        <v>8</v>
      </c>
      <c r="AE80" s="61">
        <v>5.0625</v>
      </c>
      <c r="AF80" s="61">
        <v>1</v>
      </c>
      <c r="AG80" s="61">
        <v>22.5625</v>
      </c>
      <c r="AH80" s="61">
        <v>6</v>
      </c>
      <c r="AI80" s="61">
        <v>6.25E-2</v>
      </c>
      <c r="AJ80" s="61">
        <v>1</v>
      </c>
      <c r="AK80" s="61">
        <v>22.5625</v>
      </c>
      <c r="AL80" s="61">
        <v>3</v>
      </c>
      <c r="AM80" s="61">
        <v>7.5625</v>
      </c>
      <c r="AN80" s="61">
        <v>3</v>
      </c>
      <c r="AO80" s="61">
        <v>7.5625</v>
      </c>
      <c r="AP80" s="61">
        <v>0</v>
      </c>
      <c r="AQ80" s="61">
        <v>33.0625</v>
      </c>
      <c r="AR80" s="61">
        <v>2</v>
      </c>
      <c r="AS80" s="61">
        <v>14.0625</v>
      </c>
      <c r="AT80" s="61">
        <v>8</v>
      </c>
      <c r="AU80" s="61">
        <v>5.0625</v>
      </c>
      <c r="AV80" s="61">
        <v>4</v>
      </c>
      <c r="AW80" s="61">
        <v>3.0625</v>
      </c>
      <c r="AX80" s="61">
        <v>8</v>
      </c>
      <c r="AY80" s="61">
        <v>5.0625</v>
      </c>
      <c r="AZ80" s="61">
        <v>6</v>
      </c>
      <c r="BA80" s="61">
        <v>6.25E-2</v>
      </c>
      <c r="BB80" s="61">
        <v>9</v>
      </c>
      <c r="BC80" s="61">
        <v>10.5625</v>
      </c>
      <c r="BD80" s="61">
        <v>3</v>
      </c>
      <c r="BE80" s="61">
        <v>7.5625</v>
      </c>
      <c r="BF80" s="61">
        <v>0</v>
      </c>
      <c r="BG80" s="61">
        <v>33.0625</v>
      </c>
      <c r="BH80" s="61">
        <v>10</v>
      </c>
      <c r="BI80" s="61">
        <v>18.0625</v>
      </c>
      <c r="BJ80" s="61">
        <v>8</v>
      </c>
      <c r="BK80" s="61">
        <v>5.0625</v>
      </c>
      <c r="BL80" s="30">
        <v>4</v>
      </c>
      <c r="BM80" s="20">
        <v>3.0625</v>
      </c>
      <c r="BN80" s="26">
        <v>5.0625</v>
      </c>
      <c r="BO80" s="124">
        <v>4</v>
      </c>
      <c r="BP80" s="16">
        <v>3.0625</v>
      </c>
      <c r="BQ80">
        <v>13.1769</v>
      </c>
      <c r="BR80">
        <v>1.4509297520770656</v>
      </c>
      <c r="BS80" s="26">
        <f t="shared" si="3"/>
        <v>137.49837825517383</v>
      </c>
      <c r="BV80" s="26">
        <v>3</v>
      </c>
      <c r="BW80" s="26">
        <v>0</v>
      </c>
      <c r="BX80">
        <v>1.2995999999999992</v>
      </c>
      <c r="BY80" s="68">
        <v>5.3890306122468887</v>
      </c>
    </row>
    <row r="81" spans="1:77">
      <c r="A81" s="26">
        <v>3.3333333333300001</v>
      </c>
      <c r="B81" s="26">
        <v>4.6944444444588882</v>
      </c>
      <c r="C81" s="26">
        <v>2.1666666666699999</v>
      </c>
      <c r="D81" s="61">
        <v>10</v>
      </c>
      <c r="E81" s="44">
        <v>20.25</v>
      </c>
      <c r="F81" s="61">
        <v>0</v>
      </c>
      <c r="G81" s="61">
        <v>30.25</v>
      </c>
      <c r="H81" s="61">
        <v>1</v>
      </c>
      <c r="I81" s="61">
        <v>20.25</v>
      </c>
      <c r="J81" s="61">
        <v>4</v>
      </c>
      <c r="K81" s="61">
        <v>2.25</v>
      </c>
      <c r="L81" s="61">
        <v>7</v>
      </c>
      <c r="M81" s="61">
        <v>2.25</v>
      </c>
      <c r="N81" s="61">
        <v>6</v>
      </c>
      <c r="O81" s="61">
        <v>0.25</v>
      </c>
      <c r="P81" s="61">
        <v>2</v>
      </c>
      <c r="Q81" s="61">
        <v>12.25</v>
      </c>
      <c r="R81" s="61">
        <v>1</v>
      </c>
      <c r="S81" s="61">
        <v>20.25</v>
      </c>
      <c r="T81" s="61">
        <v>4</v>
      </c>
      <c r="U81" s="61">
        <v>2.25</v>
      </c>
      <c r="V81" s="61">
        <v>9</v>
      </c>
      <c r="W81" s="61">
        <v>12.25</v>
      </c>
      <c r="X81" s="61">
        <v>2</v>
      </c>
      <c r="Y81" s="61">
        <v>12.25</v>
      </c>
      <c r="Z81" s="61">
        <v>2</v>
      </c>
      <c r="AA81" s="61">
        <v>12.25</v>
      </c>
      <c r="AB81" s="61">
        <v>8</v>
      </c>
      <c r="AC81" s="61">
        <v>6.25</v>
      </c>
      <c r="AD81" s="61">
        <v>2</v>
      </c>
      <c r="AE81" s="61">
        <v>12.25</v>
      </c>
      <c r="AF81" s="61">
        <v>3</v>
      </c>
      <c r="AG81" s="61">
        <v>6.25</v>
      </c>
      <c r="AH81" s="61">
        <v>7</v>
      </c>
      <c r="AI81" s="61">
        <v>2.25</v>
      </c>
      <c r="AJ81" s="61">
        <v>10</v>
      </c>
      <c r="AK81" s="61">
        <v>20.25</v>
      </c>
      <c r="AL81" s="61">
        <v>1</v>
      </c>
      <c r="AM81" s="61">
        <v>20.25</v>
      </c>
      <c r="AN81" s="61">
        <v>8</v>
      </c>
      <c r="AO81" s="61">
        <v>6.25</v>
      </c>
      <c r="AP81" s="61">
        <v>10</v>
      </c>
      <c r="AQ81" s="61">
        <v>20.25</v>
      </c>
      <c r="AR81" s="61">
        <v>4</v>
      </c>
      <c r="AS81" s="61">
        <v>2.25</v>
      </c>
      <c r="AT81" s="61">
        <v>7</v>
      </c>
      <c r="AU81" s="61">
        <v>2.25</v>
      </c>
      <c r="AV81" s="61">
        <v>7</v>
      </c>
      <c r="AW81" s="61">
        <v>2.25</v>
      </c>
      <c r="AX81" s="61">
        <v>2</v>
      </c>
      <c r="AY81" s="61">
        <v>12.25</v>
      </c>
      <c r="AZ81" s="61">
        <v>9</v>
      </c>
      <c r="BA81" s="61">
        <v>12.25</v>
      </c>
      <c r="BB81" s="61">
        <v>2</v>
      </c>
      <c r="BC81" s="61">
        <v>12.25</v>
      </c>
      <c r="BD81" s="61">
        <v>7</v>
      </c>
      <c r="BE81" s="61">
        <v>2.25</v>
      </c>
      <c r="BF81" s="61">
        <v>7</v>
      </c>
      <c r="BG81" s="61">
        <v>2.25</v>
      </c>
      <c r="BH81" s="61">
        <v>2</v>
      </c>
      <c r="BI81" s="61">
        <v>12.25</v>
      </c>
      <c r="BJ81" s="61">
        <v>6</v>
      </c>
      <c r="BK81" s="61">
        <v>0.25</v>
      </c>
      <c r="BL81" s="30">
        <v>10</v>
      </c>
      <c r="BM81" s="20">
        <v>20.25</v>
      </c>
      <c r="BN81" s="26">
        <v>5.0625</v>
      </c>
      <c r="BO81" s="124">
        <v>4</v>
      </c>
      <c r="BP81" s="16">
        <v>3.0625</v>
      </c>
      <c r="BQ81">
        <v>13.1769</v>
      </c>
      <c r="BR81">
        <v>0.91840277777138912</v>
      </c>
      <c r="BS81" s="26">
        <f t="shared" si="3"/>
        <v>150.27075414738655</v>
      </c>
      <c r="BV81" s="26">
        <v>2.75</v>
      </c>
      <c r="BW81" s="26">
        <v>5.1652892574380533E-4</v>
      </c>
      <c r="BX81">
        <v>39.0625</v>
      </c>
      <c r="BY81" s="68">
        <v>5.5331869834723584</v>
      </c>
    </row>
    <row r="82" spans="1:77">
      <c r="A82" s="26">
        <v>0</v>
      </c>
      <c r="B82" s="26">
        <v>4</v>
      </c>
      <c r="C82" s="26">
        <v>2</v>
      </c>
      <c r="D82" s="61">
        <v>2</v>
      </c>
      <c r="E82" s="44">
        <v>0</v>
      </c>
      <c r="F82" s="61">
        <v>9</v>
      </c>
      <c r="G82" s="61">
        <v>49</v>
      </c>
      <c r="H82" s="61">
        <v>4</v>
      </c>
      <c r="I82" s="61">
        <v>4</v>
      </c>
      <c r="J82" s="61">
        <v>4</v>
      </c>
      <c r="K82" s="61">
        <v>4</v>
      </c>
      <c r="L82" s="61">
        <v>8</v>
      </c>
      <c r="M82" s="61">
        <v>36</v>
      </c>
      <c r="N82" s="61">
        <v>3</v>
      </c>
      <c r="O82" s="61">
        <v>1</v>
      </c>
      <c r="P82" s="61">
        <v>10</v>
      </c>
      <c r="Q82" s="61">
        <v>64</v>
      </c>
      <c r="R82" s="61">
        <v>7</v>
      </c>
      <c r="S82" s="61">
        <v>25</v>
      </c>
      <c r="T82" s="61">
        <v>0</v>
      </c>
      <c r="U82" s="61">
        <v>4</v>
      </c>
      <c r="V82" s="61">
        <v>5</v>
      </c>
      <c r="W82" s="61">
        <v>9</v>
      </c>
      <c r="X82" s="61">
        <v>3</v>
      </c>
      <c r="Y82" s="61">
        <v>1</v>
      </c>
      <c r="Z82" s="61">
        <v>0</v>
      </c>
      <c r="AA82" s="61">
        <v>4</v>
      </c>
      <c r="AB82" s="61">
        <v>0</v>
      </c>
      <c r="AC82" s="61">
        <v>4</v>
      </c>
      <c r="AD82" s="61">
        <v>8</v>
      </c>
      <c r="AE82" s="61">
        <v>36</v>
      </c>
      <c r="AF82" s="61">
        <v>5</v>
      </c>
      <c r="AG82" s="61">
        <v>9</v>
      </c>
      <c r="AH82" s="61">
        <v>2</v>
      </c>
      <c r="AI82" s="61">
        <v>0</v>
      </c>
      <c r="AJ82" s="61">
        <v>6</v>
      </c>
      <c r="AK82" s="61">
        <v>16</v>
      </c>
      <c r="AL82" s="61">
        <v>4</v>
      </c>
      <c r="AM82" s="61">
        <v>4</v>
      </c>
      <c r="AN82" s="61">
        <v>4</v>
      </c>
      <c r="AO82" s="61">
        <v>4</v>
      </c>
      <c r="AP82" s="61">
        <v>9</v>
      </c>
      <c r="AQ82" s="61">
        <v>49</v>
      </c>
      <c r="AR82" s="61">
        <v>1</v>
      </c>
      <c r="AS82" s="61">
        <v>1</v>
      </c>
      <c r="AT82" s="61">
        <v>7</v>
      </c>
      <c r="AU82" s="61">
        <v>25</v>
      </c>
      <c r="AV82" s="61">
        <v>3</v>
      </c>
      <c r="AW82" s="61">
        <v>1</v>
      </c>
      <c r="AX82" s="61">
        <v>9</v>
      </c>
      <c r="AY82" s="61">
        <v>49</v>
      </c>
      <c r="AZ82" s="61">
        <v>3</v>
      </c>
      <c r="BA82" s="61">
        <v>1</v>
      </c>
      <c r="BB82" s="61">
        <v>10</v>
      </c>
      <c r="BC82" s="61">
        <v>64</v>
      </c>
      <c r="BD82" s="61">
        <v>5</v>
      </c>
      <c r="BE82" s="61">
        <v>9</v>
      </c>
      <c r="BF82" s="61">
        <v>5</v>
      </c>
      <c r="BG82" s="61">
        <v>9</v>
      </c>
      <c r="BH82" s="61">
        <v>8</v>
      </c>
      <c r="BI82" s="61">
        <v>36</v>
      </c>
      <c r="BJ82" s="61">
        <v>0</v>
      </c>
      <c r="BK82" s="61">
        <v>4</v>
      </c>
      <c r="BL82" s="30">
        <v>10</v>
      </c>
      <c r="BM82" s="20">
        <v>64</v>
      </c>
      <c r="BN82" s="26">
        <v>5.0625</v>
      </c>
      <c r="BP82" s="16">
        <v>3.0625</v>
      </c>
      <c r="BQ82">
        <v>20.115225000000002</v>
      </c>
      <c r="BR82">
        <v>32.246173469387436</v>
      </c>
      <c r="BS82" s="26">
        <f t="shared" si="3"/>
        <v>147.15991076693334</v>
      </c>
      <c r="BV82" s="26">
        <v>2.75</v>
      </c>
      <c r="BW82" s="26">
        <v>7.5625</v>
      </c>
      <c r="BX82">
        <v>39.0625</v>
      </c>
      <c r="BY82" s="68">
        <v>5.7257653061217662</v>
      </c>
    </row>
    <row r="83" spans="1:77">
      <c r="A83" s="26">
        <v>2.3166259008233916</v>
      </c>
      <c r="B83" s="26">
        <v>5.3684346937929321</v>
      </c>
      <c r="C83" s="26">
        <v>1.857842555580631</v>
      </c>
      <c r="D83" s="61"/>
      <c r="E83" s="44">
        <v>15.209410919540231</v>
      </c>
      <c r="F83" s="61"/>
      <c r="G83" s="61">
        <v>14.258261494252874</v>
      </c>
      <c r="H83" s="61"/>
      <c r="I83" s="61">
        <v>12.689295977011493</v>
      </c>
      <c r="J83" s="61"/>
      <c r="K83" s="61">
        <v>14.92492816091954</v>
      </c>
      <c r="L83" s="61"/>
      <c r="M83" s="61">
        <v>15.574353448275861</v>
      </c>
      <c r="N83" s="61"/>
      <c r="O83" s="61">
        <v>13.491020114942529</v>
      </c>
      <c r="P83" s="61"/>
      <c r="Q83" s="61">
        <v>15.335847701149426</v>
      </c>
      <c r="R83" s="61"/>
      <c r="S83" s="61">
        <v>13.559985632183908</v>
      </c>
      <c r="T83" s="61"/>
      <c r="U83" s="61">
        <v>15.232399425287356</v>
      </c>
      <c r="V83" s="61"/>
      <c r="W83" s="61">
        <v>15.151939655172415</v>
      </c>
      <c r="X83" s="61"/>
      <c r="Y83" s="61">
        <v>15.350215517241379</v>
      </c>
      <c r="Z83" s="61"/>
      <c r="AA83" s="61">
        <v>15.901939655172415</v>
      </c>
      <c r="AB83" s="61"/>
      <c r="AC83" s="61">
        <v>15.054238505747126</v>
      </c>
      <c r="AD83" s="61"/>
      <c r="AE83" s="61">
        <v>14.56573275862069</v>
      </c>
      <c r="AF83" s="61"/>
      <c r="AG83" s="61">
        <v>13.264008620689655</v>
      </c>
      <c r="AH83" s="61"/>
      <c r="AI83" s="61">
        <v>13.916307471264368</v>
      </c>
      <c r="AJ83" s="61"/>
      <c r="AK83" s="61">
        <v>13.947916666666666</v>
      </c>
      <c r="AL83" s="61"/>
      <c r="AM83" s="61">
        <v>14.741020114942529</v>
      </c>
      <c r="AN83" s="61"/>
      <c r="AO83" s="61">
        <v>15.712284482758621</v>
      </c>
      <c r="AP83" s="61"/>
      <c r="AQ83" s="61">
        <v>15.723778735632184</v>
      </c>
      <c r="AR83" s="61"/>
      <c r="AS83" s="61">
        <v>14.447916666666666</v>
      </c>
      <c r="AT83" s="61"/>
      <c r="AU83" s="61">
        <v>15.539870689655173</v>
      </c>
      <c r="AV83" s="61"/>
      <c r="AW83" s="61">
        <v>15.321479885057471</v>
      </c>
      <c r="AX83" s="61"/>
      <c r="AY83" s="61">
        <v>13.608836206896552</v>
      </c>
      <c r="AZ83" s="61"/>
      <c r="BA83" s="61">
        <v>16.03125</v>
      </c>
      <c r="BB83" s="61"/>
      <c r="BC83" s="61">
        <v>14.841594827586206</v>
      </c>
      <c r="BD83" s="61"/>
      <c r="BE83" s="61">
        <v>14.786997126436782</v>
      </c>
      <c r="BF83" s="61"/>
      <c r="BG83" s="61">
        <v>13.304238505747126</v>
      </c>
      <c r="BH83" s="61"/>
      <c r="BI83" s="61">
        <v>15.347341954022989</v>
      </c>
      <c r="BJ83" s="61"/>
      <c r="BK83" s="61">
        <v>14.223778735632184</v>
      </c>
      <c r="BM83" s="16">
        <v>15.430675287356323</v>
      </c>
      <c r="BN83" s="16">
        <v>5.036458333333333</v>
      </c>
      <c r="BP83" s="16">
        <v>3.0625</v>
      </c>
      <c r="BQ83">
        <v>52.5625</v>
      </c>
      <c r="BR83">
        <v>1.3224999999999998</v>
      </c>
      <c r="BS83" s="26">
        <f t="shared" si="3"/>
        <v>2625.5376000000001</v>
      </c>
      <c r="BV83" s="26">
        <v>4.75</v>
      </c>
      <c r="BW83" s="26">
        <v>9.5069444444238869</v>
      </c>
      <c r="BX83">
        <v>4.5368999999999993</v>
      </c>
      <c r="BY83" s="68">
        <v>5.7458910034630284</v>
      </c>
    </row>
    <row r="84" spans="1:77">
      <c r="A84" s="26">
        <v>3.75</v>
      </c>
      <c r="B84" s="26">
        <v>1.5625</v>
      </c>
      <c r="C84" s="26">
        <v>1.25</v>
      </c>
      <c r="D84" s="61">
        <v>2</v>
      </c>
      <c r="E84" s="44">
        <v>9</v>
      </c>
      <c r="F84" s="61">
        <v>0</v>
      </c>
      <c r="G84" s="61">
        <v>25</v>
      </c>
      <c r="H84" s="61">
        <v>5</v>
      </c>
      <c r="I84" s="61">
        <v>0</v>
      </c>
      <c r="J84" s="61">
        <v>2</v>
      </c>
      <c r="K84" s="61">
        <v>9</v>
      </c>
      <c r="L84" s="61">
        <v>8</v>
      </c>
      <c r="M84" s="61">
        <v>9</v>
      </c>
      <c r="N84" s="61">
        <v>5</v>
      </c>
      <c r="O84" s="61">
        <v>0</v>
      </c>
      <c r="P84" s="61">
        <v>6</v>
      </c>
      <c r="Q84" s="61">
        <v>1</v>
      </c>
      <c r="R84" s="61">
        <v>10</v>
      </c>
      <c r="S84" s="61">
        <v>25</v>
      </c>
      <c r="T84" s="61">
        <v>9</v>
      </c>
      <c r="U84" s="61">
        <v>16</v>
      </c>
      <c r="V84" s="61">
        <v>3</v>
      </c>
      <c r="W84" s="61">
        <v>4</v>
      </c>
      <c r="X84" s="61">
        <v>9</v>
      </c>
      <c r="Y84" s="61">
        <v>16</v>
      </c>
      <c r="Z84" s="61">
        <v>0</v>
      </c>
      <c r="AA84" s="61">
        <v>25</v>
      </c>
      <c r="AB84" s="61">
        <v>4</v>
      </c>
      <c r="AC84" s="61">
        <v>1</v>
      </c>
      <c r="AD84" s="61">
        <v>2</v>
      </c>
      <c r="AE84" s="61">
        <v>9</v>
      </c>
      <c r="AF84" s="61">
        <v>5</v>
      </c>
      <c r="AG84" s="61">
        <v>0</v>
      </c>
      <c r="AH84" s="61">
        <v>4</v>
      </c>
      <c r="AI84" s="61">
        <v>1</v>
      </c>
      <c r="AJ84" s="61">
        <v>2</v>
      </c>
      <c r="AK84" s="61">
        <v>9</v>
      </c>
      <c r="AL84" s="61">
        <v>9</v>
      </c>
      <c r="AM84" s="61">
        <v>16</v>
      </c>
      <c r="AN84" s="61">
        <v>10</v>
      </c>
      <c r="AO84" s="61">
        <v>25</v>
      </c>
      <c r="AP84" s="61">
        <v>6</v>
      </c>
      <c r="AQ84" s="61">
        <v>1</v>
      </c>
      <c r="AR84" s="61">
        <v>5</v>
      </c>
      <c r="AS84" s="61">
        <v>0</v>
      </c>
      <c r="AT84" s="61">
        <v>6</v>
      </c>
      <c r="AU84" s="61">
        <v>1</v>
      </c>
      <c r="AV84" s="61">
        <v>2</v>
      </c>
      <c r="AW84" s="61">
        <v>9</v>
      </c>
      <c r="AX84" s="61">
        <v>7</v>
      </c>
      <c r="AY84" s="61">
        <v>4</v>
      </c>
      <c r="AZ84" s="61">
        <v>0</v>
      </c>
      <c r="BA84" s="61">
        <v>25</v>
      </c>
      <c r="BB84" s="61">
        <v>10</v>
      </c>
      <c r="BC84" s="61">
        <v>25</v>
      </c>
      <c r="BD84" s="61">
        <v>10</v>
      </c>
      <c r="BE84" s="61">
        <v>25</v>
      </c>
      <c r="BF84" s="61">
        <v>5</v>
      </c>
      <c r="BG84" s="61">
        <v>0</v>
      </c>
      <c r="BH84" s="61">
        <v>0</v>
      </c>
      <c r="BI84" s="61">
        <v>25</v>
      </c>
      <c r="BJ84" s="61">
        <v>9</v>
      </c>
      <c r="BK84" s="61">
        <v>16</v>
      </c>
      <c r="BL84" s="30">
        <v>6</v>
      </c>
      <c r="BM84" s="20">
        <v>1</v>
      </c>
      <c r="BN84" s="26">
        <v>5.03125</v>
      </c>
      <c r="BO84" s="124">
        <v>4</v>
      </c>
      <c r="BP84" s="16">
        <v>3.0625</v>
      </c>
      <c r="BQ84">
        <v>52.5625</v>
      </c>
      <c r="BR84">
        <v>2.3767361111121388</v>
      </c>
      <c r="BS84" s="26">
        <f t="shared" si="3"/>
        <v>2518.6108971112012</v>
      </c>
      <c r="BV84" s="26">
        <v>3</v>
      </c>
      <c r="BW84" s="26">
        <v>0.73469387754612236</v>
      </c>
      <c r="BX84">
        <v>5.8563999999999998</v>
      </c>
      <c r="BY84" s="68">
        <v>5.94140625</v>
      </c>
    </row>
    <row r="85" spans="1:77">
      <c r="A85" s="26">
        <v>3</v>
      </c>
      <c r="B85" s="26">
        <v>6.25</v>
      </c>
      <c r="C85" s="26">
        <v>2.5</v>
      </c>
      <c r="D85" s="61">
        <v>5</v>
      </c>
      <c r="E85" s="44">
        <v>0.25</v>
      </c>
      <c r="F85" s="61">
        <v>7</v>
      </c>
      <c r="G85" s="61">
        <v>2.25</v>
      </c>
      <c r="H85" s="61">
        <v>6</v>
      </c>
      <c r="I85" s="61">
        <v>0.25</v>
      </c>
      <c r="J85" s="61">
        <v>1</v>
      </c>
      <c r="K85" s="61">
        <v>20.25</v>
      </c>
      <c r="L85" s="61">
        <v>5</v>
      </c>
      <c r="M85" s="61">
        <v>0.25</v>
      </c>
      <c r="N85" s="61">
        <v>5</v>
      </c>
      <c r="O85" s="61">
        <v>0.25</v>
      </c>
      <c r="P85" s="61">
        <v>5</v>
      </c>
      <c r="Q85" s="61">
        <v>0.25</v>
      </c>
      <c r="R85" s="61">
        <v>6</v>
      </c>
      <c r="S85" s="61">
        <v>0.25</v>
      </c>
      <c r="T85" s="61">
        <v>8</v>
      </c>
      <c r="U85" s="61">
        <v>6.25</v>
      </c>
      <c r="V85" s="61">
        <v>2</v>
      </c>
      <c r="W85" s="61">
        <v>12.25</v>
      </c>
      <c r="X85" s="61">
        <v>8</v>
      </c>
      <c r="Y85" s="61">
        <v>6.25</v>
      </c>
      <c r="Z85" s="61">
        <v>8</v>
      </c>
      <c r="AA85" s="61">
        <v>6.25</v>
      </c>
      <c r="AB85" s="61">
        <v>3</v>
      </c>
      <c r="AC85" s="61">
        <v>6.25</v>
      </c>
      <c r="AD85" s="61">
        <v>5</v>
      </c>
      <c r="AE85" s="61">
        <v>0.25</v>
      </c>
      <c r="AF85" s="61">
        <v>4</v>
      </c>
      <c r="AG85" s="61">
        <v>2.25</v>
      </c>
      <c r="AH85" s="61">
        <v>6</v>
      </c>
      <c r="AI85" s="61">
        <v>0.25</v>
      </c>
      <c r="AJ85" s="61">
        <v>4</v>
      </c>
      <c r="AK85" s="61">
        <v>2.25</v>
      </c>
      <c r="AL85" s="61">
        <v>9</v>
      </c>
      <c r="AM85" s="61">
        <v>12.25</v>
      </c>
      <c r="AN85" s="61">
        <v>10</v>
      </c>
      <c r="AO85" s="61">
        <v>20.25</v>
      </c>
      <c r="AP85" s="61">
        <v>10</v>
      </c>
      <c r="AQ85" s="61">
        <v>20.25</v>
      </c>
      <c r="AR85" s="61">
        <v>2</v>
      </c>
      <c r="AS85" s="61">
        <v>12.25</v>
      </c>
      <c r="AT85" s="61">
        <v>3</v>
      </c>
      <c r="AU85" s="61">
        <v>6.25</v>
      </c>
      <c r="AV85" s="61">
        <v>4</v>
      </c>
      <c r="AW85" s="61">
        <v>2.25</v>
      </c>
      <c r="AX85" s="61">
        <v>6</v>
      </c>
      <c r="AY85" s="61">
        <v>0.25</v>
      </c>
      <c r="AZ85" s="61">
        <v>2</v>
      </c>
      <c r="BA85" s="61">
        <v>12.25</v>
      </c>
      <c r="BB85" s="61">
        <v>2</v>
      </c>
      <c r="BC85" s="61">
        <v>12.25</v>
      </c>
      <c r="BD85" s="61">
        <v>2</v>
      </c>
      <c r="BE85" s="61">
        <v>12.25</v>
      </c>
      <c r="BF85" s="61">
        <v>6</v>
      </c>
      <c r="BG85" s="61">
        <v>0.25</v>
      </c>
      <c r="BH85" s="61">
        <v>0</v>
      </c>
      <c r="BI85" s="61">
        <v>30.25</v>
      </c>
      <c r="BJ85" s="61">
        <v>8</v>
      </c>
      <c r="BK85" s="61">
        <v>6.25</v>
      </c>
      <c r="BL85" s="30">
        <v>8</v>
      </c>
      <c r="BM85" s="20">
        <v>6.25</v>
      </c>
      <c r="BN85" s="26">
        <v>5</v>
      </c>
      <c r="BO85" s="124">
        <v>4</v>
      </c>
      <c r="BP85" s="16">
        <v>3.0625</v>
      </c>
      <c r="BQ85">
        <v>52.5625</v>
      </c>
      <c r="BR85">
        <v>1.9290123456793207</v>
      </c>
      <c r="BS85" s="26">
        <f t="shared" si="3"/>
        <v>2563.750072040245</v>
      </c>
      <c r="BV85" s="26">
        <v>2.75</v>
      </c>
      <c r="BW85" s="26">
        <v>6.4725346020821117</v>
      </c>
      <c r="BX85">
        <v>1.4883999999999995</v>
      </c>
      <c r="BY85" s="68">
        <v>5.9480418041996517</v>
      </c>
    </row>
    <row r="86" spans="1:77">
      <c r="A86" s="26">
        <v>3</v>
      </c>
      <c r="B86" s="26">
        <v>0.25</v>
      </c>
      <c r="C86" s="26">
        <v>0.5</v>
      </c>
      <c r="D86" s="61">
        <v>0</v>
      </c>
      <c r="E86" s="44">
        <v>6.25</v>
      </c>
      <c r="F86" s="61">
        <v>7</v>
      </c>
      <c r="G86" s="61">
        <v>20.25</v>
      </c>
      <c r="H86" s="61">
        <v>5</v>
      </c>
      <c r="I86" s="61">
        <v>6.25</v>
      </c>
      <c r="J86" s="61">
        <v>6</v>
      </c>
      <c r="K86" s="61">
        <v>12.25</v>
      </c>
      <c r="L86" s="61">
        <v>3</v>
      </c>
      <c r="M86" s="61">
        <v>0.25</v>
      </c>
      <c r="N86" s="61">
        <v>8</v>
      </c>
      <c r="O86" s="61">
        <v>30.25</v>
      </c>
      <c r="P86" s="61">
        <v>0</v>
      </c>
      <c r="Q86" s="61">
        <v>6.25</v>
      </c>
      <c r="R86" s="61">
        <v>2</v>
      </c>
      <c r="S86" s="61">
        <v>0.25</v>
      </c>
      <c r="T86" s="61">
        <v>4</v>
      </c>
      <c r="U86" s="61">
        <v>2.25</v>
      </c>
      <c r="V86" s="61">
        <v>2</v>
      </c>
      <c r="W86" s="61">
        <v>0.25</v>
      </c>
      <c r="X86" s="61">
        <v>4</v>
      </c>
      <c r="Y86" s="61">
        <v>2.25</v>
      </c>
      <c r="Z86" s="61">
        <v>1</v>
      </c>
      <c r="AA86" s="61">
        <v>2.25</v>
      </c>
      <c r="AB86" s="61">
        <v>4</v>
      </c>
      <c r="AC86" s="61">
        <v>2.25</v>
      </c>
      <c r="AD86" s="61">
        <v>5</v>
      </c>
      <c r="AE86" s="61">
        <v>6.25</v>
      </c>
      <c r="AF86" s="61">
        <v>10</v>
      </c>
      <c r="AG86" s="61">
        <v>56.25</v>
      </c>
      <c r="AH86" s="61">
        <v>3</v>
      </c>
      <c r="AI86" s="61">
        <v>0.25</v>
      </c>
      <c r="AJ86" s="61">
        <v>7</v>
      </c>
      <c r="AK86" s="61">
        <v>20.25</v>
      </c>
      <c r="AL86" s="61">
        <v>6</v>
      </c>
      <c r="AM86" s="61">
        <v>12.25</v>
      </c>
      <c r="AN86" s="61">
        <v>9</v>
      </c>
      <c r="AO86" s="61">
        <v>42.25</v>
      </c>
      <c r="AP86" s="61">
        <v>4</v>
      </c>
      <c r="AQ86" s="61">
        <v>2.25</v>
      </c>
      <c r="AR86" s="61">
        <v>1</v>
      </c>
      <c r="AS86" s="61">
        <v>2.25</v>
      </c>
      <c r="AT86" s="61">
        <v>8</v>
      </c>
      <c r="AU86" s="61">
        <v>30.25</v>
      </c>
      <c r="AV86" s="61">
        <v>8</v>
      </c>
      <c r="AW86" s="61">
        <v>30.25</v>
      </c>
      <c r="AX86" s="61">
        <v>8</v>
      </c>
      <c r="AY86" s="61">
        <v>30.25</v>
      </c>
      <c r="AZ86" s="61">
        <v>8</v>
      </c>
      <c r="BA86" s="61">
        <v>30.25</v>
      </c>
      <c r="BB86" s="61">
        <v>4</v>
      </c>
      <c r="BC86" s="61">
        <v>2.25</v>
      </c>
      <c r="BD86" s="61">
        <v>6</v>
      </c>
      <c r="BE86" s="61">
        <v>12.25</v>
      </c>
      <c r="BF86" s="61">
        <v>5</v>
      </c>
      <c r="BG86" s="61">
        <v>6.25</v>
      </c>
      <c r="BH86" s="61">
        <v>8</v>
      </c>
      <c r="BI86" s="61">
        <v>30.25</v>
      </c>
      <c r="BJ86" s="61">
        <v>5</v>
      </c>
      <c r="BK86" s="61">
        <v>6.25</v>
      </c>
      <c r="BL86" s="30">
        <v>1</v>
      </c>
      <c r="BM86" s="20">
        <v>2.25</v>
      </c>
      <c r="BN86" s="26">
        <v>5</v>
      </c>
      <c r="BP86" s="16">
        <v>3.0625</v>
      </c>
      <c r="BQ86">
        <v>52.5625</v>
      </c>
      <c r="BR86">
        <v>0.94895430612272724</v>
      </c>
      <c r="BS86" s="26">
        <f t="shared" si="3"/>
        <v>2663.9580990939571</v>
      </c>
      <c r="BV86" s="26">
        <v>3.25</v>
      </c>
      <c r="BW86" s="26">
        <v>6.25E-2</v>
      </c>
      <c r="BX86">
        <v>1.416100000000001</v>
      </c>
      <c r="BY86" s="68">
        <v>6.0698653746080335</v>
      </c>
    </row>
    <row r="87" spans="1:77">
      <c r="A87" s="26">
        <v>0</v>
      </c>
      <c r="B87" s="26">
        <v>3.0625</v>
      </c>
      <c r="C87" s="26">
        <v>1.75</v>
      </c>
      <c r="D87" s="61">
        <v>2</v>
      </c>
      <c r="E87" s="44">
        <v>6.25E-2</v>
      </c>
      <c r="F87" s="61">
        <v>4</v>
      </c>
      <c r="G87" s="61">
        <v>5.0625</v>
      </c>
      <c r="H87" s="61">
        <v>0</v>
      </c>
      <c r="I87" s="61">
        <v>3.0625</v>
      </c>
      <c r="J87" s="61">
        <v>7</v>
      </c>
      <c r="K87" s="61">
        <v>27.5625</v>
      </c>
      <c r="L87" s="61">
        <v>2</v>
      </c>
      <c r="M87" s="61">
        <v>6.25E-2</v>
      </c>
      <c r="N87" s="61">
        <v>7</v>
      </c>
      <c r="O87" s="61">
        <v>27.5625</v>
      </c>
      <c r="P87" s="61">
        <v>8</v>
      </c>
      <c r="Q87" s="61">
        <v>39.0625</v>
      </c>
      <c r="R87" s="61">
        <v>4</v>
      </c>
      <c r="S87" s="61">
        <v>5.0625</v>
      </c>
      <c r="T87" s="61">
        <v>10</v>
      </c>
      <c r="U87" s="61">
        <v>68.0625</v>
      </c>
      <c r="V87" s="61">
        <v>2</v>
      </c>
      <c r="W87" s="61">
        <v>6.25E-2</v>
      </c>
      <c r="X87" s="61">
        <v>7</v>
      </c>
      <c r="Y87" s="61">
        <v>27.5625</v>
      </c>
      <c r="Z87" s="61">
        <v>7</v>
      </c>
      <c r="AA87" s="61">
        <v>27.5625</v>
      </c>
      <c r="AB87" s="61">
        <v>2</v>
      </c>
      <c r="AC87" s="61">
        <v>6.25E-2</v>
      </c>
      <c r="AD87" s="61">
        <v>2</v>
      </c>
      <c r="AE87" s="61">
        <v>6.25E-2</v>
      </c>
      <c r="AF87" s="61">
        <v>7</v>
      </c>
      <c r="AG87" s="61">
        <v>27.5625</v>
      </c>
      <c r="AH87" s="61">
        <v>2</v>
      </c>
      <c r="AI87" s="61">
        <v>6.25E-2</v>
      </c>
      <c r="AJ87" s="61">
        <v>0</v>
      </c>
      <c r="AK87" s="61">
        <v>3.0625</v>
      </c>
      <c r="AL87" s="61">
        <v>9</v>
      </c>
      <c r="AM87" s="61">
        <v>52.5625</v>
      </c>
      <c r="AN87" s="61">
        <v>3</v>
      </c>
      <c r="AO87" s="61">
        <v>1.5625</v>
      </c>
      <c r="AP87" s="61">
        <v>4</v>
      </c>
      <c r="AQ87" s="61">
        <v>5.0625</v>
      </c>
      <c r="AR87" s="61">
        <v>10</v>
      </c>
      <c r="AS87" s="61">
        <v>68.0625</v>
      </c>
      <c r="AT87" s="61">
        <v>8</v>
      </c>
      <c r="AU87" s="61">
        <v>39.0625</v>
      </c>
      <c r="AV87" s="61">
        <v>9</v>
      </c>
      <c r="AW87" s="61">
        <v>52.5625</v>
      </c>
      <c r="AX87" s="61">
        <v>4</v>
      </c>
      <c r="AY87" s="61">
        <v>5.0625</v>
      </c>
      <c r="AZ87" s="61">
        <v>4</v>
      </c>
      <c r="BA87" s="61">
        <v>5.0625</v>
      </c>
      <c r="BB87" s="61">
        <v>8</v>
      </c>
      <c r="BC87" s="61">
        <v>39.0625</v>
      </c>
      <c r="BD87" s="61">
        <v>8</v>
      </c>
      <c r="BE87" s="61">
        <v>39.0625</v>
      </c>
      <c r="BF87" s="61">
        <v>7</v>
      </c>
      <c r="BG87" s="61">
        <v>27.5625</v>
      </c>
      <c r="BH87" s="61">
        <v>0</v>
      </c>
      <c r="BI87" s="61">
        <v>3.0625</v>
      </c>
      <c r="BJ87" s="61">
        <v>10</v>
      </c>
      <c r="BK87" s="61">
        <v>68.0625</v>
      </c>
      <c r="BL87" s="30">
        <v>3</v>
      </c>
      <c r="BM87" s="20">
        <v>1.5625</v>
      </c>
      <c r="BN87" s="26">
        <v>5</v>
      </c>
      <c r="BP87" s="16">
        <v>3.1887755101887758</v>
      </c>
      <c r="BQ87">
        <v>19.1844</v>
      </c>
      <c r="BR87">
        <v>2.203369140625</v>
      </c>
      <c r="BS87" s="26">
        <f t="shared" si="3"/>
        <v>288.35540904704607</v>
      </c>
      <c r="BV87" s="26">
        <v>2.75</v>
      </c>
      <c r="BW87" s="26">
        <v>1.9220041322213224</v>
      </c>
      <c r="BX87">
        <v>39.0625</v>
      </c>
      <c r="BY87" s="68">
        <v>6.13336181640625</v>
      </c>
    </row>
    <row r="88" spans="1:77">
      <c r="A88" s="26">
        <v>1.6666666666700001</v>
      </c>
      <c r="B88" s="26">
        <v>9.5069444444238869</v>
      </c>
      <c r="C88" s="26">
        <v>3.0833333333299997</v>
      </c>
      <c r="D88" s="61">
        <v>7</v>
      </c>
      <c r="E88" s="44">
        <v>5.0625</v>
      </c>
      <c r="F88" s="61">
        <v>0</v>
      </c>
      <c r="G88" s="61">
        <v>22.5625</v>
      </c>
      <c r="H88" s="61">
        <v>3</v>
      </c>
      <c r="I88" s="61">
        <v>3.0625</v>
      </c>
      <c r="J88" s="61">
        <v>0</v>
      </c>
      <c r="K88" s="61">
        <v>22.5625</v>
      </c>
      <c r="L88" s="61">
        <v>10</v>
      </c>
      <c r="M88" s="61">
        <v>27.5625</v>
      </c>
      <c r="N88" s="61">
        <v>3</v>
      </c>
      <c r="O88" s="61">
        <v>3.0625</v>
      </c>
      <c r="P88" s="61">
        <v>3</v>
      </c>
      <c r="Q88" s="61">
        <v>3.0625</v>
      </c>
      <c r="R88" s="61">
        <v>0</v>
      </c>
      <c r="S88" s="61">
        <v>22.5625</v>
      </c>
      <c r="T88" s="61">
        <v>6</v>
      </c>
      <c r="U88" s="61">
        <v>1.5625</v>
      </c>
      <c r="V88" s="61">
        <v>6</v>
      </c>
      <c r="W88" s="61">
        <v>1.5625</v>
      </c>
      <c r="X88" s="61">
        <v>8</v>
      </c>
      <c r="Y88" s="61">
        <v>10.5625</v>
      </c>
      <c r="Z88" s="61">
        <v>8</v>
      </c>
      <c r="AA88" s="61">
        <v>10.5625</v>
      </c>
      <c r="AB88" s="61">
        <v>4</v>
      </c>
      <c r="AC88" s="61">
        <v>0.5625</v>
      </c>
      <c r="AD88" s="61">
        <v>5</v>
      </c>
      <c r="AE88" s="61">
        <v>6.25E-2</v>
      </c>
      <c r="AF88" s="61">
        <v>9</v>
      </c>
      <c r="AG88" s="61">
        <v>18.0625</v>
      </c>
      <c r="AH88" s="61">
        <v>10</v>
      </c>
      <c r="AI88" s="61">
        <v>27.5625</v>
      </c>
      <c r="AJ88" s="61">
        <v>5</v>
      </c>
      <c r="AK88" s="61">
        <v>6.25E-2</v>
      </c>
      <c r="AL88" s="61">
        <v>2</v>
      </c>
      <c r="AM88" s="61">
        <v>7.5625</v>
      </c>
      <c r="AN88" s="61">
        <v>9</v>
      </c>
      <c r="AO88" s="61">
        <v>18.0625</v>
      </c>
      <c r="AP88" s="61">
        <v>6</v>
      </c>
      <c r="AQ88" s="61">
        <v>1.5625</v>
      </c>
      <c r="AR88" s="61">
        <v>6</v>
      </c>
      <c r="AS88" s="61">
        <v>1.5625</v>
      </c>
      <c r="AT88" s="61">
        <v>9</v>
      </c>
      <c r="AU88" s="61">
        <v>18.0625</v>
      </c>
      <c r="AV88" s="61">
        <v>6</v>
      </c>
      <c r="AW88" s="61">
        <v>1.5625</v>
      </c>
      <c r="AX88" s="61">
        <v>4</v>
      </c>
      <c r="AY88" s="61">
        <v>0.5625</v>
      </c>
      <c r="AZ88" s="61">
        <v>5</v>
      </c>
      <c r="BA88" s="61">
        <v>6.25E-2</v>
      </c>
      <c r="BB88" s="61">
        <v>5</v>
      </c>
      <c r="BC88" s="61">
        <v>6.25E-2</v>
      </c>
      <c r="BD88" s="61">
        <v>7</v>
      </c>
      <c r="BE88" s="61">
        <v>5.0625</v>
      </c>
      <c r="BF88" s="61">
        <v>5</v>
      </c>
      <c r="BG88" s="61">
        <v>6.25E-2</v>
      </c>
      <c r="BH88" s="61">
        <v>2</v>
      </c>
      <c r="BI88" s="61">
        <v>7.5625</v>
      </c>
      <c r="BJ88" s="61">
        <v>4</v>
      </c>
      <c r="BK88" s="61">
        <v>0.5625</v>
      </c>
      <c r="BL88" s="30">
        <v>0</v>
      </c>
      <c r="BM88" s="20">
        <v>22.5625</v>
      </c>
      <c r="BN88" s="26">
        <v>4.96875</v>
      </c>
      <c r="BO88" s="124">
        <v>4</v>
      </c>
      <c r="BP88" s="16">
        <v>3.24</v>
      </c>
      <c r="BQ88">
        <v>15.054399999999999</v>
      </c>
      <c r="BR88">
        <v>2.1407047836651034</v>
      </c>
      <c r="BS88" s="26">
        <f t="shared" si="3"/>
        <v>166.76352414039076</v>
      </c>
      <c r="BV88" s="26">
        <v>4.5</v>
      </c>
      <c r="BW88" s="26">
        <v>4</v>
      </c>
      <c r="BX88">
        <v>10.368399999999998</v>
      </c>
      <c r="BY88" s="68">
        <v>6.486572265625</v>
      </c>
    </row>
    <row r="89" spans="1:77">
      <c r="A89" s="26">
        <v>3</v>
      </c>
      <c r="B89" s="26">
        <v>0.5625</v>
      </c>
      <c r="C89" s="26">
        <v>0.75</v>
      </c>
      <c r="D89" s="61">
        <v>8</v>
      </c>
      <c r="E89" s="44">
        <v>18.0625</v>
      </c>
      <c r="F89" s="61">
        <v>4</v>
      </c>
      <c r="G89" s="61">
        <v>6.25E-2</v>
      </c>
      <c r="H89" s="61">
        <v>2</v>
      </c>
      <c r="I89" s="61">
        <v>3.0625</v>
      </c>
      <c r="J89" s="61">
        <v>3</v>
      </c>
      <c r="K89" s="61">
        <v>0.5625</v>
      </c>
      <c r="L89" s="61">
        <v>10</v>
      </c>
      <c r="M89" s="61">
        <v>39.0625</v>
      </c>
      <c r="N89" s="61">
        <v>0</v>
      </c>
      <c r="O89" s="61">
        <v>14.0625</v>
      </c>
      <c r="P89" s="61">
        <v>1</v>
      </c>
      <c r="Q89" s="61">
        <v>7.5625</v>
      </c>
      <c r="R89" s="61">
        <v>9</v>
      </c>
      <c r="S89" s="61">
        <v>27.5625</v>
      </c>
      <c r="T89" s="61">
        <v>10</v>
      </c>
      <c r="U89" s="61">
        <v>39.0625</v>
      </c>
      <c r="V89" s="61">
        <v>1</v>
      </c>
      <c r="W89" s="61">
        <v>7.5625</v>
      </c>
      <c r="X89" s="61">
        <v>7</v>
      </c>
      <c r="Y89" s="61">
        <v>10.5625</v>
      </c>
      <c r="Z89" s="61">
        <v>9</v>
      </c>
      <c r="AA89" s="61">
        <v>27.5625</v>
      </c>
      <c r="AB89" s="61">
        <v>3</v>
      </c>
      <c r="AC89" s="61">
        <v>0.5625</v>
      </c>
      <c r="AD89" s="61">
        <v>9</v>
      </c>
      <c r="AE89" s="61">
        <v>27.5625</v>
      </c>
      <c r="AF89" s="61">
        <v>4</v>
      </c>
      <c r="AG89" s="61">
        <v>6.25E-2</v>
      </c>
      <c r="AH89" s="61">
        <v>9</v>
      </c>
      <c r="AI89" s="61">
        <v>27.5625</v>
      </c>
      <c r="AJ89" s="61">
        <v>0</v>
      </c>
      <c r="AK89" s="61">
        <v>14.0625</v>
      </c>
      <c r="AL89" s="61">
        <v>8</v>
      </c>
      <c r="AM89" s="61">
        <v>18.0625</v>
      </c>
      <c r="AN89" s="61">
        <v>1</v>
      </c>
      <c r="AO89" s="61">
        <v>7.5625</v>
      </c>
      <c r="AP89" s="61">
        <v>2</v>
      </c>
      <c r="AQ89" s="61">
        <v>3.0625</v>
      </c>
      <c r="AR89" s="61">
        <v>7</v>
      </c>
      <c r="AS89" s="61">
        <v>10.5625</v>
      </c>
      <c r="AT89" s="61">
        <v>5</v>
      </c>
      <c r="AU89" s="61">
        <v>1.5625</v>
      </c>
      <c r="AV89" s="61">
        <v>6</v>
      </c>
      <c r="AW89" s="61">
        <v>5.0625</v>
      </c>
      <c r="AX89" s="61">
        <v>8</v>
      </c>
      <c r="AY89" s="61">
        <v>18.0625</v>
      </c>
      <c r="AZ89" s="61">
        <v>7</v>
      </c>
      <c r="BA89" s="61">
        <v>10.5625</v>
      </c>
      <c r="BB89" s="61">
        <v>6</v>
      </c>
      <c r="BC89" s="61">
        <v>5.0625</v>
      </c>
      <c r="BD89" s="61">
        <v>9</v>
      </c>
      <c r="BE89" s="61">
        <v>27.5625</v>
      </c>
      <c r="BF89" s="61">
        <v>4</v>
      </c>
      <c r="BG89" s="61">
        <v>6.25E-2</v>
      </c>
      <c r="BH89" s="61">
        <v>1</v>
      </c>
      <c r="BI89" s="61">
        <v>7.5625</v>
      </c>
      <c r="BJ89" s="61">
        <v>2</v>
      </c>
      <c r="BK89" s="61">
        <v>3.0625</v>
      </c>
      <c r="BL89" s="30">
        <v>3</v>
      </c>
      <c r="BM89" s="20">
        <v>0.5625</v>
      </c>
      <c r="BN89" s="26">
        <v>4.96875</v>
      </c>
      <c r="BP89" s="16">
        <v>3.7725591716065976</v>
      </c>
      <c r="BQ89">
        <v>5.5225000000000149E-2</v>
      </c>
      <c r="BR89">
        <v>14.840005165291359</v>
      </c>
      <c r="BS89" s="26">
        <f t="shared" si="3"/>
        <v>218.58972453599279</v>
      </c>
      <c r="BV89" s="26">
        <v>2.75</v>
      </c>
      <c r="BW89" s="26">
        <v>7.5625</v>
      </c>
      <c r="BX89">
        <v>39.0625</v>
      </c>
      <c r="BY89" s="68">
        <v>6.5417899408268294</v>
      </c>
    </row>
    <row r="90" spans="1:77">
      <c r="A90" s="26">
        <v>0</v>
      </c>
      <c r="B90" s="26">
        <v>3.0625</v>
      </c>
      <c r="C90" s="26">
        <v>1.75</v>
      </c>
      <c r="D90" s="61">
        <v>2</v>
      </c>
      <c r="E90" s="44">
        <v>6.25E-2</v>
      </c>
      <c r="F90" s="61">
        <v>5</v>
      </c>
      <c r="G90" s="61">
        <v>10.5625</v>
      </c>
      <c r="H90" s="61">
        <v>1</v>
      </c>
      <c r="I90" s="61">
        <v>0.5625</v>
      </c>
      <c r="J90" s="61">
        <v>10</v>
      </c>
      <c r="K90" s="61">
        <v>68.0625</v>
      </c>
      <c r="L90" s="61">
        <v>5</v>
      </c>
      <c r="M90" s="61">
        <v>10.5625</v>
      </c>
      <c r="N90" s="61">
        <v>10</v>
      </c>
      <c r="O90" s="61">
        <v>68.0625</v>
      </c>
      <c r="P90" s="61">
        <v>10</v>
      </c>
      <c r="Q90" s="61">
        <v>68.0625</v>
      </c>
      <c r="R90" s="61">
        <v>4</v>
      </c>
      <c r="S90" s="61">
        <v>5.0625</v>
      </c>
      <c r="T90" s="61">
        <v>5</v>
      </c>
      <c r="U90" s="61">
        <v>10.5625</v>
      </c>
      <c r="V90" s="61">
        <v>6</v>
      </c>
      <c r="W90" s="61">
        <v>18.0625</v>
      </c>
      <c r="X90" s="61">
        <v>3</v>
      </c>
      <c r="Y90" s="61">
        <v>1.5625</v>
      </c>
      <c r="Z90" s="61">
        <v>4</v>
      </c>
      <c r="AA90" s="61">
        <v>5.0625</v>
      </c>
      <c r="AB90" s="61">
        <v>6</v>
      </c>
      <c r="AC90" s="61">
        <v>18.0625</v>
      </c>
      <c r="AD90" s="61">
        <v>8</v>
      </c>
      <c r="AE90" s="61">
        <v>39.0625</v>
      </c>
      <c r="AF90" s="61">
        <v>0</v>
      </c>
      <c r="AG90" s="61">
        <v>3.0625</v>
      </c>
      <c r="AH90" s="61">
        <v>3</v>
      </c>
      <c r="AI90" s="61">
        <v>1.5625</v>
      </c>
      <c r="AJ90" s="61">
        <v>0</v>
      </c>
      <c r="AK90" s="61">
        <v>3.0625</v>
      </c>
      <c r="AL90" s="61">
        <v>6</v>
      </c>
      <c r="AM90" s="61">
        <v>18.0625</v>
      </c>
      <c r="AN90" s="61">
        <v>4</v>
      </c>
      <c r="AO90" s="61">
        <v>5.0625</v>
      </c>
      <c r="AP90" s="61">
        <v>3</v>
      </c>
      <c r="AQ90" s="61">
        <v>1.5625</v>
      </c>
      <c r="AR90" s="61">
        <v>2</v>
      </c>
      <c r="AS90" s="61">
        <v>6.25E-2</v>
      </c>
      <c r="AT90" s="61">
        <v>3</v>
      </c>
      <c r="AU90" s="61">
        <v>1.5625</v>
      </c>
      <c r="AV90" s="61">
        <v>3</v>
      </c>
      <c r="AW90" s="61">
        <v>1.5625</v>
      </c>
      <c r="AX90" s="61">
        <v>7</v>
      </c>
      <c r="AY90" s="61">
        <v>27.5625</v>
      </c>
      <c r="AZ90" s="61">
        <v>9</v>
      </c>
      <c r="BA90" s="61">
        <v>52.5625</v>
      </c>
      <c r="BB90" s="61">
        <v>5</v>
      </c>
      <c r="BC90" s="61">
        <v>10.5625</v>
      </c>
      <c r="BD90" s="61">
        <v>6</v>
      </c>
      <c r="BE90" s="61">
        <v>18.0625</v>
      </c>
      <c r="BF90" s="61">
        <v>3</v>
      </c>
      <c r="BG90" s="61">
        <v>1.5625</v>
      </c>
      <c r="BH90" s="61">
        <v>7</v>
      </c>
      <c r="BI90" s="61">
        <v>27.5625</v>
      </c>
      <c r="BJ90" s="61">
        <v>4</v>
      </c>
      <c r="BK90" s="61">
        <v>5.0625</v>
      </c>
      <c r="BL90" s="30">
        <v>8</v>
      </c>
      <c r="BM90" s="20">
        <v>39.0625</v>
      </c>
      <c r="BN90" s="26">
        <v>4.96875</v>
      </c>
      <c r="BP90" s="16">
        <v>3.8584183673637749</v>
      </c>
      <c r="BQ90">
        <v>3.9006249999999985</v>
      </c>
      <c r="BR90">
        <v>31.380744170097685</v>
      </c>
      <c r="BS90" s="26">
        <f t="shared" si="3"/>
        <v>755.1569496027704</v>
      </c>
      <c r="BV90" s="26">
        <v>3.5</v>
      </c>
      <c r="BW90" s="26">
        <v>4.820888468795709</v>
      </c>
      <c r="BX90">
        <v>0.60062500000000052</v>
      </c>
      <c r="BY90" s="68">
        <v>6.7709903788913177</v>
      </c>
    </row>
    <row r="91" spans="1:77">
      <c r="A91" s="26">
        <v>1.5789473684199999</v>
      </c>
      <c r="B91" s="26">
        <v>44.502943213310445</v>
      </c>
      <c r="C91" s="26">
        <v>6.6710526315800003</v>
      </c>
      <c r="D91" s="61">
        <v>3</v>
      </c>
      <c r="E91" s="44">
        <v>27.5625</v>
      </c>
      <c r="F91" s="61">
        <v>10</v>
      </c>
      <c r="G91" s="61">
        <v>3.0625</v>
      </c>
      <c r="H91" s="61">
        <v>5</v>
      </c>
      <c r="I91" s="61">
        <v>10.5625</v>
      </c>
      <c r="J91" s="61">
        <v>1</v>
      </c>
      <c r="K91" s="61">
        <v>52.5625</v>
      </c>
      <c r="L91" s="61">
        <v>3</v>
      </c>
      <c r="M91" s="61">
        <v>27.5625</v>
      </c>
      <c r="N91" s="61">
        <v>2</v>
      </c>
      <c r="O91" s="61">
        <v>39.0625</v>
      </c>
      <c r="P91" s="61">
        <v>9</v>
      </c>
      <c r="Q91" s="61">
        <v>0.5625</v>
      </c>
      <c r="R91" s="61">
        <v>3</v>
      </c>
      <c r="S91" s="61">
        <v>27.5625</v>
      </c>
      <c r="T91" s="61">
        <v>1</v>
      </c>
      <c r="U91" s="61">
        <v>52.5625</v>
      </c>
      <c r="V91" s="61">
        <v>5</v>
      </c>
      <c r="W91" s="61">
        <v>10.5625</v>
      </c>
      <c r="X91" s="61">
        <v>7</v>
      </c>
      <c r="Y91" s="61">
        <v>1.5625</v>
      </c>
      <c r="Z91" s="61">
        <v>8</v>
      </c>
      <c r="AA91" s="61">
        <v>6.25E-2</v>
      </c>
      <c r="AB91" s="61">
        <v>7</v>
      </c>
      <c r="AC91" s="61">
        <v>1.5625</v>
      </c>
      <c r="AD91" s="61">
        <v>4</v>
      </c>
      <c r="AE91" s="61">
        <v>18.0625</v>
      </c>
      <c r="AF91" s="61">
        <v>0</v>
      </c>
      <c r="AG91" s="61">
        <v>68.0625</v>
      </c>
      <c r="AH91" s="61">
        <v>5</v>
      </c>
      <c r="AI91" s="61">
        <v>10.5625</v>
      </c>
      <c r="AJ91" s="61">
        <v>9</v>
      </c>
      <c r="AK91" s="61">
        <v>0.5625</v>
      </c>
      <c r="AL91" s="61">
        <v>10</v>
      </c>
      <c r="AM91" s="61">
        <v>3.0625</v>
      </c>
      <c r="AN91" s="61">
        <v>4</v>
      </c>
      <c r="AO91" s="61">
        <v>18.0625</v>
      </c>
      <c r="AP91" s="61">
        <v>0</v>
      </c>
      <c r="AQ91" s="61">
        <v>68.0625</v>
      </c>
      <c r="AR91" s="61">
        <v>2</v>
      </c>
      <c r="AS91" s="61">
        <v>39.0625</v>
      </c>
      <c r="AT91" s="61">
        <v>4</v>
      </c>
      <c r="AU91" s="61">
        <v>18.0625</v>
      </c>
      <c r="AV91" s="61">
        <v>6</v>
      </c>
      <c r="AW91" s="61">
        <v>5.0625</v>
      </c>
      <c r="AX91" s="61">
        <v>8</v>
      </c>
      <c r="AY91" s="61">
        <v>6.25E-2</v>
      </c>
      <c r="AZ91" s="61">
        <v>6</v>
      </c>
      <c r="BA91" s="61">
        <v>5.0625</v>
      </c>
      <c r="BB91" s="61">
        <v>8</v>
      </c>
      <c r="BC91" s="61">
        <v>6.25E-2</v>
      </c>
      <c r="BD91" s="61">
        <v>3</v>
      </c>
      <c r="BE91" s="61">
        <v>27.5625</v>
      </c>
      <c r="BF91" s="61">
        <v>1</v>
      </c>
      <c r="BG91" s="61">
        <v>52.5625</v>
      </c>
      <c r="BH91" s="61">
        <v>6</v>
      </c>
      <c r="BI91" s="61">
        <v>5.0625</v>
      </c>
      <c r="BJ91" s="61">
        <v>5</v>
      </c>
      <c r="BK91" s="61">
        <v>10.5625</v>
      </c>
      <c r="BL91" s="30">
        <v>7</v>
      </c>
      <c r="BM91" s="20">
        <v>1.5625</v>
      </c>
      <c r="BN91" s="26">
        <v>4.9375</v>
      </c>
      <c r="BP91" s="16">
        <v>4</v>
      </c>
      <c r="BQ91">
        <v>13.1769</v>
      </c>
      <c r="BR91">
        <v>9.144189961522466</v>
      </c>
      <c r="BS91" s="26">
        <f t="shared" si="3"/>
        <v>16.262750254437474</v>
      </c>
      <c r="BV91" s="26">
        <v>2.75</v>
      </c>
      <c r="BW91" s="26">
        <v>6.25E-2</v>
      </c>
      <c r="BX91">
        <v>39.0625</v>
      </c>
      <c r="BY91" s="68">
        <v>7.2049861495845446</v>
      </c>
    </row>
    <row r="92" spans="1:77">
      <c r="A92" s="26">
        <v>1.36363636364</v>
      </c>
      <c r="B92" s="26">
        <v>9.8367768594813221</v>
      </c>
      <c r="C92" s="26">
        <v>3.13636363636</v>
      </c>
      <c r="D92" s="61">
        <v>6</v>
      </c>
      <c r="E92" s="44">
        <v>2.25</v>
      </c>
      <c r="F92" s="61">
        <v>1</v>
      </c>
      <c r="G92" s="61">
        <v>12.25</v>
      </c>
      <c r="H92" s="61">
        <v>4</v>
      </c>
      <c r="I92" s="61">
        <v>0.25</v>
      </c>
      <c r="J92" s="61">
        <v>8</v>
      </c>
      <c r="K92" s="61">
        <v>12.25</v>
      </c>
      <c r="L92" s="61">
        <v>4</v>
      </c>
      <c r="M92" s="61">
        <v>0.25</v>
      </c>
      <c r="N92" s="61">
        <v>7</v>
      </c>
      <c r="O92" s="61">
        <v>6.25</v>
      </c>
      <c r="P92" s="61">
        <v>5</v>
      </c>
      <c r="Q92" s="61">
        <v>0.25</v>
      </c>
      <c r="R92" s="61">
        <v>8</v>
      </c>
      <c r="S92" s="61">
        <v>12.25</v>
      </c>
      <c r="T92" s="61">
        <v>4</v>
      </c>
      <c r="U92" s="61">
        <v>0.25</v>
      </c>
      <c r="V92" s="61">
        <v>9</v>
      </c>
      <c r="W92" s="61">
        <v>20.25</v>
      </c>
      <c r="X92" s="61">
        <v>1</v>
      </c>
      <c r="Y92" s="61">
        <v>12.25</v>
      </c>
      <c r="Z92" s="61">
        <v>3</v>
      </c>
      <c r="AA92" s="61">
        <v>2.25</v>
      </c>
      <c r="AB92" s="61">
        <v>7</v>
      </c>
      <c r="AC92" s="61">
        <v>6.25</v>
      </c>
      <c r="AD92" s="61">
        <v>1</v>
      </c>
      <c r="AE92" s="61">
        <v>12.25</v>
      </c>
      <c r="AF92" s="61">
        <v>7</v>
      </c>
      <c r="AG92" s="61">
        <v>6.25</v>
      </c>
      <c r="AH92" s="61">
        <v>9</v>
      </c>
      <c r="AI92" s="61">
        <v>20.25</v>
      </c>
      <c r="AJ92" s="61">
        <v>4</v>
      </c>
      <c r="AK92" s="61">
        <v>0.25</v>
      </c>
      <c r="AL92" s="61">
        <v>10</v>
      </c>
      <c r="AM92" s="61">
        <v>30.25</v>
      </c>
      <c r="AN92" s="61">
        <v>6</v>
      </c>
      <c r="AO92" s="61">
        <v>2.25</v>
      </c>
      <c r="AP92" s="61">
        <v>1</v>
      </c>
      <c r="AQ92" s="61">
        <v>12.25</v>
      </c>
      <c r="AR92" s="61">
        <v>6</v>
      </c>
      <c r="AS92" s="61">
        <v>2.25</v>
      </c>
      <c r="AT92" s="61">
        <v>3</v>
      </c>
      <c r="AU92" s="61">
        <v>2.25</v>
      </c>
      <c r="AV92" s="61">
        <v>8</v>
      </c>
      <c r="AW92" s="61">
        <v>12.25</v>
      </c>
      <c r="AX92" s="61">
        <v>4</v>
      </c>
      <c r="AY92" s="61">
        <v>0.25</v>
      </c>
      <c r="AZ92" s="61">
        <v>8</v>
      </c>
      <c r="BA92" s="61">
        <v>12.25</v>
      </c>
      <c r="BB92" s="61">
        <v>4</v>
      </c>
      <c r="BC92" s="61">
        <v>0.25</v>
      </c>
      <c r="BD92" s="61">
        <v>5</v>
      </c>
      <c r="BE92" s="61">
        <v>0.25</v>
      </c>
      <c r="BF92" s="61">
        <v>1</v>
      </c>
      <c r="BG92" s="61">
        <v>12.25</v>
      </c>
      <c r="BH92" s="61">
        <v>2</v>
      </c>
      <c r="BI92" s="61">
        <v>6.25</v>
      </c>
      <c r="BJ92" s="61">
        <v>5</v>
      </c>
      <c r="BK92" s="61">
        <v>0.25</v>
      </c>
      <c r="BL92" s="30">
        <v>5</v>
      </c>
      <c r="BM92" s="20">
        <v>0.25</v>
      </c>
      <c r="BN92" s="26">
        <v>4.9375</v>
      </c>
      <c r="BO92" s="124">
        <v>4</v>
      </c>
      <c r="BP92" s="16">
        <v>4.1441326530437763</v>
      </c>
      <c r="BQ92">
        <v>21.436899999999998</v>
      </c>
      <c r="BR92">
        <v>8.1632653058775456E-2</v>
      </c>
      <c r="BS92" s="26">
        <f t="shared" si="3"/>
        <v>456.04744345933398</v>
      </c>
      <c r="BV92" s="26">
        <v>3.5</v>
      </c>
      <c r="BW92" s="26">
        <v>1.4215976331415976</v>
      </c>
      <c r="BX92">
        <v>11.424399999999999</v>
      </c>
      <c r="BY92" s="68">
        <v>7.2148458626289482</v>
      </c>
    </row>
    <row r="93" spans="1:77">
      <c r="A93" s="26">
        <v>4.2857142857100001</v>
      </c>
      <c r="B93" s="26">
        <v>8.1632653058775581E-2</v>
      </c>
      <c r="C93" s="26">
        <v>0.28571428571000013</v>
      </c>
      <c r="D93" s="61">
        <v>6</v>
      </c>
      <c r="E93" s="44">
        <v>4</v>
      </c>
      <c r="F93" s="61">
        <v>10</v>
      </c>
      <c r="G93" s="61">
        <v>36</v>
      </c>
      <c r="H93" s="61">
        <v>0</v>
      </c>
      <c r="I93" s="61">
        <v>16</v>
      </c>
      <c r="J93" s="61">
        <v>1</v>
      </c>
      <c r="K93" s="61">
        <v>9</v>
      </c>
      <c r="L93" s="61">
        <v>4</v>
      </c>
      <c r="M93" s="61">
        <v>0</v>
      </c>
      <c r="N93" s="61">
        <v>7</v>
      </c>
      <c r="O93" s="61">
        <v>9</v>
      </c>
      <c r="P93" s="61">
        <v>3</v>
      </c>
      <c r="Q93" s="61">
        <v>1</v>
      </c>
      <c r="R93" s="61">
        <v>4</v>
      </c>
      <c r="S93" s="61">
        <v>0</v>
      </c>
      <c r="T93" s="61">
        <v>0</v>
      </c>
      <c r="U93" s="61">
        <v>16</v>
      </c>
      <c r="V93" s="61">
        <v>3</v>
      </c>
      <c r="W93" s="61">
        <v>1</v>
      </c>
      <c r="X93" s="61">
        <v>5</v>
      </c>
      <c r="Y93" s="61">
        <v>1</v>
      </c>
      <c r="Z93" s="61">
        <v>6</v>
      </c>
      <c r="AA93" s="61">
        <v>4</v>
      </c>
      <c r="AB93" s="61">
        <v>6</v>
      </c>
      <c r="AC93" s="61">
        <v>4</v>
      </c>
      <c r="AD93" s="61">
        <v>8</v>
      </c>
      <c r="AE93" s="61">
        <v>16</v>
      </c>
      <c r="AF93" s="61">
        <v>2</v>
      </c>
      <c r="AG93" s="61">
        <v>4</v>
      </c>
      <c r="AH93" s="61">
        <v>10</v>
      </c>
      <c r="AI93" s="61">
        <v>36</v>
      </c>
      <c r="AJ93" s="61">
        <v>4</v>
      </c>
      <c r="AK93" s="61">
        <v>0</v>
      </c>
      <c r="AL93" s="61">
        <v>6</v>
      </c>
      <c r="AM93" s="61">
        <v>4</v>
      </c>
      <c r="AN93" s="61">
        <v>9</v>
      </c>
      <c r="AO93" s="61">
        <v>25</v>
      </c>
      <c r="AP93" s="61">
        <v>1</v>
      </c>
      <c r="AQ93" s="61">
        <v>9</v>
      </c>
      <c r="AR93" s="61">
        <v>1</v>
      </c>
      <c r="AS93" s="61">
        <v>9</v>
      </c>
      <c r="AT93" s="61">
        <v>3</v>
      </c>
      <c r="AU93" s="61">
        <v>1</v>
      </c>
      <c r="AV93" s="61">
        <v>6</v>
      </c>
      <c r="AW93" s="61">
        <v>4</v>
      </c>
      <c r="AX93" s="61">
        <v>6</v>
      </c>
      <c r="AY93" s="61">
        <v>4</v>
      </c>
      <c r="AZ93" s="61">
        <v>7</v>
      </c>
      <c r="BA93" s="61">
        <v>9</v>
      </c>
      <c r="BB93" s="61">
        <v>4</v>
      </c>
      <c r="BC93" s="61">
        <v>0</v>
      </c>
      <c r="BD93" s="61">
        <v>9</v>
      </c>
      <c r="BE93" s="61">
        <v>25</v>
      </c>
      <c r="BF93" s="61">
        <v>8</v>
      </c>
      <c r="BG93" s="61">
        <v>16</v>
      </c>
      <c r="BH93" s="61">
        <v>5</v>
      </c>
      <c r="BI93" s="61">
        <v>1</v>
      </c>
      <c r="BJ93" s="61">
        <v>5</v>
      </c>
      <c r="BK93" s="61">
        <v>1</v>
      </c>
      <c r="BL93" s="30">
        <v>4</v>
      </c>
      <c r="BM93" s="20">
        <v>0</v>
      </c>
      <c r="BN93" s="26">
        <v>4.9375</v>
      </c>
      <c r="BO93" s="124">
        <v>4</v>
      </c>
      <c r="BP93" s="16">
        <v>4.1553254437807103</v>
      </c>
      <c r="BQ93">
        <v>0.33640000000000009</v>
      </c>
      <c r="BR93">
        <v>24.558418964616987</v>
      </c>
      <c r="BS93" s="26">
        <f t="shared" si="3"/>
        <v>586.70620272226495</v>
      </c>
      <c r="BV93" s="26">
        <v>3.5</v>
      </c>
      <c r="BW93" s="26">
        <v>1.8418367346861222</v>
      </c>
      <c r="BX93">
        <v>11.424399999999999</v>
      </c>
      <c r="BY93" s="68">
        <v>7.3145661157000195</v>
      </c>
    </row>
    <row r="94" spans="1:77">
      <c r="A94" s="26">
        <v>4.2857142857100001</v>
      </c>
      <c r="B94" s="26">
        <v>0.61734693876877567</v>
      </c>
      <c r="C94" s="26">
        <v>0.78571428571000013</v>
      </c>
      <c r="D94" s="61">
        <v>3</v>
      </c>
      <c r="E94" s="44">
        <v>0.25</v>
      </c>
      <c r="F94" s="61">
        <v>3</v>
      </c>
      <c r="G94" s="61">
        <v>0.25</v>
      </c>
      <c r="H94" s="61">
        <v>4</v>
      </c>
      <c r="I94" s="61">
        <v>0.25</v>
      </c>
      <c r="J94" s="61">
        <v>8</v>
      </c>
      <c r="K94" s="61">
        <v>20.25</v>
      </c>
      <c r="L94" s="61">
        <v>3</v>
      </c>
      <c r="M94" s="61">
        <v>0.25</v>
      </c>
      <c r="N94" s="61">
        <v>7</v>
      </c>
      <c r="O94" s="61">
        <v>12.25</v>
      </c>
      <c r="P94" s="61">
        <v>8</v>
      </c>
      <c r="Q94" s="61">
        <v>20.25</v>
      </c>
      <c r="R94" s="61">
        <v>3</v>
      </c>
      <c r="S94" s="61">
        <v>0.25</v>
      </c>
      <c r="T94" s="61">
        <v>5</v>
      </c>
      <c r="U94" s="61">
        <v>2.25</v>
      </c>
      <c r="V94" s="61">
        <v>9</v>
      </c>
      <c r="W94" s="61">
        <v>30.25</v>
      </c>
      <c r="X94" s="61">
        <v>6</v>
      </c>
      <c r="Y94" s="61">
        <v>6.25</v>
      </c>
      <c r="Z94" s="61">
        <v>4</v>
      </c>
      <c r="AA94" s="61">
        <v>0.25</v>
      </c>
      <c r="AB94" s="61">
        <v>4</v>
      </c>
      <c r="AC94" s="61">
        <v>0.25</v>
      </c>
      <c r="AD94" s="61">
        <v>9</v>
      </c>
      <c r="AE94" s="61">
        <v>30.25</v>
      </c>
      <c r="AF94" s="61">
        <v>2</v>
      </c>
      <c r="AG94" s="61">
        <v>2.25</v>
      </c>
      <c r="AH94" s="61">
        <v>1</v>
      </c>
      <c r="AI94" s="61">
        <v>6.25</v>
      </c>
      <c r="AJ94" s="61">
        <v>9</v>
      </c>
      <c r="AK94" s="61">
        <v>30.25</v>
      </c>
      <c r="AL94" s="61">
        <v>4</v>
      </c>
      <c r="AM94" s="61">
        <v>0.25</v>
      </c>
      <c r="AN94" s="61">
        <v>10</v>
      </c>
      <c r="AO94" s="61">
        <v>42.25</v>
      </c>
      <c r="AP94" s="61">
        <v>6</v>
      </c>
      <c r="AQ94" s="61">
        <v>6.25</v>
      </c>
      <c r="AR94" s="61">
        <v>2</v>
      </c>
      <c r="AS94" s="61">
        <v>2.25</v>
      </c>
      <c r="AT94" s="61">
        <v>9</v>
      </c>
      <c r="AU94" s="61">
        <v>30.25</v>
      </c>
      <c r="AV94" s="61">
        <v>6</v>
      </c>
      <c r="AW94" s="61">
        <v>6.25</v>
      </c>
      <c r="AX94" s="61">
        <v>3</v>
      </c>
      <c r="AY94" s="61">
        <v>0.25</v>
      </c>
      <c r="AZ94" s="61">
        <v>0</v>
      </c>
      <c r="BA94" s="61">
        <v>12.25</v>
      </c>
      <c r="BB94" s="61">
        <v>3</v>
      </c>
      <c r="BC94" s="61">
        <v>0.25</v>
      </c>
      <c r="BD94" s="61">
        <v>0</v>
      </c>
      <c r="BE94" s="61">
        <v>12.25</v>
      </c>
      <c r="BF94" s="61">
        <v>8</v>
      </c>
      <c r="BG94" s="61">
        <v>20.25</v>
      </c>
      <c r="BH94" s="61">
        <v>6</v>
      </c>
      <c r="BI94" s="61">
        <v>6.25</v>
      </c>
      <c r="BJ94" s="61">
        <v>4</v>
      </c>
      <c r="BK94" s="61">
        <v>0.25</v>
      </c>
      <c r="BL94" s="30">
        <v>3</v>
      </c>
      <c r="BM94" s="20">
        <v>0.25</v>
      </c>
      <c r="BN94" s="26">
        <v>4.9375</v>
      </c>
      <c r="BP94" s="16">
        <v>4.4400510203961225</v>
      </c>
      <c r="BQ94">
        <v>6.9168999999999992</v>
      </c>
      <c r="BR94">
        <v>0.86224489795653092</v>
      </c>
      <c r="BS94" s="26">
        <f t="shared" si="3"/>
        <v>36.658848404701004</v>
      </c>
      <c r="BV94" s="26">
        <v>3</v>
      </c>
      <c r="BW94" s="26">
        <v>3.24</v>
      </c>
      <c r="BX94">
        <v>9.0000000000001494E-4</v>
      </c>
      <c r="BY94" s="68">
        <v>7.4434073723995704</v>
      </c>
    </row>
    <row r="95" spans="1:77">
      <c r="A95" s="26">
        <v>2.7272727272699999</v>
      </c>
      <c r="B95" s="26">
        <v>5.1652892574380533E-4</v>
      </c>
      <c r="C95" s="26">
        <v>2.2727272730000081E-2</v>
      </c>
      <c r="D95" s="61">
        <v>6</v>
      </c>
      <c r="E95" s="44">
        <v>10.5625</v>
      </c>
      <c r="F95" s="61">
        <v>0</v>
      </c>
      <c r="G95" s="61">
        <v>7.5625</v>
      </c>
      <c r="H95" s="61">
        <v>0</v>
      </c>
      <c r="I95" s="61">
        <v>7.5625</v>
      </c>
      <c r="J95" s="61">
        <v>2</v>
      </c>
      <c r="K95" s="61">
        <v>0.5625</v>
      </c>
      <c r="L95" s="61">
        <v>4</v>
      </c>
      <c r="M95" s="61">
        <v>1.5625</v>
      </c>
      <c r="N95" s="61">
        <v>1</v>
      </c>
      <c r="O95" s="61">
        <v>3.0625</v>
      </c>
      <c r="P95" s="61">
        <v>8</v>
      </c>
      <c r="Q95" s="61">
        <v>27.5625</v>
      </c>
      <c r="R95" s="61">
        <v>6</v>
      </c>
      <c r="S95" s="61">
        <v>10.5625</v>
      </c>
      <c r="T95" s="61">
        <v>9</v>
      </c>
      <c r="U95" s="61">
        <v>39.0625</v>
      </c>
      <c r="V95" s="61">
        <v>1</v>
      </c>
      <c r="W95" s="61">
        <v>3.0625</v>
      </c>
      <c r="X95" s="61">
        <v>5</v>
      </c>
      <c r="Y95" s="61">
        <v>5.0625</v>
      </c>
      <c r="Z95" s="61">
        <v>5</v>
      </c>
      <c r="AA95" s="61">
        <v>5.0625</v>
      </c>
      <c r="AB95" s="61">
        <v>6</v>
      </c>
      <c r="AC95" s="61">
        <v>10.5625</v>
      </c>
      <c r="AD95" s="61">
        <v>7</v>
      </c>
      <c r="AE95" s="61">
        <v>18.0625</v>
      </c>
      <c r="AF95" s="61">
        <v>6</v>
      </c>
      <c r="AG95" s="61">
        <v>10.5625</v>
      </c>
      <c r="AH95" s="61">
        <v>2</v>
      </c>
      <c r="AI95" s="61">
        <v>0.5625</v>
      </c>
      <c r="AJ95" s="61">
        <v>7</v>
      </c>
      <c r="AK95" s="61">
        <v>18.0625</v>
      </c>
      <c r="AL95" s="61">
        <v>3</v>
      </c>
      <c r="AM95" s="61">
        <v>6.25E-2</v>
      </c>
      <c r="AN95" s="61">
        <v>4</v>
      </c>
      <c r="AO95" s="61">
        <v>1.5625</v>
      </c>
      <c r="AP95" s="61">
        <v>8</v>
      </c>
      <c r="AQ95" s="61">
        <v>27.5625</v>
      </c>
      <c r="AR95" s="61">
        <v>8</v>
      </c>
      <c r="AS95" s="61">
        <v>27.5625</v>
      </c>
      <c r="AT95" s="61">
        <v>1</v>
      </c>
      <c r="AU95" s="61">
        <v>3.0625</v>
      </c>
      <c r="AV95" s="61">
        <v>8</v>
      </c>
      <c r="AW95" s="61">
        <v>27.5625</v>
      </c>
      <c r="AX95" s="61">
        <v>7</v>
      </c>
      <c r="AY95" s="61">
        <v>18.0625</v>
      </c>
      <c r="AZ95" s="61">
        <v>4</v>
      </c>
      <c r="BA95" s="61">
        <v>1.5625</v>
      </c>
      <c r="BB95" s="61">
        <v>10</v>
      </c>
      <c r="BC95" s="61">
        <v>52.5625</v>
      </c>
      <c r="BD95" s="61">
        <v>3</v>
      </c>
      <c r="BE95" s="61">
        <v>6.25E-2</v>
      </c>
      <c r="BF95" s="61">
        <v>4</v>
      </c>
      <c r="BG95" s="61">
        <v>1.5625</v>
      </c>
      <c r="BH95" s="61">
        <v>7</v>
      </c>
      <c r="BI95" s="61">
        <v>18.0625</v>
      </c>
      <c r="BJ95" s="61">
        <v>2</v>
      </c>
      <c r="BK95" s="61">
        <v>0.5625</v>
      </c>
      <c r="BL95" s="30">
        <v>7</v>
      </c>
      <c r="BM95" s="20">
        <v>18.0625</v>
      </c>
      <c r="BN95" s="26">
        <v>4.9375</v>
      </c>
      <c r="BP95" s="16">
        <v>4.5851843100356611</v>
      </c>
      <c r="BQ95">
        <v>2.9756249999999986</v>
      </c>
      <c r="BR95">
        <v>17.70584446218437</v>
      </c>
      <c r="BS95" s="26">
        <f t="shared" si="3"/>
        <v>216.97936540411521</v>
      </c>
      <c r="BV95" s="26">
        <v>3.25</v>
      </c>
      <c r="BW95" s="26">
        <v>0.25</v>
      </c>
      <c r="BX95">
        <v>1.0506250000000008</v>
      </c>
      <c r="BY95" s="68">
        <v>7.6940192743790581</v>
      </c>
    </row>
    <row r="96" spans="1:77">
      <c r="A96" s="26">
        <v>2</v>
      </c>
      <c r="B96" s="26">
        <v>9</v>
      </c>
      <c r="C96" s="26">
        <v>3</v>
      </c>
      <c r="D96" s="61">
        <v>3</v>
      </c>
      <c r="E96" s="44">
        <v>4</v>
      </c>
      <c r="F96" s="61">
        <v>4</v>
      </c>
      <c r="G96" s="61">
        <v>1</v>
      </c>
      <c r="H96" s="61">
        <v>6</v>
      </c>
      <c r="I96" s="61">
        <v>1</v>
      </c>
      <c r="J96" s="61">
        <v>10</v>
      </c>
      <c r="K96" s="61">
        <v>25</v>
      </c>
      <c r="L96" s="61">
        <v>0</v>
      </c>
      <c r="M96" s="61">
        <v>25</v>
      </c>
      <c r="N96" s="61">
        <v>5</v>
      </c>
      <c r="O96" s="61">
        <v>0</v>
      </c>
      <c r="P96" s="61">
        <v>1</v>
      </c>
      <c r="Q96" s="61">
        <v>16</v>
      </c>
      <c r="R96" s="61">
        <v>0</v>
      </c>
      <c r="S96" s="61">
        <v>25</v>
      </c>
      <c r="T96" s="61">
        <v>9</v>
      </c>
      <c r="U96" s="61">
        <v>16</v>
      </c>
      <c r="V96" s="61">
        <v>0</v>
      </c>
      <c r="W96" s="61">
        <v>25</v>
      </c>
      <c r="X96" s="61">
        <v>1</v>
      </c>
      <c r="Y96" s="61">
        <v>16</v>
      </c>
      <c r="Z96" s="61">
        <v>10</v>
      </c>
      <c r="AA96" s="61">
        <v>25</v>
      </c>
      <c r="AB96" s="61">
        <v>10</v>
      </c>
      <c r="AC96" s="61">
        <v>25</v>
      </c>
      <c r="AD96" s="61">
        <v>7</v>
      </c>
      <c r="AE96" s="61">
        <v>4</v>
      </c>
      <c r="AF96" s="61">
        <v>8</v>
      </c>
      <c r="AG96" s="61">
        <v>9</v>
      </c>
      <c r="AH96" s="61">
        <v>3</v>
      </c>
      <c r="AI96" s="61">
        <v>4</v>
      </c>
      <c r="AJ96" s="61">
        <v>2</v>
      </c>
      <c r="AK96" s="61">
        <v>9</v>
      </c>
      <c r="AL96" s="61">
        <v>2</v>
      </c>
      <c r="AM96" s="61">
        <v>9</v>
      </c>
      <c r="AN96" s="61">
        <v>8</v>
      </c>
      <c r="AO96" s="61">
        <v>9</v>
      </c>
      <c r="AP96" s="61">
        <v>9</v>
      </c>
      <c r="AQ96" s="61">
        <v>16</v>
      </c>
      <c r="AR96" s="61">
        <v>4</v>
      </c>
      <c r="AS96" s="61">
        <v>1</v>
      </c>
      <c r="AT96" s="61">
        <v>3</v>
      </c>
      <c r="AU96" s="61">
        <v>4</v>
      </c>
      <c r="AV96" s="61">
        <v>8</v>
      </c>
      <c r="AW96" s="61">
        <v>9</v>
      </c>
      <c r="AX96" s="61">
        <v>1</v>
      </c>
      <c r="AY96" s="61">
        <v>16</v>
      </c>
      <c r="AZ96" s="61">
        <v>10</v>
      </c>
      <c r="BA96" s="61">
        <v>25</v>
      </c>
      <c r="BB96" s="61">
        <v>4</v>
      </c>
      <c r="BC96" s="61">
        <v>1</v>
      </c>
      <c r="BD96" s="61">
        <v>6</v>
      </c>
      <c r="BE96" s="61">
        <v>1</v>
      </c>
      <c r="BF96" s="61">
        <v>6</v>
      </c>
      <c r="BG96" s="61">
        <v>1</v>
      </c>
      <c r="BH96" s="61">
        <v>1</v>
      </c>
      <c r="BI96" s="61">
        <v>16</v>
      </c>
      <c r="BJ96" s="61">
        <v>5</v>
      </c>
      <c r="BK96" s="61">
        <v>0</v>
      </c>
      <c r="BL96" s="30">
        <v>10</v>
      </c>
      <c r="BM96" s="20">
        <v>25</v>
      </c>
      <c r="BN96" s="26">
        <v>4.90625</v>
      </c>
      <c r="BO96" s="124">
        <v>4</v>
      </c>
      <c r="BP96" s="16">
        <v>5.0625</v>
      </c>
      <c r="BQ96">
        <v>1.3225000000000049E-2</v>
      </c>
      <c r="BR96">
        <v>8.8577097505640605</v>
      </c>
      <c r="BS96" s="26">
        <f t="shared" si="3"/>
        <v>78.224910502960213</v>
      </c>
      <c r="BV96" s="26">
        <v>3</v>
      </c>
      <c r="BW96" s="26">
        <v>9</v>
      </c>
      <c r="BX96">
        <v>36</v>
      </c>
      <c r="BY96" s="68">
        <v>7.7105389030628109</v>
      </c>
    </row>
    <row r="97" spans="1:77">
      <c r="A97" s="26">
        <v>2.30769230769</v>
      </c>
      <c r="B97" s="26">
        <v>4.806213017761598</v>
      </c>
      <c r="C97" s="26">
        <v>2.19230769231</v>
      </c>
      <c r="D97" s="61">
        <v>0</v>
      </c>
      <c r="E97" s="44">
        <v>20.25</v>
      </c>
      <c r="F97" s="61">
        <v>7</v>
      </c>
      <c r="G97" s="61">
        <v>6.25</v>
      </c>
      <c r="H97" s="61">
        <v>9</v>
      </c>
      <c r="I97" s="61">
        <v>20.25</v>
      </c>
      <c r="J97" s="61">
        <v>2</v>
      </c>
      <c r="K97" s="61">
        <v>6.25</v>
      </c>
      <c r="L97" s="61">
        <v>5</v>
      </c>
      <c r="M97" s="61">
        <v>0.25</v>
      </c>
      <c r="N97" s="61">
        <v>1</v>
      </c>
      <c r="O97" s="61">
        <v>12.25</v>
      </c>
      <c r="P97" s="61">
        <v>3</v>
      </c>
      <c r="Q97" s="61">
        <v>2.25</v>
      </c>
      <c r="R97" s="61">
        <v>7</v>
      </c>
      <c r="S97" s="61">
        <v>6.25</v>
      </c>
      <c r="T97" s="61">
        <v>1</v>
      </c>
      <c r="U97" s="61">
        <v>12.25</v>
      </c>
      <c r="V97" s="61">
        <v>10</v>
      </c>
      <c r="W97" s="61">
        <v>30.25</v>
      </c>
      <c r="X97" s="61">
        <v>4</v>
      </c>
      <c r="Y97" s="61">
        <v>0.25</v>
      </c>
      <c r="Z97" s="61">
        <v>6</v>
      </c>
      <c r="AA97" s="61">
        <v>2.25</v>
      </c>
      <c r="AB97" s="61">
        <v>1</v>
      </c>
      <c r="AC97" s="61">
        <v>12.25</v>
      </c>
      <c r="AD97" s="61">
        <v>9</v>
      </c>
      <c r="AE97" s="61">
        <v>20.25</v>
      </c>
      <c r="AF97" s="61">
        <v>8</v>
      </c>
      <c r="AG97" s="61">
        <v>12.25</v>
      </c>
      <c r="AH97" s="61">
        <v>10</v>
      </c>
      <c r="AI97" s="61">
        <v>30.25</v>
      </c>
      <c r="AJ97" s="61">
        <v>6</v>
      </c>
      <c r="AK97" s="61">
        <v>2.25</v>
      </c>
      <c r="AL97" s="61">
        <v>4</v>
      </c>
      <c r="AM97" s="61">
        <v>0.25</v>
      </c>
      <c r="AN97" s="61">
        <v>4</v>
      </c>
      <c r="AO97" s="61">
        <v>0.25</v>
      </c>
      <c r="AP97" s="61">
        <v>2</v>
      </c>
      <c r="AQ97" s="61">
        <v>6.25</v>
      </c>
      <c r="AR97" s="61">
        <v>1</v>
      </c>
      <c r="AS97" s="61">
        <v>12.25</v>
      </c>
      <c r="AT97" s="61">
        <v>4</v>
      </c>
      <c r="AU97" s="61">
        <v>0.25</v>
      </c>
      <c r="AV97" s="61">
        <v>10</v>
      </c>
      <c r="AW97" s="61">
        <v>30.25</v>
      </c>
      <c r="AX97" s="61">
        <v>8</v>
      </c>
      <c r="AY97" s="61">
        <v>12.25</v>
      </c>
      <c r="AZ97" s="61">
        <v>3</v>
      </c>
      <c r="BA97" s="61">
        <v>2.25</v>
      </c>
      <c r="BB97" s="61">
        <v>3</v>
      </c>
      <c r="BC97" s="61">
        <v>2.25</v>
      </c>
      <c r="BD97" s="61">
        <v>6</v>
      </c>
      <c r="BE97" s="61">
        <v>2.25</v>
      </c>
      <c r="BF97" s="61">
        <v>5</v>
      </c>
      <c r="BG97" s="61">
        <v>0.25</v>
      </c>
      <c r="BH97" s="61">
        <v>3</v>
      </c>
      <c r="BI97" s="61">
        <v>2.25</v>
      </c>
      <c r="BJ97" s="61">
        <v>5</v>
      </c>
      <c r="BK97" s="61">
        <v>0.25</v>
      </c>
      <c r="BL97" s="30">
        <v>7</v>
      </c>
      <c r="BM97" s="20">
        <v>6.25</v>
      </c>
      <c r="BN97" s="26">
        <v>4.90625</v>
      </c>
      <c r="BO97" s="124">
        <v>4</v>
      </c>
      <c r="BP97" s="16">
        <v>5.0625</v>
      </c>
      <c r="BQ97">
        <v>8.1224999999999987</v>
      </c>
      <c r="BR97">
        <v>12.627869897956137</v>
      </c>
      <c r="BS97" s="26">
        <f t="shared" si="3"/>
        <v>20.298357917409302</v>
      </c>
      <c r="BV97" s="26">
        <v>3.5</v>
      </c>
      <c r="BW97" s="26">
        <v>0.25</v>
      </c>
      <c r="BX97">
        <v>10.791225000000001</v>
      </c>
      <c r="BY97" s="68">
        <v>7.7480759220710107</v>
      </c>
    </row>
    <row r="98" spans="1:77">
      <c r="A98" s="26">
        <v>2.1428571428600001</v>
      </c>
      <c r="B98" s="26">
        <v>0.73469387754612236</v>
      </c>
      <c r="C98" s="26">
        <v>0.85714285713999994</v>
      </c>
      <c r="D98" s="61">
        <v>1</v>
      </c>
      <c r="E98" s="44">
        <v>4</v>
      </c>
      <c r="F98" s="61">
        <v>1</v>
      </c>
      <c r="G98" s="61">
        <v>4</v>
      </c>
      <c r="H98" s="61">
        <v>7</v>
      </c>
      <c r="I98" s="61">
        <v>16</v>
      </c>
      <c r="J98" s="61">
        <v>4</v>
      </c>
      <c r="K98" s="61">
        <v>1</v>
      </c>
      <c r="L98" s="61">
        <v>3</v>
      </c>
      <c r="M98" s="61">
        <v>0</v>
      </c>
      <c r="N98" s="61">
        <v>1</v>
      </c>
      <c r="O98" s="61">
        <v>4</v>
      </c>
      <c r="P98" s="61">
        <v>8</v>
      </c>
      <c r="Q98" s="61">
        <v>25</v>
      </c>
      <c r="R98" s="61">
        <v>6</v>
      </c>
      <c r="S98" s="61">
        <v>9</v>
      </c>
      <c r="T98" s="61">
        <v>7</v>
      </c>
      <c r="U98" s="61">
        <v>16</v>
      </c>
      <c r="V98" s="61">
        <v>8</v>
      </c>
      <c r="W98" s="61">
        <v>25</v>
      </c>
      <c r="X98" s="61">
        <v>3</v>
      </c>
      <c r="Y98" s="61">
        <v>0</v>
      </c>
      <c r="Z98" s="61">
        <v>9</v>
      </c>
      <c r="AA98" s="61">
        <v>36</v>
      </c>
      <c r="AB98" s="61">
        <v>1</v>
      </c>
      <c r="AC98" s="61">
        <v>4</v>
      </c>
      <c r="AD98" s="61">
        <v>10</v>
      </c>
      <c r="AE98" s="61">
        <v>49</v>
      </c>
      <c r="AF98" s="61">
        <v>0</v>
      </c>
      <c r="AG98" s="61">
        <v>9</v>
      </c>
      <c r="AH98" s="61">
        <v>7</v>
      </c>
      <c r="AI98" s="61">
        <v>16</v>
      </c>
      <c r="AJ98" s="61">
        <v>1</v>
      </c>
      <c r="AK98" s="61">
        <v>4</v>
      </c>
      <c r="AL98" s="61">
        <v>0</v>
      </c>
      <c r="AM98" s="61">
        <v>9</v>
      </c>
      <c r="AN98" s="61">
        <v>4</v>
      </c>
      <c r="AO98" s="61">
        <v>1</v>
      </c>
      <c r="AP98" s="61">
        <v>9</v>
      </c>
      <c r="AQ98" s="61">
        <v>36</v>
      </c>
      <c r="AR98" s="61">
        <v>0</v>
      </c>
      <c r="AS98" s="61">
        <v>9</v>
      </c>
      <c r="AT98" s="61">
        <v>4</v>
      </c>
      <c r="AU98" s="61">
        <v>1</v>
      </c>
      <c r="AV98" s="61">
        <v>10</v>
      </c>
      <c r="AW98" s="61">
        <v>49</v>
      </c>
      <c r="AX98" s="61">
        <v>6</v>
      </c>
      <c r="AY98" s="61">
        <v>9</v>
      </c>
      <c r="AZ98" s="61">
        <v>10</v>
      </c>
      <c r="BA98" s="61">
        <v>49</v>
      </c>
      <c r="BB98" s="61">
        <v>8</v>
      </c>
      <c r="BC98" s="61">
        <v>25</v>
      </c>
      <c r="BD98" s="61">
        <v>8</v>
      </c>
      <c r="BE98" s="61">
        <v>25</v>
      </c>
      <c r="BF98" s="61">
        <v>1</v>
      </c>
      <c r="BG98" s="61">
        <v>4</v>
      </c>
      <c r="BH98" s="61">
        <v>6</v>
      </c>
      <c r="BI98" s="61">
        <v>9</v>
      </c>
      <c r="BJ98" s="61">
        <v>0</v>
      </c>
      <c r="BK98" s="61">
        <v>9</v>
      </c>
      <c r="BL98" s="30">
        <v>8</v>
      </c>
      <c r="BM98" s="20">
        <v>25</v>
      </c>
      <c r="BN98" s="26">
        <v>4.90625</v>
      </c>
      <c r="BP98" s="16">
        <v>5.0625</v>
      </c>
      <c r="BQ98">
        <v>9.7968999999999991</v>
      </c>
      <c r="BR98">
        <v>3.7808641975135799</v>
      </c>
      <c r="BS98" s="26">
        <f t="shared" ref="BS98:BS129" si="4">POWER((BQ98-BR98),2)</f>
        <v>36.192686776798411</v>
      </c>
      <c r="BV98" s="26">
        <v>3.5</v>
      </c>
      <c r="BW98" s="26">
        <v>0.61734693876877567</v>
      </c>
      <c r="BX98">
        <v>4.9729000000000019</v>
      </c>
      <c r="BY98" s="68">
        <v>8.2086797682014865</v>
      </c>
    </row>
    <row r="99" spans="1:77">
      <c r="A99" s="26">
        <v>1.875</v>
      </c>
      <c r="B99" s="26">
        <v>0.390625</v>
      </c>
      <c r="C99" s="26">
        <v>0.625</v>
      </c>
      <c r="D99" s="61">
        <v>10</v>
      </c>
      <c r="E99" s="44">
        <v>56.25</v>
      </c>
      <c r="F99" s="61">
        <v>5</v>
      </c>
      <c r="G99" s="61">
        <v>6.25</v>
      </c>
      <c r="H99" s="61">
        <v>9</v>
      </c>
      <c r="I99" s="61">
        <v>42.25</v>
      </c>
      <c r="J99" s="61">
        <v>1</v>
      </c>
      <c r="K99" s="61">
        <v>2.25</v>
      </c>
      <c r="L99" s="61">
        <v>9</v>
      </c>
      <c r="M99" s="61">
        <v>42.25</v>
      </c>
      <c r="N99" s="61">
        <v>9</v>
      </c>
      <c r="O99" s="61">
        <v>42.25</v>
      </c>
      <c r="P99" s="61">
        <v>7</v>
      </c>
      <c r="Q99" s="61">
        <v>20.25</v>
      </c>
      <c r="R99" s="61">
        <v>4</v>
      </c>
      <c r="S99" s="61">
        <v>2.25</v>
      </c>
      <c r="T99" s="61">
        <v>2</v>
      </c>
      <c r="U99" s="61">
        <v>0.25</v>
      </c>
      <c r="V99" s="61">
        <v>3</v>
      </c>
      <c r="W99" s="61">
        <v>0.25</v>
      </c>
      <c r="X99" s="61">
        <v>4</v>
      </c>
      <c r="Y99" s="61">
        <v>2.25</v>
      </c>
      <c r="Z99" s="61">
        <v>10</v>
      </c>
      <c r="AA99" s="61">
        <v>56.25</v>
      </c>
      <c r="AB99" s="61">
        <v>10</v>
      </c>
      <c r="AC99" s="61">
        <v>56.25</v>
      </c>
      <c r="AD99" s="61">
        <v>5</v>
      </c>
      <c r="AE99" s="61">
        <v>6.25</v>
      </c>
      <c r="AF99" s="61">
        <v>6</v>
      </c>
      <c r="AG99" s="61">
        <v>12.25</v>
      </c>
      <c r="AH99" s="61">
        <v>0</v>
      </c>
      <c r="AI99" s="61">
        <v>6.25</v>
      </c>
      <c r="AJ99" s="61">
        <v>0</v>
      </c>
      <c r="AK99" s="61">
        <v>6.25</v>
      </c>
      <c r="AL99" s="61">
        <v>3</v>
      </c>
      <c r="AM99" s="61">
        <v>0.25</v>
      </c>
      <c r="AN99" s="61">
        <v>0</v>
      </c>
      <c r="AO99" s="61">
        <v>6.25</v>
      </c>
      <c r="AP99" s="61">
        <v>4</v>
      </c>
      <c r="AQ99" s="61">
        <v>2.25</v>
      </c>
      <c r="AR99" s="61">
        <v>1</v>
      </c>
      <c r="AS99" s="61">
        <v>2.25</v>
      </c>
      <c r="AT99" s="61">
        <v>0</v>
      </c>
      <c r="AU99" s="61">
        <v>6.25</v>
      </c>
      <c r="AV99" s="61">
        <v>7</v>
      </c>
      <c r="AW99" s="61">
        <v>20.25</v>
      </c>
      <c r="AX99" s="61">
        <v>10</v>
      </c>
      <c r="AY99" s="61">
        <v>56.25</v>
      </c>
      <c r="AZ99" s="61">
        <v>5</v>
      </c>
      <c r="BA99" s="61">
        <v>6.25</v>
      </c>
      <c r="BB99" s="61">
        <v>3</v>
      </c>
      <c r="BC99" s="61">
        <v>0.25</v>
      </c>
      <c r="BD99" s="61">
        <v>0</v>
      </c>
      <c r="BE99" s="61">
        <v>6.25</v>
      </c>
      <c r="BF99" s="61">
        <v>3</v>
      </c>
      <c r="BG99" s="61">
        <v>0.25</v>
      </c>
      <c r="BH99" s="61">
        <v>6</v>
      </c>
      <c r="BI99" s="61">
        <v>12.25</v>
      </c>
      <c r="BJ99" s="61">
        <v>8</v>
      </c>
      <c r="BK99" s="61">
        <v>30.25</v>
      </c>
      <c r="BL99" s="30">
        <v>7</v>
      </c>
      <c r="BM99" s="20">
        <v>20.25</v>
      </c>
      <c r="BN99" s="26">
        <v>4.90625</v>
      </c>
      <c r="BP99" s="16">
        <v>5.0625</v>
      </c>
      <c r="BQ99">
        <v>45.5625</v>
      </c>
      <c r="BR99">
        <v>3.9475415512459096</v>
      </c>
      <c r="BS99" s="26">
        <f t="shared" si="4"/>
        <v>1731.8047666915293</v>
      </c>
      <c r="BV99" s="26">
        <v>3.25</v>
      </c>
      <c r="BW99" s="26">
        <v>3.0625</v>
      </c>
      <c r="BX99">
        <v>4.243599999999998</v>
      </c>
      <c r="BY99" s="68">
        <v>8.2104289940850439</v>
      </c>
    </row>
    <row r="100" spans="1:77">
      <c r="A100" s="26">
        <v>2.5</v>
      </c>
      <c r="B100" s="26">
        <v>6.25E-2</v>
      </c>
      <c r="C100" s="26">
        <v>0.25</v>
      </c>
      <c r="D100" s="61">
        <v>2</v>
      </c>
      <c r="E100" s="44">
        <v>6.25E-2</v>
      </c>
      <c r="F100" s="61">
        <v>5</v>
      </c>
      <c r="G100" s="61">
        <v>7.5625</v>
      </c>
      <c r="H100" s="61">
        <v>2</v>
      </c>
      <c r="I100" s="61">
        <v>6.25E-2</v>
      </c>
      <c r="J100" s="61">
        <v>6</v>
      </c>
      <c r="K100" s="61">
        <v>14.0625</v>
      </c>
      <c r="L100" s="61">
        <v>2</v>
      </c>
      <c r="M100" s="61">
        <v>6.25E-2</v>
      </c>
      <c r="N100" s="61">
        <v>10</v>
      </c>
      <c r="O100" s="61">
        <v>60.0625</v>
      </c>
      <c r="P100" s="61">
        <v>6</v>
      </c>
      <c r="Q100" s="61">
        <v>14.0625</v>
      </c>
      <c r="R100" s="61">
        <v>10</v>
      </c>
      <c r="S100" s="61">
        <v>60.0625</v>
      </c>
      <c r="T100" s="61">
        <v>10</v>
      </c>
      <c r="U100" s="61">
        <v>60.0625</v>
      </c>
      <c r="V100" s="61">
        <v>10</v>
      </c>
      <c r="W100" s="61">
        <v>60.0625</v>
      </c>
      <c r="X100" s="61">
        <v>7</v>
      </c>
      <c r="Y100" s="61">
        <v>22.5625</v>
      </c>
      <c r="Z100" s="61">
        <v>7</v>
      </c>
      <c r="AA100" s="61">
        <v>22.5625</v>
      </c>
      <c r="AB100" s="61">
        <v>4</v>
      </c>
      <c r="AC100" s="61">
        <v>3.0625</v>
      </c>
      <c r="AD100" s="61">
        <v>4</v>
      </c>
      <c r="AE100" s="61">
        <v>3.0625</v>
      </c>
      <c r="AF100" s="61">
        <v>8</v>
      </c>
      <c r="AG100" s="61">
        <v>33.0625</v>
      </c>
      <c r="AH100" s="61">
        <v>5</v>
      </c>
      <c r="AI100" s="61">
        <v>7.5625</v>
      </c>
      <c r="AJ100" s="61">
        <v>9</v>
      </c>
      <c r="AK100" s="61">
        <v>45.5625</v>
      </c>
      <c r="AL100" s="61">
        <v>4</v>
      </c>
      <c r="AM100" s="61">
        <v>3.0625</v>
      </c>
      <c r="AN100" s="61">
        <v>8</v>
      </c>
      <c r="AO100" s="61">
        <v>33.0625</v>
      </c>
      <c r="AP100" s="61">
        <v>1</v>
      </c>
      <c r="AQ100" s="61">
        <v>1.5625</v>
      </c>
      <c r="AR100" s="61">
        <v>5</v>
      </c>
      <c r="AS100" s="61">
        <v>7.5625</v>
      </c>
      <c r="AT100" s="61">
        <v>0</v>
      </c>
      <c r="AU100" s="61">
        <v>5.0625</v>
      </c>
      <c r="AV100" s="61">
        <v>5</v>
      </c>
      <c r="AW100" s="61">
        <v>7.5625</v>
      </c>
      <c r="AX100" s="61">
        <v>0</v>
      </c>
      <c r="AY100" s="61">
        <v>5.0625</v>
      </c>
      <c r="AZ100" s="61">
        <v>0</v>
      </c>
      <c r="BA100" s="61">
        <v>5.0625</v>
      </c>
      <c r="BB100" s="61">
        <v>7</v>
      </c>
      <c r="BC100" s="61">
        <v>22.5625</v>
      </c>
      <c r="BD100" s="61">
        <v>3</v>
      </c>
      <c r="BE100" s="61">
        <v>0.5625</v>
      </c>
      <c r="BF100" s="61">
        <v>5</v>
      </c>
      <c r="BG100" s="61">
        <v>7.5625</v>
      </c>
      <c r="BH100" s="61">
        <v>1</v>
      </c>
      <c r="BI100" s="61">
        <v>1.5625</v>
      </c>
      <c r="BJ100" s="61">
        <v>1</v>
      </c>
      <c r="BK100" s="61">
        <v>1.5625</v>
      </c>
      <c r="BL100" s="30">
        <v>9</v>
      </c>
      <c r="BM100" s="20">
        <v>45.5625</v>
      </c>
      <c r="BN100" s="26">
        <v>4.90625</v>
      </c>
      <c r="BP100" s="16">
        <v>5.0625</v>
      </c>
      <c r="BQ100">
        <v>45.5625</v>
      </c>
      <c r="BR100">
        <v>4.3067406636592889</v>
      </c>
      <c r="BS100" s="26">
        <f t="shared" si="4"/>
        <v>1702.0376784180637</v>
      </c>
      <c r="BV100" s="26">
        <v>3</v>
      </c>
      <c r="BW100" s="26">
        <v>9</v>
      </c>
      <c r="BX100">
        <v>7.3984000000000032</v>
      </c>
      <c r="BY100" s="68">
        <v>8.214365433671011</v>
      </c>
    </row>
    <row r="101" spans="1:77">
      <c r="A101" s="26">
        <v>1.7647058823499999</v>
      </c>
      <c r="B101" s="26">
        <v>7.0069204150691997E-2</v>
      </c>
      <c r="C101" s="26">
        <v>0.26470588234999992</v>
      </c>
      <c r="D101" s="61">
        <v>4</v>
      </c>
      <c r="E101" s="44">
        <v>6.25</v>
      </c>
      <c r="F101" s="61">
        <v>9</v>
      </c>
      <c r="G101" s="61">
        <v>56.25</v>
      </c>
      <c r="H101" s="61">
        <v>3</v>
      </c>
      <c r="I101" s="61">
        <v>2.25</v>
      </c>
      <c r="J101" s="61">
        <v>5</v>
      </c>
      <c r="K101" s="61">
        <v>12.25</v>
      </c>
      <c r="L101" s="61">
        <v>0</v>
      </c>
      <c r="M101" s="61">
        <v>2.25</v>
      </c>
      <c r="N101" s="61">
        <v>2</v>
      </c>
      <c r="O101" s="61">
        <v>0.25</v>
      </c>
      <c r="P101" s="61">
        <v>2</v>
      </c>
      <c r="Q101" s="61">
        <v>0.25</v>
      </c>
      <c r="R101" s="61">
        <v>5</v>
      </c>
      <c r="S101" s="61">
        <v>12.25</v>
      </c>
      <c r="T101" s="61">
        <v>8</v>
      </c>
      <c r="U101" s="61">
        <v>42.25</v>
      </c>
      <c r="V101" s="61">
        <v>2</v>
      </c>
      <c r="W101" s="61">
        <v>0.25</v>
      </c>
      <c r="X101" s="61">
        <v>8</v>
      </c>
      <c r="Y101" s="61">
        <v>42.25</v>
      </c>
      <c r="Z101" s="61">
        <v>4</v>
      </c>
      <c r="AA101" s="61">
        <v>6.25</v>
      </c>
      <c r="AB101" s="61">
        <v>1</v>
      </c>
      <c r="AC101" s="61">
        <v>0.25</v>
      </c>
      <c r="AD101" s="61">
        <v>0</v>
      </c>
      <c r="AE101" s="61">
        <v>2.25</v>
      </c>
      <c r="AF101" s="61">
        <v>4</v>
      </c>
      <c r="AG101" s="61">
        <v>6.25</v>
      </c>
      <c r="AH101" s="61">
        <v>6</v>
      </c>
      <c r="AI101" s="61">
        <v>20.25</v>
      </c>
      <c r="AJ101" s="61">
        <v>6</v>
      </c>
      <c r="AK101" s="61">
        <v>20.25</v>
      </c>
      <c r="AL101" s="61">
        <v>9</v>
      </c>
      <c r="AM101" s="61">
        <v>56.25</v>
      </c>
      <c r="AN101" s="61">
        <v>5</v>
      </c>
      <c r="AO101" s="61">
        <v>12.25</v>
      </c>
      <c r="AP101" s="61">
        <v>3</v>
      </c>
      <c r="AQ101" s="61">
        <v>2.25</v>
      </c>
      <c r="AR101" s="61">
        <v>7</v>
      </c>
      <c r="AS101" s="61">
        <v>30.25</v>
      </c>
      <c r="AT101" s="61">
        <v>4</v>
      </c>
      <c r="AU101" s="61">
        <v>6.25</v>
      </c>
      <c r="AV101" s="61">
        <v>5</v>
      </c>
      <c r="AW101" s="61">
        <v>12.25</v>
      </c>
      <c r="AX101" s="61">
        <v>5</v>
      </c>
      <c r="AY101" s="61">
        <v>12.25</v>
      </c>
      <c r="AZ101" s="61">
        <v>5</v>
      </c>
      <c r="BA101" s="61">
        <v>12.25</v>
      </c>
      <c r="BB101" s="61">
        <v>7</v>
      </c>
      <c r="BC101" s="61">
        <v>30.25</v>
      </c>
      <c r="BD101" s="61">
        <v>9</v>
      </c>
      <c r="BE101" s="61">
        <v>56.25</v>
      </c>
      <c r="BF101" s="61">
        <v>4</v>
      </c>
      <c r="BG101" s="61">
        <v>6.25</v>
      </c>
      <c r="BH101" s="61">
        <v>4</v>
      </c>
      <c r="BI101" s="61">
        <v>6.25</v>
      </c>
      <c r="BJ101" s="61">
        <v>7</v>
      </c>
      <c r="BK101" s="61">
        <v>30.25</v>
      </c>
      <c r="BL101" s="30">
        <v>10</v>
      </c>
      <c r="BM101" s="20">
        <v>72.25</v>
      </c>
      <c r="BN101" s="26">
        <v>4.90625</v>
      </c>
      <c r="BP101" s="16">
        <v>5.0625</v>
      </c>
      <c r="BQ101">
        <v>45.5625</v>
      </c>
      <c r="BR101">
        <v>3.1053316478278994</v>
      </c>
      <c r="BS101" s="26">
        <f t="shared" si="4"/>
        <v>1802.6111444846845</v>
      </c>
      <c r="BV101" s="26">
        <v>3</v>
      </c>
      <c r="BW101" s="26">
        <v>0.25</v>
      </c>
      <c r="BX101">
        <v>36</v>
      </c>
      <c r="BY101" s="68">
        <v>8.2278393351824715</v>
      </c>
    </row>
    <row r="102" spans="1:77">
      <c r="A102" s="26">
        <v>0</v>
      </c>
      <c r="B102" s="26">
        <v>2.25</v>
      </c>
      <c r="C102" s="26">
        <v>1.5</v>
      </c>
      <c r="D102" s="61">
        <v>7</v>
      </c>
      <c r="E102" s="44">
        <v>30.25</v>
      </c>
      <c r="F102" s="61">
        <v>1</v>
      </c>
      <c r="G102" s="61">
        <v>0.25</v>
      </c>
      <c r="H102" s="61">
        <v>6</v>
      </c>
      <c r="I102" s="61">
        <v>20.25</v>
      </c>
      <c r="J102" s="61">
        <v>10</v>
      </c>
      <c r="K102" s="61">
        <v>72.25</v>
      </c>
      <c r="L102" s="61">
        <v>4</v>
      </c>
      <c r="M102" s="61">
        <v>6.25</v>
      </c>
      <c r="N102" s="61">
        <v>4</v>
      </c>
      <c r="O102" s="61">
        <v>6.25</v>
      </c>
      <c r="P102" s="61">
        <v>5</v>
      </c>
      <c r="Q102" s="61">
        <v>12.25</v>
      </c>
      <c r="R102" s="61">
        <v>4</v>
      </c>
      <c r="S102" s="61">
        <v>6.25</v>
      </c>
      <c r="T102" s="61">
        <v>3</v>
      </c>
      <c r="U102" s="61">
        <v>2.25</v>
      </c>
      <c r="V102" s="61">
        <v>4</v>
      </c>
      <c r="W102" s="61">
        <v>6.25</v>
      </c>
      <c r="X102" s="61">
        <v>5</v>
      </c>
      <c r="Y102" s="61">
        <v>12.25</v>
      </c>
      <c r="Z102" s="61">
        <v>9</v>
      </c>
      <c r="AA102" s="61">
        <v>56.25</v>
      </c>
      <c r="AB102" s="61">
        <v>4</v>
      </c>
      <c r="AC102" s="61">
        <v>6.25</v>
      </c>
      <c r="AD102" s="61">
        <v>5</v>
      </c>
      <c r="AE102" s="61">
        <v>12.25</v>
      </c>
      <c r="AF102" s="61">
        <v>1</v>
      </c>
      <c r="AG102" s="61">
        <v>0.25</v>
      </c>
      <c r="AH102" s="61">
        <v>8</v>
      </c>
      <c r="AI102" s="61">
        <v>42.25</v>
      </c>
      <c r="AJ102" s="61">
        <v>3</v>
      </c>
      <c r="AK102" s="61">
        <v>2.25</v>
      </c>
      <c r="AL102" s="61">
        <v>3</v>
      </c>
      <c r="AM102" s="61">
        <v>2.25</v>
      </c>
      <c r="AN102" s="61">
        <v>6</v>
      </c>
      <c r="AO102" s="61">
        <v>20.25</v>
      </c>
      <c r="AP102" s="61">
        <v>3</v>
      </c>
      <c r="AQ102" s="61">
        <v>2.25</v>
      </c>
      <c r="AR102" s="61">
        <v>1</v>
      </c>
      <c r="AS102" s="61">
        <v>0.25</v>
      </c>
      <c r="AT102" s="61">
        <v>10</v>
      </c>
      <c r="AU102" s="61">
        <v>72.25</v>
      </c>
      <c r="AV102" s="61">
        <v>7</v>
      </c>
      <c r="AW102" s="61">
        <v>30.25</v>
      </c>
      <c r="AX102" s="61">
        <v>0</v>
      </c>
      <c r="AY102" s="61">
        <v>2.25</v>
      </c>
      <c r="AZ102" s="61">
        <v>6</v>
      </c>
      <c r="BA102" s="61">
        <v>20.25</v>
      </c>
      <c r="BB102" s="61">
        <v>6</v>
      </c>
      <c r="BC102" s="61">
        <v>20.25</v>
      </c>
      <c r="BD102" s="61">
        <v>5</v>
      </c>
      <c r="BE102" s="61">
        <v>12.25</v>
      </c>
      <c r="BF102" s="61">
        <v>8</v>
      </c>
      <c r="BG102" s="61">
        <v>42.25</v>
      </c>
      <c r="BH102" s="61">
        <v>6</v>
      </c>
      <c r="BI102" s="61">
        <v>20.25</v>
      </c>
      <c r="BJ102" s="61">
        <v>3</v>
      </c>
      <c r="BK102" s="61">
        <v>2.25</v>
      </c>
      <c r="BL102" s="30">
        <v>4</v>
      </c>
      <c r="BM102" s="20">
        <v>6.25</v>
      </c>
      <c r="BN102" s="26">
        <v>4.90625</v>
      </c>
      <c r="BP102" s="16">
        <v>5.0625</v>
      </c>
      <c r="BQ102">
        <v>45.5625</v>
      </c>
      <c r="BR102">
        <v>4.3163644470886648</v>
      </c>
      <c r="BS102" s="26">
        <f t="shared" si="4"/>
        <v>1701.2436980491364</v>
      </c>
      <c r="BV102" s="26">
        <v>3</v>
      </c>
      <c r="BW102" s="26">
        <v>1.6530612244787759</v>
      </c>
      <c r="BX102">
        <v>36</v>
      </c>
      <c r="BY102" s="68">
        <v>8.2998866213129965</v>
      </c>
    </row>
    <row r="103" spans="1:77">
      <c r="A103" s="26">
        <v>0</v>
      </c>
      <c r="B103" s="26">
        <v>1</v>
      </c>
      <c r="C103" s="26">
        <v>1</v>
      </c>
      <c r="D103" s="61">
        <v>9</v>
      </c>
      <c r="E103" s="44">
        <v>64</v>
      </c>
      <c r="F103" s="61">
        <v>4</v>
      </c>
      <c r="G103" s="61">
        <v>9</v>
      </c>
      <c r="H103" s="61">
        <v>5</v>
      </c>
      <c r="I103" s="61">
        <v>16</v>
      </c>
      <c r="J103" s="61">
        <v>2</v>
      </c>
      <c r="K103" s="61">
        <v>1</v>
      </c>
      <c r="L103" s="61">
        <v>9</v>
      </c>
      <c r="M103" s="61">
        <v>64</v>
      </c>
      <c r="N103" s="61">
        <v>9</v>
      </c>
      <c r="O103" s="61">
        <v>64</v>
      </c>
      <c r="P103" s="61">
        <v>8</v>
      </c>
      <c r="Q103" s="61">
        <v>49</v>
      </c>
      <c r="R103" s="61">
        <v>4</v>
      </c>
      <c r="S103" s="61">
        <v>9</v>
      </c>
      <c r="T103" s="61">
        <v>4</v>
      </c>
      <c r="U103" s="61">
        <v>9</v>
      </c>
      <c r="V103" s="61">
        <v>7</v>
      </c>
      <c r="W103" s="61">
        <v>36</v>
      </c>
      <c r="X103" s="61">
        <v>1</v>
      </c>
      <c r="Y103" s="61">
        <v>0</v>
      </c>
      <c r="Z103" s="61">
        <v>0</v>
      </c>
      <c r="AA103" s="61">
        <v>1</v>
      </c>
      <c r="AB103" s="61">
        <v>8</v>
      </c>
      <c r="AC103" s="61">
        <v>49</v>
      </c>
      <c r="AD103" s="61">
        <v>4</v>
      </c>
      <c r="AE103" s="61">
        <v>9</v>
      </c>
      <c r="AF103" s="61">
        <v>9</v>
      </c>
      <c r="AG103" s="61">
        <v>64</v>
      </c>
      <c r="AH103" s="61">
        <v>9</v>
      </c>
      <c r="AI103" s="61">
        <v>64</v>
      </c>
      <c r="AJ103" s="61">
        <v>5</v>
      </c>
      <c r="AK103" s="61">
        <v>16</v>
      </c>
      <c r="AL103" s="61">
        <v>9</v>
      </c>
      <c r="AM103" s="61">
        <v>64</v>
      </c>
      <c r="AN103" s="61">
        <v>5</v>
      </c>
      <c r="AO103" s="61">
        <v>16</v>
      </c>
      <c r="AP103" s="61">
        <v>5</v>
      </c>
      <c r="AQ103" s="61">
        <v>16</v>
      </c>
      <c r="AR103" s="61">
        <v>5</v>
      </c>
      <c r="AS103" s="61">
        <v>16</v>
      </c>
      <c r="AT103" s="61">
        <v>0</v>
      </c>
      <c r="AU103" s="61">
        <v>1</v>
      </c>
      <c r="AV103" s="61">
        <v>1</v>
      </c>
      <c r="AW103" s="61">
        <v>0</v>
      </c>
      <c r="AX103" s="61">
        <v>7</v>
      </c>
      <c r="AY103" s="61">
        <v>36</v>
      </c>
      <c r="AZ103" s="61">
        <v>9</v>
      </c>
      <c r="BA103" s="61">
        <v>64</v>
      </c>
      <c r="BB103" s="61">
        <v>5</v>
      </c>
      <c r="BC103" s="61">
        <v>16</v>
      </c>
      <c r="BD103" s="61">
        <v>6</v>
      </c>
      <c r="BE103" s="61">
        <v>25</v>
      </c>
      <c r="BF103" s="61">
        <v>3</v>
      </c>
      <c r="BG103" s="61">
        <v>4</v>
      </c>
      <c r="BH103" s="61">
        <v>1</v>
      </c>
      <c r="BI103" s="61">
        <v>0</v>
      </c>
      <c r="BJ103" s="61">
        <v>3</v>
      </c>
      <c r="BK103" s="61">
        <v>4</v>
      </c>
      <c r="BL103" s="30">
        <v>0</v>
      </c>
      <c r="BM103" s="20">
        <v>1</v>
      </c>
      <c r="BN103" s="26">
        <v>4.90625</v>
      </c>
      <c r="BP103" s="16">
        <v>5.2244897958987764</v>
      </c>
      <c r="BQ103">
        <v>23.814399999999999</v>
      </c>
      <c r="BR103">
        <v>8.7293388427066076E-2</v>
      </c>
      <c r="BS103" s="26">
        <f t="shared" si="4"/>
        <v>562.97558815694799</v>
      </c>
      <c r="BV103" s="26">
        <v>3.25</v>
      </c>
      <c r="BW103" s="26">
        <v>1.0727040816237758</v>
      </c>
      <c r="BX103">
        <v>13.1769</v>
      </c>
      <c r="BY103" s="68">
        <v>8.4628099173558997</v>
      </c>
    </row>
    <row r="104" spans="1:77">
      <c r="A104" s="26">
        <v>0</v>
      </c>
      <c r="B104" s="26">
        <v>7.5625</v>
      </c>
      <c r="C104" s="26">
        <v>2.75</v>
      </c>
      <c r="D104" s="61">
        <v>9</v>
      </c>
      <c r="E104" s="44">
        <v>39.0625</v>
      </c>
      <c r="F104" s="61">
        <v>8</v>
      </c>
      <c r="G104" s="61">
        <v>27.5625</v>
      </c>
      <c r="H104" s="61">
        <v>6</v>
      </c>
      <c r="I104" s="61">
        <v>10.5625</v>
      </c>
      <c r="J104" s="61">
        <v>9</v>
      </c>
      <c r="K104" s="61">
        <v>39.0625</v>
      </c>
      <c r="L104" s="61">
        <v>8</v>
      </c>
      <c r="M104" s="61">
        <v>27.5625</v>
      </c>
      <c r="N104" s="61">
        <v>3</v>
      </c>
      <c r="O104" s="61">
        <v>6.25E-2</v>
      </c>
      <c r="P104" s="61">
        <v>2</v>
      </c>
      <c r="Q104" s="61">
        <v>0.5625</v>
      </c>
      <c r="R104" s="61">
        <v>1</v>
      </c>
      <c r="S104" s="61">
        <v>3.0625</v>
      </c>
      <c r="T104" s="61">
        <v>10</v>
      </c>
      <c r="U104" s="61">
        <v>52.5625</v>
      </c>
      <c r="V104" s="61">
        <v>6</v>
      </c>
      <c r="W104" s="61">
        <v>10.5625</v>
      </c>
      <c r="X104" s="61">
        <v>1</v>
      </c>
      <c r="Y104" s="61">
        <v>3.0625</v>
      </c>
      <c r="Z104" s="61">
        <v>6</v>
      </c>
      <c r="AA104" s="61">
        <v>10.5625</v>
      </c>
      <c r="AB104" s="61">
        <v>0</v>
      </c>
      <c r="AC104" s="61">
        <v>7.5625</v>
      </c>
      <c r="AD104" s="61">
        <v>2</v>
      </c>
      <c r="AE104" s="61">
        <v>0.5625</v>
      </c>
      <c r="AF104" s="61">
        <v>3</v>
      </c>
      <c r="AG104" s="61">
        <v>6.25E-2</v>
      </c>
      <c r="AH104" s="61">
        <v>3</v>
      </c>
      <c r="AI104" s="61">
        <v>6.25E-2</v>
      </c>
      <c r="AJ104" s="61">
        <v>4</v>
      </c>
      <c r="AK104" s="61">
        <v>1.5625</v>
      </c>
      <c r="AL104" s="61">
        <v>7</v>
      </c>
      <c r="AM104" s="61">
        <v>18.0625</v>
      </c>
      <c r="AN104" s="61">
        <v>9</v>
      </c>
      <c r="AO104" s="61">
        <v>39.0625</v>
      </c>
      <c r="AP104" s="61">
        <v>3</v>
      </c>
      <c r="AQ104" s="61">
        <v>6.25E-2</v>
      </c>
      <c r="AR104" s="61">
        <v>10</v>
      </c>
      <c r="AS104" s="61">
        <v>52.5625</v>
      </c>
      <c r="AT104" s="61">
        <v>3</v>
      </c>
      <c r="AU104" s="61">
        <v>6.25E-2</v>
      </c>
      <c r="AV104" s="61">
        <v>1</v>
      </c>
      <c r="AW104" s="61">
        <v>3.0625</v>
      </c>
      <c r="AX104" s="61">
        <v>3</v>
      </c>
      <c r="AY104" s="61">
        <v>6.25E-2</v>
      </c>
      <c r="AZ104" s="61">
        <v>6</v>
      </c>
      <c r="BA104" s="61">
        <v>10.5625</v>
      </c>
      <c r="BB104" s="61">
        <v>8</v>
      </c>
      <c r="BC104" s="61">
        <v>27.5625</v>
      </c>
      <c r="BD104" s="61">
        <v>4</v>
      </c>
      <c r="BE104" s="61">
        <v>1.5625</v>
      </c>
      <c r="BF104" s="61">
        <v>9</v>
      </c>
      <c r="BG104" s="61">
        <v>39.0625</v>
      </c>
      <c r="BH104" s="61">
        <v>2</v>
      </c>
      <c r="BI104" s="61">
        <v>0.5625</v>
      </c>
      <c r="BJ104" s="61">
        <v>7</v>
      </c>
      <c r="BK104" s="61">
        <v>18.0625</v>
      </c>
      <c r="BL104" s="30">
        <v>1</v>
      </c>
      <c r="BM104" s="20">
        <v>3.0625</v>
      </c>
      <c r="BN104" s="26">
        <v>4.875</v>
      </c>
      <c r="BP104" s="16">
        <v>5.640625</v>
      </c>
      <c r="BQ104">
        <v>6.9168999999999992</v>
      </c>
      <c r="BR104">
        <v>14.0625</v>
      </c>
      <c r="BS104" s="26">
        <f t="shared" si="4"/>
        <v>51.059599360000014</v>
      </c>
      <c r="BV104" s="26">
        <v>3.25</v>
      </c>
      <c r="BW104" s="26">
        <v>3.7855623818407085</v>
      </c>
      <c r="BX104">
        <v>33.0625</v>
      </c>
      <c r="BY104" s="68">
        <v>8.678597516435671</v>
      </c>
    </row>
    <row r="105" spans="1:77">
      <c r="A105" s="26">
        <v>3.3333333333300001</v>
      </c>
      <c r="B105" s="26">
        <v>21.777777777808893</v>
      </c>
      <c r="C105" s="26">
        <v>4.6666666666700003</v>
      </c>
      <c r="D105" s="61">
        <v>4</v>
      </c>
      <c r="E105" s="44">
        <v>16</v>
      </c>
      <c r="F105" s="61">
        <v>10</v>
      </c>
      <c r="G105" s="61">
        <v>4</v>
      </c>
      <c r="H105" s="61">
        <v>8</v>
      </c>
      <c r="I105" s="61">
        <v>0</v>
      </c>
      <c r="J105" s="61">
        <v>9</v>
      </c>
      <c r="K105" s="61">
        <v>1</v>
      </c>
      <c r="L105" s="61">
        <v>5</v>
      </c>
      <c r="M105" s="61">
        <v>9</v>
      </c>
      <c r="N105" s="61">
        <v>0</v>
      </c>
      <c r="O105" s="61">
        <v>64</v>
      </c>
      <c r="P105" s="61">
        <v>8</v>
      </c>
      <c r="Q105" s="61">
        <v>0</v>
      </c>
      <c r="R105" s="61">
        <v>3</v>
      </c>
      <c r="S105" s="61">
        <v>25</v>
      </c>
      <c r="T105" s="61">
        <v>5</v>
      </c>
      <c r="U105" s="61">
        <v>9</v>
      </c>
      <c r="V105" s="61">
        <v>1</v>
      </c>
      <c r="W105" s="61">
        <v>49</v>
      </c>
      <c r="X105" s="61">
        <v>1</v>
      </c>
      <c r="Y105" s="61">
        <v>49</v>
      </c>
      <c r="Z105" s="61">
        <v>2</v>
      </c>
      <c r="AA105" s="61">
        <v>36</v>
      </c>
      <c r="AB105" s="61">
        <v>8</v>
      </c>
      <c r="AC105" s="61">
        <v>0</v>
      </c>
      <c r="AD105" s="61">
        <v>9</v>
      </c>
      <c r="AE105" s="61">
        <v>1</v>
      </c>
      <c r="AF105" s="61">
        <v>2</v>
      </c>
      <c r="AG105" s="61">
        <v>36</v>
      </c>
      <c r="AH105" s="61">
        <v>0</v>
      </c>
      <c r="AI105" s="61">
        <v>64</v>
      </c>
      <c r="AJ105" s="61">
        <v>10</v>
      </c>
      <c r="AK105" s="61">
        <v>4</v>
      </c>
      <c r="AL105" s="61">
        <v>3</v>
      </c>
      <c r="AM105" s="61">
        <v>25</v>
      </c>
      <c r="AN105" s="61">
        <v>2</v>
      </c>
      <c r="AO105" s="61">
        <v>36</v>
      </c>
      <c r="AP105" s="61">
        <v>2</v>
      </c>
      <c r="AQ105" s="61">
        <v>36</v>
      </c>
      <c r="AR105" s="61">
        <v>0</v>
      </c>
      <c r="AS105" s="61">
        <v>64</v>
      </c>
      <c r="AT105" s="61">
        <v>6</v>
      </c>
      <c r="AU105" s="61">
        <v>4</v>
      </c>
      <c r="AV105" s="61">
        <v>9</v>
      </c>
      <c r="AW105" s="61">
        <v>1</v>
      </c>
      <c r="AX105" s="61">
        <v>9</v>
      </c>
      <c r="AY105" s="61">
        <v>1</v>
      </c>
      <c r="AZ105" s="61">
        <v>0</v>
      </c>
      <c r="BA105" s="61">
        <v>64</v>
      </c>
      <c r="BB105" s="61">
        <v>10</v>
      </c>
      <c r="BC105" s="61">
        <v>4</v>
      </c>
      <c r="BD105" s="61">
        <v>9</v>
      </c>
      <c r="BE105" s="61">
        <v>1</v>
      </c>
      <c r="BF105" s="61">
        <v>8</v>
      </c>
      <c r="BG105" s="61">
        <v>0</v>
      </c>
      <c r="BH105" s="61">
        <v>2</v>
      </c>
      <c r="BI105" s="61">
        <v>36</v>
      </c>
      <c r="BJ105" s="61">
        <v>5</v>
      </c>
      <c r="BK105" s="61">
        <v>9</v>
      </c>
      <c r="BL105" s="30">
        <v>3</v>
      </c>
      <c r="BM105" s="20">
        <v>25</v>
      </c>
      <c r="BN105" s="26">
        <v>4.84375</v>
      </c>
      <c r="BP105" s="16">
        <v>5.9648668639165976</v>
      </c>
      <c r="BQ105">
        <v>4.5368999999999993</v>
      </c>
      <c r="BR105">
        <v>17.958142972321074</v>
      </c>
      <c r="BS105" s="26">
        <f t="shared" si="4"/>
        <v>180.12976292207784</v>
      </c>
      <c r="BV105" s="26">
        <v>3.75</v>
      </c>
      <c r="BW105" s="26">
        <v>2.5829081632561222</v>
      </c>
      <c r="BX105">
        <v>1.3225000000000049E-2</v>
      </c>
      <c r="BY105" s="68">
        <v>8.8577097505640605</v>
      </c>
    </row>
    <row r="106" spans="1:77">
      <c r="A106" s="26">
        <v>0</v>
      </c>
      <c r="B106" s="26">
        <v>16</v>
      </c>
      <c r="C106" s="26">
        <v>4</v>
      </c>
      <c r="D106" s="61">
        <v>8</v>
      </c>
      <c r="E106" s="44">
        <v>16</v>
      </c>
      <c r="F106" s="61">
        <v>7</v>
      </c>
      <c r="G106" s="61">
        <v>9</v>
      </c>
      <c r="H106" s="61">
        <v>3</v>
      </c>
      <c r="I106" s="61">
        <v>1</v>
      </c>
      <c r="J106" s="61">
        <v>4</v>
      </c>
      <c r="K106" s="61">
        <v>0</v>
      </c>
      <c r="L106" s="61">
        <v>3</v>
      </c>
      <c r="M106" s="61">
        <v>1</v>
      </c>
      <c r="N106" s="61">
        <v>2</v>
      </c>
      <c r="O106" s="61">
        <v>4</v>
      </c>
      <c r="P106" s="61">
        <v>7</v>
      </c>
      <c r="Q106" s="61">
        <v>9</v>
      </c>
      <c r="R106" s="61">
        <v>6</v>
      </c>
      <c r="S106" s="61">
        <v>4</v>
      </c>
      <c r="T106" s="61">
        <v>2</v>
      </c>
      <c r="U106" s="61">
        <v>4</v>
      </c>
      <c r="V106" s="61">
        <v>5</v>
      </c>
      <c r="W106" s="61">
        <v>1</v>
      </c>
      <c r="X106" s="61">
        <v>8</v>
      </c>
      <c r="Y106" s="61">
        <v>16</v>
      </c>
      <c r="Z106" s="61">
        <v>4</v>
      </c>
      <c r="AA106" s="61">
        <v>0</v>
      </c>
      <c r="AB106" s="61">
        <v>2</v>
      </c>
      <c r="AC106" s="61">
        <v>4</v>
      </c>
      <c r="AD106" s="61">
        <v>7</v>
      </c>
      <c r="AE106" s="61">
        <v>9</v>
      </c>
      <c r="AF106" s="61">
        <v>6</v>
      </c>
      <c r="AG106" s="61">
        <v>4</v>
      </c>
      <c r="AH106" s="61">
        <v>9</v>
      </c>
      <c r="AI106" s="61">
        <v>25</v>
      </c>
      <c r="AJ106" s="61">
        <v>8</v>
      </c>
      <c r="AK106" s="61">
        <v>16</v>
      </c>
      <c r="AL106" s="61">
        <v>5</v>
      </c>
      <c r="AM106" s="61">
        <v>1</v>
      </c>
      <c r="AN106" s="61">
        <v>8</v>
      </c>
      <c r="AO106" s="61">
        <v>16</v>
      </c>
      <c r="AP106" s="61">
        <v>10</v>
      </c>
      <c r="AQ106" s="61">
        <v>36</v>
      </c>
      <c r="AR106" s="61">
        <v>1</v>
      </c>
      <c r="AS106" s="61">
        <v>9</v>
      </c>
      <c r="AT106" s="61">
        <v>0</v>
      </c>
      <c r="AU106" s="61">
        <v>16</v>
      </c>
      <c r="AV106" s="61">
        <v>1</v>
      </c>
      <c r="AW106" s="61">
        <v>9</v>
      </c>
      <c r="AX106" s="61">
        <v>8</v>
      </c>
      <c r="AY106" s="61">
        <v>16</v>
      </c>
      <c r="AZ106" s="61">
        <v>8</v>
      </c>
      <c r="BA106" s="61">
        <v>16</v>
      </c>
      <c r="BB106" s="61">
        <v>3</v>
      </c>
      <c r="BC106" s="61">
        <v>1</v>
      </c>
      <c r="BD106" s="61">
        <v>1</v>
      </c>
      <c r="BE106" s="61">
        <v>9</v>
      </c>
      <c r="BF106" s="61">
        <v>7</v>
      </c>
      <c r="BG106" s="61">
        <v>9</v>
      </c>
      <c r="BH106" s="61">
        <v>1</v>
      </c>
      <c r="BI106" s="61">
        <v>9</v>
      </c>
      <c r="BJ106" s="61">
        <v>7</v>
      </c>
      <c r="BK106" s="61">
        <v>9</v>
      </c>
      <c r="BL106" s="30">
        <v>3</v>
      </c>
      <c r="BM106" s="20">
        <v>1</v>
      </c>
      <c r="BN106" s="26">
        <v>4.84375</v>
      </c>
      <c r="BO106" s="124">
        <v>4</v>
      </c>
      <c r="BP106" s="16">
        <v>6.25</v>
      </c>
      <c r="BQ106">
        <v>11.424399999999999</v>
      </c>
      <c r="BR106">
        <v>1.4600694444363893</v>
      </c>
      <c r="BS106" s="26">
        <f t="shared" si="4"/>
        <v>99.287883420538591</v>
      </c>
      <c r="BV106" s="26">
        <v>3.5</v>
      </c>
      <c r="BW106" s="26">
        <v>6.25</v>
      </c>
      <c r="BX106">
        <v>11.424399999999999</v>
      </c>
      <c r="BY106" s="68">
        <v>8.9024397448020327</v>
      </c>
    </row>
    <row r="107" spans="1:77">
      <c r="A107" s="26">
        <v>5</v>
      </c>
      <c r="B107" s="26">
        <v>3.0625</v>
      </c>
      <c r="C107" s="26">
        <v>1.75</v>
      </c>
      <c r="D107" s="61">
        <v>1</v>
      </c>
      <c r="E107" s="44">
        <v>5.0625</v>
      </c>
      <c r="F107" s="61">
        <v>6</v>
      </c>
      <c r="G107" s="61">
        <v>7.5625</v>
      </c>
      <c r="H107" s="61">
        <v>6</v>
      </c>
      <c r="I107" s="61">
        <v>7.5625</v>
      </c>
      <c r="J107" s="61">
        <v>6</v>
      </c>
      <c r="K107" s="61">
        <v>7.5625</v>
      </c>
      <c r="L107" s="61">
        <v>9</v>
      </c>
      <c r="M107" s="61">
        <v>33.0625</v>
      </c>
      <c r="N107" s="61">
        <v>4</v>
      </c>
      <c r="O107" s="61">
        <v>0.5625</v>
      </c>
      <c r="P107" s="61">
        <v>8</v>
      </c>
      <c r="Q107" s="61">
        <v>22.5625</v>
      </c>
      <c r="R107" s="61">
        <v>5</v>
      </c>
      <c r="S107" s="61">
        <v>3.0625</v>
      </c>
      <c r="T107" s="61">
        <v>8</v>
      </c>
      <c r="U107" s="61">
        <v>22.5625</v>
      </c>
      <c r="V107" s="61">
        <v>3</v>
      </c>
      <c r="W107" s="61">
        <v>6.25E-2</v>
      </c>
      <c r="X107" s="61">
        <v>1</v>
      </c>
      <c r="Y107" s="61">
        <v>5.0625</v>
      </c>
      <c r="Z107" s="61">
        <v>7</v>
      </c>
      <c r="AA107" s="61">
        <v>14.0625</v>
      </c>
      <c r="AB107" s="61">
        <v>1</v>
      </c>
      <c r="AC107" s="61">
        <v>5.0625</v>
      </c>
      <c r="AD107" s="61">
        <v>10</v>
      </c>
      <c r="AE107" s="61">
        <v>45.5625</v>
      </c>
      <c r="AF107" s="61">
        <v>0</v>
      </c>
      <c r="AG107" s="61">
        <v>10.5625</v>
      </c>
      <c r="AH107" s="61">
        <v>2</v>
      </c>
      <c r="AI107" s="61">
        <v>1.5625</v>
      </c>
      <c r="AJ107" s="61">
        <v>4</v>
      </c>
      <c r="AK107" s="61">
        <v>0.5625</v>
      </c>
      <c r="AL107" s="61">
        <v>6</v>
      </c>
      <c r="AM107" s="61">
        <v>7.5625</v>
      </c>
      <c r="AN107" s="61">
        <v>4</v>
      </c>
      <c r="AO107" s="61">
        <v>0.5625</v>
      </c>
      <c r="AP107" s="61">
        <v>3</v>
      </c>
      <c r="AQ107" s="61">
        <v>6.25E-2</v>
      </c>
      <c r="AR107" s="61">
        <v>1</v>
      </c>
      <c r="AS107" s="61">
        <v>5.0625</v>
      </c>
      <c r="AT107" s="61">
        <v>0</v>
      </c>
      <c r="AU107" s="61">
        <v>10.5625</v>
      </c>
      <c r="AV107" s="61">
        <v>2</v>
      </c>
      <c r="AW107" s="61">
        <v>1.5625</v>
      </c>
      <c r="AX107" s="61">
        <v>9</v>
      </c>
      <c r="AY107" s="61">
        <v>33.0625</v>
      </c>
      <c r="AZ107" s="61">
        <v>3</v>
      </c>
      <c r="BA107" s="61">
        <v>6.25E-2</v>
      </c>
      <c r="BB107" s="61">
        <v>7</v>
      </c>
      <c r="BC107" s="61">
        <v>14.0625</v>
      </c>
      <c r="BD107" s="61">
        <v>7</v>
      </c>
      <c r="BE107" s="61">
        <v>14.0625</v>
      </c>
      <c r="BF107" s="61">
        <v>5</v>
      </c>
      <c r="BG107" s="61">
        <v>3.0625</v>
      </c>
      <c r="BH107" s="61">
        <v>9</v>
      </c>
      <c r="BI107" s="61">
        <v>33.0625</v>
      </c>
      <c r="BJ107" s="61">
        <v>6</v>
      </c>
      <c r="BK107" s="61">
        <v>7.5625</v>
      </c>
      <c r="BL107" s="30">
        <v>3</v>
      </c>
      <c r="BM107" s="20">
        <v>6.25E-2</v>
      </c>
      <c r="BN107" s="26">
        <v>4.84375</v>
      </c>
      <c r="BP107" s="16">
        <v>6.25</v>
      </c>
      <c r="BQ107">
        <v>42.25</v>
      </c>
      <c r="BR107">
        <v>4.5469290657419368</v>
      </c>
      <c r="BS107" s="26">
        <f t="shared" si="4"/>
        <v>1421.5215578736954</v>
      </c>
      <c r="BV107" s="26">
        <v>4</v>
      </c>
      <c r="BW107" s="26">
        <v>16</v>
      </c>
      <c r="BX107">
        <v>0.22721111111428879</v>
      </c>
      <c r="BY107" s="68">
        <v>9.0847054155906157</v>
      </c>
    </row>
    <row r="108" spans="1:77">
      <c r="A108" s="26">
        <v>3.75</v>
      </c>
      <c r="B108" s="26">
        <v>1</v>
      </c>
      <c r="C108" s="26">
        <v>1</v>
      </c>
      <c r="D108" s="61">
        <v>5</v>
      </c>
      <c r="E108" s="44">
        <v>5.0625</v>
      </c>
      <c r="F108" s="61">
        <v>6</v>
      </c>
      <c r="G108" s="61">
        <v>10.5625</v>
      </c>
      <c r="H108" s="61">
        <v>5</v>
      </c>
      <c r="I108" s="61">
        <v>5.0625</v>
      </c>
      <c r="J108" s="61">
        <v>6</v>
      </c>
      <c r="K108" s="61">
        <v>10.5625</v>
      </c>
      <c r="L108" s="61">
        <v>3</v>
      </c>
      <c r="M108" s="61">
        <v>6.25E-2</v>
      </c>
      <c r="N108" s="61">
        <v>8</v>
      </c>
      <c r="O108" s="61">
        <v>27.5625</v>
      </c>
      <c r="P108" s="61">
        <v>8</v>
      </c>
      <c r="Q108" s="61">
        <v>27.5625</v>
      </c>
      <c r="R108" s="61">
        <v>0</v>
      </c>
      <c r="S108" s="61">
        <v>7.5625</v>
      </c>
      <c r="T108" s="61">
        <v>10</v>
      </c>
      <c r="U108" s="61">
        <v>52.5625</v>
      </c>
      <c r="V108" s="61">
        <v>3</v>
      </c>
      <c r="W108" s="61">
        <v>6.25E-2</v>
      </c>
      <c r="X108" s="61">
        <v>6</v>
      </c>
      <c r="Y108" s="61">
        <v>10.5625</v>
      </c>
      <c r="Z108" s="61">
        <v>4</v>
      </c>
      <c r="AA108" s="61">
        <v>1.5625</v>
      </c>
      <c r="AB108" s="61">
        <v>0</v>
      </c>
      <c r="AC108" s="61">
        <v>7.5625</v>
      </c>
      <c r="AD108" s="61">
        <v>2</v>
      </c>
      <c r="AE108" s="61">
        <v>0.5625</v>
      </c>
      <c r="AF108" s="61">
        <v>0</v>
      </c>
      <c r="AG108" s="61">
        <v>7.5625</v>
      </c>
      <c r="AH108" s="61">
        <v>7</v>
      </c>
      <c r="AI108" s="61">
        <v>18.0625</v>
      </c>
      <c r="AJ108" s="61">
        <v>4</v>
      </c>
      <c r="AK108" s="61">
        <v>1.5625</v>
      </c>
      <c r="AL108" s="61">
        <v>2</v>
      </c>
      <c r="AM108" s="61">
        <v>0.5625</v>
      </c>
      <c r="AN108" s="61">
        <v>2</v>
      </c>
      <c r="AO108" s="61">
        <v>0.5625</v>
      </c>
      <c r="AP108" s="61">
        <v>10</v>
      </c>
      <c r="AQ108" s="61">
        <v>52.5625</v>
      </c>
      <c r="AR108" s="61">
        <v>5</v>
      </c>
      <c r="AS108" s="61">
        <v>5.0625</v>
      </c>
      <c r="AT108" s="61">
        <v>9</v>
      </c>
      <c r="AU108" s="61">
        <v>39.0625</v>
      </c>
      <c r="AV108" s="61">
        <v>10</v>
      </c>
      <c r="AW108" s="61">
        <v>52.5625</v>
      </c>
      <c r="AX108" s="61">
        <v>4</v>
      </c>
      <c r="AY108" s="61">
        <v>1.5625</v>
      </c>
      <c r="AZ108" s="61">
        <v>2</v>
      </c>
      <c r="BA108" s="61">
        <v>0.5625</v>
      </c>
      <c r="BB108" s="61">
        <v>7</v>
      </c>
      <c r="BC108" s="61">
        <v>18.0625</v>
      </c>
      <c r="BD108" s="61">
        <v>0</v>
      </c>
      <c r="BE108" s="61">
        <v>7.5625</v>
      </c>
      <c r="BF108" s="61">
        <v>10</v>
      </c>
      <c r="BG108" s="61">
        <v>52.5625</v>
      </c>
      <c r="BH108" s="61">
        <v>6</v>
      </c>
      <c r="BI108" s="61">
        <v>10.5625</v>
      </c>
      <c r="BJ108" s="61">
        <v>1</v>
      </c>
      <c r="BK108" s="61">
        <v>3.0625</v>
      </c>
      <c r="BL108" s="30">
        <v>4</v>
      </c>
      <c r="BM108" s="20">
        <v>1.5625</v>
      </c>
      <c r="BN108" s="26">
        <v>4.84375</v>
      </c>
      <c r="BP108" s="16">
        <v>6.25</v>
      </c>
      <c r="BQ108">
        <v>42.25</v>
      </c>
      <c r="BR108">
        <v>3.7912583210044195</v>
      </c>
      <c r="BS108" s="26">
        <f t="shared" si="4"/>
        <v>1479.0748115317117</v>
      </c>
      <c r="BV108" s="26">
        <v>3.25</v>
      </c>
      <c r="BW108" s="26">
        <v>0.88794378698659759</v>
      </c>
      <c r="BX108">
        <v>13.1769</v>
      </c>
      <c r="BY108" s="68">
        <v>9.144189961522466</v>
      </c>
    </row>
    <row r="109" spans="1:77">
      <c r="A109" s="26">
        <v>2.4</v>
      </c>
      <c r="B109" s="26">
        <v>0.12250000000000007</v>
      </c>
      <c r="C109" s="26">
        <v>0.35000000000000009</v>
      </c>
      <c r="D109" s="61">
        <v>0</v>
      </c>
      <c r="E109" s="44">
        <v>7.5625</v>
      </c>
      <c r="F109" s="61">
        <v>2</v>
      </c>
      <c r="G109" s="61">
        <v>0.5625</v>
      </c>
      <c r="H109" s="61">
        <v>10</v>
      </c>
      <c r="I109" s="61">
        <v>52.5625</v>
      </c>
      <c r="J109" s="61">
        <v>9</v>
      </c>
      <c r="K109" s="61">
        <v>39.0625</v>
      </c>
      <c r="L109" s="61">
        <v>8</v>
      </c>
      <c r="M109" s="61">
        <v>27.5625</v>
      </c>
      <c r="N109" s="61">
        <v>8</v>
      </c>
      <c r="O109" s="61">
        <v>27.5625</v>
      </c>
      <c r="P109" s="61">
        <v>4</v>
      </c>
      <c r="Q109" s="61">
        <v>1.5625</v>
      </c>
      <c r="R109" s="61">
        <v>0</v>
      </c>
      <c r="S109" s="61">
        <v>7.5625</v>
      </c>
      <c r="T109" s="61">
        <v>3</v>
      </c>
      <c r="U109" s="61">
        <v>6.25E-2</v>
      </c>
      <c r="V109" s="61">
        <v>4</v>
      </c>
      <c r="W109" s="61">
        <v>1.5625</v>
      </c>
      <c r="X109" s="61">
        <v>4</v>
      </c>
      <c r="Y109" s="61">
        <v>1.5625</v>
      </c>
      <c r="Z109" s="61">
        <v>3</v>
      </c>
      <c r="AA109" s="61">
        <v>6.25E-2</v>
      </c>
      <c r="AB109" s="61">
        <v>0</v>
      </c>
      <c r="AC109" s="61">
        <v>7.5625</v>
      </c>
      <c r="AD109" s="61">
        <v>2</v>
      </c>
      <c r="AE109" s="61">
        <v>0.5625</v>
      </c>
      <c r="AF109" s="61">
        <v>10</v>
      </c>
      <c r="AG109" s="61">
        <v>52.5625</v>
      </c>
      <c r="AH109" s="61">
        <v>9</v>
      </c>
      <c r="AI109" s="61">
        <v>39.0625</v>
      </c>
      <c r="AJ109" s="61">
        <v>5</v>
      </c>
      <c r="AK109" s="61">
        <v>5.0625</v>
      </c>
      <c r="AL109" s="61">
        <v>9</v>
      </c>
      <c r="AM109" s="61">
        <v>39.0625</v>
      </c>
      <c r="AN109" s="61">
        <v>1</v>
      </c>
      <c r="AO109" s="61">
        <v>3.0625</v>
      </c>
      <c r="AP109" s="61">
        <v>8</v>
      </c>
      <c r="AQ109" s="61">
        <v>27.5625</v>
      </c>
      <c r="AR109" s="61">
        <v>6</v>
      </c>
      <c r="AS109" s="61">
        <v>10.5625</v>
      </c>
      <c r="AT109" s="61">
        <v>0</v>
      </c>
      <c r="AU109" s="61">
        <v>7.5625</v>
      </c>
      <c r="AV109" s="61">
        <v>9</v>
      </c>
      <c r="AW109" s="61">
        <v>39.0625</v>
      </c>
      <c r="AX109" s="61">
        <v>9</v>
      </c>
      <c r="AY109" s="61">
        <v>39.0625</v>
      </c>
      <c r="AZ109" s="61">
        <v>5</v>
      </c>
      <c r="BA109" s="61">
        <v>5.0625</v>
      </c>
      <c r="BB109" s="61">
        <v>3</v>
      </c>
      <c r="BC109" s="61">
        <v>6.25E-2</v>
      </c>
      <c r="BD109" s="61">
        <v>7</v>
      </c>
      <c r="BE109" s="61">
        <v>18.0625</v>
      </c>
      <c r="BF109" s="61">
        <v>1</v>
      </c>
      <c r="BG109" s="61">
        <v>3.0625</v>
      </c>
      <c r="BH109" s="61">
        <v>3</v>
      </c>
      <c r="BI109" s="61">
        <v>6.25E-2</v>
      </c>
      <c r="BJ109" s="61">
        <v>0</v>
      </c>
      <c r="BK109" s="61">
        <v>7.5625</v>
      </c>
      <c r="BL109" s="30">
        <v>10</v>
      </c>
      <c r="BM109" s="20">
        <v>52.5625</v>
      </c>
      <c r="BN109" s="26">
        <v>4.84375</v>
      </c>
      <c r="BP109" s="16">
        <v>6.25</v>
      </c>
      <c r="BQ109">
        <v>42.25</v>
      </c>
      <c r="BR109">
        <v>5.1957179930801205</v>
      </c>
      <c r="BS109" s="26">
        <f t="shared" si="4"/>
        <v>1373.0198150483461</v>
      </c>
      <c r="BV109" s="26">
        <v>3.5</v>
      </c>
      <c r="BW109" s="26">
        <v>5.0625</v>
      </c>
      <c r="BX109">
        <v>30.25</v>
      </c>
      <c r="BY109" s="68">
        <v>9.3436446858780435</v>
      </c>
    </row>
    <row r="110" spans="1:77">
      <c r="A110" s="26">
        <v>3.75</v>
      </c>
      <c r="B110" s="26">
        <v>4</v>
      </c>
      <c r="C110" s="26">
        <v>2</v>
      </c>
      <c r="D110" s="61">
        <v>1</v>
      </c>
      <c r="E110" s="44">
        <v>0.5625</v>
      </c>
      <c r="F110" s="61">
        <v>7</v>
      </c>
      <c r="G110" s="61">
        <v>27.5625</v>
      </c>
      <c r="H110" s="61">
        <v>5</v>
      </c>
      <c r="I110" s="61">
        <v>10.5625</v>
      </c>
      <c r="J110" s="61">
        <v>4</v>
      </c>
      <c r="K110" s="61">
        <v>5.0625</v>
      </c>
      <c r="L110" s="61">
        <v>10</v>
      </c>
      <c r="M110" s="61">
        <v>68.0625</v>
      </c>
      <c r="N110" s="61">
        <v>8</v>
      </c>
      <c r="O110" s="61">
        <v>39.0625</v>
      </c>
      <c r="P110" s="61">
        <v>9</v>
      </c>
      <c r="Q110" s="61">
        <v>52.5625</v>
      </c>
      <c r="R110" s="61">
        <v>0</v>
      </c>
      <c r="S110" s="61">
        <v>3.0625</v>
      </c>
      <c r="T110" s="61">
        <v>0</v>
      </c>
      <c r="U110" s="61">
        <v>3.0625</v>
      </c>
      <c r="V110" s="61">
        <v>2</v>
      </c>
      <c r="W110" s="61">
        <v>6.25E-2</v>
      </c>
      <c r="X110" s="61">
        <v>6</v>
      </c>
      <c r="Y110" s="61">
        <v>18.0625</v>
      </c>
      <c r="Z110" s="61">
        <v>7</v>
      </c>
      <c r="AA110" s="61">
        <v>27.5625</v>
      </c>
      <c r="AB110" s="61">
        <v>6</v>
      </c>
      <c r="AC110" s="61">
        <v>18.0625</v>
      </c>
      <c r="AD110" s="61">
        <v>10</v>
      </c>
      <c r="AE110" s="61">
        <v>68.0625</v>
      </c>
      <c r="AF110" s="61">
        <v>1</v>
      </c>
      <c r="AG110" s="61">
        <v>0.5625</v>
      </c>
      <c r="AH110" s="61">
        <v>0</v>
      </c>
      <c r="AI110" s="61">
        <v>3.0625</v>
      </c>
      <c r="AJ110" s="61">
        <v>4</v>
      </c>
      <c r="AK110" s="61">
        <v>5.0625</v>
      </c>
      <c r="AL110" s="61">
        <v>4</v>
      </c>
      <c r="AM110" s="61">
        <v>5.0625</v>
      </c>
      <c r="AN110" s="61">
        <v>7</v>
      </c>
      <c r="AO110" s="61">
        <v>27.5625</v>
      </c>
      <c r="AP110" s="61">
        <v>0</v>
      </c>
      <c r="AQ110" s="61">
        <v>3.0625</v>
      </c>
      <c r="AR110" s="61">
        <v>1</v>
      </c>
      <c r="AS110" s="61">
        <v>0.5625</v>
      </c>
      <c r="AT110" s="61">
        <v>6</v>
      </c>
      <c r="AU110" s="61">
        <v>18.0625</v>
      </c>
      <c r="AV110" s="61">
        <v>8</v>
      </c>
      <c r="AW110" s="61">
        <v>39.0625</v>
      </c>
      <c r="AX110" s="61">
        <v>1</v>
      </c>
      <c r="AY110" s="61">
        <v>0.5625</v>
      </c>
      <c r="AZ110" s="61">
        <v>8</v>
      </c>
      <c r="BA110" s="61">
        <v>39.0625</v>
      </c>
      <c r="BB110" s="61">
        <v>9</v>
      </c>
      <c r="BC110" s="61">
        <v>52.5625</v>
      </c>
      <c r="BD110" s="61">
        <v>9</v>
      </c>
      <c r="BE110" s="61">
        <v>52.5625</v>
      </c>
      <c r="BF110" s="61">
        <v>0</v>
      </c>
      <c r="BG110" s="61">
        <v>3.0625</v>
      </c>
      <c r="BH110" s="61">
        <v>5</v>
      </c>
      <c r="BI110" s="61">
        <v>10.5625</v>
      </c>
      <c r="BJ110" s="61">
        <v>7</v>
      </c>
      <c r="BK110" s="61">
        <v>27.5625</v>
      </c>
      <c r="BL110" s="30">
        <v>5</v>
      </c>
      <c r="BM110" s="20">
        <v>10.5625</v>
      </c>
      <c r="BN110" s="26">
        <v>4.84375</v>
      </c>
      <c r="BP110" s="16">
        <v>6.25</v>
      </c>
      <c r="BQ110">
        <v>42.25</v>
      </c>
      <c r="BR110">
        <v>3.5197575696629357</v>
      </c>
      <c r="BS110" s="26">
        <f t="shared" si="4"/>
        <v>1500.0316787126815</v>
      </c>
      <c r="BV110" s="26">
        <v>4</v>
      </c>
      <c r="BW110" s="26">
        <v>5.4444444444288873</v>
      </c>
      <c r="BX110">
        <v>0.15209999999999976</v>
      </c>
      <c r="BY110" s="68">
        <v>9.5069444444423894</v>
      </c>
    </row>
    <row r="111" spans="1:77">
      <c r="A111" s="26">
        <v>5.76923076923</v>
      </c>
      <c r="B111" s="26">
        <v>6.1542159763351778</v>
      </c>
      <c r="C111" s="26">
        <v>2.48076923077</v>
      </c>
      <c r="D111" s="61">
        <v>9</v>
      </c>
      <c r="E111" s="44">
        <v>0.5625</v>
      </c>
      <c r="F111" s="61">
        <v>6</v>
      </c>
      <c r="G111" s="61">
        <v>5.0625</v>
      </c>
      <c r="H111" s="61">
        <v>9</v>
      </c>
      <c r="I111" s="61">
        <v>0.5625</v>
      </c>
      <c r="J111" s="61">
        <v>5</v>
      </c>
      <c r="K111" s="61">
        <v>10.5625</v>
      </c>
      <c r="L111" s="61">
        <v>1</v>
      </c>
      <c r="M111" s="61">
        <v>52.5625</v>
      </c>
      <c r="N111" s="61">
        <v>5</v>
      </c>
      <c r="O111" s="61">
        <v>10.5625</v>
      </c>
      <c r="P111" s="61">
        <v>6</v>
      </c>
      <c r="Q111" s="61">
        <v>5.0625</v>
      </c>
      <c r="R111" s="61">
        <v>1</v>
      </c>
      <c r="S111" s="61">
        <v>52.5625</v>
      </c>
      <c r="T111" s="61">
        <v>2</v>
      </c>
      <c r="U111" s="61">
        <v>39.0625</v>
      </c>
      <c r="V111" s="61">
        <v>6</v>
      </c>
      <c r="W111" s="61">
        <v>5.0625</v>
      </c>
      <c r="X111" s="61">
        <v>6</v>
      </c>
      <c r="Y111" s="61">
        <v>5.0625</v>
      </c>
      <c r="Z111" s="61">
        <v>5</v>
      </c>
      <c r="AA111" s="61">
        <v>10.5625</v>
      </c>
      <c r="AB111" s="61">
        <v>5</v>
      </c>
      <c r="AC111" s="61">
        <v>10.5625</v>
      </c>
      <c r="AD111" s="61">
        <v>4</v>
      </c>
      <c r="AE111" s="61">
        <v>18.0625</v>
      </c>
      <c r="AF111" s="61">
        <v>0</v>
      </c>
      <c r="AG111" s="61">
        <v>68.0625</v>
      </c>
      <c r="AH111" s="61">
        <v>1</v>
      </c>
      <c r="AI111" s="61">
        <v>52.5625</v>
      </c>
      <c r="AJ111" s="61">
        <v>2</v>
      </c>
      <c r="AK111" s="61">
        <v>39.0625</v>
      </c>
      <c r="AL111" s="61">
        <v>4</v>
      </c>
      <c r="AM111" s="61">
        <v>18.0625</v>
      </c>
      <c r="AN111" s="61">
        <v>5</v>
      </c>
      <c r="AO111" s="61">
        <v>10.5625</v>
      </c>
      <c r="AP111" s="61">
        <v>10</v>
      </c>
      <c r="AQ111" s="61">
        <v>3.0625</v>
      </c>
      <c r="AR111" s="61">
        <v>9</v>
      </c>
      <c r="AS111" s="61">
        <v>0.5625</v>
      </c>
      <c r="AT111" s="61">
        <v>1</v>
      </c>
      <c r="AU111" s="61">
        <v>52.5625</v>
      </c>
      <c r="AV111" s="61">
        <v>5</v>
      </c>
      <c r="AW111" s="61">
        <v>10.5625</v>
      </c>
      <c r="AX111" s="61">
        <v>2</v>
      </c>
      <c r="AY111" s="61">
        <v>39.0625</v>
      </c>
      <c r="AZ111" s="61">
        <v>3</v>
      </c>
      <c r="BA111" s="61">
        <v>27.5625</v>
      </c>
      <c r="BB111" s="61">
        <v>7</v>
      </c>
      <c r="BC111" s="61">
        <v>1.5625</v>
      </c>
      <c r="BD111" s="61">
        <v>0</v>
      </c>
      <c r="BE111" s="61">
        <v>68.0625</v>
      </c>
      <c r="BF111" s="61">
        <v>8</v>
      </c>
      <c r="BG111" s="61">
        <v>6.25E-2</v>
      </c>
      <c r="BH111" s="61">
        <v>5</v>
      </c>
      <c r="BI111" s="61">
        <v>10.5625</v>
      </c>
      <c r="BJ111" s="61">
        <v>8</v>
      </c>
      <c r="BK111" s="61">
        <v>6.25E-2</v>
      </c>
      <c r="BL111" s="30">
        <v>9</v>
      </c>
      <c r="BM111" s="20">
        <v>0.5625</v>
      </c>
      <c r="BN111" s="26">
        <v>4.8125</v>
      </c>
      <c r="BP111" s="16">
        <v>6.25</v>
      </c>
      <c r="BQ111">
        <v>42.25</v>
      </c>
      <c r="BR111">
        <v>5.1837531887768113</v>
      </c>
      <c r="BS111" s="26">
        <f t="shared" si="4"/>
        <v>1373.906652670513</v>
      </c>
      <c r="BV111" s="26">
        <v>3.5</v>
      </c>
      <c r="BW111" s="26">
        <v>4.5640495867613229</v>
      </c>
      <c r="BX111">
        <v>11.424399999999999</v>
      </c>
      <c r="BY111" s="68">
        <v>9.5989317602023121</v>
      </c>
    </row>
    <row r="112" spans="1:77">
      <c r="A112" s="26">
        <v>5</v>
      </c>
      <c r="B112" s="26">
        <v>2.25</v>
      </c>
      <c r="C112" s="26">
        <v>1.5</v>
      </c>
      <c r="D112" s="61">
        <v>0</v>
      </c>
      <c r="E112" s="44">
        <v>42.25</v>
      </c>
      <c r="F112" s="61">
        <v>8</v>
      </c>
      <c r="G112" s="61">
        <v>2.25</v>
      </c>
      <c r="H112" s="61">
        <v>1</v>
      </c>
      <c r="I112" s="61">
        <v>30.25</v>
      </c>
      <c r="J112" s="61">
        <v>10</v>
      </c>
      <c r="K112" s="61">
        <v>12.25</v>
      </c>
      <c r="L112" s="61">
        <v>8</v>
      </c>
      <c r="M112" s="61">
        <v>2.25</v>
      </c>
      <c r="N112" s="61">
        <v>7</v>
      </c>
      <c r="O112" s="61">
        <v>0.25</v>
      </c>
      <c r="P112" s="61">
        <v>7</v>
      </c>
      <c r="Q112" s="61">
        <v>0.25</v>
      </c>
      <c r="R112" s="61">
        <v>6</v>
      </c>
      <c r="S112" s="61">
        <v>0.25</v>
      </c>
      <c r="T112" s="61">
        <v>10</v>
      </c>
      <c r="U112" s="61">
        <v>12.25</v>
      </c>
      <c r="V112" s="61">
        <v>0</v>
      </c>
      <c r="W112" s="61">
        <v>42.25</v>
      </c>
      <c r="X112" s="61">
        <v>2</v>
      </c>
      <c r="Y112" s="61">
        <v>20.25</v>
      </c>
      <c r="Z112" s="61">
        <v>0</v>
      </c>
      <c r="AA112" s="61">
        <v>42.25</v>
      </c>
      <c r="AB112" s="61">
        <v>7</v>
      </c>
      <c r="AC112" s="61">
        <v>0.25</v>
      </c>
      <c r="AD112" s="61">
        <v>6</v>
      </c>
      <c r="AE112" s="61">
        <v>0.25</v>
      </c>
      <c r="AF112" s="61">
        <v>4</v>
      </c>
      <c r="AG112" s="61">
        <v>6.25</v>
      </c>
      <c r="AH112" s="61">
        <v>1</v>
      </c>
      <c r="AI112" s="61">
        <v>30.25</v>
      </c>
      <c r="AJ112" s="61">
        <v>0</v>
      </c>
      <c r="AK112" s="61">
        <v>42.25</v>
      </c>
      <c r="AL112" s="61">
        <v>6</v>
      </c>
      <c r="AM112" s="61">
        <v>0.25</v>
      </c>
      <c r="AN112" s="61">
        <v>4</v>
      </c>
      <c r="AO112" s="61">
        <v>6.25</v>
      </c>
      <c r="AP112" s="61">
        <v>8</v>
      </c>
      <c r="AQ112" s="61">
        <v>2.25</v>
      </c>
      <c r="AR112" s="61">
        <v>1</v>
      </c>
      <c r="AS112" s="61">
        <v>30.25</v>
      </c>
      <c r="AT112" s="61">
        <v>10</v>
      </c>
      <c r="AU112" s="61">
        <v>12.25</v>
      </c>
      <c r="AV112" s="61">
        <v>9</v>
      </c>
      <c r="AW112" s="61">
        <v>6.25</v>
      </c>
      <c r="AX112" s="61">
        <v>4</v>
      </c>
      <c r="AY112" s="61">
        <v>6.25</v>
      </c>
      <c r="AZ112" s="61">
        <v>4</v>
      </c>
      <c r="BA112" s="61">
        <v>6.25</v>
      </c>
      <c r="BB112" s="61">
        <v>8</v>
      </c>
      <c r="BC112" s="61">
        <v>2.25</v>
      </c>
      <c r="BD112" s="61">
        <v>1</v>
      </c>
      <c r="BE112" s="61">
        <v>30.25</v>
      </c>
      <c r="BF112" s="61">
        <v>7</v>
      </c>
      <c r="BG112" s="61">
        <v>0.25</v>
      </c>
      <c r="BH112" s="61">
        <v>4</v>
      </c>
      <c r="BI112" s="61">
        <v>6.25</v>
      </c>
      <c r="BJ112" s="61">
        <v>0</v>
      </c>
      <c r="BK112" s="61">
        <v>42.25</v>
      </c>
      <c r="BL112" s="30">
        <v>7</v>
      </c>
      <c r="BM112" s="20">
        <v>0.25</v>
      </c>
      <c r="BN112" s="26">
        <v>4.8125</v>
      </c>
      <c r="BO112" s="124">
        <v>4</v>
      </c>
      <c r="BP112" s="16">
        <v>6.6122448979665318</v>
      </c>
      <c r="BQ112">
        <v>8.2943999999999996</v>
      </c>
      <c r="BR112">
        <v>11.67361111111339</v>
      </c>
      <c r="BS112" s="26">
        <f t="shared" si="4"/>
        <v>11.419067733472193</v>
      </c>
      <c r="BV112" s="26">
        <v>3.5</v>
      </c>
      <c r="BW112" s="26">
        <v>1.8418367346861222</v>
      </c>
      <c r="BX112">
        <v>5.5696000000000012</v>
      </c>
      <c r="BY112" s="68">
        <v>9.8308376736132015</v>
      </c>
    </row>
    <row r="113" spans="1:77">
      <c r="A113" s="26">
        <v>1.25</v>
      </c>
      <c r="B113" s="26">
        <v>1.5625</v>
      </c>
      <c r="C113" s="26">
        <v>1.25</v>
      </c>
      <c r="D113" s="61">
        <v>0</v>
      </c>
      <c r="E113" s="44">
        <v>6.25</v>
      </c>
      <c r="F113" s="61">
        <v>6</v>
      </c>
      <c r="G113" s="61">
        <v>12.25</v>
      </c>
      <c r="H113" s="61">
        <v>1</v>
      </c>
      <c r="I113" s="61">
        <v>2.25</v>
      </c>
      <c r="J113" s="61">
        <v>5</v>
      </c>
      <c r="K113" s="61">
        <v>6.25</v>
      </c>
      <c r="L113" s="61">
        <v>7</v>
      </c>
      <c r="M113" s="61">
        <v>20.25</v>
      </c>
      <c r="N113" s="61">
        <v>5</v>
      </c>
      <c r="O113" s="61">
        <v>6.25</v>
      </c>
      <c r="P113" s="61">
        <v>7</v>
      </c>
      <c r="Q113" s="61">
        <v>20.25</v>
      </c>
      <c r="R113" s="61">
        <v>4</v>
      </c>
      <c r="S113" s="61">
        <v>2.25</v>
      </c>
      <c r="T113" s="61">
        <v>4</v>
      </c>
      <c r="U113" s="61">
        <v>2.25</v>
      </c>
      <c r="V113" s="61">
        <v>3</v>
      </c>
      <c r="W113" s="61">
        <v>0.25</v>
      </c>
      <c r="X113" s="61">
        <v>4</v>
      </c>
      <c r="Y113" s="61">
        <v>2.25</v>
      </c>
      <c r="Z113" s="61">
        <v>10</v>
      </c>
      <c r="AA113" s="61">
        <v>56.25</v>
      </c>
      <c r="AB113" s="61">
        <v>0</v>
      </c>
      <c r="AC113" s="61">
        <v>6.25</v>
      </c>
      <c r="AD113" s="61">
        <v>2</v>
      </c>
      <c r="AE113" s="61">
        <v>0.25</v>
      </c>
      <c r="AF113" s="61">
        <v>7</v>
      </c>
      <c r="AG113" s="61">
        <v>20.25</v>
      </c>
      <c r="AH113" s="61">
        <v>6</v>
      </c>
      <c r="AI113" s="61">
        <v>12.25</v>
      </c>
      <c r="AJ113" s="61">
        <v>9</v>
      </c>
      <c r="AK113" s="61">
        <v>42.25</v>
      </c>
      <c r="AL113" s="61">
        <v>10</v>
      </c>
      <c r="AM113" s="61">
        <v>56.25</v>
      </c>
      <c r="AN113" s="61">
        <v>5</v>
      </c>
      <c r="AO113" s="61">
        <v>6.25</v>
      </c>
      <c r="AP113" s="61">
        <v>2</v>
      </c>
      <c r="AQ113" s="61">
        <v>0.25</v>
      </c>
      <c r="AR113" s="61">
        <v>9</v>
      </c>
      <c r="AS113" s="61">
        <v>42.25</v>
      </c>
      <c r="AT113" s="61">
        <v>9</v>
      </c>
      <c r="AU113" s="61">
        <v>42.25</v>
      </c>
      <c r="AV113" s="61">
        <v>10</v>
      </c>
      <c r="AW113" s="61">
        <v>56.25</v>
      </c>
      <c r="AX113" s="61">
        <v>7</v>
      </c>
      <c r="AY113" s="61">
        <v>20.25</v>
      </c>
      <c r="AZ113" s="61">
        <v>1</v>
      </c>
      <c r="BA113" s="61">
        <v>2.25</v>
      </c>
      <c r="BB113" s="61">
        <v>2</v>
      </c>
      <c r="BC113" s="61">
        <v>0.25</v>
      </c>
      <c r="BD113" s="61">
        <v>2</v>
      </c>
      <c r="BE113" s="61">
        <v>0.25</v>
      </c>
      <c r="BF113" s="61">
        <v>4</v>
      </c>
      <c r="BG113" s="61">
        <v>2.25</v>
      </c>
      <c r="BH113" s="61">
        <v>6</v>
      </c>
      <c r="BI113" s="61">
        <v>12.25</v>
      </c>
      <c r="BJ113" s="61">
        <v>0</v>
      </c>
      <c r="BK113" s="61">
        <v>6.25</v>
      </c>
      <c r="BL113" s="30">
        <v>1</v>
      </c>
      <c r="BM113" s="20">
        <v>2.25</v>
      </c>
      <c r="BN113" s="26">
        <v>4.8125</v>
      </c>
      <c r="BO113" s="122"/>
      <c r="BP113" s="16">
        <v>7.1345221606704445</v>
      </c>
      <c r="BQ113">
        <v>0.63999999999999968</v>
      </c>
      <c r="BR113">
        <v>15.222789572693211</v>
      </c>
      <c r="BS113" s="26">
        <f t="shared" si="4"/>
        <v>212.65775172144987</v>
      </c>
      <c r="BV113" s="26">
        <v>3.5</v>
      </c>
      <c r="BW113" s="26">
        <v>0.59710743802074395</v>
      </c>
      <c r="BX113">
        <v>30.25</v>
      </c>
      <c r="BY113" s="68">
        <v>10.16015625</v>
      </c>
    </row>
    <row r="114" spans="1:77">
      <c r="A114" s="26">
        <v>1</v>
      </c>
      <c r="B114" s="26">
        <v>1</v>
      </c>
      <c r="C114" s="26">
        <v>1</v>
      </c>
      <c r="D114" s="61">
        <v>2</v>
      </c>
      <c r="E114" s="44">
        <v>0</v>
      </c>
      <c r="F114" s="61">
        <v>6</v>
      </c>
      <c r="G114" s="61">
        <v>16</v>
      </c>
      <c r="H114" s="61">
        <v>7</v>
      </c>
      <c r="I114" s="61">
        <v>25</v>
      </c>
      <c r="J114" s="61">
        <v>6</v>
      </c>
      <c r="K114" s="61">
        <v>16</v>
      </c>
      <c r="L114" s="61">
        <v>3</v>
      </c>
      <c r="M114" s="61">
        <v>1</v>
      </c>
      <c r="N114" s="61">
        <v>3</v>
      </c>
      <c r="O114" s="61">
        <v>1</v>
      </c>
      <c r="P114" s="61">
        <v>0</v>
      </c>
      <c r="Q114" s="61">
        <v>4</v>
      </c>
      <c r="R114" s="61">
        <v>6</v>
      </c>
      <c r="S114" s="61">
        <v>16</v>
      </c>
      <c r="T114" s="61">
        <v>3</v>
      </c>
      <c r="U114" s="61">
        <v>1</v>
      </c>
      <c r="V114" s="61">
        <v>6</v>
      </c>
      <c r="W114" s="61">
        <v>16</v>
      </c>
      <c r="X114" s="61">
        <v>9</v>
      </c>
      <c r="Y114" s="61">
        <v>49</v>
      </c>
      <c r="Z114" s="61">
        <v>3</v>
      </c>
      <c r="AA114" s="61">
        <v>1</v>
      </c>
      <c r="AB114" s="61">
        <v>9</v>
      </c>
      <c r="AC114" s="61">
        <v>49</v>
      </c>
      <c r="AD114" s="61">
        <v>3</v>
      </c>
      <c r="AE114" s="61">
        <v>1</v>
      </c>
      <c r="AF114" s="61">
        <v>6</v>
      </c>
      <c r="AG114" s="61">
        <v>16</v>
      </c>
      <c r="AH114" s="61">
        <v>4</v>
      </c>
      <c r="AI114" s="61">
        <v>4</v>
      </c>
      <c r="AJ114" s="61">
        <v>9</v>
      </c>
      <c r="AK114" s="61">
        <v>49</v>
      </c>
      <c r="AL114" s="61">
        <v>0</v>
      </c>
      <c r="AM114" s="61">
        <v>4</v>
      </c>
      <c r="AN114" s="61">
        <v>6</v>
      </c>
      <c r="AO114" s="61">
        <v>16</v>
      </c>
      <c r="AP114" s="61">
        <v>0</v>
      </c>
      <c r="AQ114" s="61">
        <v>4</v>
      </c>
      <c r="AR114" s="61">
        <v>5</v>
      </c>
      <c r="AS114" s="61">
        <v>9</v>
      </c>
      <c r="AT114" s="61">
        <v>9</v>
      </c>
      <c r="AU114" s="61">
        <v>49</v>
      </c>
      <c r="AV114" s="61">
        <v>2</v>
      </c>
      <c r="AW114" s="61">
        <v>0</v>
      </c>
      <c r="AX114" s="61">
        <v>7</v>
      </c>
      <c r="AY114" s="61">
        <v>25</v>
      </c>
      <c r="AZ114" s="61">
        <v>2</v>
      </c>
      <c r="BA114" s="61">
        <v>0</v>
      </c>
      <c r="BB114" s="61">
        <v>0</v>
      </c>
      <c r="BC114" s="61">
        <v>4</v>
      </c>
      <c r="BD114" s="61">
        <v>10</v>
      </c>
      <c r="BE114" s="61">
        <v>64</v>
      </c>
      <c r="BF114" s="61">
        <v>2</v>
      </c>
      <c r="BG114" s="61">
        <v>0</v>
      </c>
      <c r="BH114" s="61">
        <v>7</v>
      </c>
      <c r="BI114" s="61">
        <v>25</v>
      </c>
      <c r="BJ114" s="61">
        <v>8</v>
      </c>
      <c r="BK114" s="61">
        <v>36</v>
      </c>
      <c r="BL114" s="30">
        <v>4</v>
      </c>
      <c r="BM114" s="20">
        <v>4</v>
      </c>
      <c r="BN114" s="26">
        <v>4.8125</v>
      </c>
      <c r="BP114" s="16">
        <v>7.5625</v>
      </c>
      <c r="BQ114">
        <v>39.0625</v>
      </c>
      <c r="BR114">
        <v>5.7257653061217662</v>
      </c>
      <c r="BS114" s="26">
        <f t="shared" si="4"/>
        <v>1111.3378800500248</v>
      </c>
      <c r="BV114" s="26">
        <v>3.25</v>
      </c>
      <c r="BW114" s="26">
        <v>1.0563271604983948</v>
      </c>
      <c r="BX114">
        <v>33.0625</v>
      </c>
      <c r="BY114" s="68">
        <v>10.5625</v>
      </c>
    </row>
    <row r="115" spans="1:77">
      <c r="A115" s="26">
        <v>0</v>
      </c>
      <c r="B115" s="26">
        <v>1.5625</v>
      </c>
      <c r="C115" s="26">
        <v>1.25</v>
      </c>
      <c r="D115" s="61">
        <v>10</v>
      </c>
      <c r="E115" s="44">
        <v>76.5625</v>
      </c>
      <c r="F115" s="61">
        <v>0</v>
      </c>
      <c r="G115" s="61">
        <v>1.5625</v>
      </c>
      <c r="H115" s="61">
        <v>7</v>
      </c>
      <c r="I115" s="61">
        <v>33.0625</v>
      </c>
      <c r="J115" s="61">
        <v>6</v>
      </c>
      <c r="K115" s="61">
        <v>22.5625</v>
      </c>
      <c r="L115" s="61">
        <v>9</v>
      </c>
      <c r="M115" s="61">
        <v>60.0625</v>
      </c>
      <c r="N115" s="61">
        <v>3</v>
      </c>
      <c r="O115" s="61">
        <v>3.0625</v>
      </c>
      <c r="P115" s="61">
        <v>6</v>
      </c>
      <c r="Q115" s="61">
        <v>22.5625</v>
      </c>
      <c r="R115" s="61">
        <v>4</v>
      </c>
      <c r="S115" s="61">
        <v>7.5625</v>
      </c>
      <c r="T115" s="61">
        <v>9</v>
      </c>
      <c r="U115" s="61">
        <v>60.0625</v>
      </c>
      <c r="V115" s="61">
        <v>3</v>
      </c>
      <c r="W115" s="61">
        <v>3.0625</v>
      </c>
      <c r="X115" s="61">
        <v>4</v>
      </c>
      <c r="Y115" s="61">
        <v>7.5625</v>
      </c>
      <c r="Z115" s="61">
        <v>0</v>
      </c>
      <c r="AA115" s="61">
        <v>1.5625</v>
      </c>
      <c r="AB115" s="61">
        <v>8</v>
      </c>
      <c r="AC115" s="61">
        <v>45.5625</v>
      </c>
      <c r="AD115" s="61">
        <v>1</v>
      </c>
      <c r="AE115" s="61">
        <v>6.25E-2</v>
      </c>
      <c r="AF115" s="61">
        <v>0</v>
      </c>
      <c r="AG115" s="61">
        <v>1.5625</v>
      </c>
      <c r="AH115" s="61">
        <v>3</v>
      </c>
      <c r="AI115" s="61">
        <v>3.0625</v>
      </c>
      <c r="AJ115" s="61">
        <v>1</v>
      </c>
      <c r="AK115" s="61">
        <v>6.25E-2</v>
      </c>
      <c r="AL115" s="61">
        <v>5</v>
      </c>
      <c r="AM115" s="61">
        <v>14.0625</v>
      </c>
      <c r="AN115" s="61">
        <v>4</v>
      </c>
      <c r="AO115" s="61">
        <v>7.5625</v>
      </c>
      <c r="AP115" s="61">
        <v>6</v>
      </c>
      <c r="AQ115" s="61">
        <v>22.5625</v>
      </c>
      <c r="AR115" s="61">
        <v>8</v>
      </c>
      <c r="AS115" s="61">
        <v>45.5625</v>
      </c>
      <c r="AT115" s="61">
        <v>8</v>
      </c>
      <c r="AU115" s="61">
        <v>45.5625</v>
      </c>
      <c r="AV115" s="61">
        <v>6</v>
      </c>
      <c r="AW115" s="61">
        <v>22.5625</v>
      </c>
      <c r="AX115" s="61">
        <v>1</v>
      </c>
      <c r="AY115" s="61">
        <v>6.25E-2</v>
      </c>
      <c r="AZ115" s="61">
        <v>2</v>
      </c>
      <c r="BA115" s="61">
        <v>0.5625</v>
      </c>
      <c r="BB115" s="61">
        <v>8</v>
      </c>
      <c r="BC115" s="61">
        <v>45.5625</v>
      </c>
      <c r="BD115" s="61">
        <v>9</v>
      </c>
      <c r="BE115" s="61">
        <v>60.0625</v>
      </c>
      <c r="BF115" s="61">
        <v>5</v>
      </c>
      <c r="BG115" s="61">
        <v>14.0625</v>
      </c>
      <c r="BH115" s="61">
        <v>6</v>
      </c>
      <c r="BI115" s="61">
        <v>22.5625</v>
      </c>
      <c r="BJ115" s="61">
        <v>6</v>
      </c>
      <c r="BK115" s="61">
        <v>22.5625</v>
      </c>
      <c r="BL115" s="30">
        <v>0</v>
      </c>
      <c r="BM115" s="20">
        <v>1.5625</v>
      </c>
      <c r="BN115" s="26">
        <v>4.8125</v>
      </c>
      <c r="BP115" s="16">
        <v>7.5625</v>
      </c>
      <c r="BQ115">
        <v>39.0625</v>
      </c>
      <c r="BR115">
        <v>5.5331869834723584</v>
      </c>
      <c r="BS115" s="26">
        <f t="shared" si="4"/>
        <v>1124.2148313602897</v>
      </c>
      <c r="BV115" s="26">
        <v>4</v>
      </c>
      <c r="BW115" s="26">
        <v>8.1632653058775581E-2</v>
      </c>
      <c r="BX115">
        <v>8.2943999999999996</v>
      </c>
      <c r="BY115" s="68">
        <v>10.734245152356642</v>
      </c>
    </row>
    <row r="116" spans="1:77">
      <c r="A116" s="26">
        <v>2.2222222222200001</v>
      </c>
      <c r="B116" s="26">
        <v>1.0563271604983948</v>
      </c>
      <c r="C116" s="26">
        <v>1.0277777777799999</v>
      </c>
      <c r="D116" s="61">
        <v>3</v>
      </c>
      <c r="E116" s="44">
        <v>6.25E-2</v>
      </c>
      <c r="F116" s="61">
        <v>5</v>
      </c>
      <c r="G116" s="61">
        <v>3.0625</v>
      </c>
      <c r="H116" s="61">
        <v>4</v>
      </c>
      <c r="I116" s="61">
        <v>0.5625</v>
      </c>
      <c r="J116" s="61">
        <v>0</v>
      </c>
      <c r="K116" s="61">
        <v>10.5625</v>
      </c>
      <c r="L116" s="61">
        <v>10</v>
      </c>
      <c r="M116" s="61">
        <v>45.5625</v>
      </c>
      <c r="N116" s="61">
        <v>2</v>
      </c>
      <c r="O116" s="61">
        <v>1.5625</v>
      </c>
      <c r="P116" s="61">
        <v>2</v>
      </c>
      <c r="Q116" s="61">
        <v>1.5625</v>
      </c>
      <c r="R116" s="61">
        <v>5</v>
      </c>
      <c r="S116" s="61">
        <v>3.0625</v>
      </c>
      <c r="T116" s="61">
        <v>8</v>
      </c>
      <c r="U116" s="61">
        <v>22.5625</v>
      </c>
      <c r="V116" s="61">
        <v>9</v>
      </c>
      <c r="W116" s="61">
        <v>33.0625</v>
      </c>
      <c r="X116" s="61">
        <v>10</v>
      </c>
      <c r="Y116" s="61">
        <v>45.5625</v>
      </c>
      <c r="Z116" s="61">
        <v>9</v>
      </c>
      <c r="AA116" s="61">
        <v>33.0625</v>
      </c>
      <c r="AB116" s="61">
        <v>2</v>
      </c>
      <c r="AC116" s="61">
        <v>1.5625</v>
      </c>
      <c r="AD116" s="61">
        <v>4</v>
      </c>
      <c r="AE116" s="61">
        <v>0.5625</v>
      </c>
      <c r="AF116" s="61">
        <v>6</v>
      </c>
      <c r="AG116" s="61">
        <v>7.5625</v>
      </c>
      <c r="AH116" s="61">
        <v>0</v>
      </c>
      <c r="AI116" s="61">
        <v>10.5625</v>
      </c>
      <c r="AJ116" s="61">
        <v>9</v>
      </c>
      <c r="AK116" s="61">
        <v>33.0625</v>
      </c>
      <c r="AL116" s="61">
        <v>3</v>
      </c>
      <c r="AM116" s="61">
        <v>6.25E-2</v>
      </c>
      <c r="AN116" s="61">
        <v>1</v>
      </c>
      <c r="AO116" s="61">
        <v>5.0625</v>
      </c>
      <c r="AP116" s="61">
        <v>4</v>
      </c>
      <c r="AQ116" s="61">
        <v>0.5625</v>
      </c>
      <c r="AR116" s="61">
        <v>3</v>
      </c>
      <c r="AS116" s="61">
        <v>6.25E-2</v>
      </c>
      <c r="AT116" s="61">
        <v>8</v>
      </c>
      <c r="AU116" s="61">
        <v>22.5625</v>
      </c>
      <c r="AV116" s="61">
        <v>0</v>
      </c>
      <c r="AW116" s="61">
        <v>10.5625</v>
      </c>
      <c r="AX116" s="61">
        <v>6</v>
      </c>
      <c r="AY116" s="61">
        <v>7.5625</v>
      </c>
      <c r="AZ116" s="61">
        <v>9</v>
      </c>
      <c r="BA116" s="61">
        <v>33.0625</v>
      </c>
      <c r="BB116" s="61">
        <v>5</v>
      </c>
      <c r="BC116" s="61">
        <v>3.0625</v>
      </c>
      <c r="BD116" s="61">
        <v>5</v>
      </c>
      <c r="BE116" s="61">
        <v>3.0625</v>
      </c>
      <c r="BF116" s="61">
        <v>9</v>
      </c>
      <c r="BG116" s="61">
        <v>33.0625</v>
      </c>
      <c r="BH116" s="61">
        <v>0</v>
      </c>
      <c r="BI116" s="61">
        <v>10.5625</v>
      </c>
      <c r="BJ116" s="61">
        <v>5</v>
      </c>
      <c r="BK116" s="61">
        <v>3.0625</v>
      </c>
      <c r="BL116" s="30">
        <v>7</v>
      </c>
      <c r="BM116" s="20">
        <v>14.0625</v>
      </c>
      <c r="BN116" s="26">
        <v>4.78125</v>
      </c>
      <c r="BP116" s="16">
        <v>7.5625</v>
      </c>
      <c r="BQ116">
        <v>39.0625</v>
      </c>
      <c r="BR116">
        <v>4.3136094674553025</v>
      </c>
      <c r="BS116" s="26">
        <f t="shared" si="4"/>
        <v>1207.4853932427745</v>
      </c>
      <c r="BV116" s="26">
        <v>3.5</v>
      </c>
      <c r="BW116" s="26">
        <v>0.61734693876877567</v>
      </c>
      <c r="BX116">
        <v>30.25</v>
      </c>
      <c r="BY116" s="68">
        <v>10.857565170652295</v>
      </c>
    </row>
    <row r="117" spans="1:77">
      <c r="A117" s="26">
        <v>1.3043478260900001</v>
      </c>
      <c r="B117" s="26">
        <v>2.0899102079307084</v>
      </c>
      <c r="C117" s="26">
        <v>1.4456521739099999</v>
      </c>
      <c r="D117" s="61">
        <v>8</v>
      </c>
      <c r="E117" s="44">
        <v>27.5625</v>
      </c>
      <c r="F117" s="61">
        <v>4</v>
      </c>
      <c r="G117" s="61">
        <v>1.5625</v>
      </c>
      <c r="H117" s="61">
        <v>4</v>
      </c>
      <c r="I117" s="61">
        <v>1.5625</v>
      </c>
      <c r="J117" s="61">
        <v>8</v>
      </c>
      <c r="K117" s="61">
        <v>27.5625</v>
      </c>
      <c r="L117" s="61">
        <v>1</v>
      </c>
      <c r="M117" s="61">
        <v>3.0625</v>
      </c>
      <c r="N117" s="61">
        <v>9</v>
      </c>
      <c r="O117" s="61">
        <v>39.0625</v>
      </c>
      <c r="P117" s="61">
        <v>2</v>
      </c>
      <c r="Q117" s="61">
        <v>0.5625</v>
      </c>
      <c r="R117" s="61">
        <v>5</v>
      </c>
      <c r="S117" s="61">
        <v>5.0625</v>
      </c>
      <c r="T117" s="61">
        <v>3</v>
      </c>
      <c r="U117" s="61">
        <v>6.25E-2</v>
      </c>
      <c r="V117" s="61">
        <v>10</v>
      </c>
      <c r="W117" s="61">
        <v>52.5625</v>
      </c>
      <c r="X117" s="61">
        <v>5</v>
      </c>
      <c r="Y117" s="61">
        <v>5.0625</v>
      </c>
      <c r="Z117" s="61">
        <v>10</v>
      </c>
      <c r="AA117" s="61">
        <v>52.5625</v>
      </c>
      <c r="AB117" s="61">
        <v>0</v>
      </c>
      <c r="AC117" s="61">
        <v>7.5625</v>
      </c>
      <c r="AD117" s="61">
        <v>9</v>
      </c>
      <c r="AE117" s="61">
        <v>39.0625</v>
      </c>
      <c r="AF117" s="61">
        <v>7</v>
      </c>
      <c r="AG117" s="61">
        <v>18.0625</v>
      </c>
      <c r="AH117" s="61">
        <v>5</v>
      </c>
      <c r="AI117" s="61">
        <v>5.0625</v>
      </c>
      <c r="AJ117" s="61">
        <v>8</v>
      </c>
      <c r="AK117" s="61">
        <v>27.5625</v>
      </c>
      <c r="AL117" s="61">
        <v>0</v>
      </c>
      <c r="AM117" s="61">
        <v>7.5625</v>
      </c>
      <c r="AN117" s="61">
        <v>7</v>
      </c>
      <c r="AO117" s="61">
        <v>18.0625</v>
      </c>
      <c r="AP117" s="61">
        <v>0</v>
      </c>
      <c r="AQ117" s="61">
        <v>7.5625</v>
      </c>
      <c r="AR117" s="61">
        <v>9</v>
      </c>
      <c r="AS117" s="61">
        <v>39.0625</v>
      </c>
      <c r="AT117" s="61">
        <v>1</v>
      </c>
      <c r="AU117" s="61">
        <v>3.0625</v>
      </c>
      <c r="AV117" s="61">
        <v>1</v>
      </c>
      <c r="AW117" s="61">
        <v>3.0625</v>
      </c>
      <c r="AX117" s="61">
        <v>1</v>
      </c>
      <c r="AY117" s="61">
        <v>3.0625</v>
      </c>
      <c r="AZ117" s="61">
        <v>2</v>
      </c>
      <c r="BA117" s="61">
        <v>0.5625</v>
      </c>
      <c r="BB117" s="61">
        <v>10</v>
      </c>
      <c r="BC117" s="61">
        <v>52.5625</v>
      </c>
      <c r="BD117" s="61">
        <v>6</v>
      </c>
      <c r="BE117" s="61">
        <v>10.5625</v>
      </c>
      <c r="BF117" s="61">
        <v>5</v>
      </c>
      <c r="BG117" s="61">
        <v>5.0625</v>
      </c>
      <c r="BH117" s="61">
        <v>1</v>
      </c>
      <c r="BI117" s="61">
        <v>3.0625</v>
      </c>
      <c r="BJ117" s="61">
        <v>7</v>
      </c>
      <c r="BK117" s="61">
        <v>18.0625</v>
      </c>
      <c r="BL117" s="30">
        <v>4</v>
      </c>
      <c r="BM117" s="20">
        <v>1.5625</v>
      </c>
      <c r="BN117" s="26">
        <v>4.78125</v>
      </c>
      <c r="BO117" s="122"/>
      <c r="BP117" s="16">
        <v>7.5625</v>
      </c>
      <c r="BQ117">
        <v>39.0625</v>
      </c>
      <c r="BR117">
        <v>4.515625</v>
      </c>
      <c r="BS117" s="26">
        <f t="shared" si="4"/>
        <v>1193.486572265625</v>
      </c>
      <c r="BV117" s="26">
        <v>3.5</v>
      </c>
      <c r="BW117" s="26">
        <v>1.8418367346861222</v>
      </c>
      <c r="BX117">
        <v>30.25</v>
      </c>
      <c r="BY117" s="68">
        <v>10.8721694667621</v>
      </c>
    </row>
    <row r="118" spans="1:77">
      <c r="A118" s="26">
        <v>0</v>
      </c>
      <c r="B118" s="26">
        <v>5.0625</v>
      </c>
      <c r="C118" s="26">
        <v>2.25</v>
      </c>
      <c r="D118" s="61">
        <v>3</v>
      </c>
      <c r="E118" s="44">
        <v>0.5625</v>
      </c>
      <c r="F118" s="61">
        <v>7</v>
      </c>
      <c r="G118" s="61">
        <v>22.5625</v>
      </c>
      <c r="H118" s="61">
        <v>2</v>
      </c>
      <c r="I118" s="61">
        <v>6.25E-2</v>
      </c>
      <c r="J118" s="61">
        <v>10</v>
      </c>
      <c r="K118" s="61">
        <v>60.0625</v>
      </c>
      <c r="L118" s="61">
        <v>6</v>
      </c>
      <c r="M118" s="61">
        <v>14.0625</v>
      </c>
      <c r="N118" s="61">
        <v>6</v>
      </c>
      <c r="O118" s="61">
        <v>14.0625</v>
      </c>
      <c r="P118" s="61">
        <v>10</v>
      </c>
      <c r="Q118" s="61">
        <v>60.0625</v>
      </c>
      <c r="R118" s="61">
        <v>3</v>
      </c>
      <c r="S118" s="61">
        <v>0.5625</v>
      </c>
      <c r="T118" s="61">
        <v>9</v>
      </c>
      <c r="U118" s="61">
        <v>45.5625</v>
      </c>
      <c r="V118" s="61">
        <v>2</v>
      </c>
      <c r="W118" s="61">
        <v>6.25E-2</v>
      </c>
      <c r="X118" s="61">
        <v>4</v>
      </c>
      <c r="Y118" s="61">
        <v>3.0625</v>
      </c>
      <c r="Z118" s="61">
        <v>4</v>
      </c>
      <c r="AA118" s="61">
        <v>3.0625</v>
      </c>
      <c r="AB118" s="61">
        <v>4</v>
      </c>
      <c r="AC118" s="61">
        <v>3.0625</v>
      </c>
      <c r="AD118" s="61">
        <v>4</v>
      </c>
      <c r="AE118" s="61">
        <v>3.0625</v>
      </c>
      <c r="AF118" s="61">
        <v>0</v>
      </c>
      <c r="AG118" s="61">
        <v>5.0625</v>
      </c>
      <c r="AH118" s="61">
        <v>4</v>
      </c>
      <c r="AI118" s="61">
        <v>3.0625</v>
      </c>
      <c r="AJ118" s="61">
        <v>2</v>
      </c>
      <c r="AK118" s="61">
        <v>6.25E-2</v>
      </c>
      <c r="AL118" s="61">
        <v>4</v>
      </c>
      <c r="AM118" s="61">
        <v>3.0625</v>
      </c>
      <c r="AN118" s="61">
        <v>6</v>
      </c>
      <c r="AO118" s="61">
        <v>14.0625</v>
      </c>
      <c r="AP118" s="61">
        <v>8</v>
      </c>
      <c r="AQ118" s="61">
        <v>33.0625</v>
      </c>
      <c r="AR118" s="61">
        <v>9</v>
      </c>
      <c r="AS118" s="61">
        <v>45.5625</v>
      </c>
      <c r="AT118" s="61">
        <v>0</v>
      </c>
      <c r="AU118" s="61">
        <v>5.0625</v>
      </c>
      <c r="AV118" s="61">
        <v>10</v>
      </c>
      <c r="AW118" s="61">
        <v>60.0625</v>
      </c>
      <c r="AX118" s="61">
        <v>4</v>
      </c>
      <c r="AY118" s="61">
        <v>3.0625</v>
      </c>
      <c r="AZ118" s="61">
        <v>7</v>
      </c>
      <c r="BA118" s="61">
        <v>22.5625</v>
      </c>
      <c r="BB118" s="61">
        <v>0</v>
      </c>
      <c r="BC118" s="61">
        <v>5.0625</v>
      </c>
      <c r="BD118" s="61">
        <v>1</v>
      </c>
      <c r="BE118" s="61">
        <v>1.5625</v>
      </c>
      <c r="BF118" s="61">
        <v>9</v>
      </c>
      <c r="BG118" s="61">
        <v>45.5625</v>
      </c>
      <c r="BH118" s="61">
        <v>4</v>
      </c>
      <c r="BI118" s="61">
        <v>3.0625</v>
      </c>
      <c r="BJ118" s="61">
        <v>5</v>
      </c>
      <c r="BK118" s="61">
        <v>7.5625</v>
      </c>
      <c r="BL118" s="30">
        <v>2</v>
      </c>
      <c r="BM118" s="20">
        <v>6.25E-2</v>
      </c>
      <c r="BN118" s="26">
        <v>4.78125</v>
      </c>
      <c r="BO118" s="122"/>
      <c r="BP118" s="16">
        <v>7.5625</v>
      </c>
      <c r="BQ118">
        <v>39.0625</v>
      </c>
      <c r="BR118">
        <v>4.1359676808502517</v>
      </c>
      <c r="BS118" s="26">
        <f t="shared" si="4"/>
        <v>1219.862659840612</v>
      </c>
      <c r="BV118" s="26">
        <v>3.75</v>
      </c>
      <c r="BW118" s="26">
        <v>0.5625</v>
      </c>
      <c r="BX118">
        <v>12.040900000000004</v>
      </c>
      <c r="BY118" s="68">
        <v>10.884590835797804</v>
      </c>
    </row>
    <row r="119" spans="1:77">
      <c r="A119" s="26">
        <v>0</v>
      </c>
      <c r="B119" s="26">
        <v>1.5625</v>
      </c>
      <c r="C119" s="26">
        <v>1.25</v>
      </c>
      <c r="D119" s="61">
        <v>4</v>
      </c>
      <c r="E119" s="44">
        <v>7.5625</v>
      </c>
      <c r="F119" s="61">
        <v>10</v>
      </c>
      <c r="G119" s="61">
        <v>76.5625</v>
      </c>
      <c r="H119" s="61">
        <v>4</v>
      </c>
      <c r="I119" s="61">
        <v>7.5625</v>
      </c>
      <c r="J119" s="61">
        <v>8</v>
      </c>
      <c r="K119" s="61">
        <v>45.5625</v>
      </c>
      <c r="L119" s="61">
        <v>1</v>
      </c>
      <c r="M119" s="61">
        <v>6.25E-2</v>
      </c>
      <c r="N119" s="61">
        <v>6</v>
      </c>
      <c r="O119" s="61">
        <v>22.5625</v>
      </c>
      <c r="P119" s="61">
        <v>2</v>
      </c>
      <c r="Q119" s="61">
        <v>0.5625</v>
      </c>
      <c r="R119" s="61">
        <v>2</v>
      </c>
      <c r="S119" s="61">
        <v>0.5625</v>
      </c>
      <c r="T119" s="61">
        <v>3</v>
      </c>
      <c r="U119" s="61">
        <v>3.0625</v>
      </c>
      <c r="V119" s="61">
        <v>1</v>
      </c>
      <c r="W119" s="61">
        <v>6.25E-2</v>
      </c>
      <c r="X119" s="61">
        <v>8</v>
      </c>
      <c r="Y119" s="61">
        <v>45.5625</v>
      </c>
      <c r="Z119" s="61">
        <v>5</v>
      </c>
      <c r="AA119" s="61">
        <v>14.0625</v>
      </c>
      <c r="AB119" s="61">
        <v>7</v>
      </c>
      <c r="AC119" s="61">
        <v>33.0625</v>
      </c>
      <c r="AD119" s="61">
        <v>5</v>
      </c>
      <c r="AE119" s="61">
        <v>14.0625</v>
      </c>
      <c r="AF119" s="61">
        <v>0</v>
      </c>
      <c r="AG119" s="61">
        <v>1.5625</v>
      </c>
      <c r="AH119" s="61">
        <v>9</v>
      </c>
      <c r="AI119" s="61">
        <v>60.0625</v>
      </c>
      <c r="AJ119" s="61">
        <v>10</v>
      </c>
      <c r="AK119" s="61">
        <v>76.5625</v>
      </c>
      <c r="AL119" s="61">
        <v>3</v>
      </c>
      <c r="AM119" s="61">
        <v>3.0625</v>
      </c>
      <c r="AN119" s="61">
        <v>2</v>
      </c>
      <c r="AO119" s="61">
        <v>0.5625</v>
      </c>
      <c r="AP119" s="61">
        <v>0</v>
      </c>
      <c r="AQ119" s="61">
        <v>1.5625</v>
      </c>
      <c r="AR119" s="61">
        <v>5</v>
      </c>
      <c r="AS119" s="61">
        <v>14.0625</v>
      </c>
      <c r="AT119" s="61">
        <v>3</v>
      </c>
      <c r="AU119" s="61">
        <v>3.0625</v>
      </c>
      <c r="AV119" s="61">
        <v>9</v>
      </c>
      <c r="AW119" s="61">
        <v>60.0625</v>
      </c>
      <c r="AX119" s="61">
        <v>7</v>
      </c>
      <c r="AY119" s="61">
        <v>33.0625</v>
      </c>
      <c r="AZ119" s="61">
        <v>4</v>
      </c>
      <c r="BA119" s="61">
        <v>7.5625</v>
      </c>
      <c r="BB119" s="61">
        <v>0</v>
      </c>
      <c r="BC119" s="61">
        <v>1.5625</v>
      </c>
      <c r="BD119" s="61">
        <v>5</v>
      </c>
      <c r="BE119" s="61">
        <v>14.0625</v>
      </c>
      <c r="BF119" s="61">
        <v>2</v>
      </c>
      <c r="BG119" s="61">
        <v>0.5625</v>
      </c>
      <c r="BH119" s="61">
        <v>6</v>
      </c>
      <c r="BI119" s="61">
        <v>22.5625</v>
      </c>
      <c r="BJ119" s="61">
        <v>8</v>
      </c>
      <c r="BK119" s="61">
        <v>45.5625</v>
      </c>
      <c r="BL119" s="30">
        <v>8</v>
      </c>
      <c r="BM119" s="20">
        <v>45.5625</v>
      </c>
      <c r="BN119" s="26">
        <v>4.78125</v>
      </c>
      <c r="BO119" s="122"/>
      <c r="BP119" s="16">
        <v>7.5625</v>
      </c>
      <c r="BQ119">
        <v>39.0625</v>
      </c>
      <c r="BR119">
        <v>6.13336181640625</v>
      </c>
      <c r="BS119" s="26">
        <f t="shared" si="4"/>
        <v>1084.3281415142119</v>
      </c>
      <c r="BV119" s="26">
        <v>3.75</v>
      </c>
      <c r="BW119" s="26">
        <v>14.0625</v>
      </c>
      <c r="BX119">
        <v>27.5625</v>
      </c>
      <c r="BY119" s="68">
        <v>11.008468602347859</v>
      </c>
    </row>
    <row r="120" spans="1:77">
      <c r="A120" s="26">
        <v>0</v>
      </c>
      <c r="B120" s="26">
        <v>1</v>
      </c>
      <c r="C120" s="26">
        <v>1</v>
      </c>
      <c r="D120" s="61">
        <v>9</v>
      </c>
      <c r="E120" s="44">
        <v>64</v>
      </c>
      <c r="F120" s="61">
        <v>6</v>
      </c>
      <c r="G120" s="61">
        <v>25</v>
      </c>
      <c r="H120" s="61">
        <v>10</v>
      </c>
      <c r="I120" s="61">
        <v>81</v>
      </c>
      <c r="J120" s="61">
        <v>3</v>
      </c>
      <c r="K120" s="61">
        <v>4</v>
      </c>
      <c r="L120" s="61">
        <v>7</v>
      </c>
      <c r="M120" s="61">
        <v>36</v>
      </c>
      <c r="N120" s="61">
        <v>4</v>
      </c>
      <c r="O120" s="61">
        <v>9</v>
      </c>
      <c r="P120" s="61">
        <v>1</v>
      </c>
      <c r="Q120" s="61">
        <v>0</v>
      </c>
      <c r="R120" s="61">
        <v>0</v>
      </c>
      <c r="S120" s="61">
        <v>1</v>
      </c>
      <c r="T120" s="61">
        <v>5</v>
      </c>
      <c r="U120" s="61">
        <v>16</v>
      </c>
      <c r="V120" s="61">
        <v>7</v>
      </c>
      <c r="W120" s="61">
        <v>36</v>
      </c>
      <c r="X120" s="61">
        <v>3</v>
      </c>
      <c r="Y120" s="61">
        <v>4</v>
      </c>
      <c r="Z120" s="61">
        <v>7</v>
      </c>
      <c r="AA120" s="61">
        <v>36</v>
      </c>
      <c r="AB120" s="61">
        <v>9</v>
      </c>
      <c r="AC120" s="61">
        <v>64</v>
      </c>
      <c r="AD120" s="61">
        <v>4</v>
      </c>
      <c r="AE120" s="61">
        <v>9</v>
      </c>
      <c r="AF120" s="61">
        <v>0</v>
      </c>
      <c r="AG120" s="61">
        <v>1</v>
      </c>
      <c r="AH120" s="61">
        <v>5</v>
      </c>
      <c r="AI120" s="61">
        <v>16</v>
      </c>
      <c r="AJ120" s="61">
        <v>7</v>
      </c>
      <c r="AK120" s="61">
        <v>36</v>
      </c>
      <c r="AL120" s="61">
        <v>3</v>
      </c>
      <c r="AM120" s="61">
        <v>4</v>
      </c>
      <c r="AN120" s="61">
        <v>8</v>
      </c>
      <c r="AO120" s="61">
        <v>49</v>
      </c>
      <c r="AP120" s="61">
        <v>1</v>
      </c>
      <c r="AQ120" s="61">
        <v>0</v>
      </c>
      <c r="AR120" s="61">
        <v>7</v>
      </c>
      <c r="AS120" s="61">
        <v>36</v>
      </c>
      <c r="AT120" s="61">
        <v>10</v>
      </c>
      <c r="AU120" s="61">
        <v>81</v>
      </c>
      <c r="AV120" s="61">
        <v>6</v>
      </c>
      <c r="AW120" s="61">
        <v>25</v>
      </c>
      <c r="AX120" s="61">
        <v>2</v>
      </c>
      <c r="AY120" s="61">
        <v>1</v>
      </c>
      <c r="AZ120" s="61">
        <v>8</v>
      </c>
      <c r="BA120" s="61">
        <v>49</v>
      </c>
      <c r="BB120" s="61">
        <v>5</v>
      </c>
      <c r="BC120" s="61">
        <v>16</v>
      </c>
      <c r="BD120" s="61">
        <v>5</v>
      </c>
      <c r="BE120" s="61">
        <v>16</v>
      </c>
      <c r="BF120" s="61">
        <v>1</v>
      </c>
      <c r="BG120" s="61">
        <v>0</v>
      </c>
      <c r="BH120" s="61">
        <v>4</v>
      </c>
      <c r="BI120" s="61">
        <v>9</v>
      </c>
      <c r="BJ120" s="61">
        <v>0</v>
      </c>
      <c r="BK120" s="61">
        <v>1</v>
      </c>
      <c r="BL120" s="30">
        <v>2</v>
      </c>
      <c r="BM120" s="20">
        <v>1</v>
      </c>
      <c r="BN120" s="26">
        <v>4.78125</v>
      </c>
      <c r="BO120" s="122"/>
      <c r="BP120" s="16">
        <v>7.5625</v>
      </c>
      <c r="BQ120">
        <v>39.0625</v>
      </c>
      <c r="BR120">
        <v>6.5417899408268294</v>
      </c>
      <c r="BS120" s="26">
        <f t="shared" si="4"/>
        <v>1057.5965827528069</v>
      </c>
      <c r="BV120" s="26">
        <v>3.5</v>
      </c>
      <c r="BW120" s="26">
        <v>4.5640495867613229</v>
      </c>
      <c r="BX120">
        <v>30.25</v>
      </c>
      <c r="BY120" s="68">
        <v>11.031887755104888</v>
      </c>
    </row>
    <row r="121" spans="1:77">
      <c r="A121" s="26">
        <v>0</v>
      </c>
      <c r="B121" s="26">
        <v>22.5625</v>
      </c>
      <c r="C121" s="26">
        <v>4.75</v>
      </c>
      <c r="D121" s="61">
        <v>4</v>
      </c>
      <c r="E121" s="44">
        <v>0.5625</v>
      </c>
      <c r="F121" s="61">
        <v>7</v>
      </c>
      <c r="G121" s="61">
        <v>5.0625</v>
      </c>
      <c r="H121" s="61">
        <v>0</v>
      </c>
      <c r="I121" s="61">
        <v>22.5625</v>
      </c>
      <c r="J121" s="61">
        <v>0</v>
      </c>
      <c r="K121" s="61">
        <v>22.5625</v>
      </c>
      <c r="L121" s="61">
        <v>6</v>
      </c>
      <c r="M121" s="61">
        <v>1.5625</v>
      </c>
      <c r="N121" s="61">
        <v>8</v>
      </c>
      <c r="O121" s="61">
        <v>10.5625</v>
      </c>
      <c r="P121" s="61">
        <v>3</v>
      </c>
      <c r="Q121" s="61">
        <v>3.0625</v>
      </c>
      <c r="R121" s="61">
        <v>9</v>
      </c>
      <c r="S121" s="61">
        <v>18.0625</v>
      </c>
      <c r="T121" s="61">
        <v>7</v>
      </c>
      <c r="U121" s="61">
        <v>5.0625</v>
      </c>
      <c r="V121" s="61">
        <v>5</v>
      </c>
      <c r="W121" s="61">
        <v>6.25E-2</v>
      </c>
      <c r="X121" s="61">
        <v>5</v>
      </c>
      <c r="Y121" s="61">
        <v>6.25E-2</v>
      </c>
      <c r="Z121" s="61">
        <v>4</v>
      </c>
      <c r="AA121" s="61">
        <v>0.5625</v>
      </c>
      <c r="AB121" s="61">
        <v>7</v>
      </c>
      <c r="AC121" s="61">
        <v>5.0625</v>
      </c>
      <c r="AD121" s="61">
        <v>6</v>
      </c>
      <c r="AE121" s="61">
        <v>1.5625</v>
      </c>
      <c r="AF121" s="61">
        <v>6</v>
      </c>
      <c r="AG121" s="61">
        <v>1.5625</v>
      </c>
      <c r="AH121" s="61">
        <v>7</v>
      </c>
      <c r="AI121" s="61">
        <v>5.0625</v>
      </c>
      <c r="AJ121" s="61">
        <v>3</v>
      </c>
      <c r="AK121" s="61">
        <v>3.0625</v>
      </c>
      <c r="AL121" s="61">
        <v>9</v>
      </c>
      <c r="AM121" s="61">
        <v>18.0625</v>
      </c>
      <c r="AN121" s="61">
        <v>3</v>
      </c>
      <c r="AO121" s="61">
        <v>3.0625</v>
      </c>
      <c r="AP121" s="61">
        <v>6</v>
      </c>
      <c r="AQ121" s="61">
        <v>1.5625</v>
      </c>
      <c r="AR121" s="61">
        <v>3</v>
      </c>
      <c r="AS121" s="61">
        <v>3.0625</v>
      </c>
      <c r="AT121" s="61">
        <v>5</v>
      </c>
      <c r="AU121" s="61">
        <v>6.25E-2</v>
      </c>
      <c r="AV121" s="61">
        <v>6</v>
      </c>
      <c r="AW121" s="61">
        <v>1.5625</v>
      </c>
      <c r="AX121" s="61">
        <v>4</v>
      </c>
      <c r="AY121" s="61">
        <v>0.5625</v>
      </c>
      <c r="AZ121" s="61">
        <v>1</v>
      </c>
      <c r="BA121" s="61">
        <v>14.0625</v>
      </c>
      <c r="BB121" s="61">
        <v>0</v>
      </c>
      <c r="BC121" s="61">
        <v>22.5625</v>
      </c>
      <c r="BD121" s="61">
        <v>1</v>
      </c>
      <c r="BE121" s="61">
        <v>14.0625</v>
      </c>
      <c r="BF121" s="61">
        <v>3</v>
      </c>
      <c r="BG121" s="61">
        <v>3.0625</v>
      </c>
      <c r="BH121" s="61">
        <v>9</v>
      </c>
      <c r="BI121" s="61">
        <v>18.0625</v>
      </c>
      <c r="BJ121" s="61">
        <v>4</v>
      </c>
      <c r="BK121" s="61">
        <v>0.5625</v>
      </c>
      <c r="BL121" s="30">
        <v>2</v>
      </c>
      <c r="BM121" s="20">
        <v>7.5625</v>
      </c>
      <c r="BN121" s="26">
        <v>4.75</v>
      </c>
      <c r="BO121" s="123">
        <v>4</v>
      </c>
      <c r="BP121" s="16">
        <v>7.5625</v>
      </c>
      <c r="BQ121">
        <v>39.0625</v>
      </c>
      <c r="BR121">
        <v>7.2049861495845446</v>
      </c>
      <c r="BS121" s="26">
        <f t="shared" si="4"/>
        <v>1014.9011887294125</v>
      </c>
      <c r="BV121" s="26">
        <v>3.75</v>
      </c>
      <c r="BW121" s="26">
        <v>1.5625</v>
      </c>
      <c r="BX121">
        <v>4.3264000000000005</v>
      </c>
      <c r="BY121" s="68">
        <v>11.30350772889255</v>
      </c>
    </row>
    <row r="122" spans="1:77">
      <c r="A122" s="26">
        <v>0</v>
      </c>
      <c r="B122" s="26">
        <v>18.0625</v>
      </c>
      <c r="C122" s="26">
        <v>4.25</v>
      </c>
      <c r="D122" s="61">
        <v>3</v>
      </c>
      <c r="E122" s="44">
        <v>1.5625</v>
      </c>
      <c r="F122" s="61">
        <v>0</v>
      </c>
      <c r="G122" s="61">
        <v>18.0625</v>
      </c>
      <c r="H122" s="61">
        <v>2</v>
      </c>
      <c r="I122" s="61">
        <v>5.0625</v>
      </c>
      <c r="J122" s="61">
        <v>4</v>
      </c>
      <c r="K122" s="61">
        <v>6.25E-2</v>
      </c>
      <c r="L122" s="61">
        <v>7</v>
      </c>
      <c r="M122" s="61">
        <v>7.5625</v>
      </c>
      <c r="N122" s="61">
        <v>9</v>
      </c>
      <c r="O122" s="61">
        <v>22.5625</v>
      </c>
      <c r="P122" s="61">
        <v>9</v>
      </c>
      <c r="Q122" s="61">
        <v>22.5625</v>
      </c>
      <c r="R122" s="61">
        <v>1</v>
      </c>
      <c r="S122" s="61">
        <v>10.5625</v>
      </c>
      <c r="T122" s="61">
        <v>3</v>
      </c>
      <c r="U122" s="61">
        <v>1.5625</v>
      </c>
      <c r="V122" s="61">
        <v>3</v>
      </c>
      <c r="W122" s="61">
        <v>1.5625</v>
      </c>
      <c r="X122" s="61">
        <v>7</v>
      </c>
      <c r="Y122" s="61">
        <v>7.5625</v>
      </c>
      <c r="Z122" s="61">
        <v>5</v>
      </c>
      <c r="AA122" s="61">
        <v>0.5625</v>
      </c>
      <c r="AB122" s="61">
        <v>0</v>
      </c>
      <c r="AC122" s="61">
        <v>18.0625</v>
      </c>
      <c r="AD122" s="61">
        <v>7</v>
      </c>
      <c r="AE122" s="61">
        <v>7.5625</v>
      </c>
      <c r="AF122" s="61">
        <v>10</v>
      </c>
      <c r="AG122" s="61">
        <v>33.0625</v>
      </c>
      <c r="AH122" s="61">
        <v>1</v>
      </c>
      <c r="AI122" s="61">
        <v>10.5625</v>
      </c>
      <c r="AJ122" s="61">
        <v>5</v>
      </c>
      <c r="AK122" s="61">
        <v>0.5625</v>
      </c>
      <c r="AL122" s="61">
        <v>7</v>
      </c>
      <c r="AM122" s="61">
        <v>7.5625</v>
      </c>
      <c r="AN122" s="61">
        <v>7</v>
      </c>
      <c r="AO122" s="61">
        <v>7.5625</v>
      </c>
      <c r="AP122" s="61">
        <v>10</v>
      </c>
      <c r="AQ122" s="61">
        <v>33.0625</v>
      </c>
      <c r="AR122" s="61">
        <v>8</v>
      </c>
      <c r="AS122" s="61">
        <v>14.0625</v>
      </c>
      <c r="AT122" s="61">
        <v>9</v>
      </c>
      <c r="AU122" s="61">
        <v>22.5625</v>
      </c>
      <c r="AV122" s="61">
        <v>1</v>
      </c>
      <c r="AW122" s="61">
        <v>10.5625</v>
      </c>
      <c r="AX122" s="61">
        <v>7</v>
      </c>
      <c r="AY122" s="61">
        <v>7.5625</v>
      </c>
      <c r="AZ122" s="61">
        <v>4</v>
      </c>
      <c r="BA122" s="61">
        <v>6.25E-2</v>
      </c>
      <c r="BB122" s="61">
        <v>5</v>
      </c>
      <c r="BC122" s="61">
        <v>0.5625</v>
      </c>
      <c r="BD122" s="61">
        <v>2</v>
      </c>
      <c r="BE122" s="61">
        <v>5.0625</v>
      </c>
      <c r="BF122" s="61">
        <v>8</v>
      </c>
      <c r="BG122" s="61">
        <v>14.0625</v>
      </c>
      <c r="BH122" s="61">
        <v>1</v>
      </c>
      <c r="BI122" s="61">
        <v>10.5625</v>
      </c>
      <c r="BJ122" s="61">
        <v>5</v>
      </c>
      <c r="BK122" s="61">
        <v>0.5625</v>
      </c>
      <c r="BL122" s="30">
        <v>1</v>
      </c>
      <c r="BM122" s="20">
        <v>10.5625</v>
      </c>
      <c r="BN122" s="26">
        <v>4.75</v>
      </c>
      <c r="BO122" s="123">
        <v>4</v>
      </c>
      <c r="BP122" s="16">
        <v>8.027777777758887</v>
      </c>
      <c r="BQ122">
        <v>5.6643999999999997</v>
      </c>
      <c r="BR122">
        <v>14.645340236685804</v>
      </c>
      <c r="BS122" s="26">
        <f t="shared" si="4"/>
        <v>80.657287534922062</v>
      </c>
      <c r="BV122" s="26">
        <v>3.75</v>
      </c>
      <c r="BW122" s="26">
        <v>0.35058864266177298</v>
      </c>
      <c r="BX122">
        <v>27.5625</v>
      </c>
      <c r="BY122" s="68">
        <v>11.341046712805939</v>
      </c>
    </row>
    <row r="123" spans="1:77">
      <c r="A123" s="26">
        <v>0</v>
      </c>
      <c r="B123" s="26">
        <v>16</v>
      </c>
      <c r="C123" s="26">
        <v>4</v>
      </c>
      <c r="D123" s="61">
        <v>0</v>
      </c>
      <c r="E123" s="44">
        <v>16</v>
      </c>
      <c r="F123" s="61">
        <v>3</v>
      </c>
      <c r="G123" s="61">
        <v>1</v>
      </c>
      <c r="H123" s="61">
        <v>2</v>
      </c>
      <c r="I123" s="61">
        <v>4</v>
      </c>
      <c r="J123" s="61">
        <v>8</v>
      </c>
      <c r="K123" s="61">
        <v>16</v>
      </c>
      <c r="L123" s="61">
        <v>7</v>
      </c>
      <c r="M123" s="61">
        <v>9</v>
      </c>
      <c r="N123" s="61">
        <v>9</v>
      </c>
      <c r="O123" s="61">
        <v>25</v>
      </c>
      <c r="P123" s="61">
        <v>4</v>
      </c>
      <c r="Q123" s="61">
        <v>0</v>
      </c>
      <c r="R123" s="61">
        <v>8</v>
      </c>
      <c r="S123" s="61">
        <v>16</v>
      </c>
      <c r="T123" s="61">
        <v>6</v>
      </c>
      <c r="U123" s="61">
        <v>4</v>
      </c>
      <c r="V123" s="61">
        <v>10</v>
      </c>
      <c r="W123" s="61">
        <v>36</v>
      </c>
      <c r="X123" s="61">
        <v>0</v>
      </c>
      <c r="Y123" s="61">
        <v>16</v>
      </c>
      <c r="Z123" s="61">
        <v>6</v>
      </c>
      <c r="AA123" s="61">
        <v>4</v>
      </c>
      <c r="AB123" s="61">
        <v>10</v>
      </c>
      <c r="AC123" s="61">
        <v>36</v>
      </c>
      <c r="AD123" s="61">
        <v>9</v>
      </c>
      <c r="AE123" s="61">
        <v>25</v>
      </c>
      <c r="AF123" s="61">
        <v>0</v>
      </c>
      <c r="AG123" s="61">
        <v>16</v>
      </c>
      <c r="AH123" s="61">
        <v>9</v>
      </c>
      <c r="AI123" s="61">
        <v>25</v>
      </c>
      <c r="AJ123" s="61">
        <v>8</v>
      </c>
      <c r="AK123" s="61">
        <v>16</v>
      </c>
      <c r="AL123" s="61">
        <v>3</v>
      </c>
      <c r="AM123" s="61">
        <v>1</v>
      </c>
      <c r="AN123" s="61">
        <v>5</v>
      </c>
      <c r="AO123" s="61">
        <v>1</v>
      </c>
      <c r="AP123" s="61">
        <v>3</v>
      </c>
      <c r="AQ123" s="61">
        <v>1</v>
      </c>
      <c r="AR123" s="61">
        <v>2</v>
      </c>
      <c r="AS123" s="61">
        <v>4</v>
      </c>
      <c r="AT123" s="61">
        <v>7</v>
      </c>
      <c r="AU123" s="61">
        <v>9</v>
      </c>
      <c r="AV123" s="61">
        <v>3</v>
      </c>
      <c r="AW123" s="61">
        <v>1</v>
      </c>
      <c r="AX123" s="61">
        <v>1</v>
      </c>
      <c r="AY123" s="61">
        <v>9</v>
      </c>
      <c r="AZ123" s="61">
        <v>5</v>
      </c>
      <c r="BA123" s="61">
        <v>1</v>
      </c>
      <c r="BB123" s="61">
        <v>6</v>
      </c>
      <c r="BC123" s="61">
        <v>4</v>
      </c>
      <c r="BD123" s="61">
        <v>2</v>
      </c>
      <c r="BE123" s="61">
        <v>4</v>
      </c>
      <c r="BF123" s="61">
        <v>8</v>
      </c>
      <c r="BG123" s="61">
        <v>16</v>
      </c>
      <c r="BH123" s="61">
        <v>2</v>
      </c>
      <c r="BI123" s="61">
        <v>4</v>
      </c>
      <c r="BJ123" s="61">
        <v>4</v>
      </c>
      <c r="BK123" s="61">
        <v>0</v>
      </c>
      <c r="BL123" s="30">
        <v>0</v>
      </c>
      <c r="BM123" s="20">
        <v>16</v>
      </c>
      <c r="BN123" s="26">
        <v>4.75</v>
      </c>
      <c r="BO123" s="123">
        <v>4</v>
      </c>
      <c r="BP123" s="16">
        <v>8.1225000000000005</v>
      </c>
      <c r="BQ123">
        <v>5.1756250000000019</v>
      </c>
      <c r="BR123">
        <v>21.309276433251139</v>
      </c>
      <c r="BS123" s="26">
        <f t="shared" si="4"/>
        <v>260.2947085696465</v>
      </c>
      <c r="BV123" s="26">
        <v>4.25</v>
      </c>
      <c r="BW123" s="26">
        <v>5.640625</v>
      </c>
      <c r="BX123">
        <v>1.102500000000009E-2</v>
      </c>
      <c r="BY123" s="68">
        <v>11.524238227145027</v>
      </c>
    </row>
    <row r="124" spans="1:77">
      <c r="A124" s="26">
        <v>6</v>
      </c>
      <c r="B124" s="26">
        <v>5.0625</v>
      </c>
      <c r="C124" s="26">
        <v>2.25</v>
      </c>
      <c r="D124" s="61">
        <v>2</v>
      </c>
      <c r="E124" s="44">
        <v>3.0625</v>
      </c>
      <c r="F124" s="61">
        <v>8</v>
      </c>
      <c r="G124" s="61">
        <v>18.0625</v>
      </c>
      <c r="H124" s="61">
        <v>4</v>
      </c>
      <c r="I124" s="61">
        <v>6.25E-2</v>
      </c>
      <c r="J124" s="61">
        <v>0</v>
      </c>
      <c r="K124" s="61">
        <v>14.0625</v>
      </c>
      <c r="L124" s="61">
        <v>3</v>
      </c>
      <c r="M124" s="61">
        <v>0.5625</v>
      </c>
      <c r="N124" s="61">
        <v>1</v>
      </c>
      <c r="O124" s="61">
        <v>7.5625</v>
      </c>
      <c r="P124" s="61">
        <v>6</v>
      </c>
      <c r="Q124" s="61">
        <v>5.0625</v>
      </c>
      <c r="R124" s="61">
        <v>1</v>
      </c>
      <c r="S124" s="61">
        <v>7.5625</v>
      </c>
      <c r="T124" s="61">
        <v>9</v>
      </c>
      <c r="U124" s="61">
        <v>27.5625</v>
      </c>
      <c r="V124" s="61">
        <v>7</v>
      </c>
      <c r="W124" s="61">
        <v>10.5625</v>
      </c>
      <c r="X124" s="61">
        <v>1</v>
      </c>
      <c r="Y124" s="61">
        <v>7.5625</v>
      </c>
      <c r="Z124" s="61">
        <v>8</v>
      </c>
      <c r="AA124" s="61">
        <v>18.0625</v>
      </c>
      <c r="AB124" s="61">
        <v>6</v>
      </c>
      <c r="AC124" s="61">
        <v>5.0625</v>
      </c>
      <c r="AD124" s="61">
        <v>4</v>
      </c>
      <c r="AE124" s="61">
        <v>6.25E-2</v>
      </c>
      <c r="AF124" s="61">
        <v>4</v>
      </c>
      <c r="AG124" s="61">
        <v>6.25E-2</v>
      </c>
      <c r="AH124" s="61">
        <v>4</v>
      </c>
      <c r="AI124" s="61">
        <v>6.25E-2</v>
      </c>
      <c r="AJ124" s="61">
        <v>6</v>
      </c>
      <c r="AK124" s="61">
        <v>5.0625</v>
      </c>
      <c r="AL124" s="61">
        <v>9</v>
      </c>
      <c r="AM124" s="61">
        <v>27.5625</v>
      </c>
      <c r="AN124" s="61">
        <v>6</v>
      </c>
      <c r="AO124" s="61">
        <v>5.0625</v>
      </c>
      <c r="AP124" s="61">
        <v>10</v>
      </c>
      <c r="AQ124" s="61">
        <v>39.0625</v>
      </c>
      <c r="AR124" s="61">
        <v>6</v>
      </c>
      <c r="AS124" s="61">
        <v>5.0625</v>
      </c>
      <c r="AT124" s="61">
        <v>1</v>
      </c>
      <c r="AU124" s="61">
        <v>7.5625</v>
      </c>
      <c r="AV124" s="61">
        <v>8</v>
      </c>
      <c r="AW124" s="61">
        <v>18.0625</v>
      </c>
      <c r="AX124" s="61">
        <v>2</v>
      </c>
      <c r="AY124" s="61">
        <v>3.0625</v>
      </c>
      <c r="AZ124" s="61">
        <v>6</v>
      </c>
      <c r="BA124" s="61">
        <v>5.0625</v>
      </c>
      <c r="BB124" s="61">
        <v>0</v>
      </c>
      <c r="BC124" s="61">
        <v>14.0625</v>
      </c>
      <c r="BD124" s="61">
        <v>4</v>
      </c>
      <c r="BE124" s="61">
        <v>6.25E-2</v>
      </c>
      <c r="BF124" s="61">
        <v>2</v>
      </c>
      <c r="BG124" s="61">
        <v>3.0625</v>
      </c>
      <c r="BH124" s="61">
        <v>4</v>
      </c>
      <c r="BI124" s="61">
        <v>6.25E-2</v>
      </c>
      <c r="BJ124" s="61">
        <v>9</v>
      </c>
      <c r="BK124" s="61">
        <v>27.5625</v>
      </c>
      <c r="BL124" s="30">
        <v>7</v>
      </c>
      <c r="BM124" s="20">
        <v>10.5625</v>
      </c>
      <c r="BN124" s="26">
        <v>4.75</v>
      </c>
      <c r="BO124" s="30"/>
      <c r="BP124" s="16">
        <v>8.1632653061061227</v>
      </c>
      <c r="BQ124">
        <v>3.5343999999999998</v>
      </c>
      <c r="BR124">
        <v>16.787229938269785</v>
      </c>
      <c r="BS124" s="26">
        <f t="shared" si="4"/>
        <v>175.63750137269992</v>
      </c>
      <c r="BV124" s="26">
        <v>4</v>
      </c>
      <c r="BW124" s="26">
        <v>8.1632653058775581E-2</v>
      </c>
      <c r="BX124">
        <v>8.2943999999999996</v>
      </c>
      <c r="BY124" s="68">
        <v>11.67361111111339</v>
      </c>
    </row>
    <row r="125" spans="1:77">
      <c r="A125" s="26">
        <v>1.7647058823499999</v>
      </c>
      <c r="B125" s="26">
        <v>0.97080449827569215</v>
      </c>
      <c r="C125" s="26">
        <v>0.98529411765000008</v>
      </c>
      <c r="D125" s="61">
        <v>1</v>
      </c>
      <c r="E125" s="44">
        <v>3.0625</v>
      </c>
      <c r="F125" s="61">
        <v>2</v>
      </c>
      <c r="G125" s="61">
        <v>0.5625</v>
      </c>
      <c r="H125" s="61">
        <v>8</v>
      </c>
      <c r="I125" s="61">
        <v>27.5625</v>
      </c>
      <c r="J125" s="61">
        <v>10</v>
      </c>
      <c r="K125" s="61">
        <v>52.5625</v>
      </c>
      <c r="L125" s="61">
        <v>1</v>
      </c>
      <c r="M125" s="61">
        <v>3.0625</v>
      </c>
      <c r="N125" s="61">
        <v>6</v>
      </c>
      <c r="O125" s="61">
        <v>10.5625</v>
      </c>
      <c r="P125" s="61">
        <v>0</v>
      </c>
      <c r="Q125" s="61">
        <v>7.5625</v>
      </c>
      <c r="R125" s="61">
        <v>1</v>
      </c>
      <c r="S125" s="61">
        <v>3.0625</v>
      </c>
      <c r="T125" s="61">
        <v>8</v>
      </c>
      <c r="U125" s="61">
        <v>27.5625</v>
      </c>
      <c r="V125" s="61">
        <v>2</v>
      </c>
      <c r="W125" s="61">
        <v>0.5625</v>
      </c>
      <c r="X125" s="61">
        <v>5</v>
      </c>
      <c r="Y125" s="61">
        <v>5.0625</v>
      </c>
      <c r="Z125" s="61">
        <v>1</v>
      </c>
      <c r="AA125" s="61">
        <v>3.0625</v>
      </c>
      <c r="AB125" s="61">
        <v>8</v>
      </c>
      <c r="AC125" s="61">
        <v>27.5625</v>
      </c>
      <c r="AD125" s="61">
        <v>2</v>
      </c>
      <c r="AE125" s="61">
        <v>0.5625</v>
      </c>
      <c r="AF125" s="61">
        <v>5</v>
      </c>
      <c r="AG125" s="61">
        <v>5.0625</v>
      </c>
      <c r="AH125" s="61">
        <v>5</v>
      </c>
      <c r="AI125" s="61">
        <v>5.0625</v>
      </c>
      <c r="AJ125" s="61">
        <v>3</v>
      </c>
      <c r="AK125" s="61">
        <v>6.25E-2</v>
      </c>
      <c r="AL125" s="61">
        <v>10</v>
      </c>
      <c r="AM125" s="61">
        <v>52.5625</v>
      </c>
      <c r="AN125" s="61">
        <v>0</v>
      </c>
      <c r="AO125" s="61">
        <v>7.5625</v>
      </c>
      <c r="AP125" s="61">
        <v>7</v>
      </c>
      <c r="AQ125" s="61">
        <v>18.0625</v>
      </c>
      <c r="AR125" s="61">
        <v>10</v>
      </c>
      <c r="AS125" s="61">
        <v>52.5625</v>
      </c>
      <c r="AT125" s="61">
        <v>8</v>
      </c>
      <c r="AU125" s="61">
        <v>27.5625</v>
      </c>
      <c r="AV125" s="61">
        <v>0</v>
      </c>
      <c r="AW125" s="61">
        <v>7.5625</v>
      </c>
      <c r="AX125" s="61">
        <v>6</v>
      </c>
      <c r="AY125" s="61">
        <v>10.5625</v>
      </c>
      <c r="AZ125" s="61">
        <v>1</v>
      </c>
      <c r="BA125" s="61">
        <v>3.0625</v>
      </c>
      <c r="BB125" s="61">
        <v>2</v>
      </c>
      <c r="BC125" s="61">
        <v>0.5625</v>
      </c>
      <c r="BD125" s="61">
        <v>6</v>
      </c>
      <c r="BE125" s="61">
        <v>10.5625</v>
      </c>
      <c r="BF125" s="61">
        <v>2</v>
      </c>
      <c r="BG125" s="61">
        <v>0.5625</v>
      </c>
      <c r="BH125" s="61">
        <v>8</v>
      </c>
      <c r="BI125" s="61">
        <v>27.5625</v>
      </c>
      <c r="BJ125" s="61">
        <v>8</v>
      </c>
      <c r="BK125" s="61">
        <v>27.5625</v>
      </c>
      <c r="BL125" s="30">
        <v>8</v>
      </c>
      <c r="BM125" s="20">
        <v>27.5625</v>
      </c>
      <c r="BN125" s="26">
        <v>4.75</v>
      </c>
      <c r="BO125" s="30"/>
      <c r="BP125" s="16">
        <v>8.3456790123520985</v>
      </c>
      <c r="BQ125">
        <v>8.2943999999999996</v>
      </c>
      <c r="BR125">
        <v>12.060975831034565</v>
      </c>
      <c r="BS125" s="26">
        <f t="shared" si="4"/>
        <v>14.187093490933725</v>
      </c>
      <c r="BV125" s="26">
        <v>4</v>
      </c>
      <c r="BW125" s="26">
        <v>7.839999999999999</v>
      </c>
      <c r="BX125">
        <v>8.2943999999999996</v>
      </c>
      <c r="BY125" s="68">
        <v>12.060975831034565</v>
      </c>
    </row>
    <row r="126" spans="1:77">
      <c r="A126" s="26">
        <v>0</v>
      </c>
      <c r="B126" s="26">
        <v>6.25</v>
      </c>
      <c r="C126" s="26">
        <v>2.5</v>
      </c>
      <c r="D126" s="61">
        <v>1</v>
      </c>
      <c r="E126" s="44">
        <v>2.25</v>
      </c>
      <c r="F126" s="61">
        <v>6</v>
      </c>
      <c r="G126" s="61">
        <v>12.25</v>
      </c>
      <c r="H126" s="61">
        <v>1</v>
      </c>
      <c r="I126" s="61">
        <v>2.25</v>
      </c>
      <c r="J126" s="61">
        <v>5</v>
      </c>
      <c r="K126" s="61">
        <v>6.25</v>
      </c>
      <c r="L126" s="61">
        <v>4</v>
      </c>
      <c r="M126" s="61">
        <v>2.25</v>
      </c>
      <c r="N126" s="61">
        <v>2</v>
      </c>
      <c r="O126" s="61">
        <v>0.25</v>
      </c>
      <c r="P126" s="61">
        <v>8</v>
      </c>
      <c r="Q126" s="61">
        <v>30.25</v>
      </c>
      <c r="R126" s="61">
        <v>6</v>
      </c>
      <c r="S126" s="61">
        <v>12.25</v>
      </c>
      <c r="T126" s="61">
        <v>2</v>
      </c>
      <c r="U126" s="61">
        <v>0.25</v>
      </c>
      <c r="V126" s="61">
        <v>1</v>
      </c>
      <c r="W126" s="61">
        <v>2.25</v>
      </c>
      <c r="X126" s="61">
        <v>10</v>
      </c>
      <c r="Y126" s="61">
        <v>56.25</v>
      </c>
      <c r="Z126" s="61">
        <v>9</v>
      </c>
      <c r="AA126" s="61">
        <v>42.25</v>
      </c>
      <c r="AB126" s="61">
        <v>1</v>
      </c>
      <c r="AC126" s="61">
        <v>2.25</v>
      </c>
      <c r="AD126" s="61">
        <v>1</v>
      </c>
      <c r="AE126" s="61">
        <v>2.25</v>
      </c>
      <c r="AF126" s="61">
        <v>2</v>
      </c>
      <c r="AG126" s="61">
        <v>0.25</v>
      </c>
      <c r="AH126" s="61">
        <v>4</v>
      </c>
      <c r="AI126" s="61">
        <v>2.25</v>
      </c>
      <c r="AJ126" s="61">
        <v>4</v>
      </c>
      <c r="AK126" s="61">
        <v>2.25</v>
      </c>
      <c r="AL126" s="61">
        <v>4</v>
      </c>
      <c r="AM126" s="61">
        <v>2.25</v>
      </c>
      <c r="AN126" s="61">
        <v>7</v>
      </c>
      <c r="AO126" s="61">
        <v>20.25</v>
      </c>
      <c r="AP126" s="61">
        <v>3</v>
      </c>
      <c r="AQ126" s="61">
        <v>0.25</v>
      </c>
      <c r="AR126" s="61">
        <v>8</v>
      </c>
      <c r="AS126" s="61">
        <v>30.25</v>
      </c>
      <c r="AT126" s="61">
        <v>7</v>
      </c>
      <c r="AU126" s="61">
        <v>20.25</v>
      </c>
      <c r="AV126" s="61">
        <v>8</v>
      </c>
      <c r="AW126" s="61">
        <v>30.25</v>
      </c>
      <c r="AX126" s="61">
        <v>9</v>
      </c>
      <c r="AY126" s="61">
        <v>42.25</v>
      </c>
      <c r="AZ126" s="61">
        <v>6</v>
      </c>
      <c r="BA126" s="61">
        <v>12.25</v>
      </c>
      <c r="BB126" s="61">
        <v>4</v>
      </c>
      <c r="BC126" s="61">
        <v>2.25</v>
      </c>
      <c r="BD126" s="61">
        <v>2</v>
      </c>
      <c r="BE126" s="61">
        <v>0.25</v>
      </c>
      <c r="BF126" s="61">
        <v>4</v>
      </c>
      <c r="BG126" s="61">
        <v>2.25</v>
      </c>
      <c r="BH126" s="61">
        <v>8</v>
      </c>
      <c r="BI126" s="61">
        <v>30.25</v>
      </c>
      <c r="BJ126" s="61">
        <v>6</v>
      </c>
      <c r="BK126" s="61">
        <v>12.25</v>
      </c>
      <c r="BL126" s="30">
        <v>1</v>
      </c>
      <c r="BM126" s="20">
        <v>2.25</v>
      </c>
      <c r="BN126" s="26">
        <v>4.75</v>
      </c>
      <c r="BO126" s="30"/>
      <c r="BP126" s="16">
        <v>8.7869897959437751</v>
      </c>
      <c r="BQ126">
        <v>0.13690000000000008</v>
      </c>
      <c r="BR126">
        <v>28.890625</v>
      </c>
      <c r="BS126" s="26">
        <f t="shared" si="4"/>
        <v>826.77670137562495</v>
      </c>
      <c r="BV126" s="26">
        <v>4.25</v>
      </c>
      <c r="BW126" s="26">
        <v>5.0625</v>
      </c>
      <c r="BX126">
        <v>8.1224999999999987</v>
      </c>
      <c r="BY126" s="68">
        <v>12.627869897956137</v>
      </c>
    </row>
    <row r="127" spans="1:77">
      <c r="A127" s="26">
        <v>3.9130434782600001</v>
      </c>
      <c r="B127" s="26">
        <v>2.7657136105831195</v>
      </c>
      <c r="C127" s="26">
        <v>1.6630434782600001</v>
      </c>
      <c r="D127" s="61">
        <v>1</v>
      </c>
      <c r="E127" s="44">
        <v>1.5625</v>
      </c>
      <c r="F127" s="61">
        <v>0</v>
      </c>
      <c r="G127" s="61">
        <v>5.0625</v>
      </c>
      <c r="H127" s="61">
        <v>7</v>
      </c>
      <c r="I127" s="61">
        <v>22.5625</v>
      </c>
      <c r="J127" s="61">
        <v>4</v>
      </c>
      <c r="K127" s="61">
        <v>3.0625</v>
      </c>
      <c r="L127" s="61">
        <v>9</v>
      </c>
      <c r="M127" s="61">
        <v>45.5625</v>
      </c>
      <c r="N127" s="61">
        <v>7</v>
      </c>
      <c r="O127" s="61">
        <v>22.5625</v>
      </c>
      <c r="P127" s="61">
        <v>4</v>
      </c>
      <c r="Q127" s="61">
        <v>3.0625</v>
      </c>
      <c r="R127" s="61">
        <v>6</v>
      </c>
      <c r="S127" s="61">
        <v>14.0625</v>
      </c>
      <c r="T127" s="61">
        <v>2</v>
      </c>
      <c r="U127" s="61">
        <v>6.25E-2</v>
      </c>
      <c r="V127" s="61">
        <v>7</v>
      </c>
      <c r="W127" s="61">
        <v>22.5625</v>
      </c>
      <c r="X127" s="61">
        <v>7</v>
      </c>
      <c r="Y127" s="61">
        <v>22.5625</v>
      </c>
      <c r="Z127" s="61">
        <v>0</v>
      </c>
      <c r="AA127" s="61">
        <v>5.0625</v>
      </c>
      <c r="AB127" s="61">
        <v>9</v>
      </c>
      <c r="AC127" s="61">
        <v>45.5625</v>
      </c>
      <c r="AD127" s="61">
        <v>3</v>
      </c>
      <c r="AE127" s="61">
        <v>0.5625</v>
      </c>
      <c r="AF127" s="61">
        <v>0</v>
      </c>
      <c r="AG127" s="61">
        <v>5.0625</v>
      </c>
      <c r="AH127" s="61">
        <v>9</v>
      </c>
      <c r="AI127" s="61">
        <v>45.5625</v>
      </c>
      <c r="AJ127" s="61">
        <v>5</v>
      </c>
      <c r="AK127" s="61">
        <v>7.5625</v>
      </c>
      <c r="AL127" s="61">
        <v>2</v>
      </c>
      <c r="AM127" s="61">
        <v>6.25E-2</v>
      </c>
      <c r="AN127" s="61">
        <v>8</v>
      </c>
      <c r="AO127" s="61">
        <v>33.0625</v>
      </c>
      <c r="AP127" s="61">
        <v>10</v>
      </c>
      <c r="AQ127" s="61">
        <v>60.0625</v>
      </c>
      <c r="AR127" s="61">
        <v>4</v>
      </c>
      <c r="AS127" s="61">
        <v>3.0625</v>
      </c>
      <c r="AT127" s="61">
        <v>9</v>
      </c>
      <c r="AU127" s="61">
        <v>45.5625</v>
      </c>
      <c r="AV127" s="61">
        <v>2</v>
      </c>
      <c r="AW127" s="61">
        <v>6.25E-2</v>
      </c>
      <c r="AX127" s="61">
        <v>10</v>
      </c>
      <c r="AY127" s="61">
        <v>60.0625</v>
      </c>
      <c r="AZ127" s="61">
        <v>5</v>
      </c>
      <c r="BA127" s="61">
        <v>7.5625</v>
      </c>
      <c r="BB127" s="61">
        <v>0</v>
      </c>
      <c r="BC127" s="61">
        <v>5.0625</v>
      </c>
      <c r="BD127" s="61">
        <v>3</v>
      </c>
      <c r="BE127" s="61">
        <v>0.5625</v>
      </c>
      <c r="BF127" s="61">
        <v>7</v>
      </c>
      <c r="BG127" s="61">
        <v>22.5625</v>
      </c>
      <c r="BH127" s="61">
        <v>4</v>
      </c>
      <c r="BI127" s="61">
        <v>3.0625</v>
      </c>
      <c r="BJ127" s="61">
        <v>2</v>
      </c>
      <c r="BK127" s="61">
        <v>6.25E-2</v>
      </c>
      <c r="BL127" s="30">
        <v>2</v>
      </c>
      <c r="BM127" s="20">
        <v>6.25E-2</v>
      </c>
      <c r="BN127" s="26">
        <v>4.75</v>
      </c>
      <c r="BO127" s="30"/>
      <c r="BP127" s="16">
        <v>9</v>
      </c>
      <c r="BQ127">
        <v>12.215025000000001</v>
      </c>
      <c r="BR127">
        <v>2.1200640019206123E-2</v>
      </c>
      <c r="BS127" s="26">
        <f t="shared" si="4"/>
        <v>148.68935252206103</v>
      </c>
      <c r="BV127" s="26">
        <v>5.5</v>
      </c>
      <c r="BW127" s="26">
        <v>13.140625</v>
      </c>
      <c r="BX127">
        <v>1.9043999999999996</v>
      </c>
      <c r="BY127" s="68">
        <v>13.648919753053582</v>
      </c>
    </row>
    <row r="128" spans="1:77">
      <c r="A128" s="26">
        <v>1.36363636364</v>
      </c>
      <c r="B128" s="26">
        <v>0.40495867768132238</v>
      </c>
      <c r="C128" s="26">
        <v>0.63636363636000004</v>
      </c>
      <c r="D128" s="61">
        <v>1</v>
      </c>
      <c r="E128" s="44">
        <v>1</v>
      </c>
      <c r="F128" s="61">
        <v>2</v>
      </c>
      <c r="G128" s="61">
        <v>0</v>
      </c>
      <c r="H128" s="61">
        <v>4</v>
      </c>
      <c r="I128" s="61">
        <v>4</v>
      </c>
      <c r="J128" s="61">
        <v>9</v>
      </c>
      <c r="K128" s="61">
        <v>49</v>
      </c>
      <c r="L128" s="61">
        <v>4</v>
      </c>
      <c r="M128" s="61">
        <v>4</v>
      </c>
      <c r="N128" s="61">
        <v>7</v>
      </c>
      <c r="O128" s="61">
        <v>25</v>
      </c>
      <c r="P128" s="61">
        <v>3</v>
      </c>
      <c r="Q128" s="61">
        <v>1</v>
      </c>
      <c r="R128" s="61">
        <v>2</v>
      </c>
      <c r="S128" s="61">
        <v>0</v>
      </c>
      <c r="T128" s="61">
        <v>2</v>
      </c>
      <c r="U128" s="61">
        <v>0</v>
      </c>
      <c r="V128" s="61">
        <v>10</v>
      </c>
      <c r="W128" s="61">
        <v>64</v>
      </c>
      <c r="X128" s="61">
        <v>0</v>
      </c>
      <c r="Y128" s="61">
        <v>4</v>
      </c>
      <c r="Z128" s="61">
        <v>10</v>
      </c>
      <c r="AA128" s="61">
        <v>64</v>
      </c>
      <c r="AB128" s="61">
        <v>0</v>
      </c>
      <c r="AC128" s="61">
        <v>4</v>
      </c>
      <c r="AD128" s="61">
        <v>5</v>
      </c>
      <c r="AE128" s="61">
        <v>9</v>
      </c>
      <c r="AF128" s="61">
        <v>3</v>
      </c>
      <c r="AG128" s="61">
        <v>1</v>
      </c>
      <c r="AH128" s="61">
        <v>4</v>
      </c>
      <c r="AI128" s="61">
        <v>4</v>
      </c>
      <c r="AJ128" s="61">
        <v>1</v>
      </c>
      <c r="AK128" s="61">
        <v>1</v>
      </c>
      <c r="AL128" s="61">
        <v>7</v>
      </c>
      <c r="AM128" s="61">
        <v>25</v>
      </c>
      <c r="AN128" s="61">
        <v>10</v>
      </c>
      <c r="AO128" s="61">
        <v>64</v>
      </c>
      <c r="AP128" s="61">
        <v>0</v>
      </c>
      <c r="AQ128" s="61">
        <v>4</v>
      </c>
      <c r="AR128" s="61">
        <v>10</v>
      </c>
      <c r="AS128" s="61">
        <v>64</v>
      </c>
      <c r="AT128" s="61">
        <v>1</v>
      </c>
      <c r="AU128" s="61">
        <v>1</v>
      </c>
      <c r="AV128" s="61">
        <v>10</v>
      </c>
      <c r="AW128" s="61">
        <v>64</v>
      </c>
      <c r="AX128" s="61">
        <v>0</v>
      </c>
      <c r="AY128" s="61">
        <v>4</v>
      </c>
      <c r="AZ128" s="61">
        <v>10</v>
      </c>
      <c r="BA128" s="61">
        <v>64</v>
      </c>
      <c r="BB128" s="61">
        <v>4</v>
      </c>
      <c r="BC128" s="61">
        <v>4</v>
      </c>
      <c r="BD128" s="61">
        <v>8</v>
      </c>
      <c r="BE128" s="61">
        <v>36</v>
      </c>
      <c r="BF128" s="61">
        <v>0</v>
      </c>
      <c r="BG128" s="61">
        <v>4</v>
      </c>
      <c r="BH128" s="61">
        <v>9</v>
      </c>
      <c r="BI128" s="61">
        <v>49</v>
      </c>
      <c r="BJ128" s="61">
        <v>7</v>
      </c>
      <c r="BK128" s="61">
        <v>25</v>
      </c>
      <c r="BL128" s="30">
        <v>0</v>
      </c>
      <c r="BM128" s="20">
        <v>4</v>
      </c>
      <c r="BN128" s="26">
        <v>4.75</v>
      </c>
      <c r="BO128" s="30"/>
      <c r="BP128" s="16">
        <v>9</v>
      </c>
      <c r="BQ128">
        <v>36</v>
      </c>
      <c r="BR128">
        <v>8.2998866213129965</v>
      </c>
      <c r="BS128" s="26">
        <f t="shared" si="4"/>
        <v>767.29628119211475</v>
      </c>
      <c r="BV128" s="26">
        <v>4.5</v>
      </c>
      <c r="BW128" s="26">
        <v>6.25</v>
      </c>
      <c r="BX128">
        <v>5.6643999999999997</v>
      </c>
      <c r="BY128" s="68">
        <v>13.860527757487418</v>
      </c>
    </row>
    <row r="129" spans="1:77">
      <c r="A129" s="26">
        <v>3.75</v>
      </c>
      <c r="B129" s="26">
        <v>12.25</v>
      </c>
      <c r="C129" s="26">
        <v>3.5</v>
      </c>
      <c r="D129" s="61">
        <v>8</v>
      </c>
      <c r="E129" s="44">
        <v>0.5625</v>
      </c>
      <c r="F129" s="61">
        <v>1</v>
      </c>
      <c r="G129" s="61">
        <v>39.0625</v>
      </c>
      <c r="H129" s="61">
        <v>3</v>
      </c>
      <c r="I129" s="61">
        <v>18.0625</v>
      </c>
      <c r="J129" s="61">
        <v>5</v>
      </c>
      <c r="K129" s="61">
        <v>5.0625</v>
      </c>
      <c r="L129" s="61">
        <v>4</v>
      </c>
      <c r="M129" s="61">
        <v>10.5625</v>
      </c>
      <c r="N129" s="61">
        <v>9</v>
      </c>
      <c r="O129" s="61">
        <v>3.0625</v>
      </c>
      <c r="P129" s="61">
        <v>4</v>
      </c>
      <c r="Q129" s="61">
        <v>10.5625</v>
      </c>
      <c r="R129" s="61">
        <v>3</v>
      </c>
      <c r="S129" s="61">
        <v>18.0625</v>
      </c>
      <c r="T129" s="61">
        <v>1</v>
      </c>
      <c r="U129" s="61">
        <v>39.0625</v>
      </c>
      <c r="V129" s="61">
        <v>3</v>
      </c>
      <c r="W129" s="61">
        <v>18.0625</v>
      </c>
      <c r="X129" s="61">
        <v>10</v>
      </c>
      <c r="Y129" s="61">
        <v>7.5625</v>
      </c>
      <c r="Z129" s="61">
        <v>0</v>
      </c>
      <c r="AA129" s="61">
        <v>52.5625</v>
      </c>
      <c r="AB129" s="61">
        <v>5</v>
      </c>
      <c r="AC129" s="61">
        <v>5.0625</v>
      </c>
      <c r="AD129" s="61">
        <v>8</v>
      </c>
      <c r="AE129" s="61">
        <v>0.5625</v>
      </c>
      <c r="AF129" s="61">
        <v>5</v>
      </c>
      <c r="AG129" s="61">
        <v>5.0625</v>
      </c>
      <c r="AH129" s="61">
        <v>8</v>
      </c>
      <c r="AI129" s="61">
        <v>0.5625</v>
      </c>
      <c r="AJ129" s="61">
        <v>10</v>
      </c>
      <c r="AK129" s="61">
        <v>7.5625</v>
      </c>
      <c r="AL129" s="61">
        <v>1</v>
      </c>
      <c r="AM129" s="61">
        <v>39.0625</v>
      </c>
      <c r="AN129" s="61">
        <v>5</v>
      </c>
      <c r="AO129" s="61">
        <v>5.0625</v>
      </c>
      <c r="AP129" s="61">
        <v>6</v>
      </c>
      <c r="AQ129" s="61">
        <v>1.5625</v>
      </c>
      <c r="AR129" s="61">
        <v>7</v>
      </c>
      <c r="AS129" s="61">
        <v>6.25E-2</v>
      </c>
      <c r="AT129" s="61">
        <v>4</v>
      </c>
      <c r="AU129" s="61">
        <v>10.5625</v>
      </c>
      <c r="AV129" s="61">
        <v>3</v>
      </c>
      <c r="AW129" s="61">
        <v>18.0625</v>
      </c>
      <c r="AX129" s="61">
        <v>1</v>
      </c>
      <c r="AY129" s="61">
        <v>39.0625</v>
      </c>
      <c r="AZ129" s="61">
        <v>4</v>
      </c>
      <c r="BA129" s="61">
        <v>10.5625</v>
      </c>
      <c r="BB129" s="61">
        <v>2</v>
      </c>
      <c r="BC129" s="61">
        <v>27.5625</v>
      </c>
      <c r="BD129" s="61">
        <v>1</v>
      </c>
      <c r="BE129" s="61">
        <v>39.0625</v>
      </c>
      <c r="BF129" s="61">
        <v>9</v>
      </c>
      <c r="BG129" s="61">
        <v>3.0625</v>
      </c>
      <c r="BH129" s="61">
        <v>6</v>
      </c>
      <c r="BI129" s="61">
        <v>1.5625</v>
      </c>
      <c r="BJ129" s="61">
        <v>3</v>
      </c>
      <c r="BK129" s="61">
        <v>18.0625</v>
      </c>
      <c r="BL129" s="30">
        <v>6</v>
      </c>
      <c r="BM129" s="20">
        <v>1.5625</v>
      </c>
      <c r="BN129" s="26">
        <v>4.71875</v>
      </c>
      <c r="BO129" s="30"/>
      <c r="BP129" s="16">
        <v>9</v>
      </c>
      <c r="BQ129">
        <v>36</v>
      </c>
      <c r="BR129">
        <v>8.2278393351824715</v>
      </c>
      <c r="BS129" s="26">
        <f t="shared" si="4"/>
        <v>771.2929079924379</v>
      </c>
      <c r="BV129" s="26">
        <v>4.25</v>
      </c>
      <c r="BW129" s="26">
        <v>6.6736111110938872</v>
      </c>
      <c r="BX129">
        <v>6.9168999999999992</v>
      </c>
      <c r="BY129" s="68">
        <v>14.0625</v>
      </c>
    </row>
    <row r="130" spans="1:77">
      <c r="A130" s="26">
        <v>0</v>
      </c>
      <c r="B130" s="26">
        <v>9</v>
      </c>
      <c r="C130" s="26">
        <v>3</v>
      </c>
      <c r="D130" s="61">
        <v>3</v>
      </c>
      <c r="E130" s="44">
        <v>0</v>
      </c>
      <c r="F130" s="61">
        <v>10</v>
      </c>
      <c r="G130" s="61">
        <v>49</v>
      </c>
      <c r="H130" s="61">
        <v>7</v>
      </c>
      <c r="I130" s="61">
        <v>16</v>
      </c>
      <c r="J130" s="61">
        <v>5</v>
      </c>
      <c r="K130" s="61">
        <v>4</v>
      </c>
      <c r="L130" s="61">
        <v>6</v>
      </c>
      <c r="M130" s="61">
        <v>9</v>
      </c>
      <c r="N130" s="61">
        <v>5</v>
      </c>
      <c r="O130" s="61">
        <v>4</v>
      </c>
      <c r="P130" s="61">
        <v>7</v>
      </c>
      <c r="Q130" s="61">
        <v>16</v>
      </c>
      <c r="R130" s="61">
        <v>1</v>
      </c>
      <c r="S130" s="61">
        <v>4</v>
      </c>
      <c r="T130" s="61">
        <v>9</v>
      </c>
      <c r="U130" s="61">
        <v>36</v>
      </c>
      <c r="V130" s="61">
        <v>7</v>
      </c>
      <c r="W130" s="61">
        <v>16</v>
      </c>
      <c r="X130" s="61">
        <v>10</v>
      </c>
      <c r="Y130" s="61">
        <v>49</v>
      </c>
      <c r="Z130" s="61">
        <v>1</v>
      </c>
      <c r="AA130" s="61">
        <v>4</v>
      </c>
      <c r="AB130" s="61">
        <v>5</v>
      </c>
      <c r="AC130" s="61">
        <v>4</v>
      </c>
      <c r="AD130" s="61">
        <v>0</v>
      </c>
      <c r="AE130" s="61">
        <v>9</v>
      </c>
      <c r="AF130" s="61">
        <v>10</v>
      </c>
      <c r="AG130" s="61">
        <v>49</v>
      </c>
      <c r="AH130" s="61">
        <v>5</v>
      </c>
      <c r="AI130" s="61">
        <v>4</v>
      </c>
      <c r="AJ130" s="61">
        <v>9</v>
      </c>
      <c r="AK130" s="61">
        <v>36</v>
      </c>
      <c r="AL130" s="61">
        <v>0</v>
      </c>
      <c r="AM130" s="61">
        <v>9</v>
      </c>
      <c r="AN130" s="61">
        <v>2</v>
      </c>
      <c r="AO130" s="61">
        <v>1</v>
      </c>
      <c r="AP130" s="61">
        <v>10</v>
      </c>
      <c r="AQ130" s="61">
        <v>49</v>
      </c>
      <c r="AR130" s="61">
        <v>5</v>
      </c>
      <c r="AS130" s="61">
        <v>4</v>
      </c>
      <c r="AT130" s="61">
        <v>1</v>
      </c>
      <c r="AU130" s="61">
        <v>4</v>
      </c>
      <c r="AV130" s="61">
        <v>10</v>
      </c>
      <c r="AW130" s="61">
        <v>49</v>
      </c>
      <c r="AX130" s="61">
        <v>0</v>
      </c>
      <c r="AY130" s="61">
        <v>9</v>
      </c>
      <c r="AZ130" s="61">
        <v>9</v>
      </c>
      <c r="BA130" s="61">
        <v>36</v>
      </c>
      <c r="BB130" s="61">
        <v>0</v>
      </c>
      <c r="BC130" s="61">
        <v>9</v>
      </c>
      <c r="BD130" s="61">
        <v>4</v>
      </c>
      <c r="BE130" s="61">
        <v>1</v>
      </c>
      <c r="BF130" s="61">
        <v>1</v>
      </c>
      <c r="BG130" s="61">
        <v>4</v>
      </c>
      <c r="BH130" s="61">
        <v>1</v>
      </c>
      <c r="BI130" s="61">
        <v>4</v>
      </c>
      <c r="BJ130" s="61">
        <v>5</v>
      </c>
      <c r="BK130" s="61">
        <v>4</v>
      </c>
      <c r="BL130" s="30">
        <v>2</v>
      </c>
      <c r="BM130" s="20">
        <v>1</v>
      </c>
      <c r="BN130" s="26">
        <v>4.71875</v>
      </c>
      <c r="BO130" s="30"/>
      <c r="BP130" s="16">
        <v>9</v>
      </c>
      <c r="BQ130">
        <v>36</v>
      </c>
      <c r="BR130">
        <v>7.7105389030628109</v>
      </c>
      <c r="BS130" s="26">
        <f t="shared" ref="BS130:BS161" si="5">POWER((BQ130-BR130),2)</f>
        <v>800.29360915512257</v>
      </c>
      <c r="BV130" s="26">
        <v>4</v>
      </c>
      <c r="BW130" s="26">
        <v>16</v>
      </c>
      <c r="BX130">
        <v>25</v>
      </c>
      <c r="BY130" s="68">
        <v>14.0625</v>
      </c>
    </row>
    <row r="131" spans="1:77">
      <c r="A131" s="26">
        <v>0</v>
      </c>
      <c r="B131" s="26">
        <v>6.25</v>
      </c>
      <c r="C131" s="26">
        <v>2.5</v>
      </c>
      <c r="D131" s="61">
        <v>3</v>
      </c>
      <c r="E131" s="44">
        <v>0.25</v>
      </c>
      <c r="F131" s="61">
        <v>2</v>
      </c>
      <c r="G131" s="61">
        <v>0.25</v>
      </c>
      <c r="H131" s="61">
        <v>7</v>
      </c>
      <c r="I131" s="61">
        <v>20.25</v>
      </c>
      <c r="J131" s="61">
        <v>9</v>
      </c>
      <c r="K131" s="61">
        <v>42.25</v>
      </c>
      <c r="L131" s="61">
        <v>7</v>
      </c>
      <c r="M131" s="61">
        <v>20.25</v>
      </c>
      <c r="N131" s="61">
        <v>9</v>
      </c>
      <c r="O131" s="61">
        <v>42.25</v>
      </c>
      <c r="P131" s="61">
        <v>9</v>
      </c>
      <c r="Q131" s="61">
        <v>42.25</v>
      </c>
      <c r="R131" s="61">
        <v>4</v>
      </c>
      <c r="S131" s="61">
        <v>2.25</v>
      </c>
      <c r="T131" s="61">
        <v>8</v>
      </c>
      <c r="U131" s="61">
        <v>30.25</v>
      </c>
      <c r="V131" s="61">
        <v>4</v>
      </c>
      <c r="W131" s="61">
        <v>2.25</v>
      </c>
      <c r="X131" s="61">
        <v>2</v>
      </c>
      <c r="Y131" s="61">
        <v>0.25</v>
      </c>
      <c r="Z131" s="61">
        <v>5</v>
      </c>
      <c r="AA131" s="61">
        <v>6.25</v>
      </c>
      <c r="AB131" s="61">
        <v>0</v>
      </c>
      <c r="AC131" s="61">
        <v>6.25</v>
      </c>
      <c r="AD131" s="61">
        <v>3</v>
      </c>
      <c r="AE131" s="61">
        <v>0.25</v>
      </c>
      <c r="AF131" s="61">
        <v>0</v>
      </c>
      <c r="AG131" s="61">
        <v>6.25</v>
      </c>
      <c r="AH131" s="61">
        <v>1</v>
      </c>
      <c r="AI131" s="61">
        <v>2.25</v>
      </c>
      <c r="AJ131" s="61">
        <v>5</v>
      </c>
      <c r="AK131" s="61">
        <v>6.25</v>
      </c>
      <c r="AL131" s="61">
        <v>2</v>
      </c>
      <c r="AM131" s="61">
        <v>0.25</v>
      </c>
      <c r="AN131" s="61">
        <v>2</v>
      </c>
      <c r="AO131" s="61">
        <v>0.25</v>
      </c>
      <c r="AP131" s="61">
        <v>0</v>
      </c>
      <c r="AQ131" s="61">
        <v>6.25</v>
      </c>
      <c r="AR131" s="61">
        <v>0</v>
      </c>
      <c r="AS131" s="61">
        <v>6.25</v>
      </c>
      <c r="AT131" s="61">
        <v>7</v>
      </c>
      <c r="AU131" s="61">
        <v>20.25</v>
      </c>
      <c r="AV131" s="61">
        <v>2</v>
      </c>
      <c r="AW131" s="61">
        <v>0.25</v>
      </c>
      <c r="AX131" s="61">
        <v>5</v>
      </c>
      <c r="AY131" s="61">
        <v>6.25</v>
      </c>
      <c r="AZ131" s="61">
        <v>1</v>
      </c>
      <c r="BA131" s="61">
        <v>2.25</v>
      </c>
      <c r="BB131" s="61">
        <v>8</v>
      </c>
      <c r="BC131" s="61">
        <v>30.25</v>
      </c>
      <c r="BD131" s="61">
        <v>8</v>
      </c>
      <c r="BE131" s="61">
        <v>30.25</v>
      </c>
      <c r="BF131" s="61">
        <v>7</v>
      </c>
      <c r="BG131" s="61">
        <v>20.25</v>
      </c>
      <c r="BH131" s="61">
        <v>10</v>
      </c>
      <c r="BI131" s="61">
        <v>56.25</v>
      </c>
      <c r="BJ131" s="61">
        <v>2</v>
      </c>
      <c r="BK131" s="61">
        <v>0.25</v>
      </c>
      <c r="BL131" s="30">
        <v>9</v>
      </c>
      <c r="BM131" s="20">
        <v>42.25</v>
      </c>
      <c r="BN131" s="26">
        <v>4.71875</v>
      </c>
      <c r="BO131" s="30"/>
      <c r="BP131" s="16">
        <v>9</v>
      </c>
      <c r="BQ131">
        <v>37.576900000000002</v>
      </c>
      <c r="BR131">
        <v>2.06640625</v>
      </c>
      <c r="BS131" s="26">
        <f t="shared" si="5"/>
        <v>1260.9951663687891</v>
      </c>
      <c r="BV131" s="26">
        <v>4</v>
      </c>
      <c r="BW131" s="26">
        <v>8.1632653058775581E-2</v>
      </c>
      <c r="BX131">
        <v>25</v>
      </c>
      <c r="BY131" s="68">
        <v>14.603316326533889</v>
      </c>
    </row>
    <row r="132" spans="1:77">
      <c r="A132" s="26">
        <v>2</v>
      </c>
      <c r="B132" s="26">
        <v>0</v>
      </c>
      <c r="C132" s="26">
        <v>0</v>
      </c>
      <c r="D132" s="61">
        <v>7</v>
      </c>
      <c r="E132" s="44">
        <v>25</v>
      </c>
      <c r="F132" s="61">
        <v>2</v>
      </c>
      <c r="G132" s="61">
        <v>0</v>
      </c>
      <c r="H132" s="61">
        <v>7</v>
      </c>
      <c r="I132" s="61">
        <v>25</v>
      </c>
      <c r="J132" s="61">
        <v>4</v>
      </c>
      <c r="K132" s="61">
        <v>4</v>
      </c>
      <c r="L132" s="61">
        <v>3</v>
      </c>
      <c r="M132" s="61">
        <v>1</v>
      </c>
      <c r="N132" s="61">
        <v>3</v>
      </c>
      <c r="O132" s="61">
        <v>1</v>
      </c>
      <c r="P132" s="61">
        <v>2</v>
      </c>
      <c r="Q132" s="61">
        <v>0</v>
      </c>
      <c r="R132" s="61">
        <v>4</v>
      </c>
      <c r="S132" s="61">
        <v>4</v>
      </c>
      <c r="T132" s="61">
        <v>6</v>
      </c>
      <c r="U132" s="61">
        <v>16</v>
      </c>
      <c r="V132" s="61">
        <v>9</v>
      </c>
      <c r="W132" s="61">
        <v>49</v>
      </c>
      <c r="X132" s="61">
        <v>8</v>
      </c>
      <c r="Y132" s="61">
        <v>36</v>
      </c>
      <c r="Z132" s="61">
        <v>7</v>
      </c>
      <c r="AA132" s="61">
        <v>25</v>
      </c>
      <c r="AB132" s="61">
        <v>1</v>
      </c>
      <c r="AC132" s="61">
        <v>1</v>
      </c>
      <c r="AD132" s="61">
        <v>5</v>
      </c>
      <c r="AE132" s="61">
        <v>9</v>
      </c>
      <c r="AF132" s="61">
        <v>8</v>
      </c>
      <c r="AG132" s="61">
        <v>36</v>
      </c>
      <c r="AH132" s="61">
        <v>7</v>
      </c>
      <c r="AI132" s="61">
        <v>25</v>
      </c>
      <c r="AJ132" s="61">
        <v>3</v>
      </c>
      <c r="AK132" s="61">
        <v>1</v>
      </c>
      <c r="AL132" s="61">
        <v>2</v>
      </c>
      <c r="AM132" s="61">
        <v>0</v>
      </c>
      <c r="AN132" s="61">
        <v>1</v>
      </c>
      <c r="AO132" s="61">
        <v>1</v>
      </c>
      <c r="AP132" s="61">
        <v>8</v>
      </c>
      <c r="AQ132" s="61">
        <v>36</v>
      </c>
      <c r="AR132" s="61">
        <v>4</v>
      </c>
      <c r="AS132" s="61">
        <v>4</v>
      </c>
      <c r="AT132" s="61">
        <v>1</v>
      </c>
      <c r="AU132" s="61">
        <v>1</v>
      </c>
      <c r="AV132" s="61">
        <v>8</v>
      </c>
      <c r="AW132" s="61">
        <v>36</v>
      </c>
      <c r="AX132" s="61">
        <v>1</v>
      </c>
      <c r="AY132" s="61">
        <v>1</v>
      </c>
      <c r="AZ132" s="61">
        <v>9</v>
      </c>
      <c r="BA132" s="61">
        <v>49</v>
      </c>
      <c r="BB132" s="61">
        <v>9</v>
      </c>
      <c r="BC132" s="61">
        <v>49</v>
      </c>
      <c r="BD132" s="61">
        <v>0</v>
      </c>
      <c r="BE132" s="61">
        <v>4</v>
      </c>
      <c r="BF132" s="61">
        <v>5</v>
      </c>
      <c r="BG132" s="61">
        <v>9</v>
      </c>
      <c r="BH132" s="61">
        <v>6</v>
      </c>
      <c r="BI132" s="61">
        <v>16</v>
      </c>
      <c r="BJ132" s="61">
        <v>5</v>
      </c>
      <c r="BK132" s="61">
        <v>9</v>
      </c>
      <c r="BL132" s="30">
        <v>0</v>
      </c>
      <c r="BM132" s="20">
        <v>4</v>
      </c>
      <c r="BN132" s="26">
        <v>4.71875</v>
      </c>
      <c r="BO132" s="30"/>
      <c r="BP132" s="16">
        <v>9.2155612244637766</v>
      </c>
      <c r="BQ132">
        <v>14.822499999999998</v>
      </c>
      <c r="BR132">
        <v>0.2686273051756678</v>
      </c>
      <c r="BS132" s="26">
        <f t="shared" si="5"/>
        <v>211.8152104171532</v>
      </c>
      <c r="BV132" s="26">
        <v>4.5</v>
      </c>
      <c r="BW132" s="26">
        <v>4.806213017761598</v>
      </c>
      <c r="BX132">
        <v>5.6643999999999997</v>
      </c>
      <c r="BY132" s="68">
        <v>14.645340236685804</v>
      </c>
    </row>
    <row r="133" spans="1:77">
      <c r="A133" s="26">
        <v>0</v>
      </c>
      <c r="B133" s="26">
        <v>2.25</v>
      </c>
      <c r="C133" s="26">
        <v>1.5</v>
      </c>
      <c r="D133" s="61">
        <v>0</v>
      </c>
      <c r="E133" s="44">
        <v>2.25</v>
      </c>
      <c r="F133" s="61">
        <v>6</v>
      </c>
      <c r="G133" s="61">
        <v>20.25</v>
      </c>
      <c r="H133" s="61">
        <v>0</v>
      </c>
      <c r="I133" s="61">
        <v>2.25</v>
      </c>
      <c r="J133" s="61">
        <v>2</v>
      </c>
      <c r="K133" s="61">
        <v>0.25</v>
      </c>
      <c r="L133" s="61">
        <v>1</v>
      </c>
      <c r="M133" s="61">
        <v>0.25</v>
      </c>
      <c r="N133" s="61">
        <v>9</v>
      </c>
      <c r="O133" s="61">
        <v>56.25</v>
      </c>
      <c r="P133" s="61">
        <v>8</v>
      </c>
      <c r="Q133" s="61">
        <v>42.25</v>
      </c>
      <c r="R133" s="61">
        <v>3</v>
      </c>
      <c r="S133" s="61">
        <v>2.25</v>
      </c>
      <c r="T133" s="61">
        <v>2</v>
      </c>
      <c r="U133" s="61">
        <v>0.25</v>
      </c>
      <c r="V133" s="61">
        <v>8</v>
      </c>
      <c r="W133" s="61">
        <v>42.25</v>
      </c>
      <c r="X133" s="61">
        <v>5</v>
      </c>
      <c r="Y133" s="61">
        <v>12.25</v>
      </c>
      <c r="Z133" s="61">
        <v>4</v>
      </c>
      <c r="AA133" s="61">
        <v>6.25</v>
      </c>
      <c r="AB133" s="61">
        <v>10</v>
      </c>
      <c r="AC133" s="61">
        <v>72.25</v>
      </c>
      <c r="AD133" s="61">
        <v>9</v>
      </c>
      <c r="AE133" s="61">
        <v>56.25</v>
      </c>
      <c r="AF133" s="61">
        <v>8</v>
      </c>
      <c r="AG133" s="61">
        <v>42.25</v>
      </c>
      <c r="AH133" s="61">
        <v>7</v>
      </c>
      <c r="AI133" s="61">
        <v>30.25</v>
      </c>
      <c r="AJ133" s="61">
        <v>6</v>
      </c>
      <c r="AK133" s="61">
        <v>20.25</v>
      </c>
      <c r="AL133" s="61">
        <v>2</v>
      </c>
      <c r="AM133" s="61">
        <v>0.25</v>
      </c>
      <c r="AN133" s="61">
        <v>4</v>
      </c>
      <c r="AO133" s="61">
        <v>6.25</v>
      </c>
      <c r="AP133" s="61">
        <v>1</v>
      </c>
      <c r="AQ133" s="61">
        <v>0.25</v>
      </c>
      <c r="AR133" s="61">
        <v>7</v>
      </c>
      <c r="AS133" s="61">
        <v>30.25</v>
      </c>
      <c r="AT133" s="61">
        <v>2</v>
      </c>
      <c r="AU133" s="61">
        <v>0.25</v>
      </c>
      <c r="AV133" s="61">
        <v>8</v>
      </c>
      <c r="AW133" s="61">
        <v>42.25</v>
      </c>
      <c r="AX133" s="61">
        <v>10</v>
      </c>
      <c r="AY133" s="61">
        <v>72.25</v>
      </c>
      <c r="AZ133" s="61">
        <v>10</v>
      </c>
      <c r="BA133" s="61">
        <v>72.25</v>
      </c>
      <c r="BB133" s="61">
        <v>3</v>
      </c>
      <c r="BC133" s="61">
        <v>2.25</v>
      </c>
      <c r="BD133" s="61">
        <v>2</v>
      </c>
      <c r="BE133" s="61">
        <v>0.25</v>
      </c>
      <c r="BF133" s="61">
        <v>3</v>
      </c>
      <c r="BG133" s="61">
        <v>2.25</v>
      </c>
      <c r="BH133" s="61">
        <v>1</v>
      </c>
      <c r="BI133" s="61">
        <v>0.25</v>
      </c>
      <c r="BJ133" s="61">
        <v>6</v>
      </c>
      <c r="BK133" s="61">
        <v>20.25</v>
      </c>
      <c r="BL133" s="30">
        <v>3</v>
      </c>
      <c r="BM133" s="20">
        <v>2.25</v>
      </c>
      <c r="BN133" s="26">
        <v>4.71875</v>
      </c>
      <c r="BO133" s="30"/>
      <c r="BP133" s="16">
        <v>9.765625</v>
      </c>
      <c r="BQ133">
        <v>3.5343999999999998</v>
      </c>
      <c r="BR133">
        <v>20.375192901235575</v>
      </c>
      <c r="BS133" s="26">
        <f t="shared" si="5"/>
        <v>283.6123055423065</v>
      </c>
      <c r="BV133" s="26">
        <v>4.25</v>
      </c>
      <c r="BW133" s="26">
        <v>18.0625</v>
      </c>
      <c r="BX133">
        <v>5.5225000000000149E-2</v>
      </c>
      <c r="BY133" s="68">
        <v>14.840005165291359</v>
      </c>
    </row>
    <row r="134" spans="1:77">
      <c r="A134" s="26">
        <v>3.6</v>
      </c>
      <c r="B134" s="26">
        <v>1.9599999999999997</v>
      </c>
      <c r="C134" s="26">
        <v>1.4</v>
      </c>
      <c r="D134" s="61">
        <v>1</v>
      </c>
      <c r="E134" s="44">
        <v>16</v>
      </c>
      <c r="F134" s="61">
        <v>7</v>
      </c>
      <c r="G134" s="61">
        <v>4</v>
      </c>
      <c r="H134" s="61">
        <v>6</v>
      </c>
      <c r="I134" s="61">
        <v>1</v>
      </c>
      <c r="J134" s="61">
        <v>3</v>
      </c>
      <c r="K134" s="61">
        <v>4</v>
      </c>
      <c r="L134" s="61">
        <v>7</v>
      </c>
      <c r="M134" s="61">
        <v>4</v>
      </c>
      <c r="N134" s="61">
        <v>6</v>
      </c>
      <c r="O134" s="61">
        <v>1</v>
      </c>
      <c r="P134" s="61">
        <v>3</v>
      </c>
      <c r="Q134" s="61">
        <v>4</v>
      </c>
      <c r="R134" s="61">
        <v>4</v>
      </c>
      <c r="S134" s="61">
        <v>1</v>
      </c>
      <c r="T134" s="61">
        <v>3</v>
      </c>
      <c r="U134" s="61">
        <v>4</v>
      </c>
      <c r="V134" s="61">
        <v>3</v>
      </c>
      <c r="W134" s="61">
        <v>4</v>
      </c>
      <c r="X134" s="61">
        <v>4</v>
      </c>
      <c r="Y134" s="61">
        <v>1</v>
      </c>
      <c r="Z134" s="61">
        <v>2</v>
      </c>
      <c r="AA134" s="61">
        <v>9</v>
      </c>
      <c r="AB134" s="61">
        <v>0</v>
      </c>
      <c r="AC134" s="61">
        <v>25</v>
      </c>
      <c r="AD134" s="61">
        <v>8</v>
      </c>
      <c r="AE134" s="61">
        <v>9</v>
      </c>
      <c r="AF134" s="61">
        <v>2</v>
      </c>
      <c r="AG134" s="61">
        <v>9</v>
      </c>
      <c r="AH134" s="61">
        <v>8</v>
      </c>
      <c r="AI134" s="61">
        <v>9</v>
      </c>
      <c r="AJ134" s="61">
        <v>7</v>
      </c>
      <c r="AK134" s="61">
        <v>4</v>
      </c>
      <c r="AL134" s="61">
        <v>1</v>
      </c>
      <c r="AM134" s="61">
        <v>16</v>
      </c>
      <c r="AN134" s="61">
        <v>10</v>
      </c>
      <c r="AO134" s="61">
        <v>25</v>
      </c>
      <c r="AP134" s="61">
        <v>3</v>
      </c>
      <c r="AQ134" s="61">
        <v>4</v>
      </c>
      <c r="AR134" s="61">
        <v>2</v>
      </c>
      <c r="AS134" s="61">
        <v>9</v>
      </c>
      <c r="AT134" s="61">
        <v>2</v>
      </c>
      <c r="AU134" s="61">
        <v>9</v>
      </c>
      <c r="AV134" s="61">
        <v>7</v>
      </c>
      <c r="AW134" s="61">
        <v>4</v>
      </c>
      <c r="AX134" s="61">
        <v>7</v>
      </c>
      <c r="AY134" s="61">
        <v>4</v>
      </c>
      <c r="AZ134" s="61">
        <v>8</v>
      </c>
      <c r="BA134" s="61">
        <v>9</v>
      </c>
      <c r="BB134" s="61">
        <v>1</v>
      </c>
      <c r="BC134" s="61">
        <v>16</v>
      </c>
      <c r="BD134" s="61">
        <v>0</v>
      </c>
      <c r="BE134" s="61">
        <v>25</v>
      </c>
      <c r="BF134" s="61">
        <v>9</v>
      </c>
      <c r="BG134" s="61">
        <v>16</v>
      </c>
      <c r="BH134" s="61">
        <v>7</v>
      </c>
      <c r="BI134" s="61">
        <v>4</v>
      </c>
      <c r="BJ134" s="61">
        <v>4</v>
      </c>
      <c r="BK134" s="61">
        <v>1</v>
      </c>
      <c r="BL134" s="30">
        <v>8</v>
      </c>
      <c r="BM134" s="20">
        <v>9</v>
      </c>
      <c r="BN134" s="26">
        <v>4.6875</v>
      </c>
      <c r="BO134" s="123">
        <v>4</v>
      </c>
      <c r="BP134" s="16">
        <v>10.467128027700692</v>
      </c>
      <c r="BQ134">
        <v>0.1295999999999996</v>
      </c>
      <c r="BR134">
        <v>22.833880788333026</v>
      </c>
      <c r="BS134" s="26">
        <f t="shared" si="5"/>
        <v>515.48436611546811</v>
      </c>
      <c r="BV134" s="26">
        <v>4.25</v>
      </c>
      <c r="BW134" s="26">
        <v>10.339551129612044</v>
      </c>
      <c r="BX134">
        <v>0.63999999999999968</v>
      </c>
      <c r="BY134" s="68">
        <v>15.222789572693211</v>
      </c>
    </row>
    <row r="135" spans="1:77">
      <c r="A135" s="26">
        <v>1.0344827586200001</v>
      </c>
      <c r="B135" s="26">
        <v>10.339551129612044</v>
      </c>
      <c r="C135" s="26">
        <v>3.2155172413799997</v>
      </c>
      <c r="D135" s="61">
        <v>6</v>
      </c>
      <c r="E135" s="44">
        <v>3.0625</v>
      </c>
      <c r="F135" s="61">
        <v>0</v>
      </c>
      <c r="G135" s="61">
        <v>18.0625</v>
      </c>
      <c r="H135" s="61">
        <v>9</v>
      </c>
      <c r="I135" s="61">
        <v>22.5625</v>
      </c>
      <c r="J135" s="61">
        <v>7</v>
      </c>
      <c r="K135" s="61">
        <v>7.5625</v>
      </c>
      <c r="L135" s="61">
        <v>1</v>
      </c>
      <c r="M135" s="61">
        <v>10.5625</v>
      </c>
      <c r="N135" s="61">
        <v>2</v>
      </c>
      <c r="O135" s="61">
        <v>5.0625</v>
      </c>
      <c r="P135" s="61">
        <v>7</v>
      </c>
      <c r="Q135" s="61">
        <v>7.5625</v>
      </c>
      <c r="R135" s="61">
        <v>5</v>
      </c>
      <c r="S135" s="61">
        <v>0.5625</v>
      </c>
      <c r="T135" s="61">
        <v>3</v>
      </c>
      <c r="U135" s="61">
        <v>1.5625</v>
      </c>
      <c r="V135" s="61">
        <v>9</v>
      </c>
      <c r="W135" s="61">
        <v>22.5625</v>
      </c>
      <c r="X135" s="61">
        <v>3</v>
      </c>
      <c r="Y135" s="61">
        <v>1.5625</v>
      </c>
      <c r="Z135" s="61">
        <v>0</v>
      </c>
      <c r="AA135" s="61">
        <v>18.0625</v>
      </c>
      <c r="AB135" s="61">
        <v>7</v>
      </c>
      <c r="AC135" s="61">
        <v>7.5625</v>
      </c>
      <c r="AD135" s="61">
        <v>1</v>
      </c>
      <c r="AE135" s="61">
        <v>10.5625</v>
      </c>
      <c r="AF135" s="61">
        <v>5</v>
      </c>
      <c r="AG135" s="61">
        <v>0.5625</v>
      </c>
      <c r="AH135" s="61">
        <v>8</v>
      </c>
      <c r="AI135" s="61">
        <v>14.0625</v>
      </c>
      <c r="AJ135" s="61">
        <v>9</v>
      </c>
      <c r="AK135" s="61">
        <v>22.5625</v>
      </c>
      <c r="AL135" s="61">
        <v>2</v>
      </c>
      <c r="AM135" s="61">
        <v>5.0625</v>
      </c>
      <c r="AN135" s="61">
        <v>4</v>
      </c>
      <c r="AO135" s="61">
        <v>6.25E-2</v>
      </c>
      <c r="AP135" s="61">
        <v>7</v>
      </c>
      <c r="AQ135" s="61">
        <v>7.5625</v>
      </c>
      <c r="AR135" s="61">
        <v>1</v>
      </c>
      <c r="AS135" s="61">
        <v>10.5625</v>
      </c>
      <c r="AT135" s="61">
        <v>4</v>
      </c>
      <c r="AU135" s="61">
        <v>6.25E-2</v>
      </c>
      <c r="AV135" s="61">
        <v>8</v>
      </c>
      <c r="AW135" s="61">
        <v>14.0625</v>
      </c>
      <c r="AX135" s="61">
        <v>1</v>
      </c>
      <c r="AY135" s="61">
        <v>10.5625</v>
      </c>
      <c r="AZ135" s="61">
        <v>10</v>
      </c>
      <c r="BA135" s="61">
        <v>33.0625</v>
      </c>
      <c r="BB135" s="61">
        <v>5</v>
      </c>
      <c r="BC135" s="61">
        <v>0.5625</v>
      </c>
      <c r="BD135" s="61">
        <v>7</v>
      </c>
      <c r="BE135" s="61">
        <v>7.5625</v>
      </c>
      <c r="BF135" s="61">
        <v>8</v>
      </c>
      <c r="BG135" s="61">
        <v>14.0625</v>
      </c>
      <c r="BH135" s="61">
        <v>1</v>
      </c>
      <c r="BI135" s="61">
        <v>10.5625</v>
      </c>
      <c r="BJ135" s="61">
        <v>9</v>
      </c>
      <c r="BK135" s="61">
        <v>22.5625</v>
      </c>
      <c r="BL135" s="30">
        <v>0</v>
      </c>
      <c r="BM135" s="20">
        <v>18.0625</v>
      </c>
      <c r="BN135" s="26">
        <v>4.6875</v>
      </c>
      <c r="BO135" s="123">
        <v>4</v>
      </c>
      <c r="BP135" s="16">
        <v>10.5625</v>
      </c>
      <c r="BQ135">
        <v>33.0625</v>
      </c>
      <c r="BR135">
        <v>2.84765625</v>
      </c>
      <c r="BS135" s="26">
        <f t="shared" si="5"/>
        <v>912.93678283691406</v>
      </c>
      <c r="BV135" s="26">
        <v>4.75</v>
      </c>
      <c r="BW135" s="26">
        <v>0.21556122449377541</v>
      </c>
      <c r="BX135">
        <v>1.9600000000000011</v>
      </c>
      <c r="BY135" s="68">
        <v>15.244431228374621</v>
      </c>
    </row>
    <row r="136" spans="1:77">
      <c r="A136" s="26">
        <v>4.2857142857100001</v>
      </c>
      <c r="B136" s="26">
        <v>8.1632653058775581E-2</v>
      </c>
      <c r="C136" s="26">
        <v>0.28571428571000013</v>
      </c>
      <c r="D136" s="61">
        <v>0</v>
      </c>
      <c r="E136" s="44">
        <v>16</v>
      </c>
      <c r="F136" s="61">
        <v>7</v>
      </c>
      <c r="G136" s="61">
        <v>9</v>
      </c>
      <c r="H136" s="61">
        <v>8</v>
      </c>
      <c r="I136" s="61">
        <v>16</v>
      </c>
      <c r="J136" s="61">
        <v>8</v>
      </c>
      <c r="K136" s="61">
        <v>16</v>
      </c>
      <c r="L136" s="61">
        <v>10</v>
      </c>
      <c r="M136" s="61">
        <v>36</v>
      </c>
      <c r="N136" s="61">
        <v>6</v>
      </c>
      <c r="O136" s="61">
        <v>4</v>
      </c>
      <c r="P136" s="61">
        <v>2</v>
      </c>
      <c r="Q136" s="61">
        <v>4</v>
      </c>
      <c r="R136" s="61">
        <v>10</v>
      </c>
      <c r="S136" s="61">
        <v>36</v>
      </c>
      <c r="T136" s="61">
        <v>2</v>
      </c>
      <c r="U136" s="61">
        <v>4</v>
      </c>
      <c r="V136" s="61">
        <v>2</v>
      </c>
      <c r="W136" s="61">
        <v>4</v>
      </c>
      <c r="X136" s="61">
        <v>2</v>
      </c>
      <c r="Y136" s="61">
        <v>4</v>
      </c>
      <c r="Z136" s="61">
        <v>5</v>
      </c>
      <c r="AA136" s="61">
        <v>1</v>
      </c>
      <c r="AB136" s="61">
        <v>4</v>
      </c>
      <c r="AC136" s="61">
        <v>0</v>
      </c>
      <c r="AD136" s="61">
        <v>10</v>
      </c>
      <c r="AE136" s="61">
        <v>36</v>
      </c>
      <c r="AF136" s="61">
        <v>10</v>
      </c>
      <c r="AG136" s="61">
        <v>36</v>
      </c>
      <c r="AH136" s="61">
        <v>0</v>
      </c>
      <c r="AI136" s="61">
        <v>16</v>
      </c>
      <c r="AJ136" s="61">
        <v>4</v>
      </c>
      <c r="AK136" s="61">
        <v>0</v>
      </c>
      <c r="AL136" s="61">
        <v>0</v>
      </c>
      <c r="AM136" s="61">
        <v>16</v>
      </c>
      <c r="AN136" s="61">
        <v>4</v>
      </c>
      <c r="AO136" s="61">
        <v>0</v>
      </c>
      <c r="AP136" s="61">
        <v>1</v>
      </c>
      <c r="AQ136" s="61">
        <v>9</v>
      </c>
      <c r="AR136" s="61">
        <v>6</v>
      </c>
      <c r="AS136" s="61">
        <v>4</v>
      </c>
      <c r="AT136" s="61">
        <v>0</v>
      </c>
      <c r="AU136" s="61">
        <v>16</v>
      </c>
      <c r="AV136" s="61">
        <v>0</v>
      </c>
      <c r="AW136" s="61">
        <v>16</v>
      </c>
      <c r="AX136" s="61">
        <v>9</v>
      </c>
      <c r="AY136" s="61">
        <v>25</v>
      </c>
      <c r="AZ136" s="61">
        <v>5</v>
      </c>
      <c r="BA136" s="61">
        <v>1</v>
      </c>
      <c r="BB136" s="61">
        <v>3</v>
      </c>
      <c r="BC136" s="61">
        <v>1</v>
      </c>
      <c r="BD136" s="61">
        <v>2</v>
      </c>
      <c r="BE136" s="61">
        <v>4</v>
      </c>
      <c r="BF136" s="61">
        <v>8</v>
      </c>
      <c r="BG136" s="61">
        <v>16</v>
      </c>
      <c r="BH136" s="61">
        <v>9</v>
      </c>
      <c r="BI136" s="61">
        <v>25</v>
      </c>
      <c r="BJ136" s="61">
        <v>1</v>
      </c>
      <c r="BK136" s="61">
        <v>9</v>
      </c>
      <c r="BL136" s="30">
        <v>3</v>
      </c>
      <c r="BM136" s="20">
        <v>1</v>
      </c>
      <c r="BN136" s="26">
        <v>4.6875</v>
      </c>
      <c r="BO136" s="123">
        <v>4</v>
      </c>
      <c r="BP136" s="16">
        <v>10.5625</v>
      </c>
      <c r="BQ136">
        <v>33.0625</v>
      </c>
      <c r="BR136">
        <v>8.678597516435671</v>
      </c>
      <c r="BS136" s="26">
        <f t="shared" si="5"/>
        <v>594.5747003279746</v>
      </c>
      <c r="BV136" s="26">
        <v>4.5</v>
      </c>
      <c r="BW136" s="26">
        <v>4.806213017761598</v>
      </c>
      <c r="BX136">
        <v>5.6250000000000267E-3</v>
      </c>
      <c r="BY136" s="68">
        <v>15.909220041319413</v>
      </c>
    </row>
    <row r="137" spans="1:77">
      <c r="A137" s="26">
        <v>5</v>
      </c>
      <c r="B137" s="26">
        <v>5.0625</v>
      </c>
      <c r="C137" s="26">
        <v>2.25</v>
      </c>
      <c r="D137" s="61">
        <v>6</v>
      </c>
      <c r="E137" s="44">
        <v>10.5625</v>
      </c>
      <c r="F137" s="61">
        <v>0</v>
      </c>
      <c r="G137" s="61">
        <v>7.5625</v>
      </c>
      <c r="H137" s="61">
        <v>1</v>
      </c>
      <c r="I137" s="61">
        <v>3.0625</v>
      </c>
      <c r="J137" s="61">
        <v>3</v>
      </c>
      <c r="K137" s="61">
        <v>6.25E-2</v>
      </c>
      <c r="L137" s="61">
        <v>10</v>
      </c>
      <c r="M137" s="61">
        <v>52.5625</v>
      </c>
      <c r="N137" s="61">
        <v>4</v>
      </c>
      <c r="O137" s="61">
        <v>1.5625</v>
      </c>
      <c r="P137" s="61">
        <v>2</v>
      </c>
      <c r="Q137" s="61">
        <v>0.5625</v>
      </c>
      <c r="R137" s="61">
        <v>9</v>
      </c>
      <c r="S137" s="61">
        <v>39.0625</v>
      </c>
      <c r="T137" s="61">
        <v>3</v>
      </c>
      <c r="U137" s="61">
        <v>6.25E-2</v>
      </c>
      <c r="V137" s="61">
        <v>0</v>
      </c>
      <c r="W137" s="61">
        <v>7.5625</v>
      </c>
      <c r="X137" s="61">
        <v>9</v>
      </c>
      <c r="Y137" s="61">
        <v>39.0625</v>
      </c>
      <c r="Z137" s="61">
        <v>1</v>
      </c>
      <c r="AA137" s="61">
        <v>3.0625</v>
      </c>
      <c r="AB137" s="61">
        <v>6</v>
      </c>
      <c r="AC137" s="61">
        <v>10.5625</v>
      </c>
      <c r="AD137" s="61">
        <v>5</v>
      </c>
      <c r="AE137" s="61">
        <v>5.0625</v>
      </c>
      <c r="AF137" s="61">
        <v>2</v>
      </c>
      <c r="AG137" s="61">
        <v>0.5625</v>
      </c>
      <c r="AH137" s="61">
        <v>9</v>
      </c>
      <c r="AI137" s="61">
        <v>39.0625</v>
      </c>
      <c r="AJ137" s="61">
        <v>4</v>
      </c>
      <c r="AK137" s="61">
        <v>1.5625</v>
      </c>
      <c r="AL137" s="61">
        <v>1</v>
      </c>
      <c r="AM137" s="61">
        <v>3.0625</v>
      </c>
      <c r="AN137" s="61">
        <v>4</v>
      </c>
      <c r="AO137" s="61">
        <v>1.5625</v>
      </c>
      <c r="AP137" s="61">
        <v>9</v>
      </c>
      <c r="AQ137" s="61">
        <v>39.0625</v>
      </c>
      <c r="AR137" s="61">
        <v>6</v>
      </c>
      <c r="AS137" s="61">
        <v>10.5625</v>
      </c>
      <c r="AT137" s="61">
        <v>2</v>
      </c>
      <c r="AU137" s="61">
        <v>0.5625</v>
      </c>
      <c r="AV137" s="61">
        <v>10</v>
      </c>
      <c r="AW137" s="61">
        <v>52.5625</v>
      </c>
      <c r="AX137" s="61">
        <v>5</v>
      </c>
      <c r="AY137" s="61">
        <v>5.0625</v>
      </c>
      <c r="AZ137" s="61">
        <v>7</v>
      </c>
      <c r="BA137" s="61">
        <v>18.0625</v>
      </c>
      <c r="BB137" s="61">
        <v>6</v>
      </c>
      <c r="BC137" s="61">
        <v>10.5625</v>
      </c>
      <c r="BD137" s="61">
        <v>9</v>
      </c>
      <c r="BE137" s="61">
        <v>39.0625</v>
      </c>
      <c r="BF137" s="61">
        <v>2</v>
      </c>
      <c r="BG137" s="61">
        <v>0.5625</v>
      </c>
      <c r="BH137" s="61">
        <v>4</v>
      </c>
      <c r="BI137" s="61">
        <v>1.5625</v>
      </c>
      <c r="BJ137" s="61">
        <v>0</v>
      </c>
      <c r="BK137" s="61">
        <v>7.5625</v>
      </c>
      <c r="BL137" s="30">
        <v>7</v>
      </c>
      <c r="BM137" s="20">
        <v>18.0625</v>
      </c>
      <c r="BN137" s="26">
        <v>4.6875</v>
      </c>
      <c r="BO137" s="30"/>
      <c r="BP137" s="16">
        <v>10.5625</v>
      </c>
      <c r="BQ137">
        <v>33.0625</v>
      </c>
      <c r="BR137">
        <v>10.5625</v>
      </c>
      <c r="BS137" s="26">
        <f t="shared" si="5"/>
        <v>506.25</v>
      </c>
      <c r="BV137" s="26">
        <v>4.25</v>
      </c>
      <c r="BW137" s="26">
        <v>5.640625</v>
      </c>
      <c r="BX137">
        <v>22.5625</v>
      </c>
      <c r="BY137" s="68">
        <v>16.125244140625</v>
      </c>
    </row>
    <row r="138" spans="1:77">
      <c r="A138" s="26">
        <v>2.5</v>
      </c>
      <c r="B138" s="26">
        <v>0.5625</v>
      </c>
      <c r="C138" s="26">
        <v>0.75</v>
      </c>
      <c r="D138" s="61">
        <v>4</v>
      </c>
      <c r="E138" s="44">
        <v>5.0625</v>
      </c>
      <c r="F138" s="61">
        <v>1</v>
      </c>
      <c r="G138" s="61">
        <v>0.5625</v>
      </c>
      <c r="H138" s="61">
        <v>3</v>
      </c>
      <c r="I138" s="61">
        <v>1.5625</v>
      </c>
      <c r="J138" s="61">
        <v>5</v>
      </c>
      <c r="K138" s="61">
        <v>10.5625</v>
      </c>
      <c r="L138" s="61">
        <v>10</v>
      </c>
      <c r="M138" s="61">
        <v>68.0625</v>
      </c>
      <c r="N138" s="61">
        <v>3</v>
      </c>
      <c r="O138" s="61">
        <v>1.5625</v>
      </c>
      <c r="P138" s="61">
        <v>5</v>
      </c>
      <c r="Q138" s="61">
        <v>10.5625</v>
      </c>
      <c r="R138" s="61">
        <v>10</v>
      </c>
      <c r="S138" s="61">
        <v>68.0625</v>
      </c>
      <c r="T138" s="61">
        <v>7</v>
      </c>
      <c r="U138" s="61">
        <v>27.5625</v>
      </c>
      <c r="V138" s="61">
        <v>8</v>
      </c>
      <c r="W138" s="61">
        <v>39.0625</v>
      </c>
      <c r="X138" s="61">
        <v>0</v>
      </c>
      <c r="Y138" s="61">
        <v>3.0625</v>
      </c>
      <c r="Z138" s="61">
        <v>1</v>
      </c>
      <c r="AA138" s="61">
        <v>0.5625</v>
      </c>
      <c r="AB138" s="61">
        <v>6</v>
      </c>
      <c r="AC138" s="61">
        <v>18.0625</v>
      </c>
      <c r="AD138" s="61">
        <v>10</v>
      </c>
      <c r="AE138" s="61">
        <v>68.0625</v>
      </c>
      <c r="AF138" s="61">
        <v>1</v>
      </c>
      <c r="AG138" s="61">
        <v>0.5625</v>
      </c>
      <c r="AH138" s="61">
        <v>2</v>
      </c>
      <c r="AI138" s="61">
        <v>6.25E-2</v>
      </c>
      <c r="AJ138" s="61">
        <v>0</v>
      </c>
      <c r="AK138" s="61">
        <v>3.0625</v>
      </c>
      <c r="AL138" s="61">
        <v>0</v>
      </c>
      <c r="AM138" s="61">
        <v>3.0625</v>
      </c>
      <c r="AN138" s="61">
        <v>10</v>
      </c>
      <c r="AO138" s="61">
        <v>68.0625</v>
      </c>
      <c r="AP138" s="61">
        <v>8</v>
      </c>
      <c r="AQ138" s="61">
        <v>39.0625</v>
      </c>
      <c r="AR138" s="61">
        <v>8</v>
      </c>
      <c r="AS138" s="61">
        <v>39.0625</v>
      </c>
      <c r="AT138" s="61">
        <v>3</v>
      </c>
      <c r="AU138" s="61">
        <v>1.5625</v>
      </c>
      <c r="AV138" s="61">
        <v>9</v>
      </c>
      <c r="AW138" s="61">
        <v>52.5625</v>
      </c>
      <c r="AX138" s="61">
        <v>2</v>
      </c>
      <c r="AY138" s="61">
        <v>6.25E-2</v>
      </c>
      <c r="AZ138" s="61">
        <v>1</v>
      </c>
      <c r="BA138" s="61">
        <v>0.5625</v>
      </c>
      <c r="BB138" s="61">
        <v>0</v>
      </c>
      <c r="BC138" s="61">
        <v>3.0625</v>
      </c>
      <c r="BD138" s="61">
        <v>5</v>
      </c>
      <c r="BE138" s="61">
        <v>10.5625</v>
      </c>
      <c r="BF138" s="61">
        <v>9</v>
      </c>
      <c r="BG138" s="61">
        <v>52.5625</v>
      </c>
      <c r="BH138" s="61">
        <v>2</v>
      </c>
      <c r="BI138" s="61">
        <v>6.25E-2</v>
      </c>
      <c r="BJ138" s="61">
        <v>5</v>
      </c>
      <c r="BK138" s="61">
        <v>10.5625</v>
      </c>
      <c r="BL138" s="30">
        <v>10</v>
      </c>
      <c r="BM138" s="20">
        <v>68.0625</v>
      </c>
      <c r="BN138" s="26">
        <v>4.6875</v>
      </c>
      <c r="BO138" s="30"/>
      <c r="BP138" s="16">
        <v>11.390625</v>
      </c>
      <c r="BQ138">
        <v>1.7161000000000013</v>
      </c>
      <c r="BR138">
        <v>20.414968768591667</v>
      </c>
      <c r="BS138" s="26">
        <f t="shared" si="5"/>
        <v>349.6476932250128</v>
      </c>
      <c r="BV138" s="26">
        <v>4.5</v>
      </c>
      <c r="BW138" s="26">
        <v>9.8367768594813221</v>
      </c>
      <c r="BX138">
        <v>20.25</v>
      </c>
      <c r="BY138" s="68">
        <v>16.12929240374558</v>
      </c>
    </row>
    <row r="139" spans="1:77">
      <c r="A139" s="26">
        <v>1.2</v>
      </c>
      <c r="B139" s="26">
        <v>7.839999999999999</v>
      </c>
      <c r="C139" s="26">
        <v>2.8</v>
      </c>
      <c r="D139" s="61">
        <v>8</v>
      </c>
      <c r="E139" s="44">
        <v>16</v>
      </c>
      <c r="F139" s="61">
        <v>1</v>
      </c>
      <c r="G139" s="61">
        <v>9</v>
      </c>
      <c r="H139" s="61">
        <v>3</v>
      </c>
      <c r="I139" s="61">
        <v>1</v>
      </c>
      <c r="J139" s="61">
        <v>8</v>
      </c>
      <c r="K139" s="61">
        <v>16</v>
      </c>
      <c r="L139" s="61">
        <v>10</v>
      </c>
      <c r="M139" s="61">
        <v>36</v>
      </c>
      <c r="N139" s="61">
        <v>3</v>
      </c>
      <c r="O139" s="61">
        <v>1</v>
      </c>
      <c r="P139" s="61">
        <v>5</v>
      </c>
      <c r="Q139" s="61">
        <v>1</v>
      </c>
      <c r="R139" s="61">
        <v>4</v>
      </c>
      <c r="S139" s="61">
        <v>0</v>
      </c>
      <c r="T139" s="61">
        <v>8</v>
      </c>
      <c r="U139" s="61">
        <v>16</v>
      </c>
      <c r="V139" s="61">
        <v>0</v>
      </c>
      <c r="W139" s="61">
        <v>16</v>
      </c>
      <c r="X139" s="61">
        <v>10</v>
      </c>
      <c r="Y139" s="61">
        <v>36</v>
      </c>
      <c r="Z139" s="61">
        <v>0</v>
      </c>
      <c r="AA139" s="61">
        <v>16</v>
      </c>
      <c r="AB139" s="61">
        <v>5</v>
      </c>
      <c r="AC139" s="61">
        <v>1</v>
      </c>
      <c r="AD139" s="61">
        <v>0</v>
      </c>
      <c r="AE139" s="61">
        <v>16</v>
      </c>
      <c r="AF139" s="61">
        <v>6</v>
      </c>
      <c r="AG139" s="61">
        <v>4</v>
      </c>
      <c r="AH139" s="61">
        <v>8</v>
      </c>
      <c r="AI139" s="61">
        <v>16</v>
      </c>
      <c r="AJ139" s="61">
        <v>9</v>
      </c>
      <c r="AK139" s="61">
        <v>25</v>
      </c>
      <c r="AL139" s="61">
        <v>5</v>
      </c>
      <c r="AM139" s="61">
        <v>1</v>
      </c>
      <c r="AN139" s="61">
        <v>2</v>
      </c>
      <c r="AO139" s="61">
        <v>4</v>
      </c>
      <c r="AP139" s="61">
        <v>6</v>
      </c>
      <c r="AQ139" s="61">
        <v>4</v>
      </c>
      <c r="AR139" s="61">
        <v>3</v>
      </c>
      <c r="AS139" s="61">
        <v>1</v>
      </c>
      <c r="AT139" s="61">
        <v>9</v>
      </c>
      <c r="AU139" s="61">
        <v>25</v>
      </c>
      <c r="AV139" s="61">
        <v>0</v>
      </c>
      <c r="AW139" s="61">
        <v>16</v>
      </c>
      <c r="AX139" s="61">
        <v>3</v>
      </c>
      <c r="AY139" s="61">
        <v>1</v>
      </c>
      <c r="AZ139" s="61">
        <v>3</v>
      </c>
      <c r="BA139" s="61">
        <v>1</v>
      </c>
      <c r="BB139" s="61">
        <v>5</v>
      </c>
      <c r="BC139" s="61">
        <v>1</v>
      </c>
      <c r="BD139" s="61">
        <v>8</v>
      </c>
      <c r="BE139" s="61">
        <v>16</v>
      </c>
      <c r="BF139" s="61">
        <v>5</v>
      </c>
      <c r="BG139" s="61">
        <v>1</v>
      </c>
      <c r="BH139" s="61">
        <v>1</v>
      </c>
      <c r="BI139" s="61">
        <v>9</v>
      </c>
      <c r="BJ139" s="61">
        <v>3</v>
      </c>
      <c r="BK139" s="61">
        <v>1</v>
      </c>
      <c r="BL139" s="30">
        <v>7</v>
      </c>
      <c r="BM139" s="20">
        <v>9</v>
      </c>
      <c r="BN139" s="26">
        <v>4.65625</v>
      </c>
      <c r="BO139" s="123">
        <v>4</v>
      </c>
      <c r="BP139" s="16">
        <v>12.25</v>
      </c>
      <c r="BQ139">
        <v>19.1844</v>
      </c>
      <c r="BR139">
        <v>0.48225308641358022</v>
      </c>
      <c r="BS139" s="26">
        <f t="shared" si="5"/>
        <v>349.77029917737013</v>
      </c>
      <c r="BV139" s="26">
        <v>4.25</v>
      </c>
      <c r="BW139" s="26">
        <v>18.0625</v>
      </c>
      <c r="BX139">
        <v>22.5625</v>
      </c>
      <c r="BY139" s="68">
        <v>16.464866863902831</v>
      </c>
    </row>
    <row r="140" spans="1:77">
      <c r="A140" s="26">
        <v>1.25</v>
      </c>
      <c r="B140" s="26">
        <v>3.0625</v>
      </c>
      <c r="C140" s="26">
        <v>1.75</v>
      </c>
      <c r="D140" s="61">
        <v>10</v>
      </c>
      <c r="E140" s="44">
        <v>49</v>
      </c>
      <c r="F140" s="61">
        <v>1</v>
      </c>
      <c r="G140" s="61">
        <v>4</v>
      </c>
      <c r="H140" s="61">
        <v>1</v>
      </c>
      <c r="I140" s="61">
        <v>4</v>
      </c>
      <c r="J140" s="61">
        <v>1</v>
      </c>
      <c r="K140" s="61">
        <v>4</v>
      </c>
      <c r="L140" s="61">
        <v>9</v>
      </c>
      <c r="M140" s="61">
        <v>36</v>
      </c>
      <c r="N140" s="61">
        <v>4</v>
      </c>
      <c r="O140" s="61">
        <v>1</v>
      </c>
      <c r="P140" s="61">
        <v>10</v>
      </c>
      <c r="Q140" s="61">
        <v>49</v>
      </c>
      <c r="R140" s="61">
        <v>5</v>
      </c>
      <c r="S140" s="61">
        <v>4</v>
      </c>
      <c r="T140" s="61">
        <v>0</v>
      </c>
      <c r="U140" s="61">
        <v>9</v>
      </c>
      <c r="V140" s="61">
        <v>8</v>
      </c>
      <c r="W140" s="61">
        <v>25</v>
      </c>
      <c r="X140" s="61">
        <v>8</v>
      </c>
      <c r="Y140" s="61">
        <v>25</v>
      </c>
      <c r="Z140" s="61">
        <v>2</v>
      </c>
      <c r="AA140" s="61">
        <v>1</v>
      </c>
      <c r="AB140" s="61">
        <v>2</v>
      </c>
      <c r="AC140" s="61">
        <v>1</v>
      </c>
      <c r="AD140" s="61">
        <v>10</v>
      </c>
      <c r="AE140" s="61">
        <v>49</v>
      </c>
      <c r="AF140" s="61">
        <v>3</v>
      </c>
      <c r="AG140" s="61">
        <v>0</v>
      </c>
      <c r="AH140" s="61">
        <v>4</v>
      </c>
      <c r="AI140" s="61">
        <v>1</v>
      </c>
      <c r="AJ140" s="61">
        <v>2</v>
      </c>
      <c r="AK140" s="61">
        <v>1</v>
      </c>
      <c r="AL140" s="61">
        <v>2</v>
      </c>
      <c r="AM140" s="61">
        <v>1</v>
      </c>
      <c r="AN140" s="61">
        <v>4</v>
      </c>
      <c r="AO140" s="61">
        <v>1</v>
      </c>
      <c r="AP140" s="61">
        <v>8</v>
      </c>
      <c r="AQ140" s="61">
        <v>25</v>
      </c>
      <c r="AR140" s="61">
        <v>3</v>
      </c>
      <c r="AS140" s="61">
        <v>0</v>
      </c>
      <c r="AT140" s="61">
        <v>1</v>
      </c>
      <c r="AU140" s="61">
        <v>4</v>
      </c>
      <c r="AV140" s="61">
        <v>5</v>
      </c>
      <c r="AW140" s="61">
        <v>4</v>
      </c>
      <c r="AX140" s="61">
        <v>5</v>
      </c>
      <c r="AY140" s="61">
        <v>4</v>
      </c>
      <c r="AZ140" s="61">
        <v>10</v>
      </c>
      <c r="BA140" s="61">
        <v>49</v>
      </c>
      <c r="BB140" s="61">
        <v>4</v>
      </c>
      <c r="BC140" s="61">
        <v>1</v>
      </c>
      <c r="BD140" s="61">
        <v>4</v>
      </c>
      <c r="BE140" s="61">
        <v>1</v>
      </c>
      <c r="BF140" s="61">
        <v>1</v>
      </c>
      <c r="BG140" s="61">
        <v>4</v>
      </c>
      <c r="BH140" s="61">
        <v>4</v>
      </c>
      <c r="BI140" s="61">
        <v>1</v>
      </c>
      <c r="BJ140" s="61">
        <v>9</v>
      </c>
      <c r="BK140" s="61">
        <v>36</v>
      </c>
      <c r="BL140" s="30">
        <v>5</v>
      </c>
      <c r="BM140" s="20">
        <v>4</v>
      </c>
      <c r="BN140" s="26">
        <v>4.65625</v>
      </c>
      <c r="BO140" s="30"/>
      <c r="BP140" s="16">
        <v>12.25</v>
      </c>
      <c r="BQ140">
        <v>19.1844</v>
      </c>
      <c r="BR140">
        <v>0.48225308641358022</v>
      </c>
      <c r="BS140" s="26">
        <f t="shared" si="5"/>
        <v>349.77029917737013</v>
      </c>
      <c r="BV140" s="26">
        <v>5</v>
      </c>
      <c r="BW140" s="26">
        <v>1.9599999999999997</v>
      </c>
      <c r="BX140">
        <v>3.5343999999999998</v>
      </c>
      <c r="BY140" s="68">
        <v>16.787229938269785</v>
      </c>
    </row>
    <row r="141" spans="1:77">
      <c r="A141" s="26">
        <v>2.1428571428600001</v>
      </c>
      <c r="B141" s="26">
        <v>9.6543367346761215</v>
      </c>
      <c r="C141" s="26">
        <v>3.1071428571399999</v>
      </c>
      <c r="D141" s="61">
        <v>9</v>
      </c>
      <c r="E141" s="44">
        <v>14.0625</v>
      </c>
      <c r="F141" s="61">
        <v>1</v>
      </c>
      <c r="G141" s="61">
        <v>18.0625</v>
      </c>
      <c r="H141" s="61">
        <v>1</v>
      </c>
      <c r="I141" s="61">
        <v>18.0625</v>
      </c>
      <c r="J141" s="61">
        <v>5</v>
      </c>
      <c r="K141" s="61">
        <v>6.25E-2</v>
      </c>
      <c r="L141" s="61">
        <v>6</v>
      </c>
      <c r="M141" s="61">
        <v>0.5625</v>
      </c>
      <c r="N141" s="61">
        <v>3</v>
      </c>
      <c r="O141" s="61">
        <v>5.0625</v>
      </c>
      <c r="P141" s="61">
        <v>7</v>
      </c>
      <c r="Q141" s="61">
        <v>3.0625</v>
      </c>
      <c r="R141" s="61">
        <v>9</v>
      </c>
      <c r="S141" s="61">
        <v>14.0625</v>
      </c>
      <c r="T141" s="61">
        <v>5</v>
      </c>
      <c r="U141" s="61">
        <v>6.25E-2</v>
      </c>
      <c r="V141" s="61">
        <v>4</v>
      </c>
      <c r="W141" s="61">
        <v>1.5625</v>
      </c>
      <c r="X141" s="61">
        <v>7</v>
      </c>
      <c r="Y141" s="61">
        <v>3.0625</v>
      </c>
      <c r="Z141" s="61">
        <v>6</v>
      </c>
      <c r="AA141" s="61">
        <v>0.5625</v>
      </c>
      <c r="AB141" s="61">
        <v>2</v>
      </c>
      <c r="AC141" s="61">
        <v>10.5625</v>
      </c>
      <c r="AD141" s="61">
        <v>6</v>
      </c>
      <c r="AE141" s="61">
        <v>0.5625</v>
      </c>
      <c r="AF141" s="61">
        <v>5</v>
      </c>
      <c r="AG141" s="61">
        <v>6.25E-2</v>
      </c>
      <c r="AH141" s="61">
        <v>2</v>
      </c>
      <c r="AI141" s="61">
        <v>10.5625</v>
      </c>
      <c r="AJ141" s="61">
        <v>0</v>
      </c>
      <c r="AK141" s="61">
        <v>27.5625</v>
      </c>
      <c r="AL141" s="61">
        <v>2</v>
      </c>
      <c r="AM141" s="61">
        <v>10.5625</v>
      </c>
      <c r="AN141" s="61">
        <v>7</v>
      </c>
      <c r="AO141" s="61">
        <v>3.0625</v>
      </c>
      <c r="AP141" s="61">
        <v>4</v>
      </c>
      <c r="AQ141" s="61">
        <v>1.5625</v>
      </c>
      <c r="AR141" s="61">
        <v>1</v>
      </c>
      <c r="AS141" s="61">
        <v>18.0625</v>
      </c>
      <c r="AT141" s="61">
        <v>1</v>
      </c>
      <c r="AU141" s="61">
        <v>18.0625</v>
      </c>
      <c r="AV141" s="61">
        <v>7</v>
      </c>
      <c r="AW141" s="61">
        <v>3.0625</v>
      </c>
      <c r="AX141" s="61">
        <v>4</v>
      </c>
      <c r="AY141" s="61">
        <v>1.5625</v>
      </c>
      <c r="AZ141" s="61">
        <v>10</v>
      </c>
      <c r="BA141" s="61">
        <v>22.5625</v>
      </c>
      <c r="BB141" s="61">
        <v>6</v>
      </c>
      <c r="BC141" s="61">
        <v>0.5625</v>
      </c>
      <c r="BD141" s="61">
        <v>1</v>
      </c>
      <c r="BE141" s="61">
        <v>18.0625</v>
      </c>
      <c r="BF141" s="61">
        <v>3</v>
      </c>
      <c r="BG141" s="61">
        <v>5.0625</v>
      </c>
      <c r="BH141" s="61">
        <v>7</v>
      </c>
      <c r="BI141" s="61">
        <v>3.0625</v>
      </c>
      <c r="BJ141" s="61">
        <v>10</v>
      </c>
      <c r="BK141" s="61">
        <v>22.5625</v>
      </c>
      <c r="BL141" s="30">
        <v>0</v>
      </c>
      <c r="BM141" s="20">
        <v>27.5625</v>
      </c>
      <c r="BN141" s="26">
        <v>4.625</v>
      </c>
      <c r="BO141" s="123">
        <v>4</v>
      </c>
      <c r="BP141" s="16">
        <v>12.25</v>
      </c>
      <c r="BQ141">
        <v>30.25</v>
      </c>
      <c r="BR141">
        <v>10.857565170652295</v>
      </c>
      <c r="BS141" s="26">
        <f t="shared" si="5"/>
        <v>376.06652861049804</v>
      </c>
      <c r="BV141" s="26">
        <v>5</v>
      </c>
      <c r="BW141" s="26">
        <v>0.51020408163877529</v>
      </c>
      <c r="BX141">
        <v>1.2768999999999997</v>
      </c>
      <c r="BY141" s="68">
        <v>17.031997984377892</v>
      </c>
    </row>
    <row r="142" spans="1:77">
      <c r="A142" s="26">
        <v>0</v>
      </c>
      <c r="B142" s="26">
        <v>9</v>
      </c>
      <c r="C142" s="26">
        <v>3</v>
      </c>
      <c r="D142" s="61">
        <v>5</v>
      </c>
      <c r="E142" s="44">
        <v>4</v>
      </c>
      <c r="F142" s="61">
        <v>5</v>
      </c>
      <c r="G142" s="61">
        <v>4</v>
      </c>
      <c r="H142" s="61">
        <v>4</v>
      </c>
      <c r="I142" s="61">
        <v>1</v>
      </c>
      <c r="J142" s="61">
        <v>2</v>
      </c>
      <c r="K142" s="61">
        <v>1</v>
      </c>
      <c r="L142" s="61">
        <v>8</v>
      </c>
      <c r="M142" s="61">
        <v>25</v>
      </c>
      <c r="N142" s="61">
        <v>1</v>
      </c>
      <c r="O142" s="61">
        <v>4</v>
      </c>
      <c r="P142" s="61">
        <v>8</v>
      </c>
      <c r="Q142" s="61">
        <v>25</v>
      </c>
      <c r="R142" s="61">
        <v>5</v>
      </c>
      <c r="S142" s="61">
        <v>4</v>
      </c>
      <c r="T142" s="61">
        <v>3</v>
      </c>
      <c r="U142" s="61">
        <v>0</v>
      </c>
      <c r="V142" s="61">
        <v>0</v>
      </c>
      <c r="W142" s="61">
        <v>9</v>
      </c>
      <c r="X142" s="61">
        <v>3</v>
      </c>
      <c r="Y142" s="61">
        <v>0</v>
      </c>
      <c r="Z142" s="61">
        <v>4</v>
      </c>
      <c r="AA142" s="61">
        <v>1</v>
      </c>
      <c r="AB142" s="61">
        <v>8</v>
      </c>
      <c r="AC142" s="61">
        <v>25</v>
      </c>
      <c r="AD142" s="61">
        <v>7</v>
      </c>
      <c r="AE142" s="61">
        <v>16</v>
      </c>
      <c r="AF142" s="61">
        <v>7</v>
      </c>
      <c r="AG142" s="61">
        <v>16</v>
      </c>
      <c r="AH142" s="61">
        <v>8</v>
      </c>
      <c r="AI142" s="61">
        <v>25</v>
      </c>
      <c r="AJ142" s="61">
        <v>5</v>
      </c>
      <c r="AK142" s="61">
        <v>4</v>
      </c>
      <c r="AL142" s="61">
        <v>10</v>
      </c>
      <c r="AM142" s="61">
        <v>49</v>
      </c>
      <c r="AN142" s="61">
        <v>0</v>
      </c>
      <c r="AO142" s="61">
        <v>9</v>
      </c>
      <c r="AP142" s="61">
        <v>3</v>
      </c>
      <c r="AQ142" s="61">
        <v>0</v>
      </c>
      <c r="AR142" s="61">
        <v>3</v>
      </c>
      <c r="AS142" s="61">
        <v>0</v>
      </c>
      <c r="AT142" s="61">
        <v>6</v>
      </c>
      <c r="AU142" s="61">
        <v>9</v>
      </c>
      <c r="AV142" s="61">
        <v>5</v>
      </c>
      <c r="AW142" s="61">
        <v>4</v>
      </c>
      <c r="AX142" s="61">
        <v>2</v>
      </c>
      <c r="AY142" s="61">
        <v>1</v>
      </c>
      <c r="AZ142" s="61">
        <v>7</v>
      </c>
      <c r="BA142" s="61">
        <v>16</v>
      </c>
      <c r="BB142" s="61">
        <v>6</v>
      </c>
      <c r="BC142" s="61">
        <v>9</v>
      </c>
      <c r="BD142" s="61">
        <v>4</v>
      </c>
      <c r="BE142" s="61">
        <v>1</v>
      </c>
      <c r="BF142" s="61">
        <v>2</v>
      </c>
      <c r="BG142" s="61">
        <v>1</v>
      </c>
      <c r="BH142" s="61">
        <v>3</v>
      </c>
      <c r="BI142" s="61">
        <v>0</v>
      </c>
      <c r="BJ142" s="61">
        <v>9</v>
      </c>
      <c r="BK142" s="61">
        <v>36</v>
      </c>
      <c r="BL142" s="30">
        <v>2</v>
      </c>
      <c r="BM142" s="20">
        <v>1</v>
      </c>
      <c r="BN142" s="26">
        <v>4.625</v>
      </c>
      <c r="BO142" s="30"/>
      <c r="BP142" s="16">
        <v>12.25</v>
      </c>
      <c r="BQ142">
        <v>30.25</v>
      </c>
      <c r="BR142">
        <v>10.16015625</v>
      </c>
      <c r="BS142" s="26">
        <f t="shared" si="5"/>
        <v>403.60182189941406</v>
      </c>
      <c r="BV142" s="26">
        <v>4.75</v>
      </c>
      <c r="BW142" s="26">
        <v>3.0625</v>
      </c>
      <c r="BX142">
        <v>2.9756249999999986</v>
      </c>
      <c r="BY142" s="68">
        <v>17.70584446218437</v>
      </c>
    </row>
    <row r="143" spans="1:77">
      <c r="A143" s="26">
        <v>2.1428571428600001</v>
      </c>
      <c r="B143" s="26">
        <v>0.3686224489761224</v>
      </c>
      <c r="C143" s="26">
        <v>0.60714285713999994</v>
      </c>
      <c r="D143" s="61">
        <v>8</v>
      </c>
      <c r="E143" s="44">
        <v>27.5625</v>
      </c>
      <c r="F143" s="61">
        <v>6</v>
      </c>
      <c r="G143" s="61">
        <v>10.5625</v>
      </c>
      <c r="H143" s="61">
        <v>10</v>
      </c>
      <c r="I143" s="61">
        <v>52.5625</v>
      </c>
      <c r="J143" s="61">
        <v>0</v>
      </c>
      <c r="K143" s="61">
        <v>7.5625</v>
      </c>
      <c r="L143" s="61">
        <v>6</v>
      </c>
      <c r="M143" s="61">
        <v>10.5625</v>
      </c>
      <c r="N143" s="61">
        <v>3</v>
      </c>
      <c r="O143" s="61">
        <v>6.25E-2</v>
      </c>
      <c r="P143" s="61">
        <v>1</v>
      </c>
      <c r="Q143" s="61">
        <v>3.0625</v>
      </c>
      <c r="R143" s="61">
        <v>2</v>
      </c>
      <c r="S143" s="61">
        <v>0.5625</v>
      </c>
      <c r="T143" s="61">
        <v>5</v>
      </c>
      <c r="U143" s="61">
        <v>5.0625</v>
      </c>
      <c r="V143" s="61">
        <v>4</v>
      </c>
      <c r="W143" s="61">
        <v>1.5625</v>
      </c>
      <c r="X143" s="61">
        <v>9</v>
      </c>
      <c r="Y143" s="61">
        <v>39.0625</v>
      </c>
      <c r="Z143" s="61">
        <v>4</v>
      </c>
      <c r="AA143" s="61">
        <v>1.5625</v>
      </c>
      <c r="AB143" s="61">
        <v>0</v>
      </c>
      <c r="AC143" s="61">
        <v>7.5625</v>
      </c>
      <c r="AD143" s="61">
        <v>2</v>
      </c>
      <c r="AE143" s="61">
        <v>0.5625</v>
      </c>
      <c r="AF143" s="61">
        <v>0</v>
      </c>
      <c r="AG143" s="61">
        <v>7.5625</v>
      </c>
      <c r="AH143" s="61">
        <v>8</v>
      </c>
      <c r="AI143" s="61">
        <v>27.5625</v>
      </c>
      <c r="AJ143" s="61">
        <v>4</v>
      </c>
      <c r="AK143" s="61">
        <v>1.5625</v>
      </c>
      <c r="AL143" s="61">
        <v>3</v>
      </c>
      <c r="AM143" s="61">
        <v>6.25E-2</v>
      </c>
      <c r="AN143" s="61">
        <v>8</v>
      </c>
      <c r="AO143" s="61">
        <v>27.5625</v>
      </c>
      <c r="AP143" s="61">
        <v>3</v>
      </c>
      <c r="AQ143" s="61">
        <v>6.25E-2</v>
      </c>
      <c r="AR143" s="61">
        <v>1</v>
      </c>
      <c r="AS143" s="61">
        <v>3.0625</v>
      </c>
      <c r="AT143" s="61">
        <v>2</v>
      </c>
      <c r="AU143" s="61">
        <v>0.5625</v>
      </c>
      <c r="AV143" s="61">
        <v>5</v>
      </c>
      <c r="AW143" s="61">
        <v>5.0625</v>
      </c>
      <c r="AX143" s="61">
        <v>8</v>
      </c>
      <c r="AY143" s="61">
        <v>27.5625</v>
      </c>
      <c r="AZ143" s="61">
        <v>5</v>
      </c>
      <c r="BA143" s="61">
        <v>5.0625</v>
      </c>
      <c r="BB143" s="61">
        <v>3</v>
      </c>
      <c r="BC143" s="61">
        <v>6.25E-2</v>
      </c>
      <c r="BD143" s="61">
        <v>4</v>
      </c>
      <c r="BE143" s="61">
        <v>1.5625</v>
      </c>
      <c r="BF143" s="61">
        <v>2</v>
      </c>
      <c r="BG143" s="61">
        <v>0.5625</v>
      </c>
      <c r="BH143" s="61">
        <v>8</v>
      </c>
      <c r="BI143" s="61">
        <v>27.5625</v>
      </c>
      <c r="BJ143" s="61">
        <v>7</v>
      </c>
      <c r="BK143" s="61">
        <v>18.0625</v>
      </c>
      <c r="BL143" s="30">
        <v>9</v>
      </c>
      <c r="BM143" s="20">
        <v>39.0625</v>
      </c>
      <c r="BN143" s="26">
        <v>4.625</v>
      </c>
      <c r="BO143" s="30"/>
      <c r="BP143" s="16">
        <v>12.25</v>
      </c>
      <c r="BQ143">
        <v>30.25</v>
      </c>
      <c r="BR143">
        <v>11.031887755104888</v>
      </c>
      <c r="BS143" s="26">
        <f t="shared" si="5"/>
        <v>369.33583825738737</v>
      </c>
      <c r="BV143" s="26">
        <v>4.75</v>
      </c>
      <c r="BW143" s="26">
        <v>22.5625</v>
      </c>
      <c r="BX143">
        <v>4.5368999999999993</v>
      </c>
      <c r="BY143" s="68">
        <v>17.958142972321074</v>
      </c>
    </row>
    <row r="144" spans="1:77">
      <c r="A144" s="26">
        <v>2.2222222222200001</v>
      </c>
      <c r="B144" s="26">
        <v>30.556327160518393</v>
      </c>
      <c r="C144" s="26">
        <v>5.5277777777799999</v>
      </c>
      <c r="D144" s="61">
        <v>1</v>
      </c>
      <c r="E144" s="44">
        <v>45.5625</v>
      </c>
      <c r="F144" s="61">
        <v>0</v>
      </c>
      <c r="G144" s="61">
        <v>60.0625</v>
      </c>
      <c r="H144" s="61">
        <v>7</v>
      </c>
      <c r="I144" s="61">
        <v>0.5625</v>
      </c>
      <c r="J144" s="61">
        <v>8</v>
      </c>
      <c r="K144" s="61">
        <v>6.25E-2</v>
      </c>
      <c r="L144" s="61">
        <v>6</v>
      </c>
      <c r="M144" s="61">
        <v>3.0625</v>
      </c>
      <c r="N144" s="61">
        <v>10</v>
      </c>
      <c r="O144" s="61">
        <v>5.0625</v>
      </c>
      <c r="P144" s="61">
        <v>0</v>
      </c>
      <c r="Q144" s="61">
        <v>60.0625</v>
      </c>
      <c r="R144" s="61">
        <v>1</v>
      </c>
      <c r="S144" s="61">
        <v>45.5625</v>
      </c>
      <c r="T144" s="61">
        <v>10</v>
      </c>
      <c r="U144" s="61">
        <v>5.0625</v>
      </c>
      <c r="V144" s="61">
        <v>10</v>
      </c>
      <c r="W144" s="61">
        <v>5.0625</v>
      </c>
      <c r="X144" s="61">
        <v>1</v>
      </c>
      <c r="Y144" s="61">
        <v>45.5625</v>
      </c>
      <c r="Z144" s="61">
        <v>7</v>
      </c>
      <c r="AA144" s="61">
        <v>0.5625</v>
      </c>
      <c r="AB144" s="61">
        <v>3</v>
      </c>
      <c r="AC144" s="61">
        <v>22.5625</v>
      </c>
      <c r="AD144" s="61">
        <v>7</v>
      </c>
      <c r="AE144" s="61">
        <v>0.5625</v>
      </c>
      <c r="AF144" s="61">
        <v>4</v>
      </c>
      <c r="AG144" s="61">
        <v>14.0625</v>
      </c>
      <c r="AH144" s="61">
        <v>3</v>
      </c>
      <c r="AI144" s="61">
        <v>22.5625</v>
      </c>
      <c r="AJ144" s="61">
        <v>0</v>
      </c>
      <c r="AK144" s="61">
        <v>60.0625</v>
      </c>
      <c r="AL144" s="61">
        <v>2</v>
      </c>
      <c r="AM144" s="61">
        <v>33.0625</v>
      </c>
      <c r="AN144" s="61">
        <v>1</v>
      </c>
      <c r="AO144" s="61">
        <v>45.5625</v>
      </c>
      <c r="AP144" s="61">
        <v>0</v>
      </c>
      <c r="AQ144" s="61">
        <v>60.0625</v>
      </c>
      <c r="AR144" s="61">
        <v>10</v>
      </c>
      <c r="AS144" s="61">
        <v>5.0625</v>
      </c>
      <c r="AT144" s="61">
        <v>1</v>
      </c>
      <c r="AU144" s="61">
        <v>45.5625</v>
      </c>
      <c r="AV144" s="61">
        <v>8</v>
      </c>
      <c r="AW144" s="61">
        <v>6.25E-2</v>
      </c>
      <c r="AX144" s="61">
        <v>1</v>
      </c>
      <c r="AY144" s="61">
        <v>45.5625</v>
      </c>
      <c r="AZ144" s="61">
        <v>8</v>
      </c>
      <c r="BA144" s="61">
        <v>6.25E-2</v>
      </c>
      <c r="BB144" s="61">
        <v>6</v>
      </c>
      <c r="BC144" s="61">
        <v>3.0625</v>
      </c>
      <c r="BD144" s="61">
        <v>3</v>
      </c>
      <c r="BE144" s="61">
        <v>22.5625</v>
      </c>
      <c r="BF144" s="61">
        <v>2</v>
      </c>
      <c r="BG144" s="61">
        <v>33.0625</v>
      </c>
      <c r="BH144" s="61">
        <v>9</v>
      </c>
      <c r="BI144" s="61">
        <v>1.5625</v>
      </c>
      <c r="BJ144" s="61">
        <v>5</v>
      </c>
      <c r="BK144" s="61">
        <v>7.5625</v>
      </c>
      <c r="BL144" s="30">
        <v>4</v>
      </c>
      <c r="BM144" s="20">
        <v>14.0625</v>
      </c>
      <c r="BN144" s="26">
        <v>4.59375</v>
      </c>
      <c r="BO144" s="30"/>
      <c r="BP144" s="16">
        <v>12.25</v>
      </c>
      <c r="BQ144">
        <v>30.25</v>
      </c>
      <c r="BR144">
        <v>10.8721694667621</v>
      </c>
      <c r="BS144" s="26">
        <f t="shared" si="5"/>
        <v>375.50031617488696</v>
      </c>
      <c r="BV144" s="26">
        <v>5.5</v>
      </c>
      <c r="BW144" s="26">
        <v>6.25</v>
      </c>
      <c r="BX144">
        <v>1.9043999999999996</v>
      </c>
      <c r="BY144" s="68">
        <v>18.0625</v>
      </c>
    </row>
    <row r="145" spans="1:77">
      <c r="A145" s="26">
        <v>1.875</v>
      </c>
      <c r="B145" s="26">
        <v>5.640625</v>
      </c>
      <c r="C145" s="26">
        <v>2.375</v>
      </c>
      <c r="D145" s="61">
        <v>1</v>
      </c>
      <c r="E145" s="44">
        <v>10.5625</v>
      </c>
      <c r="F145" s="61">
        <v>3</v>
      </c>
      <c r="G145" s="61">
        <v>1.5625</v>
      </c>
      <c r="H145" s="61">
        <v>3</v>
      </c>
      <c r="I145" s="61">
        <v>1.5625</v>
      </c>
      <c r="J145" s="61">
        <v>7</v>
      </c>
      <c r="K145" s="61">
        <v>7.5625</v>
      </c>
      <c r="L145" s="61">
        <v>5</v>
      </c>
      <c r="M145" s="61">
        <v>0.5625</v>
      </c>
      <c r="N145" s="61">
        <v>6</v>
      </c>
      <c r="O145" s="61">
        <v>3.0625</v>
      </c>
      <c r="P145" s="61">
        <v>0</v>
      </c>
      <c r="Q145" s="61">
        <v>18.0625</v>
      </c>
      <c r="R145" s="61">
        <v>0</v>
      </c>
      <c r="S145" s="61">
        <v>18.0625</v>
      </c>
      <c r="T145" s="61">
        <v>1</v>
      </c>
      <c r="U145" s="61">
        <v>10.5625</v>
      </c>
      <c r="V145" s="61">
        <v>4</v>
      </c>
      <c r="W145" s="61">
        <v>6.25E-2</v>
      </c>
      <c r="X145" s="61">
        <v>8</v>
      </c>
      <c r="Y145" s="61">
        <v>14.0625</v>
      </c>
      <c r="Z145" s="61">
        <v>2</v>
      </c>
      <c r="AA145" s="61">
        <v>5.0625</v>
      </c>
      <c r="AB145" s="61">
        <v>2</v>
      </c>
      <c r="AC145" s="61">
        <v>5.0625</v>
      </c>
      <c r="AD145" s="61">
        <v>0</v>
      </c>
      <c r="AE145" s="61">
        <v>18.0625</v>
      </c>
      <c r="AF145" s="61">
        <v>8</v>
      </c>
      <c r="AG145" s="61">
        <v>14.0625</v>
      </c>
      <c r="AH145" s="61">
        <v>7</v>
      </c>
      <c r="AI145" s="61">
        <v>7.5625</v>
      </c>
      <c r="AJ145" s="61">
        <v>2</v>
      </c>
      <c r="AK145" s="61">
        <v>5.0625</v>
      </c>
      <c r="AL145" s="61">
        <v>10</v>
      </c>
      <c r="AM145" s="61">
        <v>33.0625</v>
      </c>
      <c r="AN145" s="61">
        <v>0</v>
      </c>
      <c r="AO145" s="61">
        <v>18.0625</v>
      </c>
      <c r="AP145" s="61">
        <v>9</v>
      </c>
      <c r="AQ145" s="61">
        <v>22.5625</v>
      </c>
      <c r="AR145" s="61">
        <v>7</v>
      </c>
      <c r="AS145" s="61">
        <v>7.5625</v>
      </c>
      <c r="AT145" s="61">
        <v>7</v>
      </c>
      <c r="AU145" s="61">
        <v>7.5625</v>
      </c>
      <c r="AV145" s="61">
        <v>3</v>
      </c>
      <c r="AW145" s="61">
        <v>1.5625</v>
      </c>
      <c r="AX145" s="61">
        <v>5</v>
      </c>
      <c r="AY145" s="61">
        <v>0.5625</v>
      </c>
      <c r="AZ145" s="61">
        <v>5</v>
      </c>
      <c r="BA145" s="61">
        <v>0.5625</v>
      </c>
      <c r="BB145" s="61">
        <v>7</v>
      </c>
      <c r="BC145" s="61">
        <v>7.5625</v>
      </c>
      <c r="BD145" s="61">
        <v>8</v>
      </c>
      <c r="BE145" s="61">
        <v>14.0625</v>
      </c>
      <c r="BF145" s="61">
        <v>2</v>
      </c>
      <c r="BG145" s="61">
        <v>5.0625</v>
      </c>
      <c r="BH145" s="61">
        <v>4</v>
      </c>
      <c r="BI145" s="61">
        <v>6.25E-2</v>
      </c>
      <c r="BJ145" s="61">
        <v>8</v>
      </c>
      <c r="BK145" s="61">
        <v>14.0625</v>
      </c>
      <c r="BL145" s="30">
        <v>9</v>
      </c>
      <c r="BM145" s="20">
        <v>22.5625</v>
      </c>
      <c r="BN145" s="26">
        <v>4.59375</v>
      </c>
      <c r="BO145" s="123">
        <v>4</v>
      </c>
      <c r="BP145" s="16">
        <v>12.25</v>
      </c>
      <c r="BQ145">
        <v>30.25</v>
      </c>
      <c r="BR145">
        <v>9.3436446858780435</v>
      </c>
      <c r="BS145" s="26">
        <f t="shared" si="5"/>
        <v>437.07569252031539</v>
      </c>
      <c r="BV145" s="26">
        <v>5</v>
      </c>
      <c r="BW145" s="26">
        <v>9</v>
      </c>
      <c r="BX145">
        <v>1.2882249999999995</v>
      </c>
      <c r="BY145" s="68">
        <v>19.586605186270216</v>
      </c>
    </row>
    <row r="146" spans="1:77">
      <c r="A146" s="26">
        <v>1.6666666666700001</v>
      </c>
      <c r="B146" s="26">
        <v>4.3402777777638875</v>
      </c>
      <c r="C146" s="26">
        <v>2.0833333333299997</v>
      </c>
      <c r="D146" s="61">
        <v>3</v>
      </c>
      <c r="E146" s="44">
        <v>0.5625</v>
      </c>
      <c r="F146" s="61">
        <v>10</v>
      </c>
      <c r="G146" s="61">
        <v>39.0625</v>
      </c>
      <c r="H146" s="61">
        <v>0</v>
      </c>
      <c r="I146" s="61">
        <v>14.0625</v>
      </c>
      <c r="J146" s="61">
        <v>7</v>
      </c>
      <c r="K146" s="61">
        <v>10.5625</v>
      </c>
      <c r="L146" s="61">
        <v>10</v>
      </c>
      <c r="M146" s="61">
        <v>39.0625</v>
      </c>
      <c r="N146" s="61">
        <v>1</v>
      </c>
      <c r="O146" s="61">
        <v>7.5625</v>
      </c>
      <c r="P146" s="61">
        <v>2</v>
      </c>
      <c r="Q146" s="61">
        <v>3.0625</v>
      </c>
      <c r="R146" s="61">
        <v>9</v>
      </c>
      <c r="S146" s="61">
        <v>27.5625</v>
      </c>
      <c r="T146" s="61">
        <v>6</v>
      </c>
      <c r="U146" s="61">
        <v>5.0625</v>
      </c>
      <c r="V146" s="61">
        <v>6</v>
      </c>
      <c r="W146" s="61">
        <v>5.0625</v>
      </c>
      <c r="X146" s="61">
        <v>8</v>
      </c>
      <c r="Y146" s="61">
        <v>18.0625</v>
      </c>
      <c r="Z146" s="61">
        <v>5</v>
      </c>
      <c r="AA146" s="61">
        <v>1.5625</v>
      </c>
      <c r="AB146" s="61">
        <v>6</v>
      </c>
      <c r="AC146" s="61">
        <v>5.0625</v>
      </c>
      <c r="AD146" s="61">
        <v>1</v>
      </c>
      <c r="AE146" s="61">
        <v>7.5625</v>
      </c>
      <c r="AF146" s="61">
        <v>6</v>
      </c>
      <c r="AG146" s="61">
        <v>5.0625</v>
      </c>
      <c r="AH146" s="61">
        <v>9</v>
      </c>
      <c r="AI146" s="61">
        <v>27.5625</v>
      </c>
      <c r="AJ146" s="61">
        <v>5</v>
      </c>
      <c r="AK146" s="61">
        <v>1.5625</v>
      </c>
      <c r="AL146" s="61">
        <v>6</v>
      </c>
      <c r="AM146" s="61">
        <v>5.0625</v>
      </c>
      <c r="AN146" s="61">
        <v>9</v>
      </c>
      <c r="AO146" s="61">
        <v>27.5625</v>
      </c>
      <c r="AP146" s="61">
        <v>2</v>
      </c>
      <c r="AQ146" s="61">
        <v>3.0625</v>
      </c>
      <c r="AR146" s="61">
        <v>5</v>
      </c>
      <c r="AS146" s="61">
        <v>1.5625</v>
      </c>
      <c r="AT146" s="61">
        <v>2</v>
      </c>
      <c r="AU146" s="61">
        <v>3.0625</v>
      </c>
      <c r="AV146" s="61">
        <v>0</v>
      </c>
      <c r="AW146" s="61">
        <v>14.0625</v>
      </c>
      <c r="AX146" s="61">
        <v>2</v>
      </c>
      <c r="AY146" s="61">
        <v>3.0625</v>
      </c>
      <c r="AZ146" s="61">
        <v>2</v>
      </c>
      <c r="BA146" s="61">
        <v>3.0625</v>
      </c>
      <c r="BB146" s="61">
        <v>3</v>
      </c>
      <c r="BC146" s="61">
        <v>0.5625</v>
      </c>
      <c r="BD146" s="61">
        <v>5</v>
      </c>
      <c r="BE146" s="61">
        <v>1.5625</v>
      </c>
      <c r="BF146" s="61">
        <v>0</v>
      </c>
      <c r="BG146" s="61">
        <v>14.0625</v>
      </c>
      <c r="BH146" s="61">
        <v>7</v>
      </c>
      <c r="BI146" s="61">
        <v>10.5625</v>
      </c>
      <c r="BJ146" s="61">
        <v>1</v>
      </c>
      <c r="BK146" s="61">
        <v>7.5625</v>
      </c>
      <c r="BL146" s="30">
        <v>1</v>
      </c>
      <c r="BM146" s="20">
        <v>7.5625</v>
      </c>
      <c r="BN146" s="26">
        <v>4.5625</v>
      </c>
      <c r="BO146" s="30"/>
      <c r="BP146" s="16">
        <v>13.65784499052571</v>
      </c>
      <c r="BQ146">
        <v>9.922500000000003</v>
      </c>
      <c r="BR146">
        <v>20.902432445110026</v>
      </c>
      <c r="BS146" s="26">
        <f t="shared" si="5"/>
        <v>120.55891649917977</v>
      </c>
      <c r="BV146" s="26">
        <v>4.5</v>
      </c>
      <c r="BW146" s="26">
        <v>9.8367768594813221</v>
      </c>
      <c r="BX146">
        <v>20.25</v>
      </c>
      <c r="BY146" s="68">
        <v>19.835476680384051</v>
      </c>
    </row>
    <row r="147" spans="1:77">
      <c r="A147" s="26">
        <v>2.30769230769</v>
      </c>
      <c r="B147" s="26">
        <v>0.88794378698659759</v>
      </c>
      <c r="C147" s="26">
        <v>0.94230769231</v>
      </c>
      <c r="D147" s="61">
        <v>2</v>
      </c>
      <c r="E147" s="44">
        <v>1.5625</v>
      </c>
      <c r="F147" s="61">
        <v>7</v>
      </c>
      <c r="G147" s="61">
        <v>14.0625</v>
      </c>
      <c r="H147" s="61">
        <v>6</v>
      </c>
      <c r="I147" s="61">
        <v>7.5625</v>
      </c>
      <c r="J147" s="61">
        <v>3</v>
      </c>
      <c r="K147" s="61">
        <v>6.25E-2</v>
      </c>
      <c r="L147" s="61">
        <v>7</v>
      </c>
      <c r="M147" s="61">
        <v>14.0625</v>
      </c>
      <c r="N147" s="61">
        <v>3</v>
      </c>
      <c r="O147" s="61">
        <v>6.25E-2</v>
      </c>
      <c r="P147" s="61">
        <v>5</v>
      </c>
      <c r="Q147" s="61">
        <v>3.0625</v>
      </c>
      <c r="R147" s="61">
        <v>5</v>
      </c>
      <c r="S147" s="61">
        <v>3.0625</v>
      </c>
      <c r="T147" s="61">
        <v>9</v>
      </c>
      <c r="U147" s="61">
        <v>33.0625</v>
      </c>
      <c r="V147" s="61">
        <v>1</v>
      </c>
      <c r="W147" s="61">
        <v>5.0625</v>
      </c>
      <c r="X147" s="61">
        <v>1</v>
      </c>
      <c r="Y147" s="61">
        <v>5.0625</v>
      </c>
      <c r="Z147" s="61">
        <v>6</v>
      </c>
      <c r="AA147" s="61">
        <v>7.5625</v>
      </c>
      <c r="AB147" s="61">
        <v>5</v>
      </c>
      <c r="AC147" s="61">
        <v>3.0625</v>
      </c>
      <c r="AD147" s="61">
        <v>0</v>
      </c>
      <c r="AE147" s="61">
        <v>10.5625</v>
      </c>
      <c r="AF147" s="61">
        <v>8</v>
      </c>
      <c r="AG147" s="61">
        <v>22.5625</v>
      </c>
      <c r="AH147" s="61">
        <v>5</v>
      </c>
      <c r="AI147" s="61">
        <v>3.0625</v>
      </c>
      <c r="AJ147" s="61">
        <v>4</v>
      </c>
      <c r="AK147" s="61">
        <v>0.5625</v>
      </c>
      <c r="AL147" s="61">
        <v>3</v>
      </c>
      <c r="AM147" s="61">
        <v>6.25E-2</v>
      </c>
      <c r="AN147" s="61">
        <v>8</v>
      </c>
      <c r="AO147" s="61">
        <v>22.5625</v>
      </c>
      <c r="AP147" s="61">
        <v>2</v>
      </c>
      <c r="AQ147" s="61">
        <v>1.5625</v>
      </c>
      <c r="AR147" s="61">
        <v>4</v>
      </c>
      <c r="AS147" s="61">
        <v>0.5625</v>
      </c>
      <c r="AT147" s="61">
        <v>2</v>
      </c>
      <c r="AU147" s="61">
        <v>1.5625</v>
      </c>
      <c r="AV147" s="61">
        <v>8</v>
      </c>
      <c r="AW147" s="61">
        <v>22.5625</v>
      </c>
      <c r="AX147" s="61">
        <v>5</v>
      </c>
      <c r="AY147" s="61">
        <v>3.0625</v>
      </c>
      <c r="AZ147" s="61">
        <v>5</v>
      </c>
      <c r="BA147" s="61">
        <v>3.0625</v>
      </c>
      <c r="BB147" s="61">
        <v>5</v>
      </c>
      <c r="BC147" s="61">
        <v>3.0625</v>
      </c>
      <c r="BD147" s="61">
        <v>4</v>
      </c>
      <c r="BE147" s="61">
        <v>0.5625</v>
      </c>
      <c r="BF147" s="61">
        <v>8</v>
      </c>
      <c r="BG147" s="61">
        <v>22.5625</v>
      </c>
      <c r="BH147" s="61">
        <v>3</v>
      </c>
      <c r="BI147" s="61">
        <v>6.25E-2</v>
      </c>
      <c r="BJ147" s="61">
        <v>9</v>
      </c>
      <c r="BK147" s="61">
        <v>33.0625</v>
      </c>
      <c r="BL147" s="30">
        <v>0</v>
      </c>
      <c r="BM147" s="20">
        <v>10.5625</v>
      </c>
      <c r="BN147" s="26">
        <v>4.5625</v>
      </c>
      <c r="BO147" s="30"/>
      <c r="BP147" s="16">
        <v>14.0625</v>
      </c>
      <c r="BQ147">
        <v>27.5625</v>
      </c>
      <c r="BR147">
        <v>11.341046712805939</v>
      </c>
      <c r="BS147" s="26">
        <f t="shared" si="5"/>
        <v>263.13554674861894</v>
      </c>
      <c r="BV147" s="26">
        <v>5</v>
      </c>
      <c r="BW147" s="26">
        <v>1.5625</v>
      </c>
      <c r="BX147">
        <v>3.5343999999999998</v>
      </c>
      <c r="BY147" s="68">
        <v>20.375192901235575</v>
      </c>
    </row>
    <row r="148" spans="1:77">
      <c r="A148" s="26">
        <v>3</v>
      </c>
      <c r="B148" s="26">
        <v>10.5625</v>
      </c>
      <c r="C148" s="26">
        <v>3.25</v>
      </c>
      <c r="D148" s="61">
        <v>3</v>
      </c>
      <c r="E148" s="44">
        <v>10.5625</v>
      </c>
      <c r="F148" s="61">
        <v>1</v>
      </c>
      <c r="G148" s="61">
        <v>27.5625</v>
      </c>
      <c r="H148" s="61">
        <v>0</v>
      </c>
      <c r="I148" s="61">
        <v>39.0625</v>
      </c>
      <c r="J148" s="61">
        <v>2</v>
      </c>
      <c r="K148" s="61">
        <v>18.0625</v>
      </c>
      <c r="L148" s="61">
        <v>10</v>
      </c>
      <c r="M148" s="61">
        <v>14.0625</v>
      </c>
      <c r="N148" s="61">
        <v>10</v>
      </c>
      <c r="O148" s="61">
        <v>14.0625</v>
      </c>
      <c r="P148" s="61">
        <v>6</v>
      </c>
      <c r="Q148" s="61">
        <v>6.25E-2</v>
      </c>
      <c r="R148" s="61">
        <v>0</v>
      </c>
      <c r="S148" s="61">
        <v>39.0625</v>
      </c>
      <c r="T148" s="61">
        <v>6</v>
      </c>
      <c r="U148" s="61">
        <v>6.25E-2</v>
      </c>
      <c r="V148" s="61">
        <v>10</v>
      </c>
      <c r="W148" s="61">
        <v>14.0625</v>
      </c>
      <c r="X148" s="61">
        <v>6</v>
      </c>
      <c r="Y148" s="61">
        <v>6.25E-2</v>
      </c>
      <c r="Z148" s="61">
        <v>4</v>
      </c>
      <c r="AA148" s="61">
        <v>5.0625</v>
      </c>
      <c r="AB148" s="61">
        <v>9</v>
      </c>
      <c r="AC148" s="61">
        <v>7.5625</v>
      </c>
      <c r="AD148" s="61">
        <v>9</v>
      </c>
      <c r="AE148" s="61">
        <v>7.5625</v>
      </c>
      <c r="AF148" s="61">
        <v>4</v>
      </c>
      <c r="AG148" s="61">
        <v>5.0625</v>
      </c>
      <c r="AH148" s="61">
        <v>9</v>
      </c>
      <c r="AI148" s="61">
        <v>7.5625</v>
      </c>
      <c r="AJ148" s="61">
        <v>5</v>
      </c>
      <c r="AK148" s="61">
        <v>1.5625</v>
      </c>
      <c r="AL148" s="61">
        <v>9</v>
      </c>
      <c r="AM148" s="61">
        <v>7.5625</v>
      </c>
      <c r="AN148" s="61">
        <v>0</v>
      </c>
      <c r="AO148" s="61">
        <v>39.0625</v>
      </c>
      <c r="AP148" s="61">
        <v>9</v>
      </c>
      <c r="AQ148" s="61">
        <v>7.5625</v>
      </c>
      <c r="AR148" s="61">
        <v>2</v>
      </c>
      <c r="AS148" s="61">
        <v>18.0625</v>
      </c>
      <c r="AT148" s="61">
        <v>1</v>
      </c>
      <c r="AU148" s="61">
        <v>27.5625</v>
      </c>
      <c r="AV148" s="61">
        <v>7</v>
      </c>
      <c r="AW148" s="61">
        <v>0.5625</v>
      </c>
      <c r="AX148" s="61">
        <v>1</v>
      </c>
      <c r="AY148" s="61">
        <v>27.5625</v>
      </c>
      <c r="AZ148" s="61">
        <v>6</v>
      </c>
      <c r="BA148" s="61">
        <v>6.25E-2</v>
      </c>
      <c r="BB148" s="61">
        <v>4</v>
      </c>
      <c r="BC148" s="61">
        <v>5.0625</v>
      </c>
      <c r="BD148" s="61">
        <v>0</v>
      </c>
      <c r="BE148" s="61">
        <v>39.0625</v>
      </c>
      <c r="BF148" s="61">
        <v>1</v>
      </c>
      <c r="BG148" s="61">
        <v>27.5625</v>
      </c>
      <c r="BH148" s="61">
        <v>1</v>
      </c>
      <c r="BI148" s="61">
        <v>27.5625</v>
      </c>
      <c r="BJ148" s="61">
        <v>2</v>
      </c>
      <c r="BK148" s="61">
        <v>18.0625</v>
      </c>
      <c r="BL148" s="30">
        <v>7</v>
      </c>
      <c r="BM148" s="20">
        <v>0.5625</v>
      </c>
      <c r="BN148" s="26">
        <v>4.53125</v>
      </c>
      <c r="BO148" s="123">
        <v>4</v>
      </c>
      <c r="BP148" s="16">
        <v>14.0625</v>
      </c>
      <c r="BQ148">
        <v>27.5625</v>
      </c>
      <c r="BR148">
        <v>11.008468602347859</v>
      </c>
      <c r="BS148" s="26">
        <f t="shared" si="5"/>
        <v>274.03595551445284</v>
      </c>
      <c r="BV148" s="26">
        <v>5.25</v>
      </c>
      <c r="BW148" s="26">
        <v>2.7224999999999997</v>
      </c>
      <c r="BX148">
        <v>1.7161000000000013</v>
      </c>
      <c r="BY148" s="68">
        <v>20.414968768591667</v>
      </c>
    </row>
    <row r="149" spans="1:77">
      <c r="A149" s="26">
        <v>4.2857142857100001</v>
      </c>
      <c r="B149" s="26">
        <v>5.2244897958987764</v>
      </c>
      <c r="C149" s="26">
        <v>2.2857142857100001</v>
      </c>
      <c r="D149" s="61">
        <v>3</v>
      </c>
      <c r="E149" s="44">
        <v>1</v>
      </c>
      <c r="F149" s="61">
        <v>8</v>
      </c>
      <c r="G149" s="61">
        <v>36</v>
      </c>
      <c r="H149" s="61">
        <v>5</v>
      </c>
      <c r="I149" s="61">
        <v>9</v>
      </c>
      <c r="J149" s="61">
        <v>8</v>
      </c>
      <c r="K149" s="61">
        <v>36</v>
      </c>
      <c r="L149" s="61">
        <v>4</v>
      </c>
      <c r="M149" s="61">
        <v>4</v>
      </c>
      <c r="N149" s="61">
        <v>0</v>
      </c>
      <c r="O149" s="61">
        <v>4</v>
      </c>
      <c r="P149" s="61">
        <v>4</v>
      </c>
      <c r="Q149" s="61">
        <v>4</v>
      </c>
      <c r="R149" s="61">
        <v>5</v>
      </c>
      <c r="S149" s="61">
        <v>9</v>
      </c>
      <c r="T149" s="61">
        <v>2</v>
      </c>
      <c r="U149" s="61">
        <v>0</v>
      </c>
      <c r="V149" s="61">
        <v>7</v>
      </c>
      <c r="W149" s="61">
        <v>25</v>
      </c>
      <c r="X149" s="61">
        <v>1</v>
      </c>
      <c r="Y149" s="61">
        <v>1</v>
      </c>
      <c r="Z149" s="61">
        <v>4</v>
      </c>
      <c r="AA149" s="61">
        <v>4</v>
      </c>
      <c r="AB149" s="61">
        <v>4</v>
      </c>
      <c r="AC149" s="61">
        <v>4</v>
      </c>
      <c r="AD149" s="61">
        <v>9</v>
      </c>
      <c r="AE149" s="61">
        <v>49</v>
      </c>
      <c r="AF149" s="61">
        <v>3</v>
      </c>
      <c r="AG149" s="61">
        <v>1</v>
      </c>
      <c r="AH149" s="61">
        <v>8</v>
      </c>
      <c r="AI149" s="61">
        <v>36</v>
      </c>
      <c r="AJ149" s="61">
        <v>6</v>
      </c>
      <c r="AK149" s="61">
        <v>16</v>
      </c>
      <c r="AL149" s="61">
        <v>0</v>
      </c>
      <c r="AM149" s="61">
        <v>4</v>
      </c>
      <c r="AN149" s="61">
        <v>8</v>
      </c>
      <c r="AO149" s="61">
        <v>36</v>
      </c>
      <c r="AP149" s="61">
        <v>1</v>
      </c>
      <c r="AQ149" s="61">
        <v>1</v>
      </c>
      <c r="AR149" s="61">
        <v>2</v>
      </c>
      <c r="AS149" s="61">
        <v>0</v>
      </c>
      <c r="AT149" s="61">
        <v>4</v>
      </c>
      <c r="AU149" s="61">
        <v>4</v>
      </c>
      <c r="AV149" s="61">
        <v>4</v>
      </c>
      <c r="AW149" s="61">
        <v>4</v>
      </c>
      <c r="AX149" s="61">
        <v>7</v>
      </c>
      <c r="AY149" s="61">
        <v>25</v>
      </c>
      <c r="AZ149" s="61">
        <v>9</v>
      </c>
      <c r="BA149" s="61">
        <v>49</v>
      </c>
      <c r="BB149" s="61">
        <v>0</v>
      </c>
      <c r="BC149" s="61">
        <v>4</v>
      </c>
      <c r="BD149" s="61">
        <v>10</v>
      </c>
      <c r="BE149" s="61">
        <v>64</v>
      </c>
      <c r="BF149" s="61">
        <v>1</v>
      </c>
      <c r="BG149" s="61">
        <v>1</v>
      </c>
      <c r="BH149" s="61">
        <v>6</v>
      </c>
      <c r="BI149" s="61">
        <v>16</v>
      </c>
      <c r="BJ149" s="61">
        <v>2</v>
      </c>
      <c r="BK149" s="61">
        <v>0</v>
      </c>
      <c r="BL149" s="30">
        <v>4</v>
      </c>
      <c r="BM149" s="20">
        <v>4</v>
      </c>
      <c r="BN149" s="26">
        <v>4.53125</v>
      </c>
      <c r="BO149" s="30"/>
      <c r="BP149" s="16">
        <v>16</v>
      </c>
      <c r="BQ149">
        <v>25</v>
      </c>
      <c r="BR149">
        <v>14.603316326533889</v>
      </c>
      <c r="BS149" s="26">
        <f t="shared" si="5"/>
        <v>108.09103140611678</v>
      </c>
      <c r="BV149" s="26">
        <v>5</v>
      </c>
      <c r="BW149" s="26">
        <v>13.223140495841323</v>
      </c>
      <c r="BX149">
        <v>9.922500000000003</v>
      </c>
      <c r="BY149" s="68">
        <v>20.902432445110026</v>
      </c>
    </row>
    <row r="150" spans="1:77">
      <c r="A150" s="26">
        <v>1.25</v>
      </c>
      <c r="B150" s="26">
        <v>49</v>
      </c>
      <c r="C150" s="26">
        <v>7</v>
      </c>
      <c r="D150" s="61">
        <v>8</v>
      </c>
      <c r="E150" s="44">
        <v>6.25E-2</v>
      </c>
      <c r="F150" s="61">
        <v>8</v>
      </c>
      <c r="G150" s="61">
        <v>6.25E-2</v>
      </c>
      <c r="H150" s="61">
        <v>7</v>
      </c>
      <c r="I150" s="61">
        <v>1.5625</v>
      </c>
      <c r="J150" s="61">
        <v>5</v>
      </c>
      <c r="K150" s="61">
        <v>10.5625</v>
      </c>
      <c r="L150" s="61">
        <v>5</v>
      </c>
      <c r="M150" s="61">
        <v>10.5625</v>
      </c>
      <c r="N150" s="61">
        <v>5</v>
      </c>
      <c r="O150" s="61">
        <v>10.5625</v>
      </c>
      <c r="P150" s="61">
        <v>0</v>
      </c>
      <c r="Q150" s="61">
        <v>68.0625</v>
      </c>
      <c r="R150" s="61">
        <v>10</v>
      </c>
      <c r="S150" s="61">
        <v>3.0625</v>
      </c>
      <c r="T150" s="61">
        <v>2</v>
      </c>
      <c r="U150" s="61">
        <v>39.0625</v>
      </c>
      <c r="V150" s="61">
        <v>1</v>
      </c>
      <c r="W150" s="61">
        <v>52.5625</v>
      </c>
      <c r="X150" s="61">
        <v>1</v>
      </c>
      <c r="Y150" s="61">
        <v>52.5625</v>
      </c>
      <c r="Z150" s="61">
        <v>3</v>
      </c>
      <c r="AA150" s="61">
        <v>27.5625</v>
      </c>
      <c r="AB150" s="61">
        <v>0</v>
      </c>
      <c r="AC150" s="61">
        <v>68.0625</v>
      </c>
      <c r="AD150" s="61">
        <v>7</v>
      </c>
      <c r="AE150" s="61">
        <v>1.5625</v>
      </c>
      <c r="AF150" s="61">
        <v>6</v>
      </c>
      <c r="AG150" s="61">
        <v>5.0625</v>
      </c>
      <c r="AH150" s="61">
        <v>2</v>
      </c>
      <c r="AI150" s="61">
        <v>39.0625</v>
      </c>
      <c r="AJ150" s="61">
        <v>9</v>
      </c>
      <c r="AK150" s="61">
        <v>0.5625</v>
      </c>
      <c r="AL150" s="61">
        <v>6</v>
      </c>
      <c r="AM150" s="61">
        <v>5.0625</v>
      </c>
      <c r="AN150" s="61">
        <v>1</v>
      </c>
      <c r="AO150" s="61">
        <v>52.5625</v>
      </c>
      <c r="AP150" s="61">
        <v>5</v>
      </c>
      <c r="AQ150" s="61">
        <v>10.5625</v>
      </c>
      <c r="AR150" s="61">
        <v>6</v>
      </c>
      <c r="AS150" s="61">
        <v>5.0625</v>
      </c>
      <c r="AT150" s="61">
        <v>1</v>
      </c>
      <c r="AU150" s="61">
        <v>52.5625</v>
      </c>
      <c r="AV150" s="61">
        <v>7</v>
      </c>
      <c r="AW150" s="61">
        <v>1.5625</v>
      </c>
      <c r="AX150" s="61">
        <v>2</v>
      </c>
      <c r="AY150" s="61">
        <v>39.0625</v>
      </c>
      <c r="AZ150" s="61">
        <v>0</v>
      </c>
      <c r="BA150" s="61">
        <v>68.0625</v>
      </c>
      <c r="BB150" s="61">
        <v>6</v>
      </c>
      <c r="BC150" s="61">
        <v>5.0625</v>
      </c>
      <c r="BD150" s="61">
        <v>10</v>
      </c>
      <c r="BE150" s="61">
        <v>3.0625</v>
      </c>
      <c r="BF150" s="61">
        <v>4</v>
      </c>
      <c r="BG150" s="61">
        <v>18.0625</v>
      </c>
      <c r="BH150" s="61">
        <v>1</v>
      </c>
      <c r="BI150" s="61">
        <v>52.5625</v>
      </c>
      <c r="BJ150" s="61">
        <v>5</v>
      </c>
      <c r="BK150" s="61">
        <v>10.5625</v>
      </c>
      <c r="BL150" s="30">
        <v>10</v>
      </c>
      <c r="BM150" s="20">
        <v>3.0625</v>
      </c>
      <c r="BN150" s="26">
        <v>4.5</v>
      </c>
      <c r="BO150" s="30"/>
      <c r="BP150" s="16">
        <v>16</v>
      </c>
      <c r="BQ150">
        <v>25</v>
      </c>
      <c r="BR150">
        <v>14.0625</v>
      </c>
      <c r="BS150" s="26">
        <f t="shared" si="5"/>
        <v>119.62890625</v>
      </c>
      <c r="BV150" s="26">
        <v>5</v>
      </c>
      <c r="BW150" s="26">
        <v>8.1632653061061227</v>
      </c>
      <c r="BX150">
        <v>16</v>
      </c>
      <c r="BY150" s="68">
        <v>21.006944444441388</v>
      </c>
    </row>
    <row r="151" spans="1:77">
      <c r="A151" s="26">
        <v>1.7647058823499999</v>
      </c>
      <c r="B151" s="26">
        <v>22.423010380650688</v>
      </c>
      <c r="C151" s="26">
        <v>4.7352941176499996</v>
      </c>
      <c r="D151" s="61">
        <v>2</v>
      </c>
      <c r="E151" s="44">
        <v>20.25</v>
      </c>
      <c r="F151" s="61">
        <v>3</v>
      </c>
      <c r="G151" s="61">
        <v>12.25</v>
      </c>
      <c r="H151" s="61">
        <v>4</v>
      </c>
      <c r="I151" s="61">
        <v>6.25</v>
      </c>
      <c r="J151" s="61">
        <v>5</v>
      </c>
      <c r="K151" s="61">
        <v>2.25</v>
      </c>
      <c r="L151" s="61">
        <v>1</v>
      </c>
      <c r="M151" s="61">
        <v>30.25</v>
      </c>
      <c r="N151" s="61">
        <v>0</v>
      </c>
      <c r="O151" s="61">
        <v>42.25</v>
      </c>
      <c r="P151" s="61">
        <v>9</v>
      </c>
      <c r="Q151" s="61">
        <v>6.25</v>
      </c>
      <c r="R151" s="61">
        <v>3</v>
      </c>
      <c r="S151" s="61">
        <v>12.25</v>
      </c>
      <c r="T151" s="61">
        <v>2</v>
      </c>
      <c r="U151" s="61">
        <v>20.25</v>
      </c>
      <c r="V151" s="61">
        <v>8</v>
      </c>
      <c r="W151" s="61">
        <v>2.25</v>
      </c>
      <c r="X151" s="61">
        <v>8</v>
      </c>
      <c r="Y151" s="61">
        <v>2.25</v>
      </c>
      <c r="Z151" s="61">
        <v>0</v>
      </c>
      <c r="AA151" s="61">
        <v>42.25</v>
      </c>
      <c r="AB151" s="61">
        <v>7</v>
      </c>
      <c r="AC151" s="61">
        <v>0.25</v>
      </c>
      <c r="AD151" s="61">
        <v>3</v>
      </c>
      <c r="AE151" s="61">
        <v>12.25</v>
      </c>
      <c r="AF151" s="61">
        <v>10</v>
      </c>
      <c r="AG151" s="61">
        <v>12.25</v>
      </c>
      <c r="AH151" s="61">
        <v>4</v>
      </c>
      <c r="AI151" s="61">
        <v>6.25</v>
      </c>
      <c r="AJ151" s="61">
        <v>8</v>
      </c>
      <c r="AK151" s="61">
        <v>2.25</v>
      </c>
      <c r="AL151" s="61">
        <v>7</v>
      </c>
      <c r="AM151" s="61">
        <v>0.25</v>
      </c>
      <c r="AN151" s="61">
        <v>8</v>
      </c>
      <c r="AO151" s="61">
        <v>2.25</v>
      </c>
      <c r="AP151" s="61">
        <v>3</v>
      </c>
      <c r="AQ151" s="61">
        <v>12.25</v>
      </c>
      <c r="AR151" s="61">
        <v>6</v>
      </c>
      <c r="AS151" s="61">
        <v>0.25</v>
      </c>
      <c r="AT151" s="61">
        <v>3</v>
      </c>
      <c r="AU151" s="61">
        <v>12.25</v>
      </c>
      <c r="AV151" s="61">
        <v>8</v>
      </c>
      <c r="AW151" s="61">
        <v>2.25</v>
      </c>
      <c r="AX151" s="61">
        <v>0</v>
      </c>
      <c r="AY151" s="61">
        <v>42.25</v>
      </c>
      <c r="AZ151" s="61">
        <v>7</v>
      </c>
      <c r="BA151" s="61">
        <v>0.25</v>
      </c>
      <c r="BB151" s="61">
        <v>1</v>
      </c>
      <c r="BC151" s="61">
        <v>30.25</v>
      </c>
      <c r="BD151" s="61">
        <v>3</v>
      </c>
      <c r="BE151" s="61">
        <v>12.25</v>
      </c>
      <c r="BF151" s="61">
        <v>9</v>
      </c>
      <c r="BG151" s="61">
        <v>6.25</v>
      </c>
      <c r="BH151" s="61">
        <v>4</v>
      </c>
      <c r="BI151" s="61">
        <v>6.25</v>
      </c>
      <c r="BJ151" s="61">
        <v>3</v>
      </c>
      <c r="BK151" s="61">
        <v>12.25</v>
      </c>
      <c r="BL151" s="30">
        <v>1</v>
      </c>
      <c r="BM151" s="20">
        <v>30.25</v>
      </c>
      <c r="BN151" s="26">
        <v>4.5</v>
      </c>
      <c r="BO151" s="124">
        <v>4</v>
      </c>
      <c r="BP151" s="16">
        <v>18.0625</v>
      </c>
      <c r="BQ151">
        <v>22.5625</v>
      </c>
      <c r="BR151">
        <v>16.125244140625</v>
      </c>
      <c r="BS151" s="26">
        <f t="shared" si="5"/>
        <v>41.43826299905777</v>
      </c>
      <c r="BV151" s="26">
        <v>5.25</v>
      </c>
      <c r="BW151" s="26">
        <v>9.6543367346761215</v>
      </c>
      <c r="BX151">
        <v>5.1756250000000019</v>
      </c>
      <c r="BY151" s="68">
        <v>21.309276433251139</v>
      </c>
    </row>
    <row r="152" spans="1:77">
      <c r="A152" s="26">
        <v>3.75</v>
      </c>
      <c r="B152" s="26">
        <v>1.5625</v>
      </c>
      <c r="C152" s="26">
        <v>1.25</v>
      </c>
      <c r="D152" s="61">
        <v>5</v>
      </c>
      <c r="E152" s="44">
        <v>0</v>
      </c>
      <c r="F152" s="61">
        <v>1</v>
      </c>
      <c r="G152" s="61">
        <v>16</v>
      </c>
      <c r="H152" s="61">
        <v>4</v>
      </c>
      <c r="I152" s="61">
        <v>1</v>
      </c>
      <c r="J152" s="61">
        <v>4</v>
      </c>
      <c r="K152" s="61">
        <v>1</v>
      </c>
      <c r="L152" s="61">
        <v>6</v>
      </c>
      <c r="M152" s="61">
        <v>1</v>
      </c>
      <c r="N152" s="61">
        <v>6</v>
      </c>
      <c r="O152" s="61">
        <v>1</v>
      </c>
      <c r="P152" s="61">
        <v>2</v>
      </c>
      <c r="Q152" s="61">
        <v>9</v>
      </c>
      <c r="R152" s="61">
        <v>3</v>
      </c>
      <c r="S152" s="61">
        <v>4</v>
      </c>
      <c r="T152" s="61">
        <v>8</v>
      </c>
      <c r="U152" s="61">
        <v>9</v>
      </c>
      <c r="V152" s="61">
        <v>1</v>
      </c>
      <c r="W152" s="61">
        <v>16</v>
      </c>
      <c r="X152" s="61">
        <v>0</v>
      </c>
      <c r="Y152" s="61">
        <v>25</v>
      </c>
      <c r="Z152" s="61">
        <v>3</v>
      </c>
      <c r="AA152" s="61">
        <v>4</v>
      </c>
      <c r="AB152" s="61">
        <v>6</v>
      </c>
      <c r="AC152" s="61">
        <v>1</v>
      </c>
      <c r="AD152" s="61">
        <v>2</v>
      </c>
      <c r="AE152" s="61">
        <v>9</v>
      </c>
      <c r="AF152" s="61">
        <v>6</v>
      </c>
      <c r="AG152" s="61">
        <v>1</v>
      </c>
      <c r="AH152" s="61">
        <v>10</v>
      </c>
      <c r="AI152" s="61">
        <v>25</v>
      </c>
      <c r="AJ152" s="61">
        <v>4</v>
      </c>
      <c r="AK152" s="61">
        <v>1</v>
      </c>
      <c r="AL152" s="61">
        <v>2</v>
      </c>
      <c r="AM152" s="61">
        <v>9</v>
      </c>
      <c r="AN152" s="61">
        <v>4</v>
      </c>
      <c r="AO152" s="61">
        <v>1</v>
      </c>
      <c r="AP152" s="61">
        <v>3</v>
      </c>
      <c r="AQ152" s="61">
        <v>4</v>
      </c>
      <c r="AR152" s="61">
        <v>8</v>
      </c>
      <c r="AS152" s="61">
        <v>9</v>
      </c>
      <c r="AT152" s="61">
        <v>5</v>
      </c>
      <c r="AU152" s="61">
        <v>0</v>
      </c>
      <c r="AV152" s="61">
        <v>8</v>
      </c>
      <c r="AW152" s="61">
        <v>9</v>
      </c>
      <c r="AX152" s="61">
        <v>7</v>
      </c>
      <c r="AY152" s="61">
        <v>4</v>
      </c>
      <c r="AZ152" s="61">
        <v>7</v>
      </c>
      <c r="BA152" s="61">
        <v>4</v>
      </c>
      <c r="BB152" s="61">
        <v>10</v>
      </c>
      <c r="BC152" s="61">
        <v>25</v>
      </c>
      <c r="BD152" s="61">
        <v>6</v>
      </c>
      <c r="BE152" s="61">
        <v>1</v>
      </c>
      <c r="BF152" s="61">
        <v>1</v>
      </c>
      <c r="BG152" s="61">
        <v>16</v>
      </c>
      <c r="BH152" s="61">
        <v>1</v>
      </c>
      <c r="BI152" s="61">
        <v>16</v>
      </c>
      <c r="BJ152" s="61">
        <v>9</v>
      </c>
      <c r="BK152" s="61">
        <v>16</v>
      </c>
      <c r="BL152" s="30">
        <v>1</v>
      </c>
      <c r="BM152" s="20">
        <v>16</v>
      </c>
      <c r="BN152" s="26">
        <v>4.5</v>
      </c>
      <c r="BO152" s="123">
        <v>4</v>
      </c>
      <c r="BP152" s="16">
        <v>18.0625</v>
      </c>
      <c r="BQ152">
        <v>22.5625</v>
      </c>
      <c r="BR152">
        <v>16.464866863902831</v>
      </c>
      <c r="BS152" s="26">
        <f t="shared" si="5"/>
        <v>37.181129862430197</v>
      </c>
      <c r="BV152" s="26">
        <v>5.25</v>
      </c>
      <c r="BW152" s="26">
        <v>11.390625</v>
      </c>
      <c r="BX152">
        <v>4.3264000000000005</v>
      </c>
      <c r="BY152" s="68">
        <v>21.390625</v>
      </c>
    </row>
    <row r="153" spans="1:77">
      <c r="A153" s="26">
        <v>4.2857142857100001</v>
      </c>
      <c r="B153" s="26">
        <v>0.21556122449377541</v>
      </c>
      <c r="C153" s="26">
        <v>0.46428571428999987</v>
      </c>
      <c r="D153" s="61">
        <v>2</v>
      </c>
      <c r="E153" s="44">
        <v>7.5625</v>
      </c>
      <c r="F153" s="61">
        <v>9</v>
      </c>
      <c r="G153" s="61">
        <v>18.0625</v>
      </c>
      <c r="H153" s="61">
        <v>0</v>
      </c>
      <c r="I153" s="61">
        <v>22.5625</v>
      </c>
      <c r="J153" s="61">
        <v>5</v>
      </c>
      <c r="K153" s="61">
        <v>6.25E-2</v>
      </c>
      <c r="L153" s="61">
        <v>3</v>
      </c>
      <c r="M153" s="61">
        <v>3.0625</v>
      </c>
      <c r="N153" s="61">
        <v>8</v>
      </c>
      <c r="O153" s="61">
        <v>10.5625</v>
      </c>
      <c r="P153" s="61">
        <v>2</v>
      </c>
      <c r="Q153" s="61">
        <v>7.5625</v>
      </c>
      <c r="R153" s="61">
        <v>4</v>
      </c>
      <c r="S153" s="61">
        <v>0.5625</v>
      </c>
      <c r="T153" s="61">
        <v>1</v>
      </c>
      <c r="U153" s="61">
        <v>14.0625</v>
      </c>
      <c r="V153" s="61">
        <v>0</v>
      </c>
      <c r="W153" s="61">
        <v>22.5625</v>
      </c>
      <c r="X153" s="61">
        <v>2</v>
      </c>
      <c r="Y153" s="61">
        <v>7.5625</v>
      </c>
      <c r="Z153" s="61">
        <v>7</v>
      </c>
      <c r="AA153" s="61">
        <v>5.0625</v>
      </c>
      <c r="AB153" s="61">
        <v>10</v>
      </c>
      <c r="AC153" s="61">
        <v>27.5625</v>
      </c>
      <c r="AD153" s="61">
        <v>9</v>
      </c>
      <c r="AE153" s="61">
        <v>18.0625</v>
      </c>
      <c r="AF153" s="61">
        <v>8</v>
      </c>
      <c r="AG153" s="61">
        <v>10.5625</v>
      </c>
      <c r="AH153" s="61">
        <v>9</v>
      </c>
      <c r="AI153" s="61">
        <v>18.0625</v>
      </c>
      <c r="AJ153" s="61">
        <v>0</v>
      </c>
      <c r="AK153" s="61">
        <v>22.5625</v>
      </c>
      <c r="AL153" s="61">
        <v>3</v>
      </c>
      <c r="AM153" s="61">
        <v>3.0625</v>
      </c>
      <c r="AN153" s="61">
        <v>3</v>
      </c>
      <c r="AO153" s="61">
        <v>3.0625</v>
      </c>
      <c r="AP153" s="61">
        <v>2</v>
      </c>
      <c r="AQ153" s="61">
        <v>7.5625</v>
      </c>
      <c r="AR153" s="61">
        <v>6</v>
      </c>
      <c r="AS153" s="61">
        <v>1.5625</v>
      </c>
      <c r="AT153" s="61">
        <v>6</v>
      </c>
      <c r="AU153" s="61">
        <v>1.5625</v>
      </c>
      <c r="AV153" s="61">
        <v>6</v>
      </c>
      <c r="AW153" s="61">
        <v>1.5625</v>
      </c>
      <c r="AX153" s="61">
        <v>6</v>
      </c>
      <c r="AY153" s="61">
        <v>1.5625</v>
      </c>
      <c r="AZ153" s="61">
        <v>4</v>
      </c>
      <c r="BA153" s="61">
        <v>0.5625</v>
      </c>
      <c r="BB153" s="61">
        <v>0</v>
      </c>
      <c r="BC153" s="61">
        <v>22.5625</v>
      </c>
      <c r="BD153" s="61">
        <v>6</v>
      </c>
      <c r="BE153" s="61">
        <v>1.5625</v>
      </c>
      <c r="BF153" s="61">
        <v>9</v>
      </c>
      <c r="BG153" s="61">
        <v>18.0625</v>
      </c>
      <c r="BH153" s="61">
        <v>5</v>
      </c>
      <c r="BI153" s="61">
        <v>6.25E-2</v>
      </c>
      <c r="BJ153" s="61">
        <v>4</v>
      </c>
      <c r="BK153" s="61">
        <v>0.5625</v>
      </c>
      <c r="BL153" s="30">
        <v>0</v>
      </c>
      <c r="BM153" s="20">
        <v>22.5625</v>
      </c>
      <c r="BN153" s="26">
        <v>4.5</v>
      </c>
      <c r="BO153" s="123">
        <v>4</v>
      </c>
      <c r="BP153" s="16">
        <v>19.506944444473891</v>
      </c>
      <c r="BQ153">
        <v>2.6082250000000009</v>
      </c>
      <c r="BR153">
        <v>1.1865433673562757</v>
      </c>
      <c r="BS153" s="26">
        <f t="shared" si="5"/>
        <v>2.021178664596528</v>
      </c>
      <c r="BV153" s="26">
        <v>5</v>
      </c>
      <c r="BW153" s="26">
        <v>1.5625</v>
      </c>
      <c r="BX153">
        <v>0.1295999999999996</v>
      </c>
      <c r="BY153" s="68">
        <v>22.833880788333026</v>
      </c>
    </row>
    <row r="154" spans="1:77">
      <c r="A154" s="26">
        <v>4.2857142857100001</v>
      </c>
      <c r="B154" s="26">
        <v>0.61734693876877567</v>
      </c>
      <c r="C154" s="26">
        <v>0.78571428571000013</v>
      </c>
      <c r="D154" s="61">
        <v>9</v>
      </c>
      <c r="E154" s="44">
        <v>30.25</v>
      </c>
      <c r="F154" s="61">
        <v>8</v>
      </c>
      <c r="G154" s="61">
        <v>20.25</v>
      </c>
      <c r="H154" s="61">
        <v>0</v>
      </c>
      <c r="I154" s="61">
        <v>12.25</v>
      </c>
      <c r="J154" s="61">
        <v>5</v>
      </c>
      <c r="K154" s="61">
        <v>2.25</v>
      </c>
      <c r="L154" s="61">
        <v>6</v>
      </c>
      <c r="M154" s="61">
        <v>6.25</v>
      </c>
      <c r="N154" s="61">
        <v>5</v>
      </c>
      <c r="O154" s="61">
        <v>2.25</v>
      </c>
      <c r="P154" s="61">
        <v>0</v>
      </c>
      <c r="Q154" s="61">
        <v>12.25</v>
      </c>
      <c r="R154" s="61">
        <v>1</v>
      </c>
      <c r="S154" s="61">
        <v>6.25</v>
      </c>
      <c r="T154" s="61">
        <v>6</v>
      </c>
      <c r="U154" s="61">
        <v>6.25</v>
      </c>
      <c r="V154" s="61">
        <v>4</v>
      </c>
      <c r="W154" s="61">
        <v>0.25</v>
      </c>
      <c r="X154" s="61">
        <v>9</v>
      </c>
      <c r="Y154" s="61">
        <v>30.25</v>
      </c>
      <c r="Z154" s="61">
        <v>5</v>
      </c>
      <c r="AA154" s="61">
        <v>2.25</v>
      </c>
      <c r="AB154" s="61">
        <v>7</v>
      </c>
      <c r="AC154" s="61">
        <v>12.25</v>
      </c>
      <c r="AD154" s="61">
        <v>0</v>
      </c>
      <c r="AE154" s="61">
        <v>12.25</v>
      </c>
      <c r="AF154" s="61">
        <v>0</v>
      </c>
      <c r="AG154" s="61">
        <v>12.25</v>
      </c>
      <c r="AH154" s="61">
        <v>0</v>
      </c>
      <c r="AI154" s="61">
        <v>12.25</v>
      </c>
      <c r="AJ154" s="61">
        <v>5</v>
      </c>
      <c r="AK154" s="61">
        <v>2.25</v>
      </c>
      <c r="AL154" s="61">
        <v>1</v>
      </c>
      <c r="AM154" s="61">
        <v>6.25</v>
      </c>
      <c r="AN154" s="61">
        <v>1</v>
      </c>
      <c r="AO154" s="61">
        <v>6.25</v>
      </c>
      <c r="AP154" s="61">
        <v>7</v>
      </c>
      <c r="AQ154" s="61">
        <v>12.25</v>
      </c>
      <c r="AR154" s="61">
        <v>8</v>
      </c>
      <c r="AS154" s="61">
        <v>20.25</v>
      </c>
      <c r="AT154" s="61">
        <v>6</v>
      </c>
      <c r="AU154" s="61">
        <v>6.25</v>
      </c>
      <c r="AV154" s="61">
        <v>2</v>
      </c>
      <c r="AW154" s="61">
        <v>2.25</v>
      </c>
      <c r="AX154" s="61">
        <v>3</v>
      </c>
      <c r="AY154" s="61">
        <v>0.25</v>
      </c>
      <c r="AZ154" s="61">
        <v>4</v>
      </c>
      <c r="BA154" s="61">
        <v>0.25</v>
      </c>
      <c r="BB154" s="61">
        <v>5</v>
      </c>
      <c r="BC154" s="61">
        <v>2.25</v>
      </c>
      <c r="BD154" s="61">
        <v>2</v>
      </c>
      <c r="BE154" s="61">
        <v>2.25</v>
      </c>
      <c r="BF154" s="61">
        <v>9</v>
      </c>
      <c r="BG154" s="61">
        <v>30.25</v>
      </c>
      <c r="BH154" s="61">
        <v>6</v>
      </c>
      <c r="BI154" s="61">
        <v>6.25</v>
      </c>
      <c r="BJ154" s="61">
        <v>6</v>
      </c>
      <c r="BK154" s="61">
        <v>6.25</v>
      </c>
      <c r="BL154" s="30">
        <v>8</v>
      </c>
      <c r="BM154" s="20">
        <v>20.25</v>
      </c>
      <c r="BN154" s="26">
        <v>4.5</v>
      </c>
      <c r="BO154" s="30"/>
      <c r="BP154" s="16">
        <v>20.25</v>
      </c>
      <c r="BQ154">
        <v>20.25</v>
      </c>
      <c r="BR154">
        <v>16.12929240374558</v>
      </c>
      <c r="BS154" s="26">
        <f t="shared" si="5"/>
        <v>16.980231093828877</v>
      </c>
      <c r="BV154" s="26">
        <v>5.5</v>
      </c>
      <c r="BW154" s="26">
        <v>4.6944444444588882</v>
      </c>
      <c r="BX154">
        <v>0.33640000000000009</v>
      </c>
      <c r="BY154" s="68">
        <v>24.558418964616987</v>
      </c>
    </row>
    <row r="155" spans="1:77">
      <c r="A155" s="26">
        <v>3</v>
      </c>
      <c r="B155" s="26">
        <v>1</v>
      </c>
      <c r="C155" s="26">
        <v>1</v>
      </c>
      <c r="D155" s="61">
        <v>5</v>
      </c>
      <c r="E155" s="44">
        <v>9</v>
      </c>
      <c r="F155" s="61">
        <v>3</v>
      </c>
      <c r="G155" s="61">
        <v>1</v>
      </c>
      <c r="H155" s="61">
        <v>1</v>
      </c>
      <c r="I155" s="61">
        <v>1</v>
      </c>
      <c r="J155" s="61">
        <v>5</v>
      </c>
      <c r="K155" s="61">
        <v>9</v>
      </c>
      <c r="L155" s="61">
        <v>6</v>
      </c>
      <c r="M155" s="61">
        <v>16</v>
      </c>
      <c r="N155" s="61">
        <v>7</v>
      </c>
      <c r="O155" s="61">
        <v>25</v>
      </c>
      <c r="P155" s="61">
        <v>3</v>
      </c>
      <c r="Q155" s="61">
        <v>1</v>
      </c>
      <c r="R155" s="61">
        <v>1</v>
      </c>
      <c r="S155" s="61">
        <v>1</v>
      </c>
      <c r="T155" s="61">
        <v>6</v>
      </c>
      <c r="U155" s="61">
        <v>16</v>
      </c>
      <c r="V155" s="61">
        <v>2</v>
      </c>
      <c r="W155" s="61">
        <v>0</v>
      </c>
      <c r="X155" s="61">
        <v>5</v>
      </c>
      <c r="Y155" s="61">
        <v>9</v>
      </c>
      <c r="Z155" s="61">
        <v>6</v>
      </c>
      <c r="AA155" s="61">
        <v>16</v>
      </c>
      <c r="AB155" s="61">
        <v>10</v>
      </c>
      <c r="AC155" s="61">
        <v>64</v>
      </c>
      <c r="AD155" s="61">
        <v>8</v>
      </c>
      <c r="AE155" s="61">
        <v>36</v>
      </c>
      <c r="AF155" s="61">
        <v>0</v>
      </c>
      <c r="AG155" s="61">
        <v>4</v>
      </c>
      <c r="AH155" s="61">
        <v>6</v>
      </c>
      <c r="AI155" s="61">
        <v>16</v>
      </c>
      <c r="AJ155" s="61">
        <v>7</v>
      </c>
      <c r="AK155" s="61">
        <v>25</v>
      </c>
      <c r="AL155" s="61">
        <v>9</v>
      </c>
      <c r="AM155" s="61">
        <v>49</v>
      </c>
      <c r="AN155" s="61">
        <v>1</v>
      </c>
      <c r="AO155" s="61">
        <v>1</v>
      </c>
      <c r="AP155" s="61">
        <v>4</v>
      </c>
      <c r="AQ155" s="61">
        <v>4</v>
      </c>
      <c r="AR155" s="61">
        <v>2</v>
      </c>
      <c r="AS155" s="61">
        <v>0</v>
      </c>
      <c r="AT155" s="61">
        <v>3</v>
      </c>
      <c r="AU155" s="61">
        <v>1</v>
      </c>
      <c r="AV155" s="61">
        <v>0</v>
      </c>
      <c r="AW155" s="61">
        <v>4</v>
      </c>
      <c r="AX155" s="61">
        <v>7</v>
      </c>
      <c r="AY155" s="61">
        <v>25</v>
      </c>
      <c r="AZ155" s="61">
        <v>5</v>
      </c>
      <c r="BA155" s="61">
        <v>9</v>
      </c>
      <c r="BB155" s="61">
        <v>3</v>
      </c>
      <c r="BC155" s="61">
        <v>1</v>
      </c>
      <c r="BD155" s="61">
        <v>2</v>
      </c>
      <c r="BE155" s="61">
        <v>0</v>
      </c>
      <c r="BF155" s="61">
        <v>5</v>
      </c>
      <c r="BG155" s="61">
        <v>9</v>
      </c>
      <c r="BH155" s="61">
        <v>9</v>
      </c>
      <c r="BI155" s="61">
        <v>49</v>
      </c>
      <c r="BJ155" s="61">
        <v>2</v>
      </c>
      <c r="BK155" s="61">
        <v>0</v>
      </c>
      <c r="BL155" s="30">
        <v>1</v>
      </c>
      <c r="BM155" s="20">
        <v>1</v>
      </c>
      <c r="BN155" s="26">
        <v>4.46875</v>
      </c>
      <c r="BO155" s="30"/>
      <c r="BP155" s="16">
        <v>20.25</v>
      </c>
      <c r="BQ155">
        <v>20.25</v>
      </c>
      <c r="BR155">
        <v>19.835476680384051</v>
      </c>
      <c r="BS155" s="26">
        <f t="shared" si="5"/>
        <v>0.17182958250542604</v>
      </c>
      <c r="BV155" s="26">
        <v>5.25</v>
      </c>
      <c r="BW155" s="26">
        <v>0.5625</v>
      </c>
      <c r="BX155">
        <v>24.700900000000008</v>
      </c>
      <c r="BY155" s="68">
        <v>25.877126654062948</v>
      </c>
    </row>
    <row r="156" spans="1:77">
      <c r="A156" s="26">
        <v>2</v>
      </c>
      <c r="B156" s="26">
        <v>5.0625</v>
      </c>
      <c r="C156" s="26">
        <v>2.25</v>
      </c>
      <c r="D156" s="61">
        <v>5</v>
      </c>
      <c r="E156" s="44">
        <v>0.5625</v>
      </c>
      <c r="F156" s="61">
        <v>4</v>
      </c>
      <c r="G156" s="61">
        <v>6.25E-2</v>
      </c>
      <c r="H156" s="61">
        <v>2</v>
      </c>
      <c r="I156" s="61">
        <v>5.0625</v>
      </c>
      <c r="J156" s="61">
        <v>4</v>
      </c>
      <c r="K156" s="61">
        <v>6.25E-2</v>
      </c>
      <c r="L156" s="61">
        <v>3</v>
      </c>
      <c r="M156" s="61">
        <v>1.5625</v>
      </c>
      <c r="N156" s="61">
        <v>7</v>
      </c>
      <c r="O156" s="61">
        <v>7.5625</v>
      </c>
      <c r="P156" s="61">
        <v>4</v>
      </c>
      <c r="Q156" s="61">
        <v>6.25E-2</v>
      </c>
      <c r="R156" s="61">
        <v>2</v>
      </c>
      <c r="S156" s="61">
        <v>5.0625</v>
      </c>
      <c r="T156" s="61">
        <v>7</v>
      </c>
      <c r="U156" s="61">
        <v>7.5625</v>
      </c>
      <c r="V156" s="61">
        <v>1</v>
      </c>
      <c r="W156" s="61">
        <v>10.5625</v>
      </c>
      <c r="X156" s="61">
        <v>1</v>
      </c>
      <c r="Y156" s="61">
        <v>10.5625</v>
      </c>
      <c r="Z156" s="61">
        <v>8</v>
      </c>
      <c r="AA156" s="61">
        <v>14.0625</v>
      </c>
      <c r="AB156" s="61">
        <v>5</v>
      </c>
      <c r="AC156" s="61">
        <v>0.5625</v>
      </c>
      <c r="AD156" s="61">
        <v>8</v>
      </c>
      <c r="AE156" s="61">
        <v>14.0625</v>
      </c>
      <c r="AF156" s="61">
        <v>3</v>
      </c>
      <c r="AG156" s="61">
        <v>1.5625</v>
      </c>
      <c r="AH156" s="61">
        <v>4</v>
      </c>
      <c r="AI156" s="61">
        <v>6.25E-2</v>
      </c>
      <c r="AJ156" s="61">
        <v>0</v>
      </c>
      <c r="AK156" s="61">
        <v>18.0625</v>
      </c>
      <c r="AL156" s="61">
        <v>2</v>
      </c>
      <c r="AM156" s="61">
        <v>5.0625</v>
      </c>
      <c r="AN156" s="61">
        <v>9</v>
      </c>
      <c r="AO156" s="61">
        <v>22.5625</v>
      </c>
      <c r="AP156" s="61">
        <v>10</v>
      </c>
      <c r="AQ156" s="61">
        <v>33.0625</v>
      </c>
      <c r="AR156" s="61">
        <v>7</v>
      </c>
      <c r="AS156" s="61">
        <v>7.5625</v>
      </c>
      <c r="AT156" s="61">
        <v>1</v>
      </c>
      <c r="AU156" s="61">
        <v>10.5625</v>
      </c>
      <c r="AV156" s="61">
        <v>6</v>
      </c>
      <c r="AW156" s="61">
        <v>3.0625</v>
      </c>
      <c r="AX156" s="61">
        <v>8</v>
      </c>
      <c r="AY156" s="61">
        <v>14.0625</v>
      </c>
      <c r="AZ156" s="61">
        <v>4</v>
      </c>
      <c r="BA156" s="61">
        <v>6.25E-2</v>
      </c>
      <c r="BB156" s="61">
        <v>9</v>
      </c>
      <c r="BC156" s="61">
        <v>22.5625</v>
      </c>
      <c r="BD156" s="61">
        <v>9</v>
      </c>
      <c r="BE156" s="61">
        <v>22.5625</v>
      </c>
      <c r="BF156" s="61">
        <v>1</v>
      </c>
      <c r="BG156" s="61">
        <v>10.5625</v>
      </c>
      <c r="BH156" s="61">
        <v>0</v>
      </c>
      <c r="BI156" s="61">
        <v>18.0625</v>
      </c>
      <c r="BJ156" s="61">
        <v>3</v>
      </c>
      <c r="BK156" s="61">
        <v>1.5625</v>
      </c>
      <c r="BL156" s="30">
        <v>5</v>
      </c>
      <c r="BM156" s="20">
        <v>0.5625</v>
      </c>
      <c r="BN156" s="26">
        <v>4.4375</v>
      </c>
      <c r="BO156" s="123">
        <v>4</v>
      </c>
      <c r="BP156" s="16">
        <v>21.818732686990447</v>
      </c>
      <c r="BQ156">
        <v>0.39689999999999986</v>
      </c>
      <c r="BR156">
        <v>26.357222576545283</v>
      </c>
      <c r="BS156" s="26">
        <f t="shared" si="5"/>
        <v>673.93834827828675</v>
      </c>
      <c r="BV156" s="26">
        <v>6.25</v>
      </c>
      <c r="BW156" s="26">
        <v>10.5625</v>
      </c>
      <c r="BX156">
        <v>0.39689999999999986</v>
      </c>
      <c r="BY156" s="68">
        <v>26.357222576545283</v>
      </c>
    </row>
    <row r="157" spans="1:77">
      <c r="A157" s="26">
        <v>0</v>
      </c>
      <c r="B157" s="26">
        <v>14.0625</v>
      </c>
      <c r="C157" s="26">
        <v>3.75</v>
      </c>
      <c r="D157" s="61">
        <v>6</v>
      </c>
      <c r="E157" s="44">
        <v>5.0625</v>
      </c>
      <c r="F157" s="61">
        <v>9</v>
      </c>
      <c r="G157" s="61">
        <v>27.5625</v>
      </c>
      <c r="H157" s="61">
        <v>4</v>
      </c>
      <c r="I157" s="61">
        <v>6.25E-2</v>
      </c>
      <c r="J157" s="61">
        <v>8</v>
      </c>
      <c r="K157" s="61">
        <v>18.0625</v>
      </c>
      <c r="L157" s="61">
        <v>6</v>
      </c>
      <c r="M157" s="61">
        <v>5.0625</v>
      </c>
      <c r="N157" s="61">
        <v>9</v>
      </c>
      <c r="O157" s="61">
        <v>27.5625</v>
      </c>
      <c r="P157" s="61">
        <v>7</v>
      </c>
      <c r="Q157" s="61">
        <v>10.5625</v>
      </c>
      <c r="R157" s="61">
        <v>2</v>
      </c>
      <c r="S157" s="61">
        <v>3.0625</v>
      </c>
      <c r="T157" s="61">
        <v>5</v>
      </c>
      <c r="U157" s="61">
        <v>1.5625</v>
      </c>
      <c r="V157" s="61">
        <v>1</v>
      </c>
      <c r="W157" s="61">
        <v>7.5625</v>
      </c>
      <c r="X157" s="61">
        <v>8</v>
      </c>
      <c r="Y157" s="61">
        <v>18.0625</v>
      </c>
      <c r="Z157" s="61">
        <v>2</v>
      </c>
      <c r="AA157" s="61">
        <v>3.0625</v>
      </c>
      <c r="AB157" s="61">
        <v>1</v>
      </c>
      <c r="AC157" s="61">
        <v>7.5625</v>
      </c>
      <c r="AD157" s="61">
        <v>9</v>
      </c>
      <c r="AE157" s="61">
        <v>27.5625</v>
      </c>
      <c r="AF157" s="61">
        <v>8</v>
      </c>
      <c r="AG157" s="61">
        <v>18.0625</v>
      </c>
      <c r="AH157" s="61">
        <v>7</v>
      </c>
      <c r="AI157" s="61">
        <v>10.5625</v>
      </c>
      <c r="AJ157" s="61">
        <v>4</v>
      </c>
      <c r="AK157" s="61">
        <v>6.25E-2</v>
      </c>
      <c r="AL157" s="61">
        <v>3</v>
      </c>
      <c r="AM157" s="61">
        <v>0.5625</v>
      </c>
      <c r="AN157" s="61">
        <v>0</v>
      </c>
      <c r="AO157" s="61">
        <v>14.0625</v>
      </c>
      <c r="AP157" s="61">
        <v>9</v>
      </c>
      <c r="AQ157" s="61">
        <v>27.5625</v>
      </c>
      <c r="AR157" s="61">
        <v>0</v>
      </c>
      <c r="AS157" s="61">
        <v>14.0625</v>
      </c>
      <c r="AT157" s="61">
        <v>2</v>
      </c>
      <c r="AU157" s="61">
        <v>3.0625</v>
      </c>
      <c r="AV157" s="61">
        <v>10</v>
      </c>
      <c r="AW157" s="61">
        <v>39.0625</v>
      </c>
      <c r="AX157" s="61">
        <v>2</v>
      </c>
      <c r="AY157" s="61">
        <v>3.0625</v>
      </c>
      <c r="AZ157" s="61">
        <v>0</v>
      </c>
      <c r="BA157" s="61">
        <v>14.0625</v>
      </c>
      <c r="BB157" s="61">
        <v>6</v>
      </c>
      <c r="BC157" s="61">
        <v>5.0625</v>
      </c>
      <c r="BD157" s="61">
        <v>2</v>
      </c>
      <c r="BE157" s="61">
        <v>3.0625</v>
      </c>
      <c r="BF157" s="61">
        <v>0</v>
      </c>
      <c r="BG157" s="61">
        <v>14.0625</v>
      </c>
      <c r="BH157" s="61">
        <v>3</v>
      </c>
      <c r="BI157" s="61">
        <v>0.5625</v>
      </c>
      <c r="BJ157" s="61">
        <v>6</v>
      </c>
      <c r="BK157" s="61">
        <v>5.0625</v>
      </c>
      <c r="BL157" s="30">
        <v>0</v>
      </c>
      <c r="BM157" s="20">
        <v>14.0625</v>
      </c>
      <c r="BN157" s="26">
        <v>4.4375</v>
      </c>
      <c r="BO157" s="30"/>
      <c r="BP157" s="16">
        <v>23.361111111078888</v>
      </c>
      <c r="BQ157">
        <v>23.328900000000001</v>
      </c>
      <c r="BR157">
        <v>35.186466942146609</v>
      </c>
      <c r="BS157" s="26">
        <f t="shared" si="5"/>
        <v>140.60189378748805</v>
      </c>
      <c r="BV157" s="26">
        <v>7.25</v>
      </c>
      <c r="BW157" s="26">
        <v>5.0625</v>
      </c>
      <c r="BX157">
        <v>0.13690000000000008</v>
      </c>
      <c r="BY157" s="68">
        <v>28.890625</v>
      </c>
    </row>
    <row r="158" spans="1:77">
      <c r="A158" s="26">
        <v>2.30769230769</v>
      </c>
      <c r="B158" s="26">
        <v>9.4674556211597635E-2</v>
      </c>
      <c r="C158" s="26">
        <v>0.30769230769</v>
      </c>
      <c r="D158" s="61">
        <v>1</v>
      </c>
      <c r="E158" s="44">
        <v>1</v>
      </c>
      <c r="F158" s="61">
        <v>0</v>
      </c>
      <c r="G158" s="61">
        <v>4</v>
      </c>
      <c r="H158" s="61">
        <v>1</v>
      </c>
      <c r="I158" s="61">
        <v>1</v>
      </c>
      <c r="J158" s="61">
        <v>5</v>
      </c>
      <c r="K158" s="61">
        <v>9</v>
      </c>
      <c r="L158" s="61">
        <v>4</v>
      </c>
      <c r="M158" s="61">
        <v>4</v>
      </c>
      <c r="N158" s="61">
        <v>8</v>
      </c>
      <c r="O158" s="61">
        <v>36</v>
      </c>
      <c r="P158" s="61">
        <v>4</v>
      </c>
      <c r="Q158" s="61">
        <v>4</v>
      </c>
      <c r="R158" s="61">
        <v>0</v>
      </c>
      <c r="S158" s="61">
        <v>4</v>
      </c>
      <c r="T158" s="61">
        <v>9</v>
      </c>
      <c r="U158" s="61">
        <v>49</v>
      </c>
      <c r="V158" s="61">
        <v>9</v>
      </c>
      <c r="W158" s="61">
        <v>49</v>
      </c>
      <c r="X158" s="61">
        <v>3</v>
      </c>
      <c r="Y158" s="61">
        <v>1</v>
      </c>
      <c r="Z158" s="61">
        <v>2</v>
      </c>
      <c r="AA158" s="61">
        <v>0</v>
      </c>
      <c r="AB158" s="61">
        <v>7</v>
      </c>
      <c r="AC158" s="61">
        <v>25</v>
      </c>
      <c r="AD158" s="61">
        <v>6</v>
      </c>
      <c r="AE158" s="61">
        <v>16</v>
      </c>
      <c r="AF158" s="61">
        <v>7</v>
      </c>
      <c r="AG158" s="61">
        <v>25</v>
      </c>
      <c r="AH158" s="61">
        <v>3</v>
      </c>
      <c r="AI158" s="61">
        <v>1</v>
      </c>
      <c r="AJ158" s="61">
        <v>9</v>
      </c>
      <c r="AK158" s="61">
        <v>49</v>
      </c>
      <c r="AL158" s="61">
        <v>10</v>
      </c>
      <c r="AM158" s="61">
        <v>64</v>
      </c>
      <c r="AN158" s="61">
        <v>10</v>
      </c>
      <c r="AO158" s="61">
        <v>64</v>
      </c>
      <c r="AP158" s="61">
        <v>9</v>
      </c>
      <c r="AQ158" s="61">
        <v>49</v>
      </c>
      <c r="AR158" s="61">
        <v>3</v>
      </c>
      <c r="AS158" s="61">
        <v>1</v>
      </c>
      <c r="AT158" s="61">
        <v>2</v>
      </c>
      <c r="AU158" s="61">
        <v>0</v>
      </c>
      <c r="AV158" s="61">
        <v>8</v>
      </c>
      <c r="AW158" s="61">
        <v>36</v>
      </c>
      <c r="AX158" s="61">
        <v>3</v>
      </c>
      <c r="AY158" s="61">
        <v>1</v>
      </c>
      <c r="AZ158" s="61">
        <v>5</v>
      </c>
      <c r="BA158" s="61">
        <v>9</v>
      </c>
      <c r="BB158" s="61">
        <v>5</v>
      </c>
      <c r="BC158" s="61">
        <v>9</v>
      </c>
      <c r="BD158" s="61">
        <v>0</v>
      </c>
      <c r="BE158" s="61">
        <v>4</v>
      </c>
      <c r="BF158" s="61">
        <v>1</v>
      </c>
      <c r="BG158" s="61">
        <v>1</v>
      </c>
      <c r="BH158" s="61">
        <v>1</v>
      </c>
      <c r="BI158" s="61">
        <v>1</v>
      </c>
      <c r="BJ158" s="61">
        <v>3</v>
      </c>
      <c r="BK158" s="61">
        <v>1</v>
      </c>
      <c r="BL158" s="30">
        <v>3</v>
      </c>
      <c r="BM158" s="20">
        <v>1</v>
      </c>
      <c r="BN158" s="26">
        <v>4.4375</v>
      </c>
      <c r="BO158" s="30"/>
      <c r="BP158" s="16">
        <v>25</v>
      </c>
      <c r="BQ158">
        <v>0.14439999999999992</v>
      </c>
      <c r="BR158">
        <v>34.622138206253396</v>
      </c>
      <c r="BS158" s="26">
        <f t="shared" si="5"/>
        <v>1188.7144318189453</v>
      </c>
      <c r="BV158" s="26">
        <v>6</v>
      </c>
      <c r="BW158" s="26">
        <v>0</v>
      </c>
      <c r="BX158">
        <v>9</v>
      </c>
      <c r="BY158" s="68">
        <v>31.29948867787159</v>
      </c>
    </row>
    <row r="159" spans="1:77">
      <c r="A159" s="26">
        <v>2.5</v>
      </c>
      <c r="B159" s="26">
        <v>3.0625</v>
      </c>
      <c r="C159" s="26">
        <v>1.75</v>
      </c>
      <c r="D159" s="61">
        <v>10</v>
      </c>
      <c r="E159" s="44">
        <v>85.5625</v>
      </c>
      <c r="F159" s="61">
        <v>2</v>
      </c>
      <c r="G159" s="61">
        <v>1.5625</v>
      </c>
      <c r="H159" s="61">
        <v>2</v>
      </c>
      <c r="I159" s="61">
        <v>1.5625</v>
      </c>
      <c r="J159" s="61">
        <v>6</v>
      </c>
      <c r="K159" s="61">
        <v>27.5625</v>
      </c>
      <c r="L159" s="61">
        <v>1</v>
      </c>
      <c r="M159" s="61">
        <v>6.25E-2</v>
      </c>
      <c r="N159" s="61">
        <v>0</v>
      </c>
      <c r="O159" s="61">
        <v>0.5625</v>
      </c>
      <c r="P159" s="61">
        <v>5</v>
      </c>
      <c r="Q159" s="61">
        <v>18.0625</v>
      </c>
      <c r="R159" s="61">
        <v>3</v>
      </c>
      <c r="S159" s="61">
        <v>5.0625</v>
      </c>
      <c r="T159" s="61">
        <v>7</v>
      </c>
      <c r="U159" s="61">
        <v>39.0625</v>
      </c>
      <c r="V159" s="61">
        <v>4</v>
      </c>
      <c r="W159" s="61">
        <v>10.5625</v>
      </c>
      <c r="X159" s="61">
        <v>5</v>
      </c>
      <c r="Y159" s="61">
        <v>18.0625</v>
      </c>
      <c r="Z159" s="61">
        <v>9</v>
      </c>
      <c r="AA159" s="61">
        <v>68.0625</v>
      </c>
      <c r="AB159" s="61">
        <v>10</v>
      </c>
      <c r="AC159" s="61">
        <v>85.5625</v>
      </c>
      <c r="AD159" s="61">
        <v>2</v>
      </c>
      <c r="AE159" s="61">
        <v>1.5625</v>
      </c>
      <c r="AF159" s="61">
        <v>5</v>
      </c>
      <c r="AG159" s="61">
        <v>18.0625</v>
      </c>
      <c r="AH159" s="61">
        <v>3</v>
      </c>
      <c r="AI159" s="61">
        <v>5.0625</v>
      </c>
      <c r="AJ159" s="61">
        <v>2</v>
      </c>
      <c r="AK159" s="61">
        <v>1.5625</v>
      </c>
      <c r="AL159" s="61">
        <v>2</v>
      </c>
      <c r="AM159" s="61">
        <v>1.5625</v>
      </c>
      <c r="AN159" s="61">
        <v>4</v>
      </c>
      <c r="AO159" s="61">
        <v>10.5625</v>
      </c>
      <c r="AP159" s="61">
        <v>7</v>
      </c>
      <c r="AQ159" s="61">
        <v>39.0625</v>
      </c>
      <c r="AR159" s="61">
        <v>5</v>
      </c>
      <c r="AS159" s="61">
        <v>18.0625</v>
      </c>
      <c r="AT159" s="61">
        <v>4</v>
      </c>
      <c r="AU159" s="61">
        <v>10.5625</v>
      </c>
      <c r="AV159" s="61">
        <v>10</v>
      </c>
      <c r="AW159" s="61">
        <v>85.5625</v>
      </c>
      <c r="AX159" s="61">
        <v>8</v>
      </c>
      <c r="AY159" s="61">
        <v>52.5625</v>
      </c>
      <c r="AZ159" s="61">
        <v>1</v>
      </c>
      <c r="BA159" s="61">
        <v>6.25E-2</v>
      </c>
      <c r="BB159" s="61">
        <v>10</v>
      </c>
      <c r="BC159" s="61">
        <v>85.5625</v>
      </c>
      <c r="BD159" s="61">
        <v>0</v>
      </c>
      <c r="BE159" s="61">
        <v>0.5625</v>
      </c>
      <c r="BF159" s="61">
        <v>0</v>
      </c>
      <c r="BG159" s="61">
        <v>0.5625</v>
      </c>
      <c r="BH159" s="61">
        <v>2</v>
      </c>
      <c r="BI159" s="61">
        <v>1.5625</v>
      </c>
      <c r="BJ159" s="61">
        <v>5</v>
      </c>
      <c r="BK159" s="61">
        <v>18.0625</v>
      </c>
      <c r="BL159" s="30">
        <v>6</v>
      </c>
      <c r="BM159" s="20">
        <v>27.5625</v>
      </c>
      <c r="BN159" s="26">
        <v>4.4375</v>
      </c>
      <c r="BO159" s="30"/>
      <c r="BP159" s="16">
        <v>25</v>
      </c>
      <c r="BQ159">
        <v>16</v>
      </c>
      <c r="BR159">
        <v>21.006944444441388</v>
      </c>
      <c r="BS159" s="26">
        <f t="shared" si="5"/>
        <v>25.069492669722475</v>
      </c>
      <c r="BV159" s="26">
        <v>6.25</v>
      </c>
      <c r="BW159" s="26">
        <v>6.25E-2</v>
      </c>
      <c r="BX159">
        <v>3.9006249999999985</v>
      </c>
      <c r="BY159" s="68">
        <v>31.380744170097685</v>
      </c>
    </row>
    <row r="160" spans="1:77">
      <c r="A160" s="26">
        <v>5</v>
      </c>
      <c r="B160" s="26">
        <v>5.0625</v>
      </c>
      <c r="C160" s="26">
        <v>2.25</v>
      </c>
      <c r="D160" s="61">
        <v>10</v>
      </c>
      <c r="E160" s="44">
        <v>7.5625</v>
      </c>
      <c r="F160" s="61">
        <v>7</v>
      </c>
      <c r="G160" s="61">
        <v>6.25E-2</v>
      </c>
      <c r="H160" s="61">
        <v>3</v>
      </c>
      <c r="I160" s="61">
        <v>18.0625</v>
      </c>
      <c r="J160" s="61">
        <v>5</v>
      </c>
      <c r="K160" s="61">
        <v>5.0625</v>
      </c>
      <c r="L160" s="61">
        <v>0</v>
      </c>
      <c r="M160" s="61">
        <v>52.5625</v>
      </c>
      <c r="N160" s="61">
        <v>4</v>
      </c>
      <c r="O160" s="61">
        <v>10.5625</v>
      </c>
      <c r="P160" s="61">
        <v>10</v>
      </c>
      <c r="Q160" s="61">
        <v>7.5625</v>
      </c>
      <c r="R160" s="61">
        <v>5</v>
      </c>
      <c r="S160" s="61">
        <v>5.0625</v>
      </c>
      <c r="T160" s="61">
        <v>7</v>
      </c>
      <c r="U160" s="61">
        <v>6.25E-2</v>
      </c>
      <c r="V160" s="61">
        <v>1</v>
      </c>
      <c r="W160" s="61">
        <v>39.0625</v>
      </c>
      <c r="X160" s="61">
        <v>8</v>
      </c>
      <c r="Y160" s="61">
        <v>0.5625</v>
      </c>
      <c r="Z160" s="61">
        <v>9</v>
      </c>
      <c r="AA160" s="61">
        <v>3.0625</v>
      </c>
      <c r="AB160" s="61">
        <v>2</v>
      </c>
      <c r="AC160" s="61">
        <v>27.5625</v>
      </c>
      <c r="AD160" s="61">
        <v>6</v>
      </c>
      <c r="AE160" s="61">
        <v>1.5625</v>
      </c>
      <c r="AF160" s="61">
        <v>3</v>
      </c>
      <c r="AG160" s="61">
        <v>18.0625</v>
      </c>
      <c r="AH160" s="61">
        <v>2</v>
      </c>
      <c r="AI160" s="61">
        <v>27.5625</v>
      </c>
      <c r="AJ160" s="61">
        <v>0</v>
      </c>
      <c r="AK160" s="61">
        <v>52.5625</v>
      </c>
      <c r="AL160" s="61">
        <v>0</v>
      </c>
      <c r="AM160" s="61">
        <v>52.5625</v>
      </c>
      <c r="AN160" s="61">
        <v>2</v>
      </c>
      <c r="AO160" s="61">
        <v>27.5625</v>
      </c>
      <c r="AP160" s="61">
        <v>7</v>
      </c>
      <c r="AQ160" s="61">
        <v>6.25E-2</v>
      </c>
      <c r="AR160" s="61">
        <v>9</v>
      </c>
      <c r="AS160" s="61">
        <v>3.0625</v>
      </c>
      <c r="AT160" s="61">
        <v>5</v>
      </c>
      <c r="AU160" s="61">
        <v>5.0625</v>
      </c>
      <c r="AV160" s="61">
        <v>0</v>
      </c>
      <c r="AW160" s="61">
        <v>52.5625</v>
      </c>
      <c r="AX160" s="61">
        <v>10</v>
      </c>
      <c r="AY160" s="61">
        <v>7.5625</v>
      </c>
      <c r="AZ160" s="61">
        <v>1</v>
      </c>
      <c r="BA160" s="61">
        <v>39.0625</v>
      </c>
      <c r="BB160" s="61">
        <v>1</v>
      </c>
      <c r="BC160" s="61">
        <v>39.0625</v>
      </c>
      <c r="BD160" s="61">
        <v>10</v>
      </c>
      <c r="BE160" s="61">
        <v>7.5625</v>
      </c>
      <c r="BF160" s="61">
        <v>4</v>
      </c>
      <c r="BG160" s="61">
        <v>10.5625</v>
      </c>
      <c r="BH160" s="61">
        <v>4</v>
      </c>
      <c r="BI160" s="61">
        <v>10.5625</v>
      </c>
      <c r="BJ160" s="61">
        <v>2</v>
      </c>
      <c r="BK160" s="61">
        <v>27.5625</v>
      </c>
      <c r="BL160" s="30">
        <v>0</v>
      </c>
      <c r="BM160" s="20">
        <v>52.5625</v>
      </c>
      <c r="BN160" s="26">
        <v>4.40625</v>
      </c>
      <c r="BO160" s="30"/>
      <c r="BP160" s="16">
        <v>26.082908163236116</v>
      </c>
      <c r="BQ160">
        <v>0.13690000000000008</v>
      </c>
      <c r="BR160">
        <v>39.676305529297274</v>
      </c>
      <c r="BS160" s="26">
        <f t="shared" si="5"/>
        <v>1563.3645896102241</v>
      </c>
      <c r="BV160" s="26">
        <v>5.75</v>
      </c>
      <c r="BW160" s="26">
        <v>18.0625</v>
      </c>
      <c r="BX160">
        <v>20.115225000000002</v>
      </c>
      <c r="BY160" s="68">
        <v>32.246173469387436</v>
      </c>
    </row>
    <row r="161" spans="1:77">
      <c r="A161" s="26">
        <v>1.36363636364</v>
      </c>
      <c r="B161" s="26">
        <v>9.8367768594813221</v>
      </c>
      <c r="C161" s="26">
        <v>3.13636363636</v>
      </c>
      <c r="D161" s="61">
        <v>0</v>
      </c>
      <c r="E161" s="44">
        <v>20.25</v>
      </c>
      <c r="F161" s="61">
        <v>10</v>
      </c>
      <c r="G161" s="61">
        <v>30.25</v>
      </c>
      <c r="H161" s="61">
        <v>1</v>
      </c>
      <c r="I161" s="61">
        <v>12.25</v>
      </c>
      <c r="J161" s="61">
        <v>4</v>
      </c>
      <c r="K161" s="61">
        <v>0.25</v>
      </c>
      <c r="L161" s="61">
        <v>0</v>
      </c>
      <c r="M161" s="61">
        <v>20.25</v>
      </c>
      <c r="N161" s="61">
        <v>3</v>
      </c>
      <c r="O161" s="61">
        <v>2.25</v>
      </c>
      <c r="P161" s="61">
        <v>0</v>
      </c>
      <c r="Q161" s="61">
        <v>20.25</v>
      </c>
      <c r="R161" s="61">
        <v>0</v>
      </c>
      <c r="S161" s="61">
        <v>20.25</v>
      </c>
      <c r="T161" s="61">
        <v>9</v>
      </c>
      <c r="U161" s="61">
        <v>20.25</v>
      </c>
      <c r="V161" s="61">
        <v>2</v>
      </c>
      <c r="W161" s="61">
        <v>6.25</v>
      </c>
      <c r="X161" s="61">
        <v>5</v>
      </c>
      <c r="Y161" s="61">
        <v>0.25</v>
      </c>
      <c r="Z161" s="61">
        <v>9</v>
      </c>
      <c r="AA161" s="61">
        <v>20.25</v>
      </c>
      <c r="AB161" s="61">
        <v>4</v>
      </c>
      <c r="AC161" s="61">
        <v>0.25</v>
      </c>
      <c r="AD161" s="61">
        <v>1</v>
      </c>
      <c r="AE161" s="61">
        <v>12.25</v>
      </c>
      <c r="AF161" s="61">
        <v>5</v>
      </c>
      <c r="AG161" s="61">
        <v>0.25</v>
      </c>
      <c r="AH161" s="61">
        <v>10</v>
      </c>
      <c r="AI161" s="61">
        <v>30.25</v>
      </c>
      <c r="AJ161" s="61">
        <v>3</v>
      </c>
      <c r="AK161" s="61">
        <v>2.25</v>
      </c>
      <c r="AL161" s="61">
        <v>5</v>
      </c>
      <c r="AM161" s="61">
        <v>0.25</v>
      </c>
      <c r="AN161" s="61">
        <v>5</v>
      </c>
      <c r="AO161" s="61">
        <v>0.25</v>
      </c>
      <c r="AP161" s="61">
        <v>4</v>
      </c>
      <c r="AQ161" s="61">
        <v>0.25</v>
      </c>
      <c r="AR161" s="61">
        <v>6</v>
      </c>
      <c r="AS161" s="61">
        <v>2.25</v>
      </c>
      <c r="AT161" s="61">
        <v>1</v>
      </c>
      <c r="AU161" s="61">
        <v>12.25</v>
      </c>
      <c r="AV161" s="61">
        <v>0</v>
      </c>
      <c r="AW161" s="61">
        <v>20.25</v>
      </c>
      <c r="AX161" s="61">
        <v>9</v>
      </c>
      <c r="AY161" s="61">
        <v>20.25</v>
      </c>
      <c r="AZ161" s="61">
        <v>8</v>
      </c>
      <c r="BA161" s="61">
        <v>12.25</v>
      </c>
      <c r="BB161" s="61">
        <v>10</v>
      </c>
      <c r="BC161" s="61">
        <v>30.25</v>
      </c>
      <c r="BD161" s="61">
        <v>5</v>
      </c>
      <c r="BE161" s="61">
        <v>0.25</v>
      </c>
      <c r="BF161" s="61">
        <v>2</v>
      </c>
      <c r="BG161" s="61">
        <v>6.25</v>
      </c>
      <c r="BH161" s="61">
        <v>4</v>
      </c>
      <c r="BI161" s="61">
        <v>0.25</v>
      </c>
      <c r="BJ161" s="61">
        <v>0</v>
      </c>
      <c r="BK161" s="61">
        <v>20.25</v>
      </c>
      <c r="BL161" s="30">
        <v>9</v>
      </c>
      <c r="BM161" s="20">
        <v>20.25</v>
      </c>
      <c r="BN161" s="26">
        <v>4.3125</v>
      </c>
      <c r="BO161" s="123">
        <v>4</v>
      </c>
      <c r="BP161" s="16">
        <v>30.556327160518393</v>
      </c>
      <c r="BQ161">
        <v>6.0762249999999991</v>
      </c>
      <c r="BR161">
        <v>54.801412588582735</v>
      </c>
      <c r="BS161" s="26">
        <f t="shared" si="5"/>
        <v>2374.1439055425772</v>
      </c>
      <c r="BV161" s="26">
        <v>6.5</v>
      </c>
      <c r="BW161" s="26">
        <v>0.25</v>
      </c>
      <c r="BX161">
        <v>0.14439999999999992</v>
      </c>
      <c r="BY161" s="68">
        <v>34.622138206253396</v>
      </c>
    </row>
    <row r="162" spans="1:77">
      <c r="A162" s="26">
        <v>1.25</v>
      </c>
      <c r="B162" s="26">
        <v>1.5625</v>
      </c>
      <c r="C162" s="26">
        <v>1.25</v>
      </c>
      <c r="D162" s="61">
        <v>0</v>
      </c>
      <c r="E162" s="44">
        <v>6.25</v>
      </c>
      <c r="F162" s="61">
        <v>4</v>
      </c>
      <c r="G162" s="61">
        <v>2.25</v>
      </c>
      <c r="H162" s="61">
        <v>1</v>
      </c>
      <c r="I162" s="61">
        <v>2.25</v>
      </c>
      <c r="J162" s="61">
        <v>4</v>
      </c>
      <c r="K162" s="61">
        <v>2.25</v>
      </c>
      <c r="L162" s="61">
        <v>3</v>
      </c>
      <c r="M162" s="61">
        <v>0.25</v>
      </c>
      <c r="N162" s="61">
        <v>0</v>
      </c>
      <c r="O162" s="61">
        <v>6.25</v>
      </c>
      <c r="P162" s="61">
        <v>10</v>
      </c>
      <c r="Q162" s="61">
        <v>56.25</v>
      </c>
      <c r="R162" s="61">
        <v>9</v>
      </c>
      <c r="S162" s="61">
        <v>42.25</v>
      </c>
      <c r="T162" s="61">
        <v>1</v>
      </c>
      <c r="U162" s="61">
        <v>2.25</v>
      </c>
      <c r="V162" s="61">
        <v>6</v>
      </c>
      <c r="W162" s="61">
        <v>12.25</v>
      </c>
      <c r="X162" s="61">
        <v>2</v>
      </c>
      <c r="Y162" s="61">
        <v>0.25</v>
      </c>
      <c r="Z162" s="61">
        <v>10</v>
      </c>
      <c r="AA162" s="61">
        <v>56.25</v>
      </c>
      <c r="AB162" s="61">
        <v>2</v>
      </c>
      <c r="AC162" s="61">
        <v>0.25</v>
      </c>
      <c r="AD162" s="61">
        <v>5</v>
      </c>
      <c r="AE162" s="61">
        <v>6.25</v>
      </c>
      <c r="AF162" s="61">
        <v>0</v>
      </c>
      <c r="AG162" s="61">
        <v>6.25</v>
      </c>
      <c r="AH162" s="61">
        <v>9</v>
      </c>
      <c r="AI162" s="61">
        <v>42.25</v>
      </c>
      <c r="AJ162" s="61">
        <v>0</v>
      </c>
      <c r="AK162" s="61">
        <v>6.25</v>
      </c>
      <c r="AL162" s="61">
        <v>3</v>
      </c>
      <c r="AM162" s="61">
        <v>0.25</v>
      </c>
      <c r="AN162" s="61">
        <v>4</v>
      </c>
      <c r="AO162" s="61">
        <v>2.25</v>
      </c>
      <c r="AP162" s="61">
        <v>5</v>
      </c>
      <c r="AQ162" s="61">
        <v>6.25</v>
      </c>
      <c r="AR162" s="61">
        <v>4</v>
      </c>
      <c r="AS162" s="61">
        <v>2.25</v>
      </c>
      <c r="AT162" s="61">
        <v>7</v>
      </c>
      <c r="AU162" s="61">
        <v>20.25</v>
      </c>
      <c r="AV162" s="61">
        <v>2</v>
      </c>
      <c r="AW162" s="61">
        <v>0.25</v>
      </c>
      <c r="AX162" s="61">
        <v>9</v>
      </c>
      <c r="AY162" s="61">
        <v>42.25</v>
      </c>
      <c r="AZ162" s="61">
        <v>3</v>
      </c>
      <c r="BA162" s="61">
        <v>0.25</v>
      </c>
      <c r="BB162" s="61">
        <v>5</v>
      </c>
      <c r="BC162" s="61">
        <v>6.25</v>
      </c>
      <c r="BD162" s="61">
        <v>6</v>
      </c>
      <c r="BE162" s="61">
        <v>12.25</v>
      </c>
      <c r="BF162" s="61">
        <v>5</v>
      </c>
      <c r="BG162" s="61">
        <v>6.25</v>
      </c>
      <c r="BH162" s="61">
        <v>5</v>
      </c>
      <c r="BI162" s="61">
        <v>6.25</v>
      </c>
      <c r="BJ162" s="61">
        <v>0</v>
      </c>
      <c r="BK162" s="61">
        <v>6.25</v>
      </c>
      <c r="BL162" s="30">
        <v>9</v>
      </c>
      <c r="BM162" s="20">
        <v>42.25</v>
      </c>
      <c r="BN162" s="26">
        <v>4.3125</v>
      </c>
      <c r="BO162" s="30"/>
      <c r="BP162" s="16">
        <v>32.402366863931597</v>
      </c>
      <c r="BQ162">
        <v>1.2544000000000002</v>
      </c>
      <c r="BR162">
        <v>46.10848074928527</v>
      </c>
      <c r="BS162" s="26">
        <f t="shared" ref="BS162:BS175" si="6">POWER((BQ162-BR162),2)</f>
        <v>2011.8885598634038</v>
      </c>
      <c r="BV162" s="26">
        <v>6.5</v>
      </c>
      <c r="BW162" s="26">
        <v>22.423010380650688</v>
      </c>
      <c r="BX162">
        <v>23.328900000000001</v>
      </c>
      <c r="BY162" s="68">
        <v>35.186466942146609</v>
      </c>
    </row>
    <row r="163" spans="1:77">
      <c r="A163" s="26">
        <v>2.30769230769</v>
      </c>
      <c r="B163" s="26">
        <v>9.4674556211597635E-2</v>
      </c>
      <c r="C163" s="26">
        <v>0.30769230769</v>
      </c>
      <c r="D163" s="61">
        <v>8</v>
      </c>
      <c r="E163" s="44">
        <v>36</v>
      </c>
      <c r="F163" s="61">
        <v>2</v>
      </c>
      <c r="G163" s="61">
        <v>0</v>
      </c>
      <c r="H163" s="61">
        <v>0</v>
      </c>
      <c r="I163" s="61">
        <v>4</v>
      </c>
      <c r="J163" s="61">
        <v>2</v>
      </c>
      <c r="K163" s="61">
        <v>0</v>
      </c>
      <c r="L163" s="61">
        <v>1</v>
      </c>
      <c r="M163" s="61">
        <v>1</v>
      </c>
      <c r="N163" s="61">
        <v>2</v>
      </c>
      <c r="O163" s="61">
        <v>0</v>
      </c>
      <c r="P163" s="61">
        <v>10</v>
      </c>
      <c r="Q163" s="61">
        <v>64</v>
      </c>
      <c r="R163" s="61">
        <v>3</v>
      </c>
      <c r="S163" s="61">
        <v>1</v>
      </c>
      <c r="T163" s="61">
        <v>1</v>
      </c>
      <c r="U163" s="61">
        <v>1</v>
      </c>
      <c r="V163" s="61">
        <v>9</v>
      </c>
      <c r="W163" s="61">
        <v>49</v>
      </c>
      <c r="X163" s="61">
        <v>7</v>
      </c>
      <c r="Y163" s="61">
        <v>25</v>
      </c>
      <c r="Z163" s="61">
        <v>1</v>
      </c>
      <c r="AA163" s="61">
        <v>1</v>
      </c>
      <c r="AB163" s="61">
        <v>3</v>
      </c>
      <c r="AC163" s="61">
        <v>1</v>
      </c>
      <c r="AD163" s="61">
        <v>1</v>
      </c>
      <c r="AE163" s="61">
        <v>1</v>
      </c>
      <c r="AF163" s="61">
        <v>9</v>
      </c>
      <c r="AG163" s="61">
        <v>49</v>
      </c>
      <c r="AH163" s="61">
        <v>3</v>
      </c>
      <c r="AI163" s="61">
        <v>1</v>
      </c>
      <c r="AJ163" s="61">
        <v>2</v>
      </c>
      <c r="AK163" s="61">
        <v>0</v>
      </c>
      <c r="AL163" s="61">
        <v>2</v>
      </c>
      <c r="AM163" s="61">
        <v>0</v>
      </c>
      <c r="AN163" s="61">
        <v>9</v>
      </c>
      <c r="AO163" s="61">
        <v>49</v>
      </c>
      <c r="AP163" s="61">
        <v>0</v>
      </c>
      <c r="AQ163" s="61">
        <v>4</v>
      </c>
      <c r="AR163" s="61">
        <v>5</v>
      </c>
      <c r="AS163" s="61">
        <v>9</v>
      </c>
      <c r="AT163" s="61">
        <v>7</v>
      </c>
      <c r="AU163" s="61">
        <v>25</v>
      </c>
      <c r="AV163" s="61">
        <v>1</v>
      </c>
      <c r="AW163" s="61">
        <v>1</v>
      </c>
      <c r="AX163" s="61">
        <v>1</v>
      </c>
      <c r="AY163" s="61">
        <v>1</v>
      </c>
      <c r="AZ163" s="61">
        <v>7</v>
      </c>
      <c r="BA163" s="61">
        <v>25</v>
      </c>
      <c r="BB163" s="61">
        <v>9</v>
      </c>
      <c r="BC163" s="61">
        <v>49</v>
      </c>
      <c r="BD163" s="61">
        <v>3</v>
      </c>
      <c r="BE163" s="61">
        <v>1</v>
      </c>
      <c r="BF163" s="61">
        <v>5</v>
      </c>
      <c r="BG163" s="61">
        <v>9</v>
      </c>
      <c r="BH163" s="61">
        <v>7</v>
      </c>
      <c r="BI163" s="61">
        <v>25</v>
      </c>
      <c r="BJ163" s="61">
        <v>3</v>
      </c>
      <c r="BK163" s="61">
        <v>1</v>
      </c>
      <c r="BL163" s="30">
        <v>8</v>
      </c>
      <c r="BM163" s="20">
        <v>36</v>
      </c>
      <c r="BN163" s="26">
        <v>4.3125</v>
      </c>
      <c r="BO163" s="30"/>
      <c r="BP163" s="16">
        <v>36</v>
      </c>
      <c r="BQ163">
        <v>9</v>
      </c>
      <c r="BR163">
        <v>31.29948867787159</v>
      </c>
      <c r="BS163" s="26">
        <f t="shared" si="6"/>
        <v>497.26719529452322</v>
      </c>
      <c r="BV163" s="26">
        <v>7.25</v>
      </c>
      <c r="BW163" s="26">
        <v>12.25</v>
      </c>
      <c r="BX163">
        <v>0.13690000000000008</v>
      </c>
      <c r="BY163" s="68">
        <v>39.676305529297274</v>
      </c>
    </row>
    <row r="164" spans="1:77">
      <c r="A164" s="26">
        <v>1.36363636364</v>
      </c>
      <c r="B164" s="26">
        <v>0.14927685950132236</v>
      </c>
      <c r="C164" s="26">
        <v>0.38636363636000004</v>
      </c>
      <c r="D164" s="61">
        <v>1</v>
      </c>
      <c r="E164" s="44">
        <v>0.5625</v>
      </c>
      <c r="F164" s="61">
        <v>2</v>
      </c>
      <c r="G164" s="61">
        <v>6.25E-2</v>
      </c>
      <c r="H164" s="61">
        <v>5</v>
      </c>
      <c r="I164" s="61">
        <v>10.5625</v>
      </c>
      <c r="J164" s="61">
        <v>9</v>
      </c>
      <c r="K164" s="61">
        <v>52.5625</v>
      </c>
      <c r="L164" s="61">
        <v>9</v>
      </c>
      <c r="M164" s="61">
        <v>52.5625</v>
      </c>
      <c r="N164" s="61">
        <v>9</v>
      </c>
      <c r="O164" s="61">
        <v>52.5625</v>
      </c>
      <c r="P164" s="61">
        <v>0</v>
      </c>
      <c r="Q164" s="61">
        <v>3.0625</v>
      </c>
      <c r="R164" s="61">
        <v>2</v>
      </c>
      <c r="S164" s="61">
        <v>6.25E-2</v>
      </c>
      <c r="T164" s="61">
        <v>4</v>
      </c>
      <c r="U164" s="61">
        <v>5.0625</v>
      </c>
      <c r="V164" s="61">
        <v>0</v>
      </c>
      <c r="W164" s="61">
        <v>3.0625</v>
      </c>
      <c r="X164" s="61">
        <v>2</v>
      </c>
      <c r="Y164" s="61">
        <v>6.25E-2</v>
      </c>
      <c r="Z164" s="61">
        <v>2</v>
      </c>
      <c r="AA164" s="61">
        <v>6.25E-2</v>
      </c>
      <c r="AB164" s="61">
        <v>7</v>
      </c>
      <c r="AC164" s="61">
        <v>27.5625</v>
      </c>
      <c r="AD164" s="61">
        <v>5</v>
      </c>
      <c r="AE164" s="61">
        <v>10.5625</v>
      </c>
      <c r="AF164" s="61">
        <v>3</v>
      </c>
      <c r="AG164" s="61">
        <v>1.5625</v>
      </c>
      <c r="AH164" s="61">
        <v>2</v>
      </c>
      <c r="AI164" s="61">
        <v>6.25E-2</v>
      </c>
      <c r="AJ164" s="61">
        <v>2</v>
      </c>
      <c r="AK164" s="61">
        <v>6.25E-2</v>
      </c>
      <c r="AL164" s="61">
        <v>0</v>
      </c>
      <c r="AM164" s="61">
        <v>3.0625</v>
      </c>
      <c r="AN164" s="61">
        <v>9</v>
      </c>
      <c r="AO164" s="61">
        <v>52.5625</v>
      </c>
      <c r="AP164" s="61">
        <v>9</v>
      </c>
      <c r="AQ164" s="61">
        <v>52.5625</v>
      </c>
      <c r="AR164" s="61">
        <v>1</v>
      </c>
      <c r="AS164" s="61">
        <v>0.5625</v>
      </c>
      <c r="AT164" s="61">
        <v>8</v>
      </c>
      <c r="AU164" s="61">
        <v>39.0625</v>
      </c>
      <c r="AV164" s="61">
        <v>0</v>
      </c>
      <c r="AW164" s="61">
        <v>3.0625</v>
      </c>
      <c r="AX164" s="61">
        <v>3</v>
      </c>
      <c r="AY164" s="61">
        <v>1.5625</v>
      </c>
      <c r="AZ164" s="61">
        <v>4</v>
      </c>
      <c r="BA164" s="61">
        <v>5.0625</v>
      </c>
      <c r="BB164" s="61">
        <v>8</v>
      </c>
      <c r="BC164" s="61">
        <v>39.0625</v>
      </c>
      <c r="BD164" s="61">
        <v>1</v>
      </c>
      <c r="BE164" s="61">
        <v>0.5625</v>
      </c>
      <c r="BF164" s="61">
        <v>1</v>
      </c>
      <c r="BG164" s="61">
        <v>0.5625</v>
      </c>
      <c r="BH164" s="61">
        <v>5</v>
      </c>
      <c r="BI164" s="61">
        <v>10.5625</v>
      </c>
      <c r="BJ164" s="61">
        <v>10</v>
      </c>
      <c r="BK164" s="61">
        <v>68.0625</v>
      </c>
      <c r="BL164" s="30">
        <v>10</v>
      </c>
      <c r="BM164" s="20">
        <v>68.0625</v>
      </c>
      <c r="BN164" s="26">
        <v>4.3125</v>
      </c>
      <c r="BO164" s="30"/>
      <c r="BP164" s="16">
        <v>36</v>
      </c>
      <c r="BQ164">
        <v>12.602499999999999</v>
      </c>
      <c r="BR164">
        <v>44.906856928124888</v>
      </c>
      <c r="BS164" s="26">
        <f t="shared" si="6"/>
        <v>1043.5714765396906</v>
      </c>
      <c r="BV164" s="26">
        <v>6.5</v>
      </c>
      <c r="BW164" s="26">
        <v>2.25</v>
      </c>
      <c r="BX164">
        <v>6.25</v>
      </c>
      <c r="BY164" s="68">
        <v>39.960459183678893</v>
      </c>
    </row>
    <row r="165" spans="1:77">
      <c r="A165" s="26">
        <v>2.1428571428600001</v>
      </c>
      <c r="B165" s="26">
        <v>1.8418367346861222</v>
      </c>
      <c r="C165" s="26">
        <v>1.3571428571399999</v>
      </c>
      <c r="D165" s="61">
        <v>7</v>
      </c>
      <c r="E165" s="44">
        <v>12.25</v>
      </c>
      <c r="F165" s="61">
        <v>8</v>
      </c>
      <c r="G165" s="61">
        <v>20.25</v>
      </c>
      <c r="H165" s="61">
        <v>9</v>
      </c>
      <c r="I165" s="61">
        <v>30.25</v>
      </c>
      <c r="J165" s="61">
        <v>2</v>
      </c>
      <c r="K165" s="61">
        <v>2.25</v>
      </c>
      <c r="L165" s="61">
        <v>3</v>
      </c>
      <c r="M165" s="61">
        <v>0.25</v>
      </c>
      <c r="N165" s="61">
        <v>1</v>
      </c>
      <c r="O165" s="61">
        <v>6.25</v>
      </c>
      <c r="P165" s="61">
        <v>8</v>
      </c>
      <c r="Q165" s="61">
        <v>20.25</v>
      </c>
      <c r="R165" s="61">
        <v>7</v>
      </c>
      <c r="S165" s="61">
        <v>12.25</v>
      </c>
      <c r="T165" s="61">
        <v>3</v>
      </c>
      <c r="U165" s="61">
        <v>0.25</v>
      </c>
      <c r="V165" s="61">
        <v>6</v>
      </c>
      <c r="W165" s="61">
        <v>6.25</v>
      </c>
      <c r="X165" s="61">
        <v>1</v>
      </c>
      <c r="Y165" s="61">
        <v>6.25</v>
      </c>
      <c r="Z165" s="61">
        <v>4</v>
      </c>
      <c r="AA165" s="61">
        <v>0.25</v>
      </c>
      <c r="AB165" s="61">
        <v>0</v>
      </c>
      <c r="AC165" s="61">
        <v>12.25</v>
      </c>
      <c r="AD165" s="61">
        <v>9</v>
      </c>
      <c r="AE165" s="61">
        <v>30.25</v>
      </c>
      <c r="AF165" s="61">
        <v>9</v>
      </c>
      <c r="AG165" s="61">
        <v>30.25</v>
      </c>
      <c r="AH165" s="61">
        <v>1</v>
      </c>
      <c r="AI165" s="61">
        <v>6.25</v>
      </c>
      <c r="AJ165" s="61">
        <v>0</v>
      </c>
      <c r="AK165" s="61">
        <v>12.25</v>
      </c>
      <c r="AL165" s="61">
        <v>1</v>
      </c>
      <c r="AM165" s="61">
        <v>6.25</v>
      </c>
      <c r="AN165" s="61">
        <v>2</v>
      </c>
      <c r="AO165" s="61">
        <v>2.25</v>
      </c>
      <c r="AP165" s="61">
        <v>5</v>
      </c>
      <c r="AQ165" s="61">
        <v>2.25</v>
      </c>
      <c r="AR165" s="61">
        <v>3</v>
      </c>
      <c r="AS165" s="61">
        <v>0.25</v>
      </c>
      <c r="AT165" s="61">
        <v>0</v>
      </c>
      <c r="AU165" s="61">
        <v>12.25</v>
      </c>
      <c r="AV165" s="61">
        <v>6</v>
      </c>
      <c r="AW165" s="61">
        <v>6.25</v>
      </c>
      <c r="AX165" s="61">
        <v>3</v>
      </c>
      <c r="AY165" s="61">
        <v>0.25</v>
      </c>
      <c r="AZ165" s="61">
        <v>1</v>
      </c>
      <c r="BA165" s="61">
        <v>6.25</v>
      </c>
      <c r="BB165" s="61">
        <v>8</v>
      </c>
      <c r="BC165" s="61">
        <v>20.25</v>
      </c>
      <c r="BD165" s="61">
        <v>3</v>
      </c>
      <c r="BE165" s="61">
        <v>0.25</v>
      </c>
      <c r="BF165" s="61">
        <v>4</v>
      </c>
      <c r="BG165" s="61">
        <v>0.25</v>
      </c>
      <c r="BH165" s="61">
        <v>8</v>
      </c>
      <c r="BI165" s="61">
        <v>20.25</v>
      </c>
      <c r="BJ165" s="61">
        <v>3</v>
      </c>
      <c r="BK165" s="61">
        <v>0.25</v>
      </c>
      <c r="BL165" s="30">
        <v>4</v>
      </c>
      <c r="BM165" s="20">
        <v>0.25</v>
      </c>
      <c r="BN165" s="26">
        <v>4.28125</v>
      </c>
      <c r="BO165" s="30"/>
      <c r="BP165" s="16">
        <v>39.0625</v>
      </c>
      <c r="BQ165">
        <v>20.025624999999998</v>
      </c>
      <c r="BR165">
        <v>61.088825323027592</v>
      </c>
      <c r="BS165" s="26">
        <f t="shared" si="6"/>
        <v>1686.1864207690935</v>
      </c>
      <c r="BV165" s="26">
        <v>6.5</v>
      </c>
      <c r="BW165" s="26">
        <v>28.581360946704439</v>
      </c>
      <c r="BX165">
        <v>6.25</v>
      </c>
      <c r="BY165" s="68">
        <v>40.443883348065256</v>
      </c>
    </row>
    <row r="166" spans="1:77">
      <c r="A166" s="26">
        <v>0</v>
      </c>
      <c r="B166" s="26">
        <v>0.5625</v>
      </c>
      <c r="C166" s="26">
        <v>0.75</v>
      </c>
      <c r="D166" s="61">
        <v>0</v>
      </c>
      <c r="E166" s="44">
        <v>0.5625</v>
      </c>
      <c r="F166" s="61">
        <v>0</v>
      </c>
      <c r="G166" s="61">
        <v>0.5625</v>
      </c>
      <c r="H166" s="61">
        <v>4</v>
      </c>
      <c r="I166" s="61">
        <v>10.5625</v>
      </c>
      <c r="J166" s="61">
        <v>8</v>
      </c>
      <c r="K166" s="61">
        <v>52.5625</v>
      </c>
      <c r="L166" s="61">
        <v>8</v>
      </c>
      <c r="M166" s="61">
        <v>52.5625</v>
      </c>
      <c r="N166" s="61">
        <v>2</v>
      </c>
      <c r="O166" s="61">
        <v>1.5625</v>
      </c>
      <c r="P166" s="61">
        <v>7</v>
      </c>
      <c r="Q166" s="61">
        <v>39.0625</v>
      </c>
      <c r="R166" s="61">
        <v>3</v>
      </c>
      <c r="S166" s="61">
        <v>5.0625</v>
      </c>
      <c r="T166" s="61">
        <v>5</v>
      </c>
      <c r="U166" s="61">
        <v>18.0625</v>
      </c>
      <c r="V166" s="61">
        <v>3</v>
      </c>
      <c r="W166" s="61">
        <v>5.0625</v>
      </c>
      <c r="X166" s="61">
        <v>1</v>
      </c>
      <c r="Y166" s="61">
        <v>6.25E-2</v>
      </c>
      <c r="Z166" s="61">
        <v>9</v>
      </c>
      <c r="AA166" s="61">
        <v>68.0625</v>
      </c>
      <c r="AB166" s="61">
        <v>3</v>
      </c>
      <c r="AC166" s="61">
        <v>5.0625</v>
      </c>
      <c r="AD166" s="61">
        <v>5</v>
      </c>
      <c r="AE166" s="61">
        <v>18.0625</v>
      </c>
      <c r="AF166" s="61">
        <v>6</v>
      </c>
      <c r="AG166" s="61">
        <v>27.5625</v>
      </c>
      <c r="AH166" s="61">
        <v>0</v>
      </c>
      <c r="AI166" s="61">
        <v>0.5625</v>
      </c>
      <c r="AJ166" s="61">
        <v>1</v>
      </c>
      <c r="AK166" s="61">
        <v>6.25E-2</v>
      </c>
      <c r="AL166" s="61">
        <v>2</v>
      </c>
      <c r="AM166" s="61">
        <v>1.5625</v>
      </c>
      <c r="AN166" s="61">
        <v>5</v>
      </c>
      <c r="AO166" s="61">
        <v>18.0625</v>
      </c>
      <c r="AP166" s="61">
        <v>3</v>
      </c>
      <c r="AQ166" s="61">
        <v>5.0625</v>
      </c>
      <c r="AR166" s="61">
        <v>8</v>
      </c>
      <c r="AS166" s="61">
        <v>52.5625</v>
      </c>
      <c r="AT166" s="61">
        <v>1</v>
      </c>
      <c r="AU166" s="61">
        <v>6.25E-2</v>
      </c>
      <c r="AV166" s="61">
        <v>10</v>
      </c>
      <c r="AW166" s="61">
        <v>85.5625</v>
      </c>
      <c r="AX166" s="61">
        <v>10</v>
      </c>
      <c r="AY166" s="61">
        <v>85.5625</v>
      </c>
      <c r="AZ166" s="61">
        <v>6</v>
      </c>
      <c r="BA166" s="61">
        <v>27.5625</v>
      </c>
      <c r="BB166" s="61">
        <v>1</v>
      </c>
      <c r="BC166" s="61">
        <v>6.25E-2</v>
      </c>
      <c r="BD166" s="61">
        <v>9</v>
      </c>
      <c r="BE166" s="61">
        <v>68.0625</v>
      </c>
      <c r="BF166" s="61">
        <v>0</v>
      </c>
      <c r="BG166" s="61">
        <v>0.5625</v>
      </c>
      <c r="BH166" s="61">
        <v>6</v>
      </c>
      <c r="BI166" s="61">
        <v>27.5625</v>
      </c>
      <c r="BJ166" s="61">
        <v>1</v>
      </c>
      <c r="BK166" s="61">
        <v>6.25E-2</v>
      </c>
      <c r="BL166" s="30">
        <v>3</v>
      </c>
      <c r="BM166" s="20">
        <v>5.0625</v>
      </c>
      <c r="BN166" s="26">
        <v>4.25</v>
      </c>
      <c r="BP166" s="16">
        <v>42.25</v>
      </c>
      <c r="BQ166">
        <v>6.25</v>
      </c>
      <c r="BR166">
        <v>40.443883348065256</v>
      </c>
      <c r="BS166" s="26">
        <f t="shared" si="6"/>
        <v>1169.2216584210944</v>
      </c>
      <c r="BV166" s="26">
        <v>6.75</v>
      </c>
      <c r="BW166" s="26">
        <v>9</v>
      </c>
      <c r="BX166">
        <v>5.0625</v>
      </c>
      <c r="BY166" s="68">
        <v>43.340277777773387</v>
      </c>
    </row>
    <row r="167" spans="1:77">
      <c r="A167" s="26">
        <v>2.1428571428600001</v>
      </c>
      <c r="B167" s="26">
        <v>2.5829081632561222</v>
      </c>
      <c r="C167" s="26">
        <v>1.6071428571399999</v>
      </c>
      <c r="D167" s="61">
        <v>8</v>
      </c>
      <c r="E167" s="44">
        <v>18.0625</v>
      </c>
      <c r="F167" s="61">
        <v>2</v>
      </c>
      <c r="G167" s="61">
        <v>3.0625</v>
      </c>
      <c r="H167" s="61">
        <v>2</v>
      </c>
      <c r="I167" s="61">
        <v>3.0625</v>
      </c>
      <c r="J167" s="61">
        <v>5</v>
      </c>
      <c r="K167" s="61">
        <v>1.5625</v>
      </c>
      <c r="L167" s="61">
        <v>10</v>
      </c>
      <c r="M167" s="61">
        <v>39.0625</v>
      </c>
      <c r="N167" s="61">
        <v>2</v>
      </c>
      <c r="O167" s="61">
        <v>3.0625</v>
      </c>
      <c r="P167" s="61">
        <v>0</v>
      </c>
      <c r="Q167" s="61">
        <v>14.0625</v>
      </c>
      <c r="R167" s="61">
        <v>4</v>
      </c>
      <c r="S167" s="61">
        <v>6.25E-2</v>
      </c>
      <c r="T167" s="61">
        <v>2</v>
      </c>
      <c r="U167" s="61">
        <v>3.0625</v>
      </c>
      <c r="V167" s="61">
        <v>2</v>
      </c>
      <c r="W167" s="61">
        <v>3.0625</v>
      </c>
      <c r="X167" s="61">
        <v>10</v>
      </c>
      <c r="Y167" s="61">
        <v>39.0625</v>
      </c>
      <c r="Z167" s="61">
        <v>4</v>
      </c>
      <c r="AA167" s="61">
        <v>6.25E-2</v>
      </c>
      <c r="AB167" s="61">
        <v>5</v>
      </c>
      <c r="AC167" s="61">
        <v>1.5625</v>
      </c>
      <c r="AD167" s="61">
        <v>7</v>
      </c>
      <c r="AE167" s="61">
        <v>10.5625</v>
      </c>
      <c r="AF167" s="61">
        <v>0</v>
      </c>
      <c r="AG167" s="61">
        <v>14.0625</v>
      </c>
      <c r="AH167" s="61">
        <v>0</v>
      </c>
      <c r="AI167" s="61">
        <v>14.0625</v>
      </c>
      <c r="AJ167" s="61">
        <v>9</v>
      </c>
      <c r="AK167" s="61">
        <v>27.5625</v>
      </c>
      <c r="AL167" s="61">
        <v>5</v>
      </c>
      <c r="AM167" s="61">
        <v>1.5625</v>
      </c>
      <c r="AN167" s="61">
        <v>8</v>
      </c>
      <c r="AO167" s="61">
        <v>18.0625</v>
      </c>
      <c r="AP167" s="61">
        <v>10</v>
      </c>
      <c r="AQ167" s="61">
        <v>39.0625</v>
      </c>
      <c r="AR167" s="61">
        <v>1</v>
      </c>
      <c r="AS167" s="61">
        <v>7.5625</v>
      </c>
      <c r="AT167" s="61">
        <v>0</v>
      </c>
      <c r="AU167" s="61">
        <v>14.0625</v>
      </c>
      <c r="AV167" s="61">
        <v>3</v>
      </c>
      <c r="AW167" s="61">
        <v>0.5625</v>
      </c>
      <c r="AX167" s="61">
        <v>3</v>
      </c>
      <c r="AY167" s="61">
        <v>0.5625</v>
      </c>
      <c r="AZ167" s="61">
        <v>2</v>
      </c>
      <c r="BA167" s="61">
        <v>3.0625</v>
      </c>
      <c r="BB167" s="61">
        <v>3</v>
      </c>
      <c r="BC167" s="61">
        <v>0.5625</v>
      </c>
      <c r="BD167" s="61">
        <v>7</v>
      </c>
      <c r="BE167" s="61">
        <v>10.5625</v>
      </c>
      <c r="BF167" s="61">
        <v>7</v>
      </c>
      <c r="BG167" s="61">
        <v>10.5625</v>
      </c>
      <c r="BH167" s="61">
        <v>1</v>
      </c>
      <c r="BI167" s="61">
        <v>7.5625</v>
      </c>
      <c r="BJ167" s="61">
        <v>6</v>
      </c>
      <c r="BK167" s="61">
        <v>5.0625</v>
      </c>
      <c r="BL167" s="30">
        <v>6</v>
      </c>
      <c r="BM167" s="20">
        <v>5.0625</v>
      </c>
      <c r="BN167" s="26">
        <v>4.21875</v>
      </c>
      <c r="BP167" s="16">
        <v>42.25</v>
      </c>
      <c r="BQ167">
        <v>6.25</v>
      </c>
      <c r="BR167">
        <v>39.960459183678893</v>
      </c>
      <c r="BS167" s="26">
        <f t="shared" si="6"/>
        <v>1136.3950583744806</v>
      </c>
      <c r="BV167" s="26">
        <v>7</v>
      </c>
      <c r="BW167" s="26">
        <v>4</v>
      </c>
      <c r="BX167">
        <v>12.602499999999999</v>
      </c>
      <c r="BY167" s="68">
        <v>44.906856928124888</v>
      </c>
    </row>
    <row r="168" spans="1:77">
      <c r="A168" s="26">
        <v>4.2857142857100001</v>
      </c>
      <c r="B168" s="26">
        <v>0.61734693876877567</v>
      </c>
      <c r="C168" s="26">
        <v>0.78571428571000013</v>
      </c>
      <c r="D168" s="61">
        <v>1</v>
      </c>
      <c r="E168" s="44">
        <v>6.25</v>
      </c>
      <c r="F168" s="61">
        <v>8</v>
      </c>
      <c r="G168" s="61">
        <v>20.25</v>
      </c>
      <c r="H168" s="61">
        <v>4</v>
      </c>
      <c r="I168" s="61">
        <v>0.25</v>
      </c>
      <c r="J168" s="61">
        <v>6</v>
      </c>
      <c r="K168" s="61">
        <v>6.25</v>
      </c>
      <c r="L168" s="61">
        <v>2</v>
      </c>
      <c r="M168" s="61">
        <v>2.25</v>
      </c>
      <c r="N168" s="61">
        <v>7</v>
      </c>
      <c r="O168" s="61">
        <v>12.25</v>
      </c>
      <c r="P168" s="61">
        <v>6</v>
      </c>
      <c r="Q168" s="61">
        <v>6.25</v>
      </c>
      <c r="R168" s="61">
        <v>2</v>
      </c>
      <c r="S168" s="61">
        <v>2.25</v>
      </c>
      <c r="T168" s="61">
        <v>3</v>
      </c>
      <c r="U168" s="61">
        <v>0.25</v>
      </c>
      <c r="V168" s="61">
        <v>10</v>
      </c>
      <c r="W168" s="61">
        <v>42.25</v>
      </c>
      <c r="X168" s="61">
        <v>6</v>
      </c>
      <c r="Y168" s="61">
        <v>6.25</v>
      </c>
      <c r="Z168" s="61">
        <v>5</v>
      </c>
      <c r="AA168" s="61">
        <v>2.25</v>
      </c>
      <c r="AB168" s="61">
        <v>4</v>
      </c>
      <c r="AC168" s="61">
        <v>0.25</v>
      </c>
      <c r="AD168" s="61">
        <v>3</v>
      </c>
      <c r="AE168" s="61">
        <v>0.25</v>
      </c>
      <c r="AF168" s="61">
        <v>4</v>
      </c>
      <c r="AG168" s="61">
        <v>0.25</v>
      </c>
      <c r="AH168" s="61">
        <v>0</v>
      </c>
      <c r="AI168" s="61">
        <v>12.25</v>
      </c>
      <c r="AJ168" s="61">
        <v>3</v>
      </c>
      <c r="AK168" s="61">
        <v>0.25</v>
      </c>
      <c r="AL168" s="61">
        <v>3</v>
      </c>
      <c r="AM168" s="61">
        <v>0.25</v>
      </c>
      <c r="AN168" s="61">
        <v>8</v>
      </c>
      <c r="AO168" s="61">
        <v>20.25</v>
      </c>
      <c r="AP168" s="61">
        <v>10</v>
      </c>
      <c r="AQ168" s="61">
        <v>42.25</v>
      </c>
      <c r="AR168" s="61">
        <v>2</v>
      </c>
      <c r="AS168" s="61">
        <v>2.25</v>
      </c>
      <c r="AT168" s="61">
        <v>3</v>
      </c>
      <c r="AU168" s="61">
        <v>0.25</v>
      </c>
      <c r="AV168" s="61">
        <v>3</v>
      </c>
      <c r="AW168" s="61">
        <v>0.25</v>
      </c>
      <c r="AX168" s="61">
        <v>7</v>
      </c>
      <c r="AY168" s="61">
        <v>12.25</v>
      </c>
      <c r="AZ168" s="61">
        <v>3</v>
      </c>
      <c r="BA168" s="61">
        <v>0.25</v>
      </c>
      <c r="BB168" s="61">
        <v>0</v>
      </c>
      <c r="BC168" s="61">
        <v>12.25</v>
      </c>
      <c r="BD168" s="61">
        <v>8</v>
      </c>
      <c r="BE168" s="61">
        <v>20.25</v>
      </c>
      <c r="BF168" s="61">
        <v>2</v>
      </c>
      <c r="BG168" s="61">
        <v>2.25</v>
      </c>
      <c r="BH168" s="61">
        <v>1</v>
      </c>
      <c r="BI168" s="61">
        <v>6.25</v>
      </c>
      <c r="BJ168" s="61">
        <v>8</v>
      </c>
      <c r="BK168" s="61">
        <v>20.25</v>
      </c>
      <c r="BL168" s="30">
        <v>1</v>
      </c>
      <c r="BM168" s="20">
        <v>6.25</v>
      </c>
      <c r="BN168" s="26">
        <v>4.1875</v>
      </c>
      <c r="BP168" s="16">
        <v>43.340277777733888</v>
      </c>
      <c r="BQ168">
        <v>1.8769000000000002</v>
      </c>
      <c r="BR168">
        <v>55.275992438568508</v>
      </c>
      <c r="BS168" s="26">
        <f t="shared" si="6"/>
        <v>2851.4630732627847</v>
      </c>
      <c r="BV168" s="26">
        <v>8</v>
      </c>
      <c r="BW168" s="26">
        <v>43.183673469406536</v>
      </c>
      <c r="BX168">
        <v>1.2544000000000002</v>
      </c>
      <c r="BY168" s="68">
        <v>46.10848074928527</v>
      </c>
    </row>
    <row r="169" spans="1:77">
      <c r="A169" s="26">
        <v>3</v>
      </c>
      <c r="B169" s="26">
        <v>6.25E-2</v>
      </c>
      <c r="C169" s="26">
        <v>0.25</v>
      </c>
      <c r="D169" s="61">
        <v>4</v>
      </c>
      <c r="E169" s="44">
        <v>1.5625</v>
      </c>
      <c r="F169" s="61">
        <v>3</v>
      </c>
      <c r="G169" s="61">
        <v>6.25E-2</v>
      </c>
      <c r="H169" s="61">
        <v>5</v>
      </c>
      <c r="I169" s="61">
        <v>5.0625</v>
      </c>
      <c r="J169" s="61">
        <v>4</v>
      </c>
      <c r="K169" s="61">
        <v>1.5625</v>
      </c>
      <c r="L169" s="61">
        <v>0</v>
      </c>
      <c r="M169" s="61">
        <v>7.5625</v>
      </c>
      <c r="N169" s="61">
        <v>6</v>
      </c>
      <c r="O169" s="61">
        <v>10.5625</v>
      </c>
      <c r="P169" s="61">
        <v>1</v>
      </c>
      <c r="Q169" s="61">
        <v>3.0625</v>
      </c>
      <c r="R169" s="61">
        <v>1</v>
      </c>
      <c r="S169" s="61">
        <v>3.0625</v>
      </c>
      <c r="T169" s="61">
        <v>3</v>
      </c>
      <c r="U169" s="61">
        <v>6.25E-2</v>
      </c>
      <c r="V169" s="61">
        <v>4</v>
      </c>
      <c r="W169" s="61">
        <v>1.5625</v>
      </c>
      <c r="X169" s="61">
        <v>7</v>
      </c>
      <c r="Y169" s="61">
        <v>18.0625</v>
      </c>
      <c r="Z169" s="61">
        <v>5</v>
      </c>
      <c r="AA169" s="61">
        <v>5.0625</v>
      </c>
      <c r="AB169" s="61">
        <v>7</v>
      </c>
      <c r="AC169" s="61">
        <v>18.0625</v>
      </c>
      <c r="AD169" s="61">
        <v>4</v>
      </c>
      <c r="AE169" s="61">
        <v>1.5625</v>
      </c>
      <c r="AF169" s="61">
        <v>0</v>
      </c>
      <c r="AG169" s="61">
        <v>7.5625</v>
      </c>
      <c r="AH169" s="61">
        <v>4</v>
      </c>
      <c r="AI169" s="61">
        <v>1.5625</v>
      </c>
      <c r="AJ169" s="61">
        <v>2</v>
      </c>
      <c r="AK169" s="61">
        <v>0.5625</v>
      </c>
      <c r="AL169" s="61">
        <v>5</v>
      </c>
      <c r="AM169" s="61">
        <v>5.0625</v>
      </c>
      <c r="AN169" s="61">
        <v>1</v>
      </c>
      <c r="AO169" s="61">
        <v>3.0625</v>
      </c>
      <c r="AP169" s="61">
        <v>9</v>
      </c>
      <c r="AQ169" s="61">
        <v>39.0625</v>
      </c>
      <c r="AR169" s="61">
        <v>5</v>
      </c>
      <c r="AS169" s="61">
        <v>5.0625</v>
      </c>
      <c r="AT169" s="61">
        <v>1</v>
      </c>
      <c r="AU169" s="61">
        <v>3.0625</v>
      </c>
      <c r="AV169" s="61">
        <v>6</v>
      </c>
      <c r="AW169" s="61">
        <v>10.5625</v>
      </c>
      <c r="AX169" s="61">
        <v>3</v>
      </c>
      <c r="AY169" s="61">
        <v>6.25E-2</v>
      </c>
      <c r="AZ169" s="61">
        <v>6</v>
      </c>
      <c r="BA169" s="61">
        <v>10.5625</v>
      </c>
      <c r="BB169" s="61">
        <v>7</v>
      </c>
      <c r="BC169" s="61">
        <v>18.0625</v>
      </c>
      <c r="BD169" s="61">
        <v>2</v>
      </c>
      <c r="BE169" s="61">
        <v>0.5625</v>
      </c>
      <c r="BF169" s="61">
        <v>6</v>
      </c>
      <c r="BG169" s="61">
        <v>10.5625</v>
      </c>
      <c r="BH169" s="61">
        <v>4</v>
      </c>
      <c r="BI169" s="61">
        <v>1.5625</v>
      </c>
      <c r="BJ169" s="61">
        <v>5</v>
      </c>
      <c r="BK169" s="61">
        <v>5.0625</v>
      </c>
      <c r="BL169" s="30">
        <v>10</v>
      </c>
      <c r="BM169" s="20">
        <v>52.5625</v>
      </c>
      <c r="BN169" s="26">
        <v>4.1875</v>
      </c>
      <c r="BP169" s="16">
        <v>44.041322314001327</v>
      </c>
      <c r="BQ169">
        <v>1.2544000000000002</v>
      </c>
      <c r="BR169">
        <v>56.363693755742851</v>
      </c>
      <c r="BS169" s="26">
        <f t="shared" si="6"/>
        <v>3037.0342582567582</v>
      </c>
      <c r="BV169" s="26">
        <v>7.75</v>
      </c>
      <c r="BW169" s="26">
        <v>29.618713017776599</v>
      </c>
      <c r="BX169">
        <v>1.5625</v>
      </c>
      <c r="BY169" s="68">
        <v>52.95512235208141</v>
      </c>
    </row>
    <row r="170" spans="1:77">
      <c r="A170" s="26">
        <v>1.3043478260900001</v>
      </c>
      <c r="B170" s="26">
        <v>3.7855623818407085</v>
      </c>
      <c r="C170" s="26">
        <v>1.9456521739099999</v>
      </c>
      <c r="D170" s="61">
        <v>9</v>
      </c>
      <c r="E170" s="44">
        <v>33.0625</v>
      </c>
      <c r="F170" s="61">
        <v>0</v>
      </c>
      <c r="G170" s="61">
        <v>10.5625</v>
      </c>
      <c r="H170" s="61">
        <v>6</v>
      </c>
      <c r="I170" s="61">
        <v>7.5625</v>
      </c>
      <c r="J170" s="61">
        <v>10</v>
      </c>
      <c r="K170" s="61">
        <v>45.5625</v>
      </c>
      <c r="L170" s="61">
        <v>1</v>
      </c>
      <c r="M170" s="61">
        <v>5.0625</v>
      </c>
      <c r="N170" s="61">
        <v>8</v>
      </c>
      <c r="O170" s="61">
        <v>22.5625</v>
      </c>
      <c r="P170" s="61">
        <v>2</v>
      </c>
      <c r="Q170" s="61">
        <v>1.5625</v>
      </c>
      <c r="R170" s="61">
        <v>3</v>
      </c>
      <c r="S170" s="61">
        <v>6.25E-2</v>
      </c>
      <c r="T170" s="61">
        <v>7</v>
      </c>
      <c r="U170" s="61">
        <v>14.0625</v>
      </c>
      <c r="V170" s="61">
        <v>1</v>
      </c>
      <c r="W170" s="61">
        <v>5.0625</v>
      </c>
      <c r="X170" s="61">
        <v>0</v>
      </c>
      <c r="Y170" s="61">
        <v>10.5625</v>
      </c>
      <c r="Z170" s="61">
        <v>9</v>
      </c>
      <c r="AA170" s="61">
        <v>33.0625</v>
      </c>
      <c r="AB170" s="61">
        <v>1</v>
      </c>
      <c r="AC170" s="61">
        <v>5.0625</v>
      </c>
      <c r="AD170" s="61">
        <v>7</v>
      </c>
      <c r="AE170" s="61">
        <v>14.0625</v>
      </c>
      <c r="AF170" s="61">
        <v>7</v>
      </c>
      <c r="AG170" s="61">
        <v>14.0625</v>
      </c>
      <c r="AH170" s="61">
        <v>3</v>
      </c>
      <c r="AI170" s="61">
        <v>6.25E-2</v>
      </c>
      <c r="AJ170" s="61">
        <v>8</v>
      </c>
      <c r="AK170" s="61">
        <v>22.5625</v>
      </c>
      <c r="AL170" s="61">
        <v>0</v>
      </c>
      <c r="AM170" s="61">
        <v>10.5625</v>
      </c>
      <c r="AN170" s="61">
        <v>5</v>
      </c>
      <c r="AO170" s="61">
        <v>3.0625</v>
      </c>
      <c r="AP170" s="61">
        <v>5</v>
      </c>
      <c r="AQ170" s="61">
        <v>3.0625</v>
      </c>
      <c r="AR170" s="61">
        <v>0</v>
      </c>
      <c r="AS170" s="61">
        <v>10.5625</v>
      </c>
      <c r="AT170" s="61">
        <v>3</v>
      </c>
      <c r="AU170" s="61">
        <v>6.25E-2</v>
      </c>
      <c r="AV170" s="61">
        <v>1</v>
      </c>
      <c r="AW170" s="61">
        <v>5.0625</v>
      </c>
      <c r="AX170" s="61">
        <v>10</v>
      </c>
      <c r="AY170" s="61">
        <v>45.5625</v>
      </c>
      <c r="AZ170" s="61">
        <v>5</v>
      </c>
      <c r="BA170" s="61">
        <v>3.0625</v>
      </c>
      <c r="BB170" s="61">
        <v>4</v>
      </c>
      <c r="BC170" s="61">
        <v>0.5625</v>
      </c>
      <c r="BD170" s="61">
        <v>0</v>
      </c>
      <c r="BE170" s="61">
        <v>10.5625</v>
      </c>
      <c r="BF170" s="61">
        <v>5</v>
      </c>
      <c r="BG170" s="61">
        <v>3.0625</v>
      </c>
      <c r="BH170" s="61">
        <v>4</v>
      </c>
      <c r="BI170" s="61">
        <v>0.5625</v>
      </c>
      <c r="BJ170" s="61">
        <v>1</v>
      </c>
      <c r="BK170" s="61">
        <v>5.0625</v>
      </c>
      <c r="BL170" s="30">
        <v>3</v>
      </c>
      <c r="BM170" s="20">
        <v>6.25E-2</v>
      </c>
      <c r="BN170" s="26">
        <v>4.125</v>
      </c>
      <c r="BP170" s="16">
        <v>45.5625</v>
      </c>
      <c r="BQ170">
        <v>5.0625</v>
      </c>
      <c r="BR170">
        <v>43.340277777773387</v>
      </c>
      <c r="BS170" s="26">
        <f t="shared" si="6"/>
        <v>1465.1882716046023</v>
      </c>
      <c r="BV170" s="26">
        <v>7.75</v>
      </c>
      <c r="BW170" s="26">
        <v>30.556327160518393</v>
      </c>
      <c r="BX170">
        <v>6.0762249999999991</v>
      </c>
      <c r="BY170" s="68">
        <v>54.801412588582735</v>
      </c>
    </row>
    <row r="171" spans="1:77">
      <c r="A171" s="26">
        <v>6</v>
      </c>
      <c r="B171" s="26">
        <v>0.5625</v>
      </c>
      <c r="C171" s="26">
        <v>0.75</v>
      </c>
      <c r="D171" s="61">
        <v>2</v>
      </c>
      <c r="E171" s="44">
        <v>10.5625</v>
      </c>
      <c r="F171" s="61">
        <v>7</v>
      </c>
      <c r="G171" s="61">
        <v>3.0625</v>
      </c>
      <c r="H171" s="61">
        <v>8</v>
      </c>
      <c r="I171" s="61">
        <v>7.5625</v>
      </c>
      <c r="J171" s="61">
        <v>3</v>
      </c>
      <c r="K171" s="61">
        <v>5.0625</v>
      </c>
      <c r="L171" s="61">
        <v>7</v>
      </c>
      <c r="M171" s="61">
        <v>3.0625</v>
      </c>
      <c r="N171" s="61">
        <v>1</v>
      </c>
      <c r="O171" s="61">
        <v>18.0625</v>
      </c>
      <c r="P171" s="61">
        <v>0</v>
      </c>
      <c r="Q171" s="61">
        <v>27.5625</v>
      </c>
      <c r="R171" s="61">
        <v>5</v>
      </c>
      <c r="S171" s="61">
        <v>6.25E-2</v>
      </c>
      <c r="T171" s="61">
        <v>0</v>
      </c>
      <c r="U171" s="61">
        <v>27.5625</v>
      </c>
      <c r="V171" s="61">
        <v>7</v>
      </c>
      <c r="W171" s="61">
        <v>3.0625</v>
      </c>
      <c r="X171" s="61">
        <v>10</v>
      </c>
      <c r="Y171" s="61">
        <v>22.5625</v>
      </c>
      <c r="Z171" s="61">
        <v>5</v>
      </c>
      <c r="AA171" s="61">
        <v>6.25E-2</v>
      </c>
      <c r="AB171" s="61">
        <v>3</v>
      </c>
      <c r="AC171" s="61">
        <v>5.0625</v>
      </c>
      <c r="AD171" s="61">
        <v>0</v>
      </c>
      <c r="AE171" s="61">
        <v>27.5625</v>
      </c>
      <c r="AF171" s="61">
        <v>2</v>
      </c>
      <c r="AG171" s="61">
        <v>10.5625</v>
      </c>
      <c r="AH171" s="61">
        <v>1</v>
      </c>
      <c r="AI171" s="61">
        <v>18.0625</v>
      </c>
      <c r="AJ171" s="61">
        <v>4</v>
      </c>
      <c r="AK171" s="61">
        <v>1.5625</v>
      </c>
      <c r="AL171" s="61">
        <v>2</v>
      </c>
      <c r="AM171" s="61">
        <v>10.5625</v>
      </c>
      <c r="AN171" s="61">
        <v>1</v>
      </c>
      <c r="AO171" s="61">
        <v>18.0625</v>
      </c>
      <c r="AP171" s="61">
        <v>0</v>
      </c>
      <c r="AQ171" s="61">
        <v>27.5625</v>
      </c>
      <c r="AR171" s="61">
        <v>9</v>
      </c>
      <c r="AS171" s="61">
        <v>14.0625</v>
      </c>
      <c r="AT171" s="61">
        <v>7</v>
      </c>
      <c r="AU171" s="61">
        <v>3.0625</v>
      </c>
      <c r="AV171" s="61">
        <v>3</v>
      </c>
      <c r="AW171" s="61">
        <v>5.0625</v>
      </c>
      <c r="AX171" s="61">
        <v>5</v>
      </c>
      <c r="AY171" s="61">
        <v>6.25E-2</v>
      </c>
      <c r="AZ171" s="61">
        <v>2</v>
      </c>
      <c r="BA171" s="61">
        <v>10.5625</v>
      </c>
      <c r="BB171" s="61">
        <v>3</v>
      </c>
      <c r="BC171" s="61">
        <v>5.0625</v>
      </c>
      <c r="BD171" s="61">
        <v>4</v>
      </c>
      <c r="BE171" s="61">
        <v>1.5625</v>
      </c>
      <c r="BF171" s="61">
        <v>9</v>
      </c>
      <c r="BG171" s="61">
        <v>14.0625</v>
      </c>
      <c r="BH171" s="61">
        <v>5</v>
      </c>
      <c r="BI171" s="61">
        <v>6.25E-2</v>
      </c>
      <c r="BJ171" s="61">
        <v>5</v>
      </c>
      <c r="BK171" s="61">
        <v>6.25E-2</v>
      </c>
      <c r="BL171" s="30">
        <v>2</v>
      </c>
      <c r="BM171" s="20">
        <v>10.5625</v>
      </c>
      <c r="BN171" s="26">
        <v>3.96875</v>
      </c>
      <c r="BP171" s="16">
        <v>45.5625</v>
      </c>
      <c r="BQ171">
        <v>8.6828444444640862</v>
      </c>
      <c r="BR171">
        <v>2.0726070154468665</v>
      </c>
      <c r="BS171" s="26">
        <f t="shared" si="6"/>
        <v>43.69523886798018</v>
      </c>
      <c r="BV171" s="26">
        <v>8.25</v>
      </c>
      <c r="BW171" s="26">
        <v>44.502943213310445</v>
      </c>
      <c r="BX171">
        <v>1.8769000000000002</v>
      </c>
      <c r="BY171" s="68">
        <v>55.275992438568508</v>
      </c>
    </row>
    <row r="172" spans="1:77">
      <c r="A172" s="26">
        <v>3</v>
      </c>
      <c r="B172" s="26">
        <v>0</v>
      </c>
      <c r="C172" s="26">
        <v>0</v>
      </c>
      <c r="D172" s="61">
        <v>3</v>
      </c>
      <c r="E172" s="44">
        <v>0</v>
      </c>
      <c r="F172" s="61">
        <v>4</v>
      </c>
      <c r="G172" s="61">
        <v>1</v>
      </c>
      <c r="H172" s="61">
        <v>4</v>
      </c>
      <c r="I172" s="61">
        <v>1</v>
      </c>
      <c r="J172" s="61">
        <v>2</v>
      </c>
      <c r="K172" s="61">
        <v>1</v>
      </c>
      <c r="L172" s="61">
        <v>8</v>
      </c>
      <c r="M172" s="61">
        <v>25</v>
      </c>
      <c r="N172" s="61">
        <v>3</v>
      </c>
      <c r="O172" s="61">
        <v>0</v>
      </c>
      <c r="P172" s="61">
        <v>1</v>
      </c>
      <c r="Q172" s="61">
        <v>4</v>
      </c>
      <c r="R172" s="61">
        <v>2</v>
      </c>
      <c r="S172" s="61">
        <v>1</v>
      </c>
      <c r="T172" s="61">
        <v>1</v>
      </c>
      <c r="U172" s="61">
        <v>4</v>
      </c>
      <c r="V172" s="61">
        <v>1</v>
      </c>
      <c r="W172" s="61">
        <v>4</v>
      </c>
      <c r="X172" s="61">
        <v>8</v>
      </c>
      <c r="Y172" s="61">
        <v>25</v>
      </c>
      <c r="Z172" s="61">
        <v>0</v>
      </c>
      <c r="AA172" s="61">
        <v>9</v>
      </c>
      <c r="AB172" s="61">
        <v>0</v>
      </c>
      <c r="AC172" s="61">
        <v>9</v>
      </c>
      <c r="AD172" s="61">
        <v>7</v>
      </c>
      <c r="AE172" s="61">
        <v>16</v>
      </c>
      <c r="AF172" s="61">
        <v>5</v>
      </c>
      <c r="AG172" s="61">
        <v>4</v>
      </c>
      <c r="AH172" s="61">
        <v>10</v>
      </c>
      <c r="AI172" s="61">
        <v>49</v>
      </c>
      <c r="AJ172" s="61">
        <v>5</v>
      </c>
      <c r="AK172" s="61">
        <v>4</v>
      </c>
      <c r="AL172" s="61">
        <v>7</v>
      </c>
      <c r="AM172" s="61">
        <v>16</v>
      </c>
      <c r="AN172" s="61">
        <v>4</v>
      </c>
      <c r="AO172" s="61">
        <v>1</v>
      </c>
      <c r="AP172" s="61">
        <v>3</v>
      </c>
      <c r="AQ172" s="61">
        <v>0</v>
      </c>
      <c r="AR172" s="61">
        <v>4</v>
      </c>
      <c r="AS172" s="61">
        <v>1</v>
      </c>
      <c r="AT172" s="61">
        <v>1</v>
      </c>
      <c r="AU172" s="61">
        <v>4</v>
      </c>
      <c r="AV172" s="61">
        <v>4</v>
      </c>
      <c r="AW172" s="61">
        <v>1</v>
      </c>
      <c r="AX172" s="61">
        <v>10</v>
      </c>
      <c r="AY172" s="61">
        <v>49</v>
      </c>
      <c r="AZ172" s="61">
        <v>5</v>
      </c>
      <c r="BA172" s="61">
        <v>4</v>
      </c>
      <c r="BB172" s="61">
        <v>6</v>
      </c>
      <c r="BC172" s="61">
        <v>9</v>
      </c>
      <c r="BD172" s="61">
        <v>0</v>
      </c>
      <c r="BE172" s="61">
        <v>9</v>
      </c>
      <c r="BF172" s="61">
        <v>8</v>
      </c>
      <c r="BG172" s="61">
        <v>25</v>
      </c>
      <c r="BH172" s="61">
        <v>1</v>
      </c>
      <c r="BI172" s="61">
        <v>4</v>
      </c>
      <c r="BJ172" s="61">
        <v>9</v>
      </c>
      <c r="BK172" s="61">
        <v>36</v>
      </c>
      <c r="BL172" s="30">
        <v>0</v>
      </c>
      <c r="BM172" s="20">
        <v>9</v>
      </c>
      <c r="BN172" s="26">
        <v>3.96875</v>
      </c>
      <c r="BO172" s="124">
        <v>1</v>
      </c>
      <c r="BP172" s="16">
        <v>46.531887755121524</v>
      </c>
      <c r="BQ172">
        <v>14.288399999999996</v>
      </c>
      <c r="BR172">
        <v>0.2966358418336224</v>
      </c>
      <c r="BS172" s="26">
        <f t="shared" si="6"/>
        <v>195.76946425774918</v>
      </c>
      <c r="BV172" s="26">
        <v>8</v>
      </c>
      <c r="BW172" s="26">
        <v>21.777777777808893</v>
      </c>
      <c r="BX172">
        <v>1.2544000000000002</v>
      </c>
      <c r="BY172" s="68">
        <v>56.363693755742851</v>
      </c>
    </row>
    <row r="173" spans="1:77">
      <c r="A173" s="26">
        <v>1.3043478260900001</v>
      </c>
      <c r="B173" s="26">
        <v>5.981214555750709</v>
      </c>
      <c r="C173" s="26">
        <v>2.4456521739100001</v>
      </c>
      <c r="D173" s="61">
        <v>8</v>
      </c>
      <c r="E173" s="44">
        <v>18.0625</v>
      </c>
      <c r="F173" s="61">
        <v>8</v>
      </c>
      <c r="G173" s="61">
        <v>18.0625</v>
      </c>
      <c r="H173" s="61">
        <v>2</v>
      </c>
      <c r="I173" s="61">
        <v>3.0625</v>
      </c>
      <c r="J173" s="61">
        <v>7</v>
      </c>
      <c r="K173" s="61">
        <v>10.5625</v>
      </c>
      <c r="L173" s="61">
        <v>3</v>
      </c>
      <c r="M173" s="61">
        <v>0.5625</v>
      </c>
      <c r="N173" s="61">
        <v>1</v>
      </c>
      <c r="O173" s="61">
        <v>7.5625</v>
      </c>
      <c r="P173" s="61">
        <v>7</v>
      </c>
      <c r="Q173" s="61">
        <v>10.5625</v>
      </c>
      <c r="R173" s="61">
        <v>5</v>
      </c>
      <c r="S173" s="61">
        <v>1.5625</v>
      </c>
      <c r="T173" s="61">
        <v>3</v>
      </c>
      <c r="U173" s="61">
        <v>0.5625</v>
      </c>
      <c r="V173" s="61">
        <v>4</v>
      </c>
      <c r="W173" s="61">
        <v>6.25E-2</v>
      </c>
      <c r="X173" s="61">
        <v>5</v>
      </c>
      <c r="Y173" s="61">
        <v>1.5625</v>
      </c>
      <c r="Z173" s="61">
        <v>2</v>
      </c>
      <c r="AA173" s="61">
        <v>3.0625</v>
      </c>
      <c r="AB173" s="61">
        <v>6</v>
      </c>
      <c r="AC173" s="61">
        <v>5.0625</v>
      </c>
      <c r="AD173" s="61">
        <v>8</v>
      </c>
      <c r="AE173" s="61">
        <v>18.0625</v>
      </c>
      <c r="AF173" s="61">
        <v>2</v>
      </c>
      <c r="AG173" s="61">
        <v>3.0625</v>
      </c>
      <c r="AH173" s="61">
        <v>2</v>
      </c>
      <c r="AI173" s="61">
        <v>3.0625</v>
      </c>
      <c r="AJ173" s="61">
        <v>3</v>
      </c>
      <c r="AK173" s="61">
        <v>0.5625</v>
      </c>
      <c r="AL173" s="61">
        <v>0</v>
      </c>
      <c r="AM173" s="61">
        <v>14.0625</v>
      </c>
      <c r="AN173" s="61">
        <v>6</v>
      </c>
      <c r="AO173" s="61">
        <v>5.0625</v>
      </c>
      <c r="AP173" s="61">
        <v>7</v>
      </c>
      <c r="AQ173" s="61">
        <v>10.5625</v>
      </c>
      <c r="AR173" s="61">
        <v>3</v>
      </c>
      <c r="AS173" s="61">
        <v>0.5625</v>
      </c>
      <c r="AT173" s="61">
        <v>5</v>
      </c>
      <c r="AU173" s="61">
        <v>1.5625</v>
      </c>
      <c r="AV173" s="61">
        <v>3</v>
      </c>
      <c r="AW173" s="61">
        <v>0.5625</v>
      </c>
      <c r="AX173" s="61">
        <v>3</v>
      </c>
      <c r="AY173" s="61">
        <v>0.5625</v>
      </c>
      <c r="AZ173" s="61">
        <v>0</v>
      </c>
      <c r="BA173" s="61">
        <v>14.0625</v>
      </c>
      <c r="BB173" s="61">
        <v>8</v>
      </c>
      <c r="BC173" s="61">
        <v>18.0625</v>
      </c>
      <c r="BD173" s="61">
        <v>0</v>
      </c>
      <c r="BE173" s="61">
        <v>14.0625</v>
      </c>
      <c r="BF173" s="61">
        <v>0</v>
      </c>
      <c r="BG173" s="61">
        <v>14.0625</v>
      </c>
      <c r="BH173" s="61">
        <v>2</v>
      </c>
      <c r="BI173" s="61">
        <v>3.0625</v>
      </c>
      <c r="BJ173" s="61">
        <v>7</v>
      </c>
      <c r="BK173" s="61">
        <v>10.5625</v>
      </c>
      <c r="BL173" s="30">
        <v>4</v>
      </c>
      <c r="BM173" s="20">
        <v>6.25E-2</v>
      </c>
      <c r="BN173" s="26">
        <v>3.9375</v>
      </c>
      <c r="BO173" s="124">
        <v>1</v>
      </c>
      <c r="BP173" s="16">
        <v>48.24208412094071</v>
      </c>
      <c r="BQ173">
        <v>37.332100000000004</v>
      </c>
      <c r="BR173">
        <v>59.338134765625</v>
      </c>
      <c r="BS173" s="26">
        <f t="shared" si="6"/>
        <v>484.26556610589597</v>
      </c>
      <c r="BV173" s="26">
        <v>8.25</v>
      </c>
      <c r="BW173" s="26">
        <v>49</v>
      </c>
      <c r="BX173">
        <v>1.8769000000000002</v>
      </c>
      <c r="BY173" s="68">
        <v>59.260003794907192</v>
      </c>
    </row>
    <row r="174" spans="1:77">
      <c r="A174" s="26">
        <v>3.75</v>
      </c>
      <c r="B174" s="26">
        <v>2.25</v>
      </c>
      <c r="C174" s="26">
        <v>1.5</v>
      </c>
      <c r="D174" s="61">
        <v>3</v>
      </c>
      <c r="E174" s="44">
        <v>0.5625</v>
      </c>
      <c r="F174" s="61">
        <v>6</v>
      </c>
      <c r="G174" s="61">
        <v>14.0625</v>
      </c>
      <c r="H174" s="61">
        <v>6</v>
      </c>
      <c r="I174" s="61">
        <v>14.0625</v>
      </c>
      <c r="J174" s="61">
        <v>5</v>
      </c>
      <c r="K174" s="61">
        <v>7.5625</v>
      </c>
      <c r="L174" s="61">
        <v>3</v>
      </c>
      <c r="M174" s="61">
        <v>0.5625</v>
      </c>
      <c r="N174" s="61">
        <v>3</v>
      </c>
      <c r="O174" s="61">
        <v>0.5625</v>
      </c>
      <c r="P174" s="61">
        <v>1</v>
      </c>
      <c r="Q174" s="61">
        <v>1.5625</v>
      </c>
      <c r="R174" s="61">
        <v>1</v>
      </c>
      <c r="S174" s="61">
        <v>1.5625</v>
      </c>
      <c r="T174" s="61">
        <v>9</v>
      </c>
      <c r="U174" s="61">
        <v>45.5625</v>
      </c>
      <c r="V174" s="61">
        <v>0</v>
      </c>
      <c r="W174" s="61">
        <v>5.0625</v>
      </c>
      <c r="X174" s="61">
        <v>2</v>
      </c>
      <c r="Y174" s="61">
        <v>6.25E-2</v>
      </c>
      <c r="Z174" s="61">
        <v>0</v>
      </c>
      <c r="AA174" s="61">
        <v>5.0625</v>
      </c>
      <c r="AB174" s="61">
        <v>8</v>
      </c>
      <c r="AC174" s="61">
        <v>33.0625</v>
      </c>
      <c r="AD174" s="61">
        <v>6</v>
      </c>
      <c r="AE174" s="61">
        <v>14.0625</v>
      </c>
      <c r="AF174" s="61">
        <v>6</v>
      </c>
      <c r="AG174" s="61">
        <v>14.0625</v>
      </c>
      <c r="AH174" s="61">
        <v>3</v>
      </c>
      <c r="AI174" s="61">
        <v>0.5625</v>
      </c>
      <c r="AJ174" s="61">
        <v>2</v>
      </c>
      <c r="AK174" s="61">
        <v>6.25E-2</v>
      </c>
      <c r="AL174" s="61">
        <v>3</v>
      </c>
      <c r="AM174" s="61">
        <v>0.5625</v>
      </c>
      <c r="AN174" s="61">
        <v>7</v>
      </c>
      <c r="AO174" s="61">
        <v>22.5625</v>
      </c>
      <c r="AP174" s="61">
        <v>8</v>
      </c>
      <c r="AQ174" s="61">
        <v>33.0625</v>
      </c>
      <c r="AR174" s="61">
        <v>0</v>
      </c>
      <c r="AS174" s="61">
        <v>5.0625</v>
      </c>
      <c r="AT174" s="61">
        <v>6</v>
      </c>
      <c r="AU174" s="61">
        <v>14.0625</v>
      </c>
      <c r="AV174" s="61">
        <v>4</v>
      </c>
      <c r="AW174" s="61">
        <v>3.0625</v>
      </c>
      <c r="AX174" s="61">
        <v>3</v>
      </c>
      <c r="AY174" s="61">
        <v>0.5625</v>
      </c>
      <c r="AZ174" s="61">
        <v>0</v>
      </c>
      <c r="BA174" s="61">
        <v>5.0625</v>
      </c>
      <c r="BB174" s="61">
        <v>6</v>
      </c>
      <c r="BC174" s="61">
        <v>14.0625</v>
      </c>
      <c r="BD174" s="61">
        <v>4</v>
      </c>
      <c r="BE174" s="61">
        <v>3.0625</v>
      </c>
      <c r="BF174" s="61">
        <v>1</v>
      </c>
      <c r="BG174" s="61">
        <v>1.5625</v>
      </c>
      <c r="BH174" s="61">
        <v>4</v>
      </c>
      <c r="BI174" s="61">
        <v>3.0625</v>
      </c>
      <c r="BJ174" s="61">
        <v>5</v>
      </c>
      <c r="BK174" s="61">
        <v>7.5625</v>
      </c>
      <c r="BL174" s="30">
        <v>7</v>
      </c>
      <c r="BM174" s="20">
        <v>22.5625</v>
      </c>
      <c r="BN174" s="26">
        <v>3.9375</v>
      </c>
      <c r="BO174" s="124">
        <v>1</v>
      </c>
      <c r="BP174" s="16">
        <v>49.702500000000001</v>
      </c>
      <c r="BQ174">
        <v>1.8769000000000002</v>
      </c>
      <c r="BR174">
        <v>59.260003794907192</v>
      </c>
      <c r="BS174" s="26">
        <f t="shared" si="6"/>
        <v>3292.8206011370921</v>
      </c>
      <c r="BV174" s="26">
        <v>8.25</v>
      </c>
      <c r="BW174" s="26">
        <v>6.1542159763351778</v>
      </c>
      <c r="BX174">
        <v>37.332100000000004</v>
      </c>
      <c r="BY174" s="68">
        <v>59.338134765625</v>
      </c>
    </row>
    <row r="175" spans="1:77">
      <c r="A175" s="26">
        <v>0</v>
      </c>
      <c r="B175" s="26">
        <v>5.0625</v>
      </c>
      <c r="C175" s="26">
        <v>2.25</v>
      </c>
      <c r="D175" s="61">
        <v>3</v>
      </c>
      <c r="E175" s="44">
        <v>0.5625</v>
      </c>
      <c r="F175" s="61">
        <v>2</v>
      </c>
      <c r="G175" s="61">
        <v>6.25E-2</v>
      </c>
      <c r="H175" s="61">
        <v>2</v>
      </c>
      <c r="I175" s="61">
        <v>6.25E-2</v>
      </c>
      <c r="J175" s="61">
        <v>2</v>
      </c>
      <c r="K175" s="61">
        <v>6.25E-2</v>
      </c>
      <c r="L175" s="61">
        <v>5</v>
      </c>
      <c r="M175" s="61">
        <v>7.5625</v>
      </c>
      <c r="N175" s="61">
        <v>3</v>
      </c>
      <c r="O175" s="61">
        <v>0.5625</v>
      </c>
      <c r="P175" s="61">
        <v>8</v>
      </c>
      <c r="Q175" s="61">
        <v>33.0625</v>
      </c>
      <c r="R175" s="61">
        <v>8</v>
      </c>
      <c r="S175" s="61">
        <v>33.0625</v>
      </c>
      <c r="T175" s="61">
        <v>2</v>
      </c>
      <c r="U175" s="61">
        <v>6.25E-2</v>
      </c>
      <c r="V175" s="61">
        <v>0</v>
      </c>
      <c r="W175" s="61">
        <v>5.0625</v>
      </c>
      <c r="X175" s="61">
        <v>2</v>
      </c>
      <c r="Y175" s="61">
        <v>6.25E-2</v>
      </c>
      <c r="Z175" s="61">
        <v>6</v>
      </c>
      <c r="AA175" s="61">
        <v>14.0625</v>
      </c>
      <c r="AB175" s="61">
        <v>4</v>
      </c>
      <c r="AC175" s="61">
        <v>3.0625</v>
      </c>
      <c r="AD175" s="61">
        <v>5</v>
      </c>
      <c r="AE175" s="61">
        <v>7.5625</v>
      </c>
      <c r="AF175" s="61">
        <v>4</v>
      </c>
      <c r="AG175" s="61">
        <v>3.0625</v>
      </c>
      <c r="AH175" s="61">
        <v>0</v>
      </c>
      <c r="AI175" s="61">
        <v>5.0625</v>
      </c>
      <c r="AJ175" s="61">
        <v>0</v>
      </c>
      <c r="AK175" s="61">
        <v>5.0625</v>
      </c>
      <c r="AL175" s="61">
        <v>6</v>
      </c>
      <c r="AM175" s="61">
        <v>14.0625</v>
      </c>
      <c r="AN175" s="61">
        <v>6</v>
      </c>
      <c r="AO175" s="61">
        <v>14.0625</v>
      </c>
      <c r="AP175" s="61">
        <v>5</v>
      </c>
      <c r="AQ175" s="61">
        <v>7.5625</v>
      </c>
      <c r="AR175" s="61">
        <v>9</v>
      </c>
      <c r="AS175" s="61">
        <v>45.5625</v>
      </c>
      <c r="AT175" s="61">
        <v>2</v>
      </c>
      <c r="AU175" s="61">
        <v>6.25E-2</v>
      </c>
      <c r="AV175" s="61">
        <v>3</v>
      </c>
      <c r="AW175" s="61">
        <v>0.5625</v>
      </c>
      <c r="AX175" s="61">
        <v>2</v>
      </c>
      <c r="AY175" s="61">
        <v>6.25E-2</v>
      </c>
      <c r="AZ175" s="61">
        <v>8</v>
      </c>
      <c r="BA175" s="61">
        <v>33.0625</v>
      </c>
      <c r="BB175" s="61">
        <v>3</v>
      </c>
      <c r="BC175" s="61">
        <v>0.5625</v>
      </c>
      <c r="BD175" s="61">
        <v>2</v>
      </c>
      <c r="BE175" s="61">
        <v>6.25E-2</v>
      </c>
      <c r="BF175" s="61">
        <v>8</v>
      </c>
      <c r="BG175" s="61">
        <v>33.0625</v>
      </c>
      <c r="BH175" s="61">
        <v>0</v>
      </c>
      <c r="BI175" s="61">
        <v>5.0625</v>
      </c>
      <c r="BJ175" s="61">
        <v>9</v>
      </c>
      <c r="BK175" s="61">
        <v>45.5625</v>
      </c>
      <c r="BL175" s="30">
        <v>5</v>
      </c>
      <c r="BM175" s="20">
        <v>7.5625</v>
      </c>
      <c r="BN175" s="26">
        <v>3.875</v>
      </c>
      <c r="BO175" s="124">
        <v>1</v>
      </c>
      <c r="BP175" s="16">
        <v>60.0625</v>
      </c>
      <c r="BQ175">
        <v>1.5625</v>
      </c>
      <c r="BR175">
        <v>52.95512235208141</v>
      </c>
      <c r="BS175" s="26">
        <f t="shared" si="6"/>
        <v>2641.2016322236577</v>
      </c>
      <c r="BV175" s="26">
        <v>8.75</v>
      </c>
      <c r="BW175" s="26">
        <v>33.0625</v>
      </c>
      <c r="BX175">
        <v>20.025624999999998</v>
      </c>
      <c r="BY175" s="68">
        <v>61.088825323027592</v>
      </c>
    </row>
    <row r="176" spans="1:77" ht="15.75" thickBot="1">
      <c r="A176" s="25">
        <v>1.875</v>
      </c>
      <c r="B176" s="57">
        <v>0.140625</v>
      </c>
      <c r="C176" s="25">
        <v>0.375</v>
      </c>
      <c r="D176" s="25">
        <v>7</v>
      </c>
      <c r="E176" s="25">
        <v>22.5625</v>
      </c>
      <c r="F176" s="25">
        <v>7</v>
      </c>
      <c r="G176" s="25">
        <v>22.5625</v>
      </c>
      <c r="H176" s="25">
        <v>0</v>
      </c>
      <c r="I176" s="25">
        <v>5.0625</v>
      </c>
      <c r="J176" s="25">
        <v>3</v>
      </c>
      <c r="K176" s="25">
        <v>0.5625</v>
      </c>
      <c r="L176" s="25">
        <v>7</v>
      </c>
      <c r="M176" s="25">
        <v>22.5625</v>
      </c>
      <c r="N176" s="25">
        <v>9</v>
      </c>
      <c r="O176" s="25">
        <v>45.5625</v>
      </c>
      <c r="P176" s="25">
        <v>3</v>
      </c>
      <c r="Q176" s="25">
        <v>0.5625</v>
      </c>
      <c r="R176" s="25">
        <v>4</v>
      </c>
      <c r="S176" s="25">
        <v>3.0625</v>
      </c>
      <c r="T176" s="25">
        <v>6</v>
      </c>
      <c r="U176" s="25">
        <v>14.0625</v>
      </c>
      <c r="V176" s="25">
        <v>1</v>
      </c>
      <c r="W176" s="25">
        <v>1.5625</v>
      </c>
      <c r="X176" s="25">
        <v>1</v>
      </c>
      <c r="Y176" s="25">
        <v>1.5625</v>
      </c>
      <c r="Z176" s="25">
        <v>2</v>
      </c>
      <c r="AA176" s="25">
        <v>6.25E-2</v>
      </c>
      <c r="AB176" s="25">
        <v>1</v>
      </c>
      <c r="AC176" s="25">
        <v>1.5625</v>
      </c>
      <c r="AD176" s="25">
        <v>4</v>
      </c>
      <c r="AE176" s="25">
        <v>3.0625</v>
      </c>
      <c r="AF176" s="25">
        <v>3</v>
      </c>
      <c r="AG176" s="25">
        <v>0.5625</v>
      </c>
      <c r="AH176" s="25">
        <v>6</v>
      </c>
      <c r="AI176" s="25">
        <v>14.0625</v>
      </c>
      <c r="AJ176" s="25">
        <v>0</v>
      </c>
      <c r="AK176" s="25">
        <v>5.0625</v>
      </c>
      <c r="AL176" s="25">
        <v>2</v>
      </c>
      <c r="AM176" s="25">
        <v>6.25E-2</v>
      </c>
      <c r="AN176" s="25">
        <v>8</v>
      </c>
      <c r="AO176" s="25">
        <v>33.0625</v>
      </c>
      <c r="AP176" s="25">
        <v>3</v>
      </c>
      <c r="AQ176" s="25">
        <v>0.5625</v>
      </c>
      <c r="AR176" s="25">
        <v>7</v>
      </c>
      <c r="AS176" s="25">
        <v>22.5625</v>
      </c>
      <c r="AT176" s="25">
        <v>4</v>
      </c>
      <c r="AU176" s="25">
        <v>3.0625</v>
      </c>
      <c r="AV176" s="25">
        <v>3</v>
      </c>
      <c r="AW176" s="25">
        <v>0.5625</v>
      </c>
      <c r="AX176" s="25">
        <v>6</v>
      </c>
      <c r="AY176" s="25">
        <v>14.0625</v>
      </c>
      <c r="AZ176" s="25">
        <v>9</v>
      </c>
      <c r="BA176" s="25">
        <v>45.5625</v>
      </c>
      <c r="BB176" s="25">
        <v>1</v>
      </c>
      <c r="BC176" s="25">
        <v>1.5625</v>
      </c>
      <c r="BD176" s="25">
        <v>5</v>
      </c>
      <c r="BE176" s="25">
        <v>7.5625</v>
      </c>
      <c r="BF176" s="25">
        <v>2</v>
      </c>
      <c r="BG176" s="25">
        <v>6.25E-2</v>
      </c>
      <c r="BH176" s="25">
        <v>1</v>
      </c>
      <c r="BI176" s="25">
        <v>1.5625</v>
      </c>
      <c r="BJ176" s="25">
        <v>2</v>
      </c>
      <c r="BK176" s="25">
        <v>6.25E-2</v>
      </c>
      <c r="BL176" s="30">
        <v>5</v>
      </c>
      <c r="BM176" s="20">
        <v>7.5625</v>
      </c>
      <c r="BN176" s="26">
        <v>3.84375</v>
      </c>
      <c r="BO176" s="124">
        <v>1</v>
      </c>
      <c r="BP176" s="23"/>
      <c r="BQ176">
        <v>17.592373084291257</v>
      </c>
      <c r="BR176">
        <v>11.398860706210233</v>
      </c>
      <c r="BS176" s="57">
        <f>AVERAGE(BS71:BS175)</f>
        <v>800.32177547454376</v>
      </c>
      <c r="BW176" s="57"/>
      <c r="BY176" s="25"/>
    </row>
    <row r="177" spans="1:77">
      <c r="A177"/>
      <c r="B177"/>
      <c r="BL177"/>
      <c r="BM177"/>
      <c r="BN177"/>
      <c r="BS177"/>
      <c r="BV177"/>
      <c r="BW177"/>
    </row>
    <row r="178" spans="1:77">
      <c r="A178"/>
      <c r="B178"/>
      <c r="BL178"/>
      <c r="BM178"/>
      <c r="BN178"/>
      <c r="BS178"/>
      <c r="BV178"/>
      <c r="BW178"/>
    </row>
    <row r="179" spans="1:77">
      <c r="A179"/>
      <c r="B179"/>
      <c r="BL179"/>
      <c r="BM179"/>
      <c r="BN179"/>
      <c r="BS179"/>
      <c r="BV179"/>
      <c r="BW179"/>
    </row>
    <row r="180" spans="1:77">
      <c r="BY180" s="25">
        <v>2.25</v>
      </c>
    </row>
    <row r="181" spans="1:77">
      <c r="A181"/>
      <c r="B181"/>
      <c r="BL181"/>
      <c r="BM181"/>
      <c r="BN181"/>
      <c r="BS181"/>
      <c r="BV181"/>
      <c r="BW181"/>
      <c r="BY181" t="s">
        <v>522</v>
      </c>
    </row>
    <row r="182" spans="1:77">
      <c r="A182"/>
      <c r="B182"/>
      <c r="BL182"/>
      <c r="BM182"/>
      <c r="BN182"/>
      <c r="BS182"/>
      <c r="BV182"/>
      <c r="BW182"/>
      <c r="BY182">
        <v>0</v>
      </c>
    </row>
    <row r="183" spans="1:77">
      <c r="A183"/>
      <c r="B183"/>
      <c r="BL183"/>
      <c r="BM183"/>
      <c r="BN183"/>
      <c r="BS183"/>
      <c r="BV183"/>
      <c r="BW183"/>
      <c r="BY183" t="s">
        <v>529</v>
      </c>
    </row>
    <row r="184" spans="1:77">
      <c r="A184"/>
      <c r="B184"/>
      <c r="BL184"/>
      <c r="BM184"/>
      <c r="BN184"/>
      <c r="BS184"/>
      <c r="BV184"/>
      <c r="BW184"/>
      <c r="BY184" t="s">
        <v>525</v>
      </c>
    </row>
    <row r="185" spans="1:77">
      <c r="A185"/>
      <c r="B185"/>
      <c r="BL185"/>
      <c r="BM185"/>
      <c r="BN185"/>
      <c r="BS185"/>
      <c r="BV185"/>
      <c r="BW185"/>
      <c r="BY185" t="s">
        <v>530</v>
      </c>
    </row>
    <row r="186" spans="1:77">
      <c r="A186"/>
      <c r="B186"/>
      <c r="BL186"/>
      <c r="BM186"/>
      <c r="BN186"/>
      <c r="BS186"/>
      <c r="BV186"/>
      <c r="BW186"/>
      <c r="BY186" t="s">
        <v>532</v>
      </c>
    </row>
    <row r="187" spans="1:77">
      <c r="A187"/>
      <c r="B187"/>
      <c r="BL187"/>
      <c r="BM187"/>
      <c r="BN187"/>
      <c r="BS187"/>
      <c r="BV187"/>
      <c r="BW187"/>
    </row>
    <row r="188" spans="1:77">
      <c r="A188"/>
      <c r="B188"/>
      <c r="BL188"/>
      <c r="BM188"/>
      <c r="BN188"/>
      <c r="BS188"/>
      <c r="BV188"/>
      <c r="BW188"/>
    </row>
    <row r="189" spans="1:77">
      <c r="A189"/>
      <c r="B189"/>
      <c r="BL189"/>
      <c r="BM189"/>
      <c r="BN189"/>
      <c r="BS189"/>
      <c r="BV189"/>
      <c r="BW189"/>
    </row>
    <row r="190" spans="1:77">
      <c r="A190"/>
      <c r="B190"/>
      <c r="BL190"/>
      <c r="BM190"/>
      <c r="BN190"/>
      <c r="BS190"/>
      <c r="BV190"/>
      <c r="BW190"/>
    </row>
    <row r="191" spans="1:77">
      <c r="A191"/>
      <c r="B191"/>
      <c r="BL191"/>
      <c r="BM191"/>
      <c r="BN191"/>
      <c r="BS191"/>
      <c r="BV191"/>
      <c r="BW191"/>
    </row>
    <row r="192" spans="1:77">
      <c r="A192"/>
      <c r="B192"/>
      <c r="BL192"/>
      <c r="BM192"/>
      <c r="BN192"/>
      <c r="BS192"/>
      <c r="BV192"/>
      <c r="BW192"/>
    </row>
    <row r="193" spans="1:75">
      <c r="A193"/>
      <c r="B193"/>
      <c r="BL193"/>
      <c r="BM193"/>
      <c r="BN193"/>
      <c r="BS193"/>
      <c r="BV193"/>
      <c r="BW193"/>
    </row>
    <row r="194" spans="1:75">
      <c r="A194"/>
      <c r="B194"/>
      <c r="BL194"/>
      <c r="BM194"/>
      <c r="BN194"/>
      <c r="BS194"/>
      <c r="BV194"/>
      <c r="BW194"/>
    </row>
  </sheetData>
  <sortState ref="BQ2:EE71">
    <sortCondition ref="BQ1"/>
  </sortState>
  <conditionalFormatting sqref="BO35:BO36 BO40 BO73 BO113 BO117:BO150 BO152:BO165 A2:BN176 BP2:BP176 BS2:BS176 BV2:BW176 BY2:BY176">
    <cfRule type="cellIs" dxfId="74" priority="30" operator="lessThan">
      <formula>4</formula>
    </cfRule>
  </conditionalFormatting>
  <conditionalFormatting sqref="BO35:BO36 BO40 BO73 BO113 BO117:BO150 BO152:BO165 A2:BN176 BP2:BP176 BS2:BS176 BV2:BW176 BY2:BY176">
    <cfRule type="cellIs" dxfId="73" priority="29" operator="greaterThan">
      <formula>7</formula>
    </cfRule>
  </conditionalFormatting>
  <conditionalFormatting sqref="BO35:BO36 BO40 BO73 BO113 BO117:BO150 BO152:BO165 A2:BN176 BP2:BP176 BS2:BS176 BV2:BW176 BY2:BY176">
    <cfRule type="cellIs" dxfId="72" priority="28" operator="between">
      <formula>4</formula>
      <formula>7</formula>
    </cfRule>
  </conditionalFormatting>
  <conditionalFormatting sqref="BQ2:BQ176 BR1:BR1048576 BX2:BX176">
    <cfRule type="cellIs" dxfId="71" priority="13" operator="between">
      <formula>4</formula>
      <formula>7</formula>
    </cfRule>
    <cfRule type="cellIs" dxfId="70" priority="14" operator="lessThan">
      <formula>4</formula>
    </cfRule>
    <cfRule type="cellIs" dxfId="69" priority="15" operator="greaterThan">
      <formula>7</formula>
    </cfRule>
  </conditionalFormatting>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CA113"/>
  <sheetViews>
    <sheetView workbookViewId="0">
      <selection activeCell="BH11" sqref="BH11"/>
    </sheetView>
  </sheetViews>
  <sheetFormatPr baseColWidth="10" defaultRowHeight="15"/>
  <cols>
    <col min="1" max="1" width="14.42578125" style="38" customWidth="1"/>
    <col min="2" max="2" width="11.42578125" style="38" customWidth="1"/>
    <col min="3" max="4" width="11.42578125" customWidth="1"/>
    <col min="5" max="5" width="4.42578125" customWidth="1"/>
    <col min="6" max="6" width="8.42578125" customWidth="1"/>
    <col min="7" max="7" width="6" customWidth="1"/>
    <col min="8" max="8" width="12.140625" style="41" customWidth="1"/>
    <col min="9" max="9" width="9.140625" style="41" customWidth="1"/>
    <col min="10" max="67" width="9.140625" customWidth="1"/>
    <col min="68" max="68" width="15.7109375" style="38" customWidth="1"/>
    <col min="69" max="69" width="9.140625" customWidth="1"/>
    <col min="70" max="71" width="9.140625"/>
    <col min="76" max="76" width="23.7109375" customWidth="1"/>
  </cols>
  <sheetData>
    <row r="1" spans="1:79" ht="60">
      <c r="A1" s="54" t="s">
        <v>414</v>
      </c>
      <c r="B1" s="54" t="s">
        <v>416</v>
      </c>
      <c r="C1" s="54" t="s">
        <v>417</v>
      </c>
      <c r="D1" s="48" t="s">
        <v>419</v>
      </c>
      <c r="E1" s="48" t="s">
        <v>442</v>
      </c>
      <c r="F1" s="48" t="s">
        <v>443</v>
      </c>
      <c r="G1" s="48" t="s">
        <v>428</v>
      </c>
      <c r="H1" s="48" t="s">
        <v>444</v>
      </c>
      <c r="I1" s="48" t="s">
        <v>445</v>
      </c>
      <c r="J1" s="48" t="s">
        <v>446</v>
      </c>
      <c r="K1" s="48" t="s">
        <v>447</v>
      </c>
      <c r="L1" s="48" t="s">
        <v>448</v>
      </c>
      <c r="M1" s="48" t="s">
        <v>449</v>
      </c>
      <c r="N1" s="48" t="s">
        <v>450</v>
      </c>
      <c r="O1" s="48" t="s">
        <v>451</v>
      </c>
      <c r="P1" s="48" t="s">
        <v>452</v>
      </c>
      <c r="Q1" s="48" t="s">
        <v>453</v>
      </c>
      <c r="R1" s="48" t="s">
        <v>454</v>
      </c>
      <c r="S1" s="48" t="s">
        <v>455</v>
      </c>
      <c r="T1" s="48" t="s">
        <v>456</v>
      </c>
      <c r="U1" s="48" t="s">
        <v>457</v>
      </c>
      <c r="V1" s="48" t="s">
        <v>458</v>
      </c>
      <c r="W1" s="48" t="s">
        <v>459</v>
      </c>
      <c r="X1" s="48" t="s">
        <v>460</v>
      </c>
      <c r="Y1" s="48" t="s">
        <v>461</v>
      </c>
      <c r="Z1" s="48" t="s">
        <v>462</v>
      </c>
      <c r="AA1" s="48" t="s">
        <v>463</v>
      </c>
      <c r="AB1" s="48" t="s">
        <v>464</v>
      </c>
      <c r="AC1" s="48" t="s">
        <v>465</v>
      </c>
      <c r="AD1" s="48" t="s">
        <v>466</v>
      </c>
      <c r="AE1" s="48" t="s">
        <v>467</v>
      </c>
      <c r="AF1" s="48" t="s">
        <v>468</v>
      </c>
      <c r="AG1" s="48" t="s">
        <v>469</v>
      </c>
      <c r="AH1" s="48" t="s">
        <v>470</v>
      </c>
      <c r="AI1" s="48" t="s">
        <v>471</v>
      </c>
      <c r="AJ1" s="48" t="s">
        <v>472</v>
      </c>
      <c r="AK1" s="48" t="s">
        <v>473</v>
      </c>
      <c r="AL1" s="48" t="s">
        <v>474</v>
      </c>
      <c r="AM1" s="48" t="s">
        <v>475</v>
      </c>
      <c r="AN1" s="48" t="s">
        <v>476</v>
      </c>
      <c r="AO1" s="48" t="s">
        <v>477</v>
      </c>
      <c r="AP1" s="48" t="s">
        <v>478</v>
      </c>
      <c r="AQ1" s="48" t="s">
        <v>479</v>
      </c>
      <c r="AR1" s="48" t="s">
        <v>480</v>
      </c>
      <c r="AS1" s="48" t="s">
        <v>481</v>
      </c>
      <c r="AT1" s="48" t="s">
        <v>482</v>
      </c>
      <c r="AU1" s="48" t="s">
        <v>483</v>
      </c>
      <c r="AV1" s="48" t="s">
        <v>484</v>
      </c>
      <c r="AW1" s="48" t="s">
        <v>485</v>
      </c>
      <c r="AX1" s="48" t="s">
        <v>486</v>
      </c>
      <c r="AY1" s="48" t="s">
        <v>487</v>
      </c>
      <c r="AZ1" s="48" t="s">
        <v>488</v>
      </c>
      <c r="BA1" s="48" t="s">
        <v>489</v>
      </c>
      <c r="BB1" s="48" t="s">
        <v>490</v>
      </c>
      <c r="BC1" s="48" t="s">
        <v>491</v>
      </c>
      <c r="BD1" s="48" t="s">
        <v>492</v>
      </c>
      <c r="BE1" s="48" t="s">
        <v>493</v>
      </c>
      <c r="BF1" s="48" t="s">
        <v>494</v>
      </c>
      <c r="BG1" s="48" t="s">
        <v>495</v>
      </c>
      <c r="BH1" s="48" t="s">
        <v>496</v>
      </c>
      <c r="BI1" s="48" t="s">
        <v>497</v>
      </c>
      <c r="BJ1" s="48" t="s">
        <v>498</v>
      </c>
      <c r="BK1" s="48" t="s">
        <v>499</v>
      </c>
      <c r="BL1" s="48" t="s">
        <v>500</v>
      </c>
      <c r="BM1" s="48" t="s">
        <v>418</v>
      </c>
      <c r="BN1" s="55" t="s">
        <v>417</v>
      </c>
      <c r="BO1" s="55" t="s">
        <v>587</v>
      </c>
      <c r="BP1" s="54" t="s">
        <v>414</v>
      </c>
      <c r="BQ1" s="54" t="s">
        <v>417</v>
      </c>
      <c r="BR1" s="58" t="s">
        <v>430</v>
      </c>
      <c r="BS1" s="58" t="s">
        <v>502</v>
      </c>
    </row>
    <row r="2" spans="1:79">
      <c r="A2" s="16">
        <f>(FUCKPRECISIONLISTAS!BJ31+FUCKPRECISIONLISTAS!BL31+FUCKPRECISIONLISTAS!BN31+FUCKPRECISIONLISTAS!BP31)/4</f>
        <v>1.780668904957686</v>
      </c>
      <c r="B2" s="40">
        <v>1.90476190476</v>
      </c>
      <c r="C2" s="16">
        <f t="shared" ref="C2:C41" si="0">POWER((A2-B2),2)</f>
        <v>1.5399072599937082E-2</v>
      </c>
      <c r="D2" s="16">
        <f t="shared" ref="D2:D41" si="1">ABS(A2-B2)</f>
        <v>0.12409299980231392</v>
      </c>
      <c r="E2" s="16">
        <v>9</v>
      </c>
      <c r="F2" s="16">
        <f t="shared" ref="F2:F41" si="2">POWER((A2-E2),2)</f>
        <v>52.118741459844856</v>
      </c>
      <c r="G2" s="16">
        <v>4</v>
      </c>
      <c r="H2" s="16">
        <f t="shared" ref="H2:H41" si="3">POWER((A2-G2),2)</f>
        <v>4.9254305094217168</v>
      </c>
      <c r="I2" s="40">
        <v>6</v>
      </c>
      <c r="J2" s="16">
        <f t="shared" ref="J2:J41" si="4">POWER((A2-I2),2)</f>
        <v>17.802754889590972</v>
      </c>
      <c r="K2" s="16">
        <v>8</v>
      </c>
      <c r="L2" s="16">
        <f t="shared" ref="L2:L41" si="5">POWER((A2-K2),2)</f>
        <v>38.680079269760228</v>
      </c>
      <c r="M2" s="16">
        <v>8</v>
      </c>
      <c r="N2" s="16">
        <f t="shared" ref="N2:N41" si="6">POWER((A2-M2),2)</f>
        <v>38.680079269760228</v>
      </c>
      <c r="O2" s="16">
        <v>5</v>
      </c>
      <c r="P2" s="16">
        <f t="shared" ref="P2:P41" si="7">POWER((A2-O2),2)</f>
        <v>10.364092699506344</v>
      </c>
      <c r="Q2" s="16">
        <v>4</v>
      </c>
      <c r="R2" s="16">
        <f t="shared" ref="R2:R41" si="8">POWER((A2-Q2),2)</f>
        <v>4.9254305094217168</v>
      </c>
      <c r="S2" s="16">
        <v>9</v>
      </c>
      <c r="T2" s="16">
        <f t="shared" ref="T2:T41" si="9">POWER((A2-S2),2)</f>
        <v>52.118741459844856</v>
      </c>
      <c r="U2" s="16">
        <v>1</v>
      </c>
      <c r="V2" s="16">
        <f t="shared" ref="V2:V41" si="10">POWER((A2-U2),2)</f>
        <v>0.60944393916783268</v>
      </c>
      <c r="W2" s="16">
        <v>9</v>
      </c>
      <c r="X2" s="16">
        <f t="shared" ref="X2:X41" si="11">POWER((A2-W2),2)</f>
        <v>52.118741459844856</v>
      </c>
      <c r="Y2" s="16">
        <v>2</v>
      </c>
      <c r="Z2" s="16">
        <f t="shared" ref="Z2:Z41" si="12">POWER((A2-Y2),2)</f>
        <v>4.8106129252460557E-2</v>
      </c>
      <c r="AA2" s="16">
        <v>10</v>
      </c>
      <c r="AB2" s="16">
        <f t="shared" ref="AB2:AB41" si="13">POWER((A2-AA2),2)</f>
        <v>67.557403649929483</v>
      </c>
      <c r="AC2" s="16">
        <v>9</v>
      </c>
      <c r="AD2" s="16">
        <f t="shared" ref="AD2:AD41" si="14">POWER((A2-AC2),2)</f>
        <v>52.118741459844856</v>
      </c>
      <c r="AE2" s="16">
        <v>7</v>
      </c>
      <c r="AF2" s="16">
        <f t="shared" ref="AF2:AF41" si="15">POWER((A2-AE2),2)</f>
        <v>27.2414170796756</v>
      </c>
      <c r="AG2" s="16">
        <v>10</v>
      </c>
      <c r="AH2" s="16">
        <f t="shared" ref="AH2:AH41" si="16">POWER((A2-AG2),2)</f>
        <v>67.557403649929483</v>
      </c>
      <c r="AI2" s="16">
        <v>7</v>
      </c>
      <c r="AJ2" s="16">
        <f t="shared" ref="AJ2:AJ41" si="17">POWER((A2-AI2),2)</f>
        <v>27.2414170796756</v>
      </c>
      <c r="AK2" s="16">
        <v>8</v>
      </c>
      <c r="AL2" s="16">
        <f t="shared" ref="AL2:AL41" si="18">POWER((A2-AK2),2)</f>
        <v>38.680079269760228</v>
      </c>
      <c r="AM2" s="16">
        <v>2</v>
      </c>
      <c r="AN2" s="16">
        <f t="shared" ref="AN2:AN41" si="19">POWER((A2-AM2),2)</f>
        <v>4.8106129252460557E-2</v>
      </c>
      <c r="AO2" s="16">
        <v>1</v>
      </c>
      <c r="AP2" s="16">
        <f t="shared" ref="AP2:AP41" si="20">POWER((A2-AO2),2)</f>
        <v>0.60944393916783268</v>
      </c>
      <c r="AQ2" s="16">
        <v>5</v>
      </c>
      <c r="AR2" s="16">
        <f t="shared" ref="AR2:AR41" si="21">POWER((A2-AQ2),2)</f>
        <v>10.364092699506344</v>
      </c>
      <c r="AS2" s="16">
        <v>5</v>
      </c>
      <c r="AT2" s="16">
        <f t="shared" ref="AT2:AT41" si="22">POWER((A2-AS2),2)</f>
        <v>10.364092699506344</v>
      </c>
      <c r="AU2" s="16">
        <v>0</v>
      </c>
      <c r="AV2" s="16">
        <f t="shared" ref="AV2:AV41" si="23">POWER((A2-AU2),2)</f>
        <v>3.1707817490832046</v>
      </c>
      <c r="AW2" s="16">
        <v>1</v>
      </c>
      <c r="AX2" s="16">
        <f t="shared" ref="AX2:AX41" si="24">POWER((A2-AW2),2)</f>
        <v>0.60944393916783268</v>
      </c>
      <c r="AY2" s="16">
        <v>0</v>
      </c>
      <c r="AZ2" s="16">
        <f t="shared" ref="AZ2:AZ41" si="25">POWER((A2-AY2),2)</f>
        <v>3.1707817490832046</v>
      </c>
      <c r="BA2" s="16">
        <v>5</v>
      </c>
      <c r="BB2" s="16">
        <f t="shared" ref="BB2:BB41" si="26">POWER((A2-BA2),2)</f>
        <v>10.364092699506344</v>
      </c>
      <c r="BC2" s="16">
        <v>1</v>
      </c>
      <c r="BD2" s="16">
        <f t="shared" ref="BD2:BD41" si="27">POWER((A2-BC2),2)</f>
        <v>0.60944393916783268</v>
      </c>
      <c r="BE2" s="16">
        <v>9</v>
      </c>
      <c r="BF2" s="16">
        <f t="shared" ref="BF2:BF41" si="28">POWER((A2-BE2),2)</f>
        <v>52.118741459844856</v>
      </c>
      <c r="BG2" s="16">
        <v>7</v>
      </c>
      <c r="BH2" s="16">
        <f t="shared" ref="BH2:BH41" si="29">POWER((A2-BG2),2)</f>
        <v>27.2414170796756</v>
      </c>
      <c r="BI2" s="16">
        <v>5</v>
      </c>
      <c r="BJ2" s="16">
        <f t="shared" ref="BJ2:BJ41" si="30">POWER((A2-BI2),2)</f>
        <v>10.364092699506344</v>
      </c>
      <c r="BK2" s="16">
        <v>6</v>
      </c>
      <c r="BL2" s="16">
        <f t="shared" ref="BL2:BL41" si="31">POWER((A2-BK2),2)</f>
        <v>17.802754889590972</v>
      </c>
      <c r="BM2" s="16">
        <v>9</v>
      </c>
      <c r="BN2" s="16">
        <f t="shared" ref="BN2:BN41" si="32">POWER((A2-BM2),2)</f>
        <v>52.118741459844856</v>
      </c>
      <c r="BO2" s="40">
        <f t="shared" ref="BO2:BO41" si="33">AVERAGE(BM2,BK2,BI2,BG2,BE2,BC2,BA2,AY2,AW2,AU2,AS2,AQ2,AO2,AM2,AK2,AI2,AG2,AE2,AC2,AA2,Y2,W2,U2,S2,Q2,O2,M2,K2,I2,G2,E2)</f>
        <v>5.5483870967741939</v>
      </c>
      <c r="BP2" s="16">
        <v>0</v>
      </c>
      <c r="BQ2" s="16">
        <v>0</v>
      </c>
      <c r="BR2" s="16">
        <v>81</v>
      </c>
      <c r="BS2" s="16">
        <v>0</v>
      </c>
      <c r="BV2" t="s">
        <v>631</v>
      </c>
      <c r="BY2" s="130" t="s">
        <v>633</v>
      </c>
      <c r="BZ2" t="s">
        <v>523</v>
      </c>
      <c r="CA2" t="s">
        <v>535</v>
      </c>
    </row>
    <row r="3" spans="1:79">
      <c r="A3" s="16">
        <f>(FUCKPRECISIONLISTAS!BJ70+FUCKPRECISIONLISTAS!BL70+FUCKPRECISIONLISTAS!BN70+FUCKPRECISIONLISTAS!BP70)/4</f>
        <v>2.359375</v>
      </c>
      <c r="B3" s="40">
        <v>1.90476190476</v>
      </c>
      <c r="C3" s="16">
        <f t="shared" si="0"/>
        <v>0.20667306636369334</v>
      </c>
      <c r="D3" s="16">
        <f t="shared" si="1"/>
        <v>0.45461309524000004</v>
      </c>
      <c r="E3" s="16">
        <v>10</v>
      </c>
      <c r="F3" s="16">
        <f t="shared" si="2"/>
        <v>58.379150390625</v>
      </c>
      <c r="G3" s="16">
        <v>2</v>
      </c>
      <c r="H3" s="16">
        <f t="shared" si="3"/>
        <v>0.129150390625</v>
      </c>
      <c r="I3" s="40">
        <v>10</v>
      </c>
      <c r="J3" s="16">
        <f t="shared" si="4"/>
        <v>58.379150390625</v>
      </c>
      <c r="K3" s="16">
        <v>2</v>
      </c>
      <c r="L3" s="16">
        <f t="shared" si="5"/>
        <v>0.129150390625</v>
      </c>
      <c r="M3" s="16">
        <v>8</v>
      </c>
      <c r="N3" s="16">
        <f t="shared" si="6"/>
        <v>31.816650390625</v>
      </c>
      <c r="O3" s="16">
        <v>1</v>
      </c>
      <c r="P3" s="16">
        <f t="shared" si="7"/>
        <v>1.847900390625</v>
      </c>
      <c r="Q3" s="16">
        <v>2</v>
      </c>
      <c r="R3" s="16">
        <f t="shared" si="8"/>
        <v>0.129150390625</v>
      </c>
      <c r="S3" s="16">
        <v>2</v>
      </c>
      <c r="T3" s="16">
        <f t="shared" si="9"/>
        <v>0.129150390625</v>
      </c>
      <c r="U3" s="16">
        <v>2</v>
      </c>
      <c r="V3" s="16">
        <f t="shared" si="10"/>
        <v>0.129150390625</v>
      </c>
      <c r="W3" s="16">
        <v>2</v>
      </c>
      <c r="X3" s="16">
        <f t="shared" si="11"/>
        <v>0.129150390625</v>
      </c>
      <c r="Y3" s="16">
        <v>2</v>
      </c>
      <c r="Z3" s="16">
        <f t="shared" si="12"/>
        <v>0.129150390625</v>
      </c>
      <c r="AA3" s="16">
        <v>2</v>
      </c>
      <c r="AB3" s="16">
        <f t="shared" si="13"/>
        <v>0.129150390625</v>
      </c>
      <c r="AC3" s="16">
        <v>4</v>
      </c>
      <c r="AD3" s="16">
        <f t="shared" si="14"/>
        <v>2.691650390625</v>
      </c>
      <c r="AE3" s="16">
        <v>5</v>
      </c>
      <c r="AF3" s="16">
        <f t="shared" si="15"/>
        <v>6.972900390625</v>
      </c>
      <c r="AG3" s="16">
        <v>8</v>
      </c>
      <c r="AH3" s="16">
        <f t="shared" si="16"/>
        <v>31.816650390625</v>
      </c>
      <c r="AI3" s="16">
        <v>2</v>
      </c>
      <c r="AJ3" s="16">
        <f t="shared" si="17"/>
        <v>0.129150390625</v>
      </c>
      <c r="AK3" s="16">
        <v>7</v>
      </c>
      <c r="AL3" s="16">
        <f t="shared" si="18"/>
        <v>21.535400390625</v>
      </c>
      <c r="AM3" s="16">
        <v>4</v>
      </c>
      <c r="AN3" s="16">
        <f t="shared" si="19"/>
        <v>2.691650390625</v>
      </c>
      <c r="AO3" s="16">
        <v>5</v>
      </c>
      <c r="AP3" s="16">
        <f t="shared" si="20"/>
        <v>6.972900390625</v>
      </c>
      <c r="AQ3" s="16">
        <v>10</v>
      </c>
      <c r="AR3" s="16">
        <f t="shared" si="21"/>
        <v>58.379150390625</v>
      </c>
      <c r="AS3" s="16">
        <v>9</v>
      </c>
      <c r="AT3" s="16">
        <f t="shared" si="22"/>
        <v>44.097900390625</v>
      </c>
      <c r="AU3" s="16">
        <v>4</v>
      </c>
      <c r="AV3" s="16">
        <f t="shared" si="23"/>
        <v>2.691650390625</v>
      </c>
      <c r="AW3" s="16">
        <v>1</v>
      </c>
      <c r="AX3" s="16">
        <f t="shared" si="24"/>
        <v>1.847900390625</v>
      </c>
      <c r="AY3" s="16">
        <v>8</v>
      </c>
      <c r="AZ3" s="16">
        <f t="shared" si="25"/>
        <v>31.816650390625</v>
      </c>
      <c r="BA3" s="16">
        <v>7</v>
      </c>
      <c r="BB3" s="16">
        <f t="shared" si="26"/>
        <v>21.535400390625</v>
      </c>
      <c r="BC3" s="16">
        <v>2</v>
      </c>
      <c r="BD3" s="16">
        <f t="shared" si="27"/>
        <v>0.129150390625</v>
      </c>
      <c r="BE3" s="16">
        <v>5</v>
      </c>
      <c r="BF3" s="16">
        <f t="shared" si="28"/>
        <v>6.972900390625</v>
      </c>
      <c r="BG3" s="16">
        <v>1</v>
      </c>
      <c r="BH3" s="16">
        <f t="shared" si="29"/>
        <v>1.847900390625</v>
      </c>
      <c r="BI3" s="16">
        <v>6</v>
      </c>
      <c r="BJ3" s="16">
        <f t="shared" si="30"/>
        <v>13.254150390625</v>
      </c>
      <c r="BK3" s="16">
        <v>2</v>
      </c>
      <c r="BL3" s="16">
        <f t="shared" si="31"/>
        <v>0.129150390625</v>
      </c>
      <c r="BM3" s="16">
        <v>1</v>
      </c>
      <c r="BN3" s="16">
        <f t="shared" si="32"/>
        <v>1.847900390625</v>
      </c>
      <c r="BO3" s="40">
        <f t="shared" si="33"/>
        <v>4.387096774193548</v>
      </c>
      <c r="BP3" s="16">
        <v>0</v>
      </c>
      <c r="BQ3" s="16">
        <v>0</v>
      </c>
      <c r="BR3" s="16">
        <v>81</v>
      </c>
      <c r="BS3" s="16">
        <v>1.0850694444513889E-2</v>
      </c>
      <c r="BV3" t="s">
        <v>623</v>
      </c>
      <c r="BW3">
        <v>56</v>
      </c>
      <c r="BX3" s="131" t="s">
        <v>634</v>
      </c>
      <c r="BY3">
        <v>38</v>
      </c>
      <c r="BZ3">
        <v>10</v>
      </c>
      <c r="CA3">
        <v>43</v>
      </c>
    </row>
    <row r="4" spans="1:79">
      <c r="A4" s="16">
        <f>(FUCKPRECISIONLISTAS!BJ63+FUCKPRECISIONLISTAS!BL63+FUCKPRECISIONLISTAS!BN63+FUCKPRECISIONLISTAS!BP63)/4</f>
        <v>2.27734375</v>
      </c>
      <c r="B4" s="40">
        <v>0</v>
      </c>
      <c r="C4" s="16">
        <f t="shared" si="0"/>
        <v>5.1862945556640625</v>
      </c>
      <c r="D4" s="16">
        <f t="shared" si="1"/>
        <v>2.27734375</v>
      </c>
      <c r="E4" s="16">
        <v>9</v>
      </c>
      <c r="F4" s="16">
        <f t="shared" si="2"/>
        <v>45.194107055664062</v>
      </c>
      <c r="G4" s="16">
        <v>10</v>
      </c>
      <c r="H4" s="16">
        <f t="shared" si="3"/>
        <v>59.639419555664063</v>
      </c>
      <c r="I4" s="40">
        <v>9</v>
      </c>
      <c r="J4" s="16">
        <f t="shared" si="4"/>
        <v>45.194107055664062</v>
      </c>
      <c r="K4" s="16">
        <v>5</v>
      </c>
      <c r="L4" s="16">
        <f t="shared" si="5"/>
        <v>7.4128570556640625</v>
      </c>
      <c r="M4" s="16">
        <v>5</v>
      </c>
      <c r="N4" s="16">
        <f t="shared" si="6"/>
        <v>7.4128570556640625</v>
      </c>
      <c r="O4" s="16">
        <v>10</v>
      </c>
      <c r="P4" s="16">
        <f t="shared" si="7"/>
        <v>59.639419555664063</v>
      </c>
      <c r="Q4" s="16">
        <v>1</v>
      </c>
      <c r="R4" s="16">
        <f t="shared" si="8"/>
        <v>1.6316070556640625</v>
      </c>
      <c r="S4" s="16">
        <v>5</v>
      </c>
      <c r="T4" s="16">
        <f t="shared" si="9"/>
        <v>7.4128570556640625</v>
      </c>
      <c r="U4" s="16">
        <v>8</v>
      </c>
      <c r="V4" s="16">
        <f t="shared" si="10"/>
        <v>32.748794555664063</v>
      </c>
      <c r="W4" s="16">
        <v>10</v>
      </c>
      <c r="X4" s="16">
        <f t="shared" si="11"/>
        <v>59.639419555664063</v>
      </c>
      <c r="Y4" s="16">
        <v>2</v>
      </c>
      <c r="Z4" s="16">
        <f t="shared" si="12"/>
        <v>7.69195556640625E-2</v>
      </c>
      <c r="AA4" s="16">
        <v>1</v>
      </c>
      <c r="AB4" s="16">
        <f t="shared" si="13"/>
        <v>1.6316070556640625</v>
      </c>
      <c r="AC4" s="16">
        <v>6</v>
      </c>
      <c r="AD4" s="16">
        <f t="shared" si="14"/>
        <v>13.858169555664063</v>
      </c>
      <c r="AE4" s="16">
        <v>3</v>
      </c>
      <c r="AF4" s="16">
        <f t="shared" si="15"/>
        <v>0.5222320556640625</v>
      </c>
      <c r="AG4" s="16">
        <v>8</v>
      </c>
      <c r="AH4" s="16">
        <f t="shared" si="16"/>
        <v>32.748794555664063</v>
      </c>
      <c r="AI4" s="16">
        <v>5</v>
      </c>
      <c r="AJ4" s="16">
        <f t="shared" si="17"/>
        <v>7.4128570556640625</v>
      </c>
      <c r="AK4" s="16">
        <v>8</v>
      </c>
      <c r="AL4" s="16">
        <f t="shared" si="18"/>
        <v>32.748794555664063</v>
      </c>
      <c r="AM4" s="16">
        <v>6</v>
      </c>
      <c r="AN4" s="16">
        <f t="shared" si="19"/>
        <v>13.858169555664063</v>
      </c>
      <c r="AO4" s="16">
        <v>5</v>
      </c>
      <c r="AP4" s="16">
        <f t="shared" si="20"/>
        <v>7.4128570556640625</v>
      </c>
      <c r="AQ4" s="16">
        <v>3</v>
      </c>
      <c r="AR4" s="16">
        <f t="shared" si="21"/>
        <v>0.5222320556640625</v>
      </c>
      <c r="AS4" s="16">
        <v>5</v>
      </c>
      <c r="AT4" s="16">
        <f t="shared" si="22"/>
        <v>7.4128570556640625</v>
      </c>
      <c r="AU4" s="16">
        <v>8</v>
      </c>
      <c r="AV4" s="16">
        <f t="shared" si="23"/>
        <v>32.748794555664063</v>
      </c>
      <c r="AW4" s="16">
        <v>8</v>
      </c>
      <c r="AX4" s="16">
        <f t="shared" si="24"/>
        <v>32.748794555664063</v>
      </c>
      <c r="AY4" s="16">
        <v>8</v>
      </c>
      <c r="AZ4" s="16">
        <f t="shared" si="25"/>
        <v>32.748794555664063</v>
      </c>
      <c r="BA4" s="16">
        <v>8</v>
      </c>
      <c r="BB4" s="16">
        <f t="shared" si="26"/>
        <v>32.748794555664063</v>
      </c>
      <c r="BC4" s="16">
        <v>9</v>
      </c>
      <c r="BD4" s="16">
        <f t="shared" si="27"/>
        <v>45.194107055664062</v>
      </c>
      <c r="BE4" s="16">
        <v>7</v>
      </c>
      <c r="BF4" s="16">
        <f t="shared" si="28"/>
        <v>22.303482055664063</v>
      </c>
      <c r="BG4" s="16">
        <v>3</v>
      </c>
      <c r="BH4" s="16">
        <f t="shared" si="29"/>
        <v>0.5222320556640625</v>
      </c>
      <c r="BI4" s="16">
        <v>0</v>
      </c>
      <c r="BJ4" s="16">
        <f t="shared" si="30"/>
        <v>5.1862945556640625</v>
      </c>
      <c r="BK4" s="16">
        <v>4</v>
      </c>
      <c r="BL4" s="16">
        <f t="shared" si="31"/>
        <v>2.9675445556640625</v>
      </c>
      <c r="BM4" s="16">
        <v>3</v>
      </c>
      <c r="BN4" s="16">
        <f t="shared" si="32"/>
        <v>0.5222320556640625</v>
      </c>
      <c r="BO4" s="40">
        <f t="shared" si="33"/>
        <v>5.870967741935484</v>
      </c>
      <c r="BP4" s="16">
        <v>1.5</v>
      </c>
      <c r="BQ4" s="16">
        <v>2.25</v>
      </c>
      <c r="BR4" s="16">
        <v>28.944399999999998</v>
      </c>
      <c r="BS4" s="16">
        <v>1.5625E-2</v>
      </c>
      <c r="BV4" t="s">
        <v>624</v>
      </c>
      <c r="BW4">
        <v>9</v>
      </c>
      <c r="BX4" s="133" t="s">
        <v>635</v>
      </c>
      <c r="BY4">
        <v>0</v>
      </c>
      <c r="BZ4">
        <v>1</v>
      </c>
      <c r="CA4">
        <v>0</v>
      </c>
    </row>
    <row r="5" spans="1:79">
      <c r="A5" s="16">
        <f>(FUCKPRECISIONLISTAS!BJ65+FUCKPRECISIONLISTAS!BL65+FUCKPRECISIONLISTAS!BN65+FUCKPRECISIONLISTAS!BP65)/4</f>
        <v>2.3336131198380166</v>
      </c>
      <c r="B5" s="40">
        <v>0</v>
      </c>
      <c r="C5" s="16">
        <f t="shared" si="0"/>
        <v>5.4457501930801211</v>
      </c>
      <c r="D5" s="16">
        <f t="shared" si="1"/>
        <v>2.3336131198380166</v>
      </c>
      <c r="E5" s="16">
        <v>4</v>
      </c>
      <c r="F5" s="16">
        <f t="shared" si="2"/>
        <v>2.7768452343759886</v>
      </c>
      <c r="G5" s="16">
        <v>5</v>
      </c>
      <c r="H5" s="16">
        <f t="shared" si="3"/>
        <v>7.1096189946999555</v>
      </c>
      <c r="I5" s="40">
        <v>6</v>
      </c>
      <c r="J5" s="16">
        <f t="shared" si="4"/>
        <v>13.442392755023922</v>
      </c>
      <c r="K5" s="16">
        <v>9</v>
      </c>
      <c r="L5" s="16">
        <f t="shared" si="5"/>
        <v>44.440714035995825</v>
      </c>
      <c r="M5" s="16">
        <v>5</v>
      </c>
      <c r="N5" s="16">
        <f t="shared" si="6"/>
        <v>7.1096189946999555</v>
      </c>
      <c r="O5" s="16">
        <v>10</v>
      </c>
      <c r="P5" s="16">
        <f t="shared" si="7"/>
        <v>58.773487796319792</v>
      </c>
      <c r="Q5" s="16">
        <v>2</v>
      </c>
      <c r="R5" s="16">
        <f t="shared" si="8"/>
        <v>0.1112977137280548</v>
      </c>
      <c r="S5" s="16">
        <v>1</v>
      </c>
      <c r="T5" s="16">
        <f t="shared" si="9"/>
        <v>1.778523953404088</v>
      </c>
      <c r="U5" s="16">
        <v>6</v>
      </c>
      <c r="V5" s="16">
        <f t="shared" si="10"/>
        <v>13.442392755023922</v>
      </c>
      <c r="W5" s="16">
        <v>9</v>
      </c>
      <c r="X5" s="16">
        <f t="shared" si="11"/>
        <v>44.440714035995825</v>
      </c>
      <c r="Y5" s="16">
        <v>1</v>
      </c>
      <c r="Z5" s="16">
        <f t="shared" si="12"/>
        <v>1.778523953404088</v>
      </c>
      <c r="AA5" s="16">
        <v>2</v>
      </c>
      <c r="AB5" s="16">
        <f t="shared" si="13"/>
        <v>0.1112977137280548</v>
      </c>
      <c r="AC5" s="16">
        <v>4</v>
      </c>
      <c r="AD5" s="16">
        <f t="shared" si="14"/>
        <v>2.7768452343759886</v>
      </c>
      <c r="AE5" s="16">
        <v>1</v>
      </c>
      <c r="AF5" s="16">
        <f t="shared" si="15"/>
        <v>1.778523953404088</v>
      </c>
      <c r="AG5" s="16">
        <v>1</v>
      </c>
      <c r="AH5" s="16">
        <f t="shared" si="16"/>
        <v>1.778523953404088</v>
      </c>
      <c r="AI5" s="16">
        <v>9</v>
      </c>
      <c r="AJ5" s="16">
        <f t="shared" si="17"/>
        <v>44.440714035995825</v>
      </c>
      <c r="AK5" s="16">
        <v>8</v>
      </c>
      <c r="AL5" s="16">
        <f t="shared" si="18"/>
        <v>32.107940275671858</v>
      </c>
      <c r="AM5" s="16">
        <v>4</v>
      </c>
      <c r="AN5" s="16">
        <f t="shared" si="19"/>
        <v>2.7768452343759886</v>
      </c>
      <c r="AO5" s="16">
        <v>8</v>
      </c>
      <c r="AP5" s="16">
        <f t="shared" si="20"/>
        <v>32.107940275671858</v>
      </c>
      <c r="AQ5" s="16">
        <v>8</v>
      </c>
      <c r="AR5" s="16">
        <f t="shared" si="21"/>
        <v>32.107940275671858</v>
      </c>
      <c r="AS5" s="16">
        <v>6</v>
      </c>
      <c r="AT5" s="16">
        <f t="shared" si="22"/>
        <v>13.442392755023922</v>
      </c>
      <c r="AU5" s="16">
        <v>3</v>
      </c>
      <c r="AV5" s="16">
        <f t="shared" si="23"/>
        <v>0.44407147405202169</v>
      </c>
      <c r="AW5" s="16">
        <v>8</v>
      </c>
      <c r="AX5" s="16">
        <f t="shared" si="24"/>
        <v>32.107940275671858</v>
      </c>
      <c r="AY5" s="16">
        <v>4</v>
      </c>
      <c r="AZ5" s="16">
        <f t="shared" si="25"/>
        <v>2.7768452343759886</v>
      </c>
      <c r="BA5" s="16">
        <v>2</v>
      </c>
      <c r="BB5" s="16">
        <f t="shared" si="26"/>
        <v>0.1112977137280548</v>
      </c>
      <c r="BC5" s="16">
        <v>7</v>
      </c>
      <c r="BD5" s="16">
        <f t="shared" si="27"/>
        <v>21.775166515347887</v>
      </c>
      <c r="BE5" s="16">
        <v>3</v>
      </c>
      <c r="BF5" s="16">
        <f t="shared" si="28"/>
        <v>0.44407147405202169</v>
      </c>
      <c r="BG5" s="16">
        <v>6</v>
      </c>
      <c r="BH5" s="16">
        <f t="shared" si="29"/>
        <v>13.442392755023922</v>
      </c>
      <c r="BI5" s="16">
        <v>6</v>
      </c>
      <c r="BJ5" s="16">
        <f t="shared" si="30"/>
        <v>13.442392755023922</v>
      </c>
      <c r="BK5" s="16">
        <v>8</v>
      </c>
      <c r="BL5" s="16">
        <f t="shared" si="31"/>
        <v>32.107940275671858</v>
      </c>
      <c r="BM5" s="16">
        <v>5</v>
      </c>
      <c r="BN5" s="16">
        <f t="shared" si="32"/>
        <v>7.1096189946999555</v>
      </c>
      <c r="BO5" s="40">
        <f t="shared" si="33"/>
        <v>5.193548387096774</v>
      </c>
      <c r="BP5" s="16">
        <v>0.25</v>
      </c>
      <c r="BQ5" s="16">
        <v>6.25E-2</v>
      </c>
      <c r="BR5" s="16">
        <v>76.5625</v>
      </c>
      <c r="BS5" s="16">
        <v>1.8595041322413224E-2</v>
      </c>
      <c r="BV5" t="s">
        <v>632</v>
      </c>
      <c r="BW5">
        <v>4</v>
      </c>
      <c r="BX5" s="132" t="s">
        <v>636</v>
      </c>
      <c r="BY5">
        <v>3</v>
      </c>
      <c r="BZ5">
        <v>1</v>
      </c>
      <c r="CA5">
        <v>4</v>
      </c>
    </row>
    <row r="6" spans="1:79">
      <c r="A6" s="16">
        <f>(FUCKPRECISIONLISTAS!BJ54+FUCKPRECISIONLISTAS!BL54+FUCKPRECISIONLISTAS!BN54+FUCKPRECISIONLISTAS!BP54)/4</f>
        <v>2.4413369082853995</v>
      </c>
      <c r="B6" s="40">
        <v>0</v>
      </c>
      <c r="C6" s="16">
        <f t="shared" si="0"/>
        <v>5.9601258997565134</v>
      </c>
      <c r="D6" s="16">
        <f t="shared" si="1"/>
        <v>2.4413369082853995</v>
      </c>
      <c r="E6" s="16">
        <v>8</v>
      </c>
      <c r="F6" s="16">
        <f t="shared" si="2"/>
        <v>30.89873536719012</v>
      </c>
      <c r="G6" s="16">
        <v>5</v>
      </c>
      <c r="H6" s="16">
        <f t="shared" si="3"/>
        <v>6.5467568169025183</v>
      </c>
      <c r="I6" s="40">
        <v>3</v>
      </c>
      <c r="J6" s="16">
        <f t="shared" si="4"/>
        <v>0.31210445004411613</v>
      </c>
      <c r="K6" s="16">
        <v>3</v>
      </c>
      <c r="L6" s="16">
        <f t="shared" si="5"/>
        <v>0.31210445004411613</v>
      </c>
      <c r="M6" s="16">
        <v>9</v>
      </c>
      <c r="N6" s="16">
        <f t="shared" si="6"/>
        <v>43.01606155061932</v>
      </c>
      <c r="O6" s="16">
        <v>3</v>
      </c>
      <c r="P6" s="16">
        <f t="shared" si="7"/>
        <v>0.31210445004411613</v>
      </c>
      <c r="Q6" s="16">
        <v>2</v>
      </c>
      <c r="R6" s="16">
        <f t="shared" si="8"/>
        <v>0.19477826661491515</v>
      </c>
      <c r="S6" s="16">
        <v>2</v>
      </c>
      <c r="T6" s="16">
        <f t="shared" si="9"/>
        <v>0.19477826661491515</v>
      </c>
      <c r="U6" s="16">
        <v>2</v>
      </c>
      <c r="V6" s="16">
        <f t="shared" si="10"/>
        <v>0.19477826661491515</v>
      </c>
      <c r="W6" s="16">
        <v>10</v>
      </c>
      <c r="X6" s="16">
        <f t="shared" si="11"/>
        <v>57.133387734048526</v>
      </c>
      <c r="Y6" s="16">
        <v>2</v>
      </c>
      <c r="Z6" s="16">
        <f t="shared" si="12"/>
        <v>0.19477826661491515</v>
      </c>
      <c r="AA6" s="16">
        <v>8</v>
      </c>
      <c r="AB6" s="16">
        <f t="shared" si="13"/>
        <v>30.89873536719012</v>
      </c>
      <c r="AC6" s="16">
        <v>3</v>
      </c>
      <c r="AD6" s="16">
        <f t="shared" si="14"/>
        <v>0.31210445004411613</v>
      </c>
      <c r="AE6" s="16">
        <v>6</v>
      </c>
      <c r="AF6" s="16">
        <f t="shared" si="15"/>
        <v>12.664083000331718</v>
      </c>
      <c r="AG6" s="16">
        <v>7</v>
      </c>
      <c r="AH6" s="16">
        <f t="shared" si="16"/>
        <v>20.781409183760921</v>
      </c>
      <c r="AI6" s="16">
        <v>7</v>
      </c>
      <c r="AJ6" s="16">
        <f t="shared" si="17"/>
        <v>20.781409183760921</v>
      </c>
      <c r="AK6" s="16">
        <v>6</v>
      </c>
      <c r="AL6" s="16">
        <f t="shared" si="18"/>
        <v>12.664083000331718</v>
      </c>
      <c r="AM6" s="16">
        <v>0</v>
      </c>
      <c r="AN6" s="16">
        <f t="shared" si="19"/>
        <v>5.9601258997565134</v>
      </c>
      <c r="AO6" s="16">
        <v>2</v>
      </c>
      <c r="AP6" s="16">
        <f t="shared" si="20"/>
        <v>0.19477826661491515</v>
      </c>
      <c r="AQ6" s="16">
        <v>2</v>
      </c>
      <c r="AR6" s="16">
        <f t="shared" si="21"/>
        <v>0.19477826661491515</v>
      </c>
      <c r="AS6" s="16">
        <v>5</v>
      </c>
      <c r="AT6" s="16">
        <f t="shared" si="22"/>
        <v>6.5467568169025183</v>
      </c>
      <c r="AU6" s="16">
        <v>3</v>
      </c>
      <c r="AV6" s="16">
        <f t="shared" si="23"/>
        <v>0.31210445004411613</v>
      </c>
      <c r="AW6" s="16">
        <v>9</v>
      </c>
      <c r="AX6" s="16">
        <f t="shared" si="24"/>
        <v>43.01606155061932</v>
      </c>
      <c r="AY6" s="16">
        <v>6</v>
      </c>
      <c r="AZ6" s="16">
        <f t="shared" si="25"/>
        <v>12.664083000331718</v>
      </c>
      <c r="BA6" s="16">
        <v>3</v>
      </c>
      <c r="BB6" s="16">
        <f t="shared" si="26"/>
        <v>0.31210445004411613</v>
      </c>
      <c r="BC6" s="16">
        <v>8</v>
      </c>
      <c r="BD6" s="16">
        <f t="shared" si="27"/>
        <v>30.89873536719012</v>
      </c>
      <c r="BE6" s="16">
        <v>9</v>
      </c>
      <c r="BF6" s="16">
        <f t="shared" si="28"/>
        <v>43.01606155061932</v>
      </c>
      <c r="BG6" s="16">
        <v>5</v>
      </c>
      <c r="BH6" s="16">
        <f t="shared" si="29"/>
        <v>6.5467568169025183</v>
      </c>
      <c r="BI6" s="16">
        <v>2</v>
      </c>
      <c r="BJ6" s="16">
        <f t="shared" si="30"/>
        <v>0.19477826661491515</v>
      </c>
      <c r="BK6" s="16">
        <v>5</v>
      </c>
      <c r="BL6" s="16">
        <f t="shared" si="31"/>
        <v>6.5467568169025183</v>
      </c>
      <c r="BM6" s="16">
        <v>0</v>
      </c>
      <c r="BN6" s="16">
        <f t="shared" si="32"/>
        <v>5.9601258997565134</v>
      </c>
      <c r="BO6" s="40">
        <f t="shared" si="33"/>
        <v>4.67741935483871</v>
      </c>
      <c r="BP6" s="16">
        <v>0</v>
      </c>
      <c r="BQ6" s="16">
        <v>0</v>
      </c>
      <c r="BR6" s="16">
        <v>81</v>
      </c>
      <c r="BS6" s="16">
        <v>2.4930747922404434E-2</v>
      </c>
      <c r="BX6" t="s">
        <v>637</v>
      </c>
      <c r="BY6">
        <v>42</v>
      </c>
      <c r="BZ6">
        <v>14</v>
      </c>
      <c r="CA6">
        <v>43</v>
      </c>
    </row>
    <row r="7" spans="1:79">
      <c r="A7" s="16">
        <f>(FUCKPRECISIONLISTAS!BJ56+FUCKPRECISIONLISTAS!BL56+FUCKPRECISIONLISTAS!BN56+FUCKPRECISIONLISTAS!BP56)/4</f>
        <v>2.7109375</v>
      </c>
      <c r="B7" s="40">
        <v>0</v>
      </c>
      <c r="C7" s="16">
        <f t="shared" si="0"/>
        <v>7.34918212890625</v>
      </c>
      <c r="D7" s="16">
        <f t="shared" si="1"/>
        <v>2.7109375</v>
      </c>
      <c r="E7" s="16">
        <v>6</v>
      </c>
      <c r="F7" s="16">
        <f t="shared" si="2"/>
        <v>10.81793212890625</v>
      </c>
      <c r="G7" s="16">
        <v>9</v>
      </c>
      <c r="H7" s="16">
        <f t="shared" si="3"/>
        <v>39.55230712890625</v>
      </c>
      <c r="I7" s="40">
        <v>8</v>
      </c>
      <c r="J7" s="16">
        <f t="shared" si="4"/>
        <v>27.97418212890625</v>
      </c>
      <c r="K7" s="16">
        <v>8</v>
      </c>
      <c r="L7" s="16">
        <f t="shared" si="5"/>
        <v>27.97418212890625</v>
      </c>
      <c r="M7" s="16">
        <v>1</v>
      </c>
      <c r="N7" s="16">
        <f t="shared" si="6"/>
        <v>2.92730712890625</v>
      </c>
      <c r="O7" s="16">
        <v>9</v>
      </c>
      <c r="P7" s="16">
        <f t="shared" si="7"/>
        <v>39.55230712890625</v>
      </c>
      <c r="Q7" s="16">
        <v>6</v>
      </c>
      <c r="R7" s="16">
        <f t="shared" si="8"/>
        <v>10.81793212890625</v>
      </c>
      <c r="S7" s="16">
        <v>7</v>
      </c>
      <c r="T7" s="16">
        <f t="shared" si="9"/>
        <v>18.39605712890625</v>
      </c>
      <c r="U7" s="16">
        <v>10</v>
      </c>
      <c r="V7" s="16">
        <f t="shared" si="10"/>
        <v>53.13043212890625</v>
      </c>
      <c r="W7" s="16">
        <v>5</v>
      </c>
      <c r="X7" s="16">
        <f t="shared" si="11"/>
        <v>5.23980712890625</v>
      </c>
      <c r="Y7" s="16">
        <v>1</v>
      </c>
      <c r="Z7" s="16">
        <f t="shared" si="12"/>
        <v>2.92730712890625</v>
      </c>
      <c r="AA7" s="16">
        <v>4</v>
      </c>
      <c r="AB7" s="16">
        <f t="shared" si="13"/>
        <v>1.66168212890625</v>
      </c>
      <c r="AC7" s="16">
        <v>1</v>
      </c>
      <c r="AD7" s="16">
        <f t="shared" si="14"/>
        <v>2.92730712890625</v>
      </c>
      <c r="AE7" s="16">
        <v>10</v>
      </c>
      <c r="AF7" s="16">
        <f t="shared" si="15"/>
        <v>53.13043212890625</v>
      </c>
      <c r="AG7" s="16">
        <v>9</v>
      </c>
      <c r="AH7" s="16">
        <f t="shared" si="16"/>
        <v>39.55230712890625</v>
      </c>
      <c r="AI7" s="16">
        <v>0</v>
      </c>
      <c r="AJ7" s="16">
        <f t="shared" si="17"/>
        <v>7.34918212890625</v>
      </c>
      <c r="AK7" s="16">
        <v>3</v>
      </c>
      <c r="AL7" s="16">
        <f t="shared" si="18"/>
        <v>8.355712890625E-2</v>
      </c>
      <c r="AM7" s="16">
        <v>7</v>
      </c>
      <c r="AN7" s="16">
        <f t="shared" si="19"/>
        <v>18.39605712890625</v>
      </c>
      <c r="AO7" s="16">
        <v>1</v>
      </c>
      <c r="AP7" s="16">
        <f t="shared" si="20"/>
        <v>2.92730712890625</v>
      </c>
      <c r="AQ7" s="16">
        <v>4</v>
      </c>
      <c r="AR7" s="16">
        <f t="shared" si="21"/>
        <v>1.66168212890625</v>
      </c>
      <c r="AS7" s="16">
        <v>8</v>
      </c>
      <c r="AT7" s="16">
        <f t="shared" si="22"/>
        <v>27.97418212890625</v>
      </c>
      <c r="AU7" s="16">
        <v>7</v>
      </c>
      <c r="AV7" s="16">
        <f t="shared" si="23"/>
        <v>18.39605712890625</v>
      </c>
      <c r="AW7" s="16">
        <v>6</v>
      </c>
      <c r="AX7" s="16">
        <f t="shared" si="24"/>
        <v>10.81793212890625</v>
      </c>
      <c r="AY7" s="16">
        <v>2</v>
      </c>
      <c r="AZ7" s="16">
        <f t="shared" si="25"/>
        <v>0.50543212890625</v>
      </c>
      <c r="BA7" s="16">
        <v>0</v>
      </c>
      <c r="BB7" s="16">
        <f t="shared" si="26"/>
        <v>7.34918212890625</v>
      </c>
      <c r="BC7" s="16">
        <v>3</v>
      </c>
      <c r="BD7" s="16">
        <f t="shared" si="27"/>
        <v>8.355712890625E-2</v>
      </c>
      <c r="BE7" s="16">
        <v>1</v>
      </c>
      <c r="BF7" s="16">
        <f t="shared" si="28"/>
        <v>2.92730712890625</v>
      </c>
      <c r="BG7" s="16">
        <v>4</v>
      </c>
      <c r="BH7" s="16">
        <f t="shared" si="29"/>
        <v>1.66168212890625</v>
      </c>
      <c r="BI7" s="16">
        <v>10</v>
      </c>
      <c r="BJ7" s="16">
        <f t="shared" si="30"/>
        <v>53.13043212890625</v>
      </c>
      <c r="BK7" s="16">
        <v>9</v>
      </c>
      <c r="BL7" s="16">
        <f t="shared" si="31"/>
        <v>39.55230712890625</v>
      </c>
      <c r="BM7" s="16">
        <v>7</v>
      </c>
      <c r="BN7" s="16">
        <f t="shared" si="32"/>
        <v>18.39605712890625</v>
      </c>
      <c r="BO7" s="40">
        <f t="shared" si="33"/>
        <v>5.354838709677419</v>
      </c>
      <c r="BP7" s="16">
        <v>0</v>
      </c>
      <c r="BQ7" s="16">
        <v>0</v>
      </c>
      <c r="BR7" s="16">
        <v>81</v>
      </c>
      <c r="BS7" s="16">
        <v>2.995562130180178E-2</v>
      </c>
      <c r="BX7" t="s">
        <v>638</v>
      </c>
      <c r="BY7">
        <v>3</v>
      </c>
      <c r="BZ7">
        <v>6</v>
      </c>
      <c r="CA7">
        <v>7</v>
      </c>
    </row>
    <row r="8" spans="1:79">
      <c r="A8" s="16">
        <f>(FUCKPRECISIONLISTAS!BJ28+FUCKPRECISIONLISTAS!BL28+FUCKPRECISIONLISTAS!BN28+FUCKPRECISIONLISTAS!BP28)/4</f>
        <v>2.5182599852078993</v>
      </c>
      <c r="B8" s="40">
        <v>0</v>
      </c>
      <c r="C8" s="16">
        <f t="shared" si="0"/>
        <v>6.3416333530992892</v>
      </c>
      <c r="D8" s="16">
        <f t="shared" si="1"/>
        <v>2.5182599852078993</v>
      </c>
      <c r="E8" s="16">
        <v>7</v>
      </c>
      <c r="F8" s="16">
        <f t="shared" si="2"/>
        <v>20.085993560188694</v>
      </c>
      <c r="G8" s="16">
        <v>1</v>
      </c>
      <c r="H8" s="16">
        <f t="shared" si="3"/>
        <v>2.3051133826834906</v>
      </c>
      <c r="I8" s="40">
        <v>2</v>
      </c>
      <c r="J8" s="16">
        <f t="shared" si="4"/>
        <v>0.26859341226769201</v>
      </c>
      <c r="K8" s="16">
        <v>10</v>
      </c>
      <c r="L8" s="16">
        <f t="shared" si="5"/>
        <v>55.976433648941295</v>
      </c>
      <c r="M8" s="16">
        <v>7</v>
      </c>
      <c r="N8" s="16">
        <f t="shared" si="6"/>
        <v>20.085993560188694</v>
      </c>
      <c r="O8" s="16">
        <v>1</v>
      </c>
      <c r="P8" s="16">
        <f t="shared" si="7"/>
        <v>2.3051133826834906</v>
      </c>
      <c r="Q8" s="16">
        <v>7</v>
      </c>
      <c r="R8" s="16">
        <f t="shared" si="8"/>
        <v>20.085993560188694</v>
      </c>
      <c r="S8" s="16">
        <v>8</v>
      </c>
      <c r="T8" s="16">
        <f t="shared" si="9"/>
        <v>30.049473589772894</v>
      </c>
      <c r="U8" s="16">
        <v>7</v>
      </c>
      <c r="V8" s="16">
        <f t="shared" si="10"/>
        <v>20.085993560188694</v>
      </c>
      <c r="W8" s="16">
        <v>8</v>
      </c>
      <c r="X8" s="16">
        <f t="shared" si="11"/>
        <v>30.049473589772894</v>
      </c>
      <c r="Y8" s="16">
        <v>7</v>
      </c>
      <c r="Z8" s="16">
        <f t="shared" si="12"/>
        <v>20.085993560188694</v>
      </c>
      <c r="AA8" s="16">
        <v>6</v>
      </c>
      <c r="AB8" s="16">
        <f t="shared" si="13"/>
        <v>12.122513530604497</v>
      </c>
      <c r="AC8" s="16">
        <v>10</v>
      </c>
      <c r="AD8" s="16">
        <f t="shared" si="14"/>
        <v>55.976433648941295</v>
      </c>
      <c r="AE8" s="16">
        <v>3</v>
      </c>
      <c r="AF8" s="16">
        <f t="shared" si="15"/>
        <v>0.23207344185189341</v>
      </c>
      <c r="AG8" s="16">
        <v>6</v>
      </c>
      <c r="AH8" s="16">
        <f t="shared" si="16"/>
        <v>12.122513530604497</v>
      </c>
      <c r="AI8" s="16">
        <v>0</v>
      </c>
      <c r="AJ8" s="16">
        <f t="shared" si="17"/>
        <v>6.3416333530992892</v>
      </c>
      <c r="AK8" s="16">
        <v>6</v>
      </c>
      <c r="AL8" s="16">
        <f t="shared" si="18"/>
        <v>12.122513530604497</v>
      </c>
      <c r="AM8" s="16">
        <v>8</v>
      </c>
      <c r="AN8" s="16">
        <f t="shared" si="19"/>
        <v>30.049473589772894</v>
      </c>
      <c r="AO8" s="16">
        <v>0</v>
      </c>
      <c r="AP8" s="16">
        <f t="shared" si="20"/>
        <v>6.3416333530992892</v>
      </c>
      <c r="AQ8" s="16">
        <v>1</v>
      </c>
      <c r="AR8" s="16">
        <f t="shared" si="21"/>
        <v>2.3051133826834906</v>
      </c>
      <c r="AS8" s="16">
        <v>9</v>
      </c>
      <c r="AT8" s="16">
        <f t="shared" si="22"/>
        <v>42.012953619357098</v>
      </c>
      <c r="AU8" s="16">
        <v>1</v>
      </c>
      <c r="AV8" s="16">
        <f t="shared" si="23"/>
        <v>2.3051133826834906</v>
      </c>
      <c r="AW8" s="16">
        <v>9</v>
      </c>
      <c r="AX8" s="16">
        <f t="shared" si="24"/>
        <v>42.012953619357098</v>
      </c>
      <c r="AY8" s="16">
        <v>4</v>
      </c>
      <c r="AZ8" s="16">
        <f t="shared" si="25"/>
        <v>2.1955534714360949</v>
      </c>
      <c r="BA8" s="16">
        <v>0</v>
      </c>
      <c r="BB8" s="16">
        <f t="shared" si="26"/>
        <v>6.3416333530992892</v>
      </c>
      <c r="BC8" s="16">
        <v>3</v>
      </c>
      <c r="BD8" s="16">
        <f t="shared" si="27"/>
        <v>0.23207344185189341</v>
      </c>
      <c r="BE8" s="16">
        <v>0</v>
      </c>
      <c r="BF8" s="16">
        <f t="shared" si="28"/>
        <v>6.3416333530992892</v>
      </c>
      <c r="BG8" s="16">
        <v>2</v>
      </c>
      <c r="BH8" s="16">
        <f t="shared" si="29"/>
        <v>0.26859341226769201</v>
      </c>
      <c r="BI8" s="16">
        <v>5</v>
      </c>
      <c r="BJ8" s="16">
        <f t="shared" si="30"/>
        <v>6.1590335010202963</v>
      </c>
      <c r="BK8" s="16">
        <v>6</v>
      </c>
      <c r="BL8" s="16">
        <f t="shared" si="31"/>
        <v>12.122513530604497</v>
      </c>
      <c r="BM8" s="16">
        <v>4</v>
      </c>
      <c r="BN8" s="16">
        <f t="shared" si="32"/>
        <v>2.1955534714360949</v>
      </c>
      <c r="BO8" s="40">
        <f t="shared" si="33"/>
        <v>4.774193548387097</v>
      </c>
      <c r="BP8" s="16">
        <v>0</v>
      </c>
      <c r="BQ8" s="16">
        <v>0</v>
      </c>
      <c r="BR8" s="16">
        <v>81</v>
      </c>
      <c r="BS8" s="16">
        <v>3.1141868512006923E-2</v>
      </c>
      <c r="BX8" t="s">
        <v>632</v>
      </c>
      <c r="BY8">
        <v>24</v>
      </c>
      <c r="BZ8">
        <v>49</v>
      </c>
      <c r="CA8">
        <v>19</v>
      </c>
    </row>
    <row r="9" spans="1:79">
      <c r="A9" s="16">
        <f>(FUCKPRECISIONLISTAS!BJ16+FUCKPRECISIONLISTAS!BL16+FUCKPRECISIONLISTAS!BN16+FUCKPRECISIONLISTAS!BP16)/4</f>
        <v>2.4866348140489358</v>
      </c>
      <c r="B9" s="40">
        <v>5.7142857142899999</v>
      </c>
      <c r="C9" s="16">
        <f t="shared" si="0"/>
        <v>10.417730333826951</v>
      </c>
      <c r="D9" s="16">
        <f t="shared" si="1"/>
        <v>3.227650900241064</v>
      </c>
      <c r="E9" s="16">
        <v>0</v>
      </c>
      <c r="F9" s="16">
        <f t="shared" si="2"/>
        <v>6.1833526984401859</v>
      </c>
      <c r="G9" s="16">
        <v>7</v>
      </c>
      <c r="H9" s="16">
        <f t="shared" si="3"/>
        <v>20.37046530175509</v>
      </c>
      <c r="I9" s="40">
        <v>5</v>
      </c>
      <c r="J9" s="16">
        <f t="shared" si="4"/>
        <v>6.3170045579508276</v>
      </c>
      <c r="K9" s="16">
        <v>5</v>
      </c>
      <c r="L9" s="16">
        <f t="shared" si="5"/>
        <v>6.3170045579508276</v>
      </c>
      <c r="M9" s="16">
        <v>8</v>
      </c>
      <c r="N9" s="16">
        <f t="shared" si="6"/>
        <v>30.397195673657219</v>
      </c>
      <c r="O9" s="16">
        <v>0</v>
      </c>
      <c r="P9" s="16">
        <f t="shared" si="7"/>
        <v>6.1833526984401859</v>
      </c>
      <c r="Q9" s="16">
        <v>9</v>
      </c>
      <c r="R9" s="16">
        <f t="shared" si="8"/>
        <v>42.423926045559348</v>
      </c>
      <c r="S9" s="16">
        <v>2</v>
      </c>
      <c r="T9" s="16">
        <f t="shared" si="9"/>
        <v>0.23681344224444234</v>
      </c>
      <c r="U9" s="16">
        <v>2</v>
      </c>
      <c r="V9" s="16">
        <f t="shared" si="10"/>
        <v>0.23681344224444234</v>
      </c>
      <c r="W9" s="16">
        <v>10</v>
      </c>
      <c r="X9" s="16">
        <f t="shared" si="11"/>
        <v>56.450656417461474</v>
      </c>
      <c r="Y9" s="16">
        <v>10</v>
      </c>
      <c r="Z9" s="16">
        <f t="shared" si="12"/>
        <v>56.450656417461474</v>
      </c>
      <c r="AA9" s="16">
        <v>0</v>
      </c>
      <c r="AB9" s="16">
        <f t="shared" si="13"/>
        <v>6.1833526984401859</v>
      </c>
      <c r="AC9" s="16">
        <v>9</v>
      </c>
      <c r="AD9" s="16">
        <f t="shared" si="14"/>
        <v>42.423926045559348</v>
      </c>
      <c r="AE9" s="16">
        <v>8</v>
      </c>
      <c r="AF9" s="16">
        <f t="shared" si="15"/>
        <v>30.397195673657219</v>
      </c>
      <c r="AG9" s="16">
        <v>10</v>
      </c>
      <c r="AH9" s="16">
        <f t="shared" si="16"/>
        <v>56.450656417461474</v>
      </c>
      <c r="AI9" s="16">
        <v>7</v>
      </c>
      <c r="AJ9" s="16">
        <f t="shared" si="17"/>
        <v>20.37046530175509</v>
      </c>
      <c r="AK9" s="16">
        <v>2</v>
      </c>
      <c r="AL9" s="16">
        <f t="shared" si="18"/>
        <v>0.23681344224444234</v>
      </c>
      <c r="AM9" s="16">
        <v>7</v>
      </c>
      <c r="AN9" s="16">
        <f t="shared" si="19"/>
        <v>20.37046530175509</v>
      </c>
      <c r="AO9" s="16">
        <v>8</v>
      </c>
      <c r="AP9" s="16">
        <f t="shared" si="20"/>
        <v>30.397195673657219</v>
      </c>
      <c r="AQ9" s="16">
        <v>9</v>
      </c>
      <c r="AR9" s="16">
        <f t="shared" si="21"/>
        <v>42.423926045559348</v>
      </c>
      <c r="AS9" s="16">
        <v>0</v>
      </c>
      <c r="AT9" s="16">
        <f t="shared" si="22"/>
        <v>6.1833526984401859</v>
      </c>
      <c r="AU9" s="16">
        <v>10</v>
      </c>
      <c r="AV9" s="16">
        <f t="shared" si="23"/>
        <v>56.450656417461474</v>
      </c>
      <c r="AW9" s="16">
        <v>10</v>
      </c>
      <c r="AX9" s="16">
        <f t="shared" si="24"/>
        <v>56.450656417461474</v>
      </c>
      <c r="AY9" s="16">
        <v>2</v>
      </c>
      <c r="AZ9" s="16">
        <f t="shared" si="25"/>
        <v>0.23681344224444234</v>
      </c>
      <c r="BA9" s="16">
        <v>5</v>
      </c>
      <c r="BB9" s="16">
        <f t="shared" si="26"/>
        <v>6.3170045579508276</v>
      </c>
      <c r="BC9" s="16">
        <v>1</v>
      </c>
      <c r="BD9" s="16">
        <f t="shared" si="27"/>
        <v>2.2100830703423142</v>
      </c>
      <c r="BE9" s="16">
        <v>9</v>
      </c>
      <c r="BF9" s="16">
        <f t="shared" si="28"/>
        <v>42.423926045559348</v>
      </c>
      <c r="BG9" s="16">
        <v>8</v>
      </c>
      <c r="BH9" s="16">
        <f t="shared" si="29"/>
        <v>30.397195673657219</v>
      </c>
      <c r="BI9" s="16">
        <v>4</v>
      </c>
      <c r="BJ9" s="16">
        <f t="shared" si="30"/>
        <v>2.2902741860486993</v>
      </c>
      <c r="BK9" s="16">
        <v>6</v>
      </c>
      <c r="BL9" s="16">
        <f t="shared" si="31"/>
        <v>12.343734929852955</v>
      </c>
      <c r="BM9" s="16">
        <v>8</v>
      </c>
      <c r="BN9" s="16">
        <f t="shared" si="32"/>
        <v>30.397195673657219</v>
      </c>
      <c r="BO9" s="40">
        <f t="shared" si="33"/>
        <v>5.838709677419355</v>
      </c>
      <c r="BP9" s="16">
        <v>0</v>
      </c>
      <c r="BQ9" s="16">
        <v>0</v>
      </c>
      <c r="BR9" s="16">
        <v>81</v>
      </c>
      <c r="BS9" s="16">
        <v>4.7258979206124763E-2</v>
      </c>
      <c r="BX9" s="125" t="s">
        <v>640</v>
      </c>
      <c r="BY9">
        <f>(BY3/BY6)*100</f>
        <v>90.476190476190482</v>
      </c>
      <c r="BZ9">
        <f>(BZ3/BZ6)*100</f>
        <v>71.428571428571431</v>
      </c>
      <c r="CA9">
        <f>(CA3/CA6)*100</f>
        <v>100</v>
      </c>
    </row>
    <row r="10" spans="1:79">
      <c r="A10" s="16">
        <f>(FUCKPRECISIONLISTAS!BJ69+FUCKPRECISIONLISTAS!BL69+FUCKPRECISIONLISTAS!BN69+FUCKPRECISIONLISTAS!BP69)/4</f>
        <v>3.109375</v>
      </c>
      <c r="B10" s="40">
        <v>0</v>
      </c>
      <c r="C10" s="16">
        <f t="shared" si="0"/>
        <v>9.668212890625</v>
      </c>
      <c r="D10" s="16">
        <f t="shared" si="1"/>
        <v>3.109375</v>
      </c>
      <c r="E10" s="16">
        <v>10</v>
      </c>
      <c r="F10" s="16">
        <f t="shared" si="2"/>
        <v>47.480712890625</v>
      </c>
      <c r="G10" s="16">
        <v>3</v>
      </c>
      <c r="H10" s="16">
        <f t="shared" si="3"/>
        <v>1.1962890625E-2</v>
      </c>
      <c r="I10" s="40">
        <v>2</v>
      </c>
      <c r="J10" s="16">
        <f t="shared" si="4"/>
        <v>1.230712890625</v>
      </c>
      <c r="K10" s="16">
        <v>3</v>
      </c>
      <c r="L10" s="16">
        <f t="shared" si="5"/>
        <v>1.1962890625E-2</v>
      </c>
      <c r="M10" s="16">
        <v>5</v>
      </c>
      <c r="N10" s="16">
        <f t="shared" si="6"/>
        <v>3.574462890625</v>
      </c>
      <c r="O10" s="16">
        <v>9</v>
      </c>
      <c r="P10" s="16">
        <f t="shared" si="7"/>
        <v>34.699462890625</v>
      </c>
      <c r="Q10" s="16">
        <v>8</v>
      </c>
      <c r="R10" s="16">
        <f t="shared" si="8"/>
        <v>23.918212890625</v>
      </c>
      <c r="S10" s="16">
        <v>0</v>
      </c>
      <c r="T10" s="16">
        <f t="shared" si="9"/>
        <v>9.668212890625</v>
      </c>
      <c r="U10" s="16">
        <v>0</v>
      </c>
      <c r="V10" s="16">
        <f t="shared" si="10"/>
        <v>9.668212890625</v>
      </c>
      <c r="W10" s="16">
        <v>5</v>
      </c>
      <c r="X10" s="16">
        <f t="shared" si="11"/>
        <v>3.574462890625</v>
      </c>
      <c r="Y10" s="16">
        <v>6</v>
      </c>
      <c r="Z10" s="16">
        <f t="shared" si="12"/>
        <v>8.355712890625</v>
      </c>
      <c r="AA10" s="16">
        <v>9</v>
      </c>
      <c r="AB10" s="16">
        <f t="shared" si="13"/>
        <v>34.699462890625</v>
      </c>
      <c r="AC10" s="16">
        <v>4</v>
      </c>
      <c r="AD10" s="16">
        <f t="shared" si="14"/>
        <v>0.793212890625</v>
      </c>
      <c r="AE10" s="16">
        <v>3</v>
      </c>
      <c r="AF10" s="16">
        <f t="shared" si="15"/>
        <v>1.1962890625E-2</v>
      </c>
      <c r="AG10" s="16">
        <v>9</v>
      </c>
      <c r="AH10" s="16">
        <f t="shared" si="16"/>
        <v>34.699462890625</v>
      </c>
      <c r="AI10" s="16">
        <v>10</v>
      </c>
      <c r="AJ10" s="16">
        <f t="shared" si="17"/>
        <v>47.480712890625</v>
      </c>
      <c r="AK10" s="16">
        <v>9</v>
      </c>
      <c r="AL10" s="16">
        <f t="shared" si="18"/>
        <v>34.699462890625</v>
      </c>
      <c r="AM10" s="16">
        <v>2</v>
      </c>
      <c r="AN10" s="16">
        <f t="shared" si="19"/>
        <v>1.230712890625</v>
      </c>
      <c r="AO10" s="16">
        <v>6</v>
      </c>
      <c r="AP10" s="16">
        <f t="shared" si="20"/>
        <v>8.355712890625</v>
      </c>
      <c r="AQ10" s="16">
        <v>9</v>
      </c>
      <c r="AR10" s="16">
        <f t="shared" si="21"/>
        <v>34.699462890625</v>
      </c>
      <c r="AS10" s="16">
        <v>3</v>
      </c>
      <c r="AT10" s="16">
        <f t="shared" si="22"/>
        <v>1.1962890625E-2</v>
      </c>
      <c r="AU10" s="16">
        <v>10</v>
      </c>
      <c r="AV10" s="16">
        <f t="shared" si="23"/>
        <v>47.480712890625</v>
      </c>
      <c r="AW10" s="16">
        <v>1</v>
      </c>
      <c r="AX10" s="16">
        <f t="shared" si="24"/>
        <v>4.449462890625</v>
      </c>
      <c r="AY10" s="16">
        <v>0</v>
      </c>
      <c r="AZ10" s="16">
        <f t="shared" si="25"/>
        <v>9.668212890625</v>
      </c>
      <c r="BA10" s="16">
        <v>0</v>
      </c>
      <c r="BB10" s="16">
        <f t="shared" si="26"/>
        <v>9.668212890625</v>
      </c>
      <c r="BC10" s="16">
        <v>3</v>
      </c>
      <c r="BD10" s="16">
        <f t="shared" si="27"/>
        <v>1.1962890625E-2</v>
      </c>
      <c r="BE10" s="16">
        <v>1</v>
      </c>
      <c r="BF10" s="16">
        <f t="shared" si="28"/>
        <v>4.449462890625</v>
      </c>
      <c r="BG10" s="16">
        <v>2</v>
      </c>
      <c r="BH10" s="16">
        <f t="shared" si="29"/>
        <v>1.230712890625</v>
      </c>
      <c r="BI10" s="16">
        <v>10</v>
      </c>
      <c r="BJ10" s="16">
        <f t="shared" si="30"/>
        <v>47.480712890625</v>
      </c>
      <c r="BK10" s="16">
        <v>5</v>
      </c>
      <c r="BL10" s="16">
        <f t="shared" si="31"/>
        <v>3.574462890625</v>
      </c>
      <c r="BM10" s="16">
        <v>8</v>
      </c>
      <c r="BN10" s="16">
        <f t="shared" si="32"/>
        <v>23.918212890625</v>
      </c>
      <c r="BO10" s="40">
        <f t="shared" si="33"/>
        <v>5</v>
      </c>
      <c r="BP10" s="16">
        <v>1.25</v>
      </c>
      <c r="BQ10" s="16">
        <v>1.5625</v>
      </c>
      <c r="BR10" s="16">
        <v>5.6169000000000002</v>
      </c>
      <c r="BS10" s="16">
        <v>6.25E-2</v>
      </c>
      <c r="BX10" s="125" t="s">
        <v>639</v>
      </c>
      <c r="BY10">
        <f>(BY3/BW3)*100</f>
        <v>67.857142857142861</v>
      </c>
      <c r="BZ10">
        <f>(BZ3/BW3)*100</f>
        <v>17.857142857142858</v>
      </c>
      <c r="CA10">
        <f>(CA3/BW3)*100</f>
        <v>76.785714285714292</v>
      </c>
    </row>
    <row r="11" spans="1:79">
      <c r="A11" s="16">
        <f>(FUCKPRECISIONLISTAS!BJ58+FUCKPRECISIONLISTAS!BL58+FUCKPRECISIONLISTAS!BN58+FUCKPRECISIONLISTAS!BP58)/4</f>
        <v>2.9609375</v>
      </c>
      <c r="B11" s="40">
        <v>0</v>
      </c>
      <c r="C11" s="16">
        <f t="shared" si="0"/>
        <v>8.76715087890625</v>
      </c>
      <c r="D11" s="16">
        <f t="shared" si="1"/>
        <v>2.9609375</v>
      </c>
      <c r="E11" s="16">
        <v>7</v>
      </c>
      <c r="F11" s="16">
        <f t="shared" si="2"/>
        <v>16.31402587890625</v>
      </c>
      <c r="G11" s="16">
        <v>10</v>
      </c>
      <c r="H11" s="16">
        <f t="shared" si="3"/>
        <v>49.54840087890625</v>
      </c>
      <c r="I11" s="40">
        <v>1</v>
      </c>
      <c r="J11" s="16">
        <f t="shared" si="4"/>
        <v>3.84527587890625</v>
      </c>
      <c r="K11" s="16">
        <v>9</v>
      </c>
      <c r="L11" s="16">
        <f t="shared" si="5"/>
        <v>36.47027587890625</v>
      </c>
      <c r="M11" s="16">
        <v>5</v>
      </c>
      <c r="N11" s="16">
        <f t="shared" si="6"/>
        <v>4.15777587890625</v>
      </c>
      <c r="O11" s="16">
        <v>1</v>
      </c>
      <c r="P11" s="16">
        <f t="shared" si="7"/>
        <v>3.84527587890625</v>
      </c>
      <c r="Q11" s="16">
        <v>7</v>
      </c>
      <c r="R11" s="16">
        <f t="shared" si="8"/>
        <v>16.31402587890625</v>
      </c>
      <c r="S11" s="16">
        <v>2</v>
      </c>
      <c r="T11" s="16">
        <f t="shared" si="9"/>
        <v>0.92340087890625</v>
      </c>
      <c r="U11" s="16">
        <v>3</v>
      </c>
      <c r="V11" s="16">
        <f t="shared" si="10"/>
        <v>1.52587890625E-3</v>
      </c>
      <c r="W11" s="16">
        <v>10</v>
      </c>
      <c r="X11" s="16">
        <f t="shared" si="11"/>
        <v>49.54840087890625</v>
      </c>
      <c r="Y11" s="16">
        <v>5</v>
      </c>
      <c r="Z11" s="16">
        <f t="shared" si="12"/>
        <v>4.15777587890625</v>
      </c>
      <c r="AA11" s="16">
        <v>10</v>
      </c>
      <c r="AB11" s="16">
        <f t="shared" si="13"/>
        <v>49.54840087890625</v>
      </c>
      <c r="AC11" s="16">
        <v>4</v>
      </c>
      <c r="AD11" s="16">
        <f t="shared" si="14"/>
        <v>1.07965087890625</v>
      </c>
      <c r="AE11" s="16">
        <v>0</v>
      </c>
      <c r="AF11" s="16">
        <f t="shared" si="15"/>
        <v>8.76715087890625</v>
      </c>
      <c r="AG11" s="16">
        <v>8</v>
      </c>
      <c r="AH11" s="16">
        <f t="shared" si="16"/>
        <v>25.39215087890625</v>
      </c>
      <c r="AI11" s="16">
        <v>2</v>
      </c>
      <c r="AJ11" s="16">
        <f t="shared" si="17"/>
        <v>0.92340087890625</v>
      </c>
      <c r="AK11" s="16">
        <v>10</v>
      </c>
      <c r="AL11" s="16">
        <f t="shared" si="18"/>
        <v>49.54840087890625</v>
      </c>
      <c r="AM11" s="16">
        <v>6</v>
      </c>
      <c r="AN11" s="16">
        <f t="shared" si="19"/>
        <v>9.23590087890625</v>
      </c>
      <c r="AO11" s="16">
        <v>7</v>
      </c>
      <c r="AP11" s="16">
        <f t="shared" si="20"/>
        <v>16.31402587890625</v>
      </c>
      <c r="AQ11" s="16">
        <v>4</v>
      </c>
      <c r="AR11" s="16">
        <f t="shared" si="21"/>
        <v>1.07965087890625</v>
      </c>
      <c r="AS11" s="16">
        <v>1</v>
      </c>
      <c r="AT11" s="16">
        <f t="shared" si="22"/>
        <v>3.84527587890625</v>
      </c>
      <c r="AU11" s="16">
        <v>6</v>
      </c>
      <c r="AV11" s="16">
        <f t="shared" si="23"/>
        <v>9.23590087890625</v>
      </c>
      <c r="AW11" s="16">
        <v>2</v>
      </c>
      <c r="AX11" s="16">
        <f t="shared" si="24"/>
        <v>0.92340087890625</v>
      </c>
      <c r="AY11" s="16">
        <v>7</v>
      </c>
      <c r="AZ11" s="16">
        <f t="shared" si="25"/>
        <v>16.31402587890625</v>
      </c>
      <c r="BA11" s="16">
        <v>3</v>
      </c>
      <c r="BB11" s="16">
        <f t="shared" si="26"/>
        <v>1.52587890625E-3</v>
      </c>
      <c r="BC11" s="16">
        <v>6</v>
      </c>
      <c r="BD11" s="16">
        <f t="shared" si="27"/>
        <v>9.23590087890625</v>
      </c>
      <c r="BE11" s="16">
        <v>9</v>
      </c>
      <c r="BF11" s="16">
        <f t="shared" si="28"/>
        <v>36.47027587890625</v>
      </c>
      <c r="BG11" s="16">
        <v>2</v>
      </c>
      <c r="BH11" s="16">
        <f t="shared" si="29"/>
        <v>0.92340087890625</v>
      </c>
      <c r="BI11" s="16">
        <v>5</v>
      </c>
      <c r="BJ11" s="16">
        <f t="shared" si="30"/>
        <v>4.15777587890625</v>
      </c>
      <c r="BK11" s="16">
        <v>8</v>
      </c>
      <c r="BL11" s="16">
        <f t="shared" si="31"/>
        <v>25.39215087890625</v>
      </c>
      <c r="BM11" s="16">
        <v>6</v>
      </c>
      <c r="BN11" s="16">
        <f t="shared" si="32"/>
        <v>9.23590087890625</v>
      </c>
      <c r="BO11" s="40">
        <f t="shared" si="33"/>
        <v>5.354838709677419</v>
      </c>
      <c r="BP11" s="16">
        <v>3.5</v>
      </c>
      <c r="BQ11" s="16">
        <v>12.25</v>
      </c>
      <c r="BR11" s="16">
        <v>11.424399999999999</v>
      </c>
      <c r="BS11" s="16">
        <v>6.25E-2</v>
      </c>
      <c r="BX11" s="126" t="s">
        <v>641</v>
      </c>
      <c r="BY11">
        <f>(BY4/BY7)*100</f>
        <v>0</v>
      </c>
      <c r="BZ11">
        <f>(BZ4/BZ7)*100</f>
        <v>16.666666666666664</v>
      </c>
      <c r="CA11">
        <f>(CA4/CA7)*100</f>
        <v>0</v>
      </c>
    </row>
    <row r="12" spans="1:79">
      <c r="A12" s="16">
        <f>(FUCKPRECISIONLISTAS!BJ35+FUCKPRECISIONLISTAS!BL35+FUCKPRECISIONLISTAS!BN35+FUCKPRECISIONLISTAS!BP35)/4</f>
        <v>2.7734375</v>
      </c>
      <c r="B12" s="40">
        <v>0</v>
      </c>
      <c r="C12" s="16">
        <f t="shared" si="0"/>
        <v>7.69195556640625</v>
      </c>
      <c r="D12" s="16">
        <f t="shared" si="1"/>
        <v>2.7734375</v>
      </c>
      <c r="E12" s="16">
        <v>9</v>
      </c>
      <c r="F12" s="16">
        <f t="shared" si="2"/>
        <v>38.77008056640625</v>
      </c>
      <c r="G12" s="16">
        <v>6</v>
      </c>
      <c r="H12" s="16">
        <f t="shared" si="3"/>
        <v>10.41070556640625</v>
      </c>
      <c r="I12" s="40">
        <v>1</v>
      </c>
      <c r="J12" s="16">
        <f t="shared" si="4"/>
        <v>3.14508056640625</v>
      </c>
      <c r="K12" s="16">
        <v>0</v>
      </c>
      <c r="L12" s="16">
        <f t="shared" si="5"/>
        <v>7.69195556640625</v>
      </c>
      <c r="M12" s="16">
        <v>9</v>
      </c>
      <c r="N12" s="16">
        <f t="shared" si="6"/>
        <v>38.77008056640625</v>
      </c>
      <c r="O12" s="16">
        <v>4</v>
      </c>
      <c r="P12" s="16">
        <f t="shared" si="7"/>
        <v>1.50445556640625</v>
      </c>
      <c r="Q12" s="16">
        <v>3</v>
      </c>
      <c r="R12" s="16">
        <f t="shared" si="8"/>
        <v>5.133056640625E-2</v>
      </c>
      <c r="S12" s="16">
        <v>3</v>
      </c>
      <c r="T12" s="16">
        <f t="shared" si="9"/>
        <v>5.133056640625E-2</v>
      </c>
      <c r="U12" s="16">
        <v>6</v>
      </c>
      <c r="V12" s="16">
        <f t="shared" si="10"/>
        <v>10.41070556640625</v>
      </c>
      <c r="W12" s="16">
        <v>2</v>
      </c>
      <c r="X12" s="16">
        <f t="shared" si="11"/>
        <v>0.59820556640625</v>
      </c>
      <c r="Y12" s="16">
        <v>2</v>
      </c>
      <c r="Z12" s="16">
        <f t="shared" si="12"/>
        <v>0.59820556640625</v>
      </c>
      <c r="AA12" s="16">
        <v>6</v>
      </c>
      <c r="AB12" s="16">
        <f t="shared" si="13"/>
        <v>10.41070556640625</v>
      </c>
      <c r="AC12" s="16">
        <v>9</v>
      </c>
      <c r="AD12" s="16">
        <f t="shared" si="14"/>
        <v>38.77008056640625</v>
      </c>
      <c r="AE12" s="16">
        <v>8</v>
      </c>
      <c r="AF12" s="16">
        <f t="shared" si="15"/>
        <v>27.31695556640625</v>
      </c>
      <c r="AG12" s="16">
        <v>7</v>
      </c>
      <c r="AH12" s="16">
        <f t="shared" si="16"/>
        <v>17.86383056640625</v>
      </c>
      <c r="AI12" s="16">
        <v>2</v>
      </c>
      <c r="AJ12" s="16">
        <f t="shared" si="17"/>
        <v>0.59820556640625</v>
      </c>
      <c r="AK12" s="16">
        <v>3</v>
      </c>
      <c r="AL12" s="16">
        <f t="shared" si="18"/>
        <v>5.133056640625E-2</v>
      </c>
      <c r="AM12" s="16">
        <v>8</v>
      </c>
      <c r="AN12" s="16">
        <f t="shared" si="19"/>
        <v>27.31695556640625</v>
      </c>
      <c r="AO12" s="16">
        <v>8</v>
      </c>
      <c r="AP12" s="16">
        <f t="shared" si="20"/>
        <v>27.31695556640625</v>
      </c>
      <c r="AQ12" s="16">
        <v>7</v>
      </c>
      <c r="AR12" s="16">
        <f t="shared" si="21"/>
        <v>17.86383056640625</v>
      </c>
      <c r="AS12" s="16">
        <v>5</v>
      </c>
      <c r="AT12" s="16">
        <f t="shared" si="22"/>
        <v>4.95758056640625</v>
      </c>
      <c r="AU12" s="16">
        <v>7</v>
      </c>
      <c r="AV12" s="16">
        <f t="shared" si="23"/>
        <v>17.86383056640625</v>
      </c>
      <c r="AW12" s="16">
        <v>0</v>
      </c>
      <c r="AX12" s="16">
        <f t="shared" si="24"/>
        <v>7.69195556640625</v>
      </c>
      <c r="AY12" s="16">
        <v>8</v>
      </c>
      <c r="AZ12" s="16">
        <f t="shared" si="25"/>
        <v>27.31695556640625</v>
      </c>
      <c r="BA12" s="16">
        <v>7</v>
      </c>
      <c r="BB12" s="16">
        <f t="shared" si="26"/>
        <v>17.86383056640625</v>
      </c>
      <c r="BC12" s="16">
        <v>3</v>
      </c>
      <c r="BD12" s="16">
        <f t="shared" si="27"/>
        <v>5.133056640625E-2</v>
      </c>
      <c r="BE12" s="16">
        <v>3</v>
      </c>
      <c r="BF12" s="16">
        <f t="shared" si="28"/>
        <v>5.133056640625E-2</v>
      </c>
      <c r="BG12" s="16">
        <v>9</v>
      </c>
      <c r="BH12" s="16">
        <f t="shared" si="29"/>
        <v>38.77008056640625</v>
      </c>
      <c r="BI12" s="16">
        <v>10</v>
      </c>
      <c r="BJ12" s="16">
        <f t="shared" si="30"/>
        <v>52.22320556640625</v>
      </c>
      <c r="BK12" s="16">
        <v>10</v>
      </c>
      <c r="BL12" s="16">
        <f t="shared" si="31"/>
        <v>52.22320556640625</v>
      </c>
      <c r="BM12" s="16">
        <v>10</v>
      </c>
      <c r="BN12" s="16">
        <f t="shared" si="32"/>
        <v>52.22320556640625</v>
      </c>
      <c r="BO12" s="40">
        <f t="shared" si="33"/>
        <v>5.645161290322581</v>
      </c>
      <c r="BP12" s="16">
        <v>0.25</v>
      </c>
      <c r="BQ12" s="16">
        <v>6.25E-2</v>
      </c>
      <c r="BR12" s="16">
        <v>76.5625</v>
      </c>
      <c r="BS12" s="16">
        <v>6.25E-2</v>
      </c>
      <c r="BX12" s="126" t="s">
        <v>639</v>
      </c>
      <c r="BY12">
        <f>(BY4/BW4)*100</f>
        <v>0</v>
      </c>
      <c r="BZ12">
        <f>(BZ5/BW4)*100</f>
        <v>11.111111111111111</v>
      </c>
      <c r="CA12">
        <f>(CA5/BW4)*100</f>
        <v>44.444444444444443</v>
      </c>
    </row>
    <row r="13" spans="1:79">
      <c r="A13" s="16">
        <f>(FUCKPRECISIONLISTAS!BJ37+FUCKPRECISIONLISTAS!BL37+FUCKPRECISIONLISTAS!BN37+FUCKPRECISIONLISTAS!BP37)/4</f>
        <v>2.7734375</v>
      </c>
      <c r="B13" s="40">
        <v>0</v>
      </c>
      <c r="C13" s="16">
        <f t="shared" si="0"/>
        <v>7.69195556640625</v>
      </c>
      <c r="D13" s="16">
        <f t="shared" si="1"/>
        <v>2.7734375</v>
      </c>
      <c r="E13" s="16">
        <v>2</v>
      </c>
      <c r="F13" s="16">
        <f t="shared" si="2"/>
        <v>0.59820556640625</v>
      </c>
      <c r="G13" s="16">
        <v>5</v>
      </c>
      <c r="H13" s="16">
        <f t="shared" si="3"/>
        <v>4.95758056640625</v>
      </c>
      <c r="I13" s="40">
        <v>8</v>
      </c>
      <c r="J13" s="16">
        <f t="shared" si="4"/>
        <v>27.31695556640625</v>
      </c>
      <c r="K13" s="16">
        <v>3</v>
      </c>
      <c r="L13" s="16">
        <f t="shared" si="5"/>
        <v>5.133056640625E-2</v>
      </c>
      <c r="M13" s="16">
        <v>9</v>
      </c>
      <c r="N13" s="16">
        <f t="shared" si="6"/>
        <v>38.77008056640625</v>
      </c>
      <c r="O13" s="16">
        <v>10</v>
      </c>
      <c r="P13" s="16">
        <f t="shared" si="7"/>
        <v>52.22320556640625</v>
      </c>
      <c r="Q13" s="16">
        <v>1</v>
      </c>
      <c r="R13" s="16">
        <f t="shared" si="8"/>
        <v>3.14508056640625</v>
      </c>
      <c r="S13" s="16">
        <v>1</v>
      </c>
      <c r="T13" s="16">
        <f t="shared" si="9"/>
        <v>3.14508056640625</v>
      </c>
      <c r="U13" s="16">
        <v>10</v>
      </c>
      <c r="V13" s="16">
        <f t="shared" si="10"/>
        <v>52.22320556640625</v>
      </c>
      <c r="W13" s="16">
        <v>6</v>
      </c>
      <c r="X13" s="16">
        <f t="shared" si="11"/>
        <v>10.41070556640625</v>
      </c>
      <c r="Y13" s="16">
        <v>1</v>
      </c>
      <c r="Z13" s="16">
        <f t="shared" si="12"/>
        <v>3.14508056640625</v>
      </c>
      <c r="AA13" s="16">
        <v>2</v>
      </c>
      <c r="AB13" s="16">
        <f t="shared" si="13"/>
        <v>0.59820556640625</v>
      </c>
      <c r="AC13" s="16">
        <v>1</v>
      </c>
      <c r="AD13" s="16">
        <f t="shared" si="14"/>
        <v>3.14508056640625</v>
      </c>
      <c r="AE13" s="16">
        <v>8</v>
      </c>
      <c r="AF13" s="16">
        <f t="shared" si="15"/>
        <v>27.31695556640625</v>
      </c>
      <c r="AG13" s="16">
        <v>2</v>
      </c>
      <c r="AH13" s="16">
        <f t="shared" si="16"/>
        <v>0.59820556640625</v>
      </c>
      <c r="AI13" s="16">
        <v>5</v>
      </c>
      <c r="AJ13" s="16">
        <f t="shared" si="17"/>
        <v>4.95758056640625</v>
      </c>
      <c r="AK13" s="16">
        <v>9</v>
      </c>
      <c r="AL13" s="16">
        <f t="shared" si="18"/>
        <v>38.77008056640625</v>
      </c>
      <c r="AM13" s="16">
        <v>3</v>
      </c>
      <c r="AN13" s="16">
        <f t="shared" si="19"/>
        <v>5.133056640625E-2</v>
      </c>
      <c r="AO13" s="16">
        <v>2</v>
      </c>
      <c r="AP13" s="16">
        <f t="shared" si="20"/>
        <v>0.59820556640625</v>
      </c>
      <c r="AQ13" s="16">
        <v>3</v>
      </c>
      <c r="AR13" s="16">
        <f t="shared" si="21"/>
        <v>5.133056640625E-2</v>
      </c>
      <c r="AS13" s="16">
        <v>5</v>
      </c>
      <c r="AT13" s="16">
        <f t="shared" si="22"/>
        <v>4.95758056640625</v>
      </c>
      <c r="AU13" s="16">
        <v>0</v>
      </c>
      <c r="AV13" s="16">
        <f t="shared" si="23"/>
        <v>7.69195556640625</v>
      </c>
      <c r="AW13" s="16">
        <v>0</v>
      </c>
      <c r="AX13" s="16">
        <f t="shared" si="24"/>
        <v>7.69195556640625</v>
      </c>
      <c r="AY13" s="16">
        <v>3</v>
      </c>
      <c r="AZ13" s="16">
        <f t="shared" si="25"/>
        <v>5.133056640625E-2</v>
      </c>
      <c r="BA13" s="16">
        <v>10</v>
      </c>
      <c r="BB13" s="16">
        <f t="shared" si="26"/>
        <v>52.22320556640625</v>
      </c>
      <c r="BC13" s="16">
        <v>2</v>
      </c>
      <c r="BD13" s="16">
        <f t="shared" si="27"/>
        <v>0.59820556640625</v>
      </c>
      <c r="BE13" s="16">
        <v>6</v>
      </c>
      <c r="BF13" s="16">
        <f t="shared" si="28"/>
        <v>10.41070556640625</v>
      </c>
      <c r="BG13" s="16">
        <v>5</v>
      </c>
      <c r="BH13" s="16">
        <f t="shared" si="29"/>
        <v>4.95758056640625</v>
      </c>
      <c r="BI13" s="16">
        <v>2</v>
      </c>
      <c r="BJ13" s="16">
        <f t="shared" si="30"/>
        <v>0.59820556640625</v>
      </c>
      <c r="BK13" s="16">
        <v>5</v>
      </c>
      <c r="BL13" s="16">
        <f t="shared" si="31"/>
        <v>4.95758056640625</v>
      </c>
      <c r="BM13" s="16">
        <v>2</v>
      </c>
      <c r="BN13" s="16">
        <f t="shared" si="32"/>
        <v>0.59820556640625</v>
      </c>
      <c r="BO13" s="40">
        <f t="shared" si="33"/>
        <v>4.225806451612903</v>
      </c>
      <c r="BP13" s="16">
        <v>1</v>
      </c>
      <c r="BQ13" s="16">
        <v>1</v>
      </c>
      <c r="BR13" s="16">
        <v>17.167211111083489</v>
      </c>
      <c r="BS13" s="16">
        <v>8.6129489603279749E-2</v>
      </c>
      <c r="BX13" s="127" t="s">
        <v>642</v>
      </c>
      <c r="BY13">
        <f>(BY5/BY8)*100</f>
        <v>12.5</v>
      </c>
      <c r="BZ13">
        <f>(BZ5/BZ8)*100</f>
        <v>2.0408163265306123</v>
      </c>
      <c r="CA13">
        <f>(CA5/CA8)*100</f>
        <v>21.052631578947366</v>
      </c>
    </row>
    <row r="14" spans="1:79">
      <c r="A14" s="16">
        <f>(FUCKPRECISIONLISTAS!BJ27+FUCKPRECISIONLISTAS!BL27+FUCKPRECISIONLISTAS!BN27+FUCKPRECISIONLISTAS!BP27)/4</f>
        <v>2.75390625</v>
      </c>
      <c r="B14" s="40">
        <v>0</v>
      </c>
      <c r="C14" s="16">
        <f t="shared" si="0"/>
        <v>7.5839996337890625</v>
      </c>
      <c r="D14" s="16">
        <f t="shared" si="1"/>
        <v>2.75390625</v>
      </c>
      <c r="E14" s="16">
        <v>6</v>
      </c>
      <c r="F14" s="16">
        <f t="shared" si="2"/>
        <v>10.537124633789062</v>
      </c>
      <c r="G14" s="16">
        <v>3</v>
      </c>
      <c r="H14" s="16">
        <f t="shared" si="3"/>
        <v>6.05621337890625E-2</v>
      </c>
      <c r="I14" s="40">
        <v>3</v>
      </c>
      <c r="J14" s="16">
        <f t="shared" si="4"/>
        <v>6.05621337890625E-2</v>
      </c>
      <c r="K14" s="16">
        <v>10</v>
      </c>
      <c r="L14" s="16">
        <f t="shared" si="5"/>
        <v>52.505874633789063</v>
      </c>
      <c r="M14" s="16">
        <v>5</v>
      </c>
      <c r="N14" s="16">
        <f t="shared" si="6"/>
        <v>5.0449371337890625</v>
      </c>
      <c r="O14" s="16">
        <v>3</v>
      </c>
      <c r="P14" s="16">
        <f t="shared" si="7"/>
        <v>6.05621337890625E-2</v>
      </c>
      <c r="Q14" s="16">
        <v>10</v>
      </c>
      <c r="R14" s="16">
        <f t="shared" si="8"/>
        <v>52.505874633789063</v>
      </c>
      <c r="S14" s="16">
        <v>3</v>
      </c>
      <c r="T14" s="16">
        <f t="shared" si="9"/>
        <v>6.05621337890625E-2</v>
      </c>
      <c r="U14" s="16">
        <v>1</v>
      </c>
      <c r="V14" s="16">
        <f t="shared" si="10"/>
        <v>3.0761871337890625</v>
      </c>
      <c r="W14" s="16">
        <v>6</v>
      </c>
      <c r="X14" s="16">
        <f t="shared" si="11"/>
        <v>10.537124633789062</v>
      </c>
      <c r="Y14" s="16">
        <v>3</v>
      </c>
      <c r="Z14" s="16">
        <f t="shared" si="12"/>
        <v>6.05621337890625E-2</v>
      </c>
      <c r="AA14" s="16">
        <v>4</v>
      </c>
      <c r="AB14" s="16">
        <f t="shared" si="13"/>
        <v>1.5527496337890625</v>
      </c>
      <c r="AC14" s="16">
        <v>10</v>
      </c>
      <c r="AD14" s="16">
        <f t="shared" si="14"/>
        <v>52.505874633789063</v>
      </c>
      <c r="AE14" s="16">
        <v>9</v>
      </c>
      <c r="AF14" s="16">
        <f t="shared" si="15"/>
        <v>39.013687133789063</v>
      </c>
      <c r="AG14" s="16">
        <v>8</v>
      </c>
      <c r="AH14" s="16">
        <f t="shared" si="16"/>
        <v>27.521499633789063</v>
      </c>
      <c r="AI14" s="16">
        <v>0</v>
      </c>
      <c r="AJ14" s="16">
        <f t="shared" si="17"/>
        <v>7.5839996337890625</v>
      </c>
      <c r="AK14" s="16">
        <v>8</v>
      </c>
      <c r="AL14" s="16">
        <f t="shared" si="18"/>
        <v>27.521499633789063</v>
      </c>
      <c r="AM14" s="16">
        <v>3</v>
      </c>
      <c r="AN14" s="16">
        <f t="shared" si="19"/>
        <v>6.05621337890625E-2</v>
      </c>
      <c r="AO14" s="16">
        <v>1</v>
      </c>
      <c r="AP14" s="16">
        <f t="shared" si="20"/>
        <v>3.0761871337890625</v>
      </c>
      <c r="AQ14" s="16">
        <v>9</v>
      </c>
      <c r="AR14" s="16">
        <f t="shared" si="21"/>
        <v>39.013687133789063</v>
      </c>
      <c r="AS14" s="16">
        <v>9</v>
      </c>
      <c r="AT14" s="16">
        <f t="shared" si="22"/>
        <v>39.013687133789063</v>
      </c>
      <c r="AU14" s="16">
        <v>7</v>
      </c>
      <c r="AV14" s="16">
        <f t="shared" si="23"/>
        <v>18.029312133789063</v>
      </c>
      <c r="AW14" s="16">
        <v>4</v>
      </c>
      <c r="AX14" s="16">
        <f t="shared" si="24"/>
        <v>1.5527496337890625</v>
      </c>
      <c r="AY14" s="16">
        <v>6</v>
      </c>
      <c r="AZ14" s="16">
        <f t="shared" si="25"/>
        <v>10.537124633789062</v>
      </c>
      <c r="BA14" s="16">
        <v>3</v>
      </c>
      <c r="BB14" s="16">
        <f t="shared" si="26"/>
        <v>6.05621337890625E-2</v>
      </c>
      <c r="BC14" s="16">
        <v>1</v>
      </c>
      <c r="BD14" s="16">
        <f t="shared" si="27"/>
        <v>3.0761871337890625</v>
      </c>
      <c r="BE14" s="16">
        <v>5</v>
      </c>
      <c r="BF14" s="16">
        <f t="shared" si="28"/>
        <v>5.0449371337890625</v>
      </c>
      <c r="BG14" s="16">
        <v>1</v>
      </c>
      <c r="BH14" s="16">
        <f t="shared" si="29"/>
        <v>3.0761871337890625</v>
      </c>
      <c r="BI14" s="16">
        <v>7</v>
      </c>
      <c r="BJ14" s="16">
        <f t="shared" si="30"/>
        <v>18.029312133789063</v>
      </c>
      <c r="BK14" s="16">
        <v>5</v>
      </c>
      <c r="BL14" s="16">
        <f t="shared" si="31"/>
        <v>5.0449371337890625</v>
      </c>
      <c r="BM14" s="16">
        <v>0</v>
      </c>
      <c r="BN14" s="16">
        <f t="shared" si="32"/>
        <v>7.5839996337890625</v>
      </c>
      <c r="BO14" s="40">
        <f t="shared" si="33"/>
        <v>4.935483870967742</v>
      </c>
      <c r="BP14" s="16">
        <v>0</v>
      </c>
      <c r="BQ14" s="16">
        <v>0</v>
      </c>
      <c r="BR14" s="16">
        <v>81</v>
      </c>
      <c r="BS14" s="16">
        <v>0.10366448576695363</v>
      </c>
      <c r="BX14" s="127" t="s">
        <v>639</v>
      </c>
      <c r="BY14">
        <f>(BY5/BW5)*100</f>
        <v>75</v>
      </c>
      <c r="BZ14">
        <f>(BZ5/BW5)*100</f>
        <v>25</v>
      </c>
      <c r="CA14">
        <f>(CA5/BW5)*100</f>
        <v>100</v>
      </c>
    </row>
    <row r="15" spans="1:79">
      <c r="A15" s="16">
        <f>(FUCKPRECISIONLISTAS!BJ30+FUCKPRECISIONLISTAS!BL30+FUCKPRECISIONLISTAS!BN30+FUCKPRECISIONLISTAS!BP30)/4</f>
        <v>3.030668904957686</v>
      </c>
      <c r="B15" s="40">
        <v>3.63636363636</v>
      </c>
      <c r="C15" s="16">
        <f t="shared" si="0"/>
        <v>0.36686610764852129</v>
      </c>
      <c r="D15" s="16">
        <f t="shared" si="1"/>
        <v>0.605694731402314</v>
      </c>
      <c r="E15" s="16">
        <v>7</v>
      </c>
      <c r="F15" s="16">
        <f t="shared" si="2"/>
        <v>15.755589342069815</v>
      </c>
      <c r="G15" s="16">
        <v>0</v>
      </c>
      <c r="H15" s="16">
        <f t="shared" si="3"/>
        <v>9.1849540114774193</v>
      </c>
      <c r="I15" s="40">
        <v>10</v>
      </c>
      <c r="J15" s="16">
        <f t="shared" si="4"/>
        <v>48.571575912323702</v>
      </c>
      <c r="K15" s="16">
        <v>6</v>
      </c>
      <c r="L15" s="16">
        <f t="shared" si="5"/>
        <v>8.8169271519851868</v>
      </c>
      <c r="M15" s="16">
        <v>1</v>
      </c>
      <c r="N15" s="16">
        <f t="shared" si="6"/>
        <v>4.1236162015620481</v>
      </c>
      <c r="O15" s="16">
        <v>6</v>
      </c>
      <c r="P15" s="16">
        <f t="shared" si="7"/>
        <v>8.8169271519851868</v>
      </c>
      <c r="Q15" s="16">
        <v>2</v>
      </c>
      <c r="R15" s="16">
        <f t="shared" si="8"/>
        <v>1.0622783916466756</v>
      </c>
      <c r="S15" s="16">
        <v>10</v>
      </c>
      <c r="T15" s="16">
        <f t="shared" si="9"/>
        <v>48.571575912323702</v>
      </c>
      <c r="U15" s="16">
        <v>3</v>
      </c>
      <c r="V15" s="16">
        <f t="shared" si="10"/>
        <v>9.4058173130357923E-4</v>
      </c>
      <c r="W15" s="16">
        <v>10</v>
      </c>
      <c r="X15" s="16">
        <f t="shared" si="11"/>
        <v>48.571575912323702</v>
      </c>
      <c r="Y15" s="16">
        <v>1</v>
      </c>
      <c r="Z15" s="16">
        <f t="shared" si="12"/>
        <v>4.1236162015620481</v>
      </c>
      <c r="AA15" s="16">
        <v>5</v>
      </c>
      <c r="AB15" s="16">
        <f t="shared" si="13"/>
        <v>3.8782649619005594</v>
      </c>
      <c r="AC15" s="16">
        <v>3</v>
      </c>
      <c r="AD15" s="16">
        <f t="shared" si="14"/>
        <v>9.4058173130357923E-4</v>
      </c>
      <c r="AE15" s="16">
        <v>8</v>
      </c>
      <c r="AF15" s="16">
        <f t="shared" si="15"/>
        <v>24.694251532154443</v>
      </c>
      <c r="AG15" s="16">
        <v>3</v>
      </c>
      <c r="AH15" s="16">
        <f t="shared" si="16"/>
        <v>9.4058173130357923E-4</v>
      </c>
      <c r="AI15" s="16">
        <v>4</v>
      </c>
      <c r="AJ15" s="16">
        <f t="shared" si="17"/>
        <v>0.93960277181593155</v>
      </c>
      <c r="AK15" s="16">
        <v>10</v>
      </c>
      <c r="AL15" s="16">
        <f t="shared" si="18"/>
        <v>48.571575912323702</v>
      </c>
      <c r="AM15" s="16">
        <v>4</v>
      </c>
      <c r="AN15" s="16">
        <f t="shared" si="19"/>
        <v>0.93960277181593155</v>
      </c>
      <c r="AO15" s="16">
        <v>3</v>
      </c>
      <c r="AP15" s="16">
        <f t="shared" si="20"/>
        <v>9.4058173130357923E-4</v>
      </c>
      <c r="AQ15" s="16">
        <v>5</v>
      </c>
      <c r="AR15" s="16">
        <f t="shared" si="21"/>
        <v>3.8782649619005594</v>
      </c>
      <c r="AS15" s="16">
        <v>6</v>
      </c>
      <c r="AT15" s="16">
        <f t="shared" si="22"/>
        <v>8.8169271519851868</v>
      </c>
      <c r="AU15" s="16">
        <v>8</v>
      </c>
      <c r="AV15" s="16">
        <f t="shared" si="23"/>
        <v>24.694251532154443</v>
      </c>
      <c r="AW15" s="16">
        <v>2</v>
      </c>
      <c r="AX15" s="16">
        <f t="shared" si="24"/>
        <v>1.0622783916466756</v>
      </c>
      <c r="AY15" s="16">
        <v>9</v>
      </c>
      <c r="AZ15" s="16">
        <f t="shared" si="25"/>
        <v>35.632913722239074</v>
      </c>
      <c r="BA15" s="16">
        <v>10</v>
      </c>
      <c r="BB15" s="16">
        <f t="shared" si="26"/>
        <v>48.571575912323702</v>
      </c>
      <c r="BC15" s="16">
        <v>8</v>
      </c>
      <c r="BD15" s="16">
        <f t="shared" si="27"/>
        <v>24.694251532154443</v>
      </c>
      <c r="BE15" s="16">
        <v>3</v>
      </c>
      <c r="BF15" s="16">
        <f t="shared" si="28"/>
        <v>9.4058173130357923E-4</v>
      </c>
      <c r="BG15" s="16">
        <v>8</v>
      </c>
      <c r="BH15" s="16">
        <f t="shared" si="29"/>
        <v>24.694251532154443</v>
      </c>
      <c r="BI15" s="16">
        <v>8</v>
      </c>
      <c r="BJ15" s="16">
        <f t="shared" si="30"/>
        <v>24.694251532154443</v>
      </c>
      <c r="BK15" s="16">
        <v>3</v>
      </c>
      <c r="BL15" s="16">
        <f t="shared" si="31"/>
        <v>9.4058173130357923E-4</v>
      </c>
      <c r="BM15" s="16">
        <v>1</v>
      </c>
      <c r="BN15" s="16">
        <f t="shared" si="32"/>
        <v>4.1236162015620481</v>
      </c>
      <c r="BO15" s="40">
        <f t="shared" si="33"/>
        <v>5.387096774193548</v>
      </c>
      <c r="BP15" s="16">
        <v>0</v>
      </c>
      <c r="BQ15" s="16">
        <v>0</v>
      </c>
      <c r="BR15" s="16">
        <v>81</v>
      </c>
      <c r="BS15" s="16">
        <v>0.11111111111088891</v>
      </c>
    </row>
    <row r="16" spans="1:79">
      <c r="A16" s="16">
        <f>(FUCKPRECISIONLISTAS!BJ66+FUCKPRECISIONLISTAS!BL66+FUCKPRECISIONLISTAS!BN66+FUCKPRECISIONLISTAS!BP66)/4</f>
        <v>3.6171875</v>
      </c>
      <c r="B16" s="40">
        <v>6.6666666666700003</v>
      </c>
      <c r="C16" s="16">
        <f t="shared" si="0"/>
        <v>9.299323187954359</v>
      </c>
      <c r="D16" s="16">
        <f t="shared" si="1"/>
        <v>3.0494791666700003</v>
      </c>
      <c r="E16" s="16">
        <v>7</v>
      </c>
      <c r="F16" s="16">
        <f t="shared" si="2"/>
        <v>11.44342041015625</v>
      </c>
      <c r="G16" s="16">
        <v>2</v>
      </c>
      <c r="H16" s="16">
        <f t="shared" si="3"/>
        <v>2.61529541015625</v>
      </c>
      <c r="I16" s="40">
        <v>0</v>
      </c>
      <c r="J16" s="16">
        <f t="shared" si="4"/>
        <v>13.08404541015625</v>
      </c>
      <c r="K16" s="16">
        <v>8</v>
      </c>
      <c r="L16" s="16">
        <f t="shared" si="5"/>
        <v>19.20904541015625</v>
      </c>
      <c r="M16" s="16">
        <v>3</v>
      </c>
      <c r="N16" s="16">
        <f t="shared" si="6"/>
        <v>0.38092041015625</v>
      </c>
      <c r="O16" s="16">
        <v>10</v>
      </c>
      <c r="P16" s="16">
        <f t="shared" si="7"/>
        <v>40.74029541015625</v>
      </c>
      <c r="Q16" s="16">
        <v>2</v>
      </c>
      <c r="R16" s="16">
        <f t="shared" si="8"/>
        <v>2.61529541015625</v>
      </c>
      <c r="S16" s="16">
        <v>1</v>
      </c>
      <c r="T16" s="16">
        <f t="shared" si="9"/>
        <v>6.84967041015625</v>
      </c>
      <c r="U16" s="16">
        <v>4</v>
      </c>
      <c r="V16" s="16">
        <f t="shared" si="10"/>
        <v>0.14654541015625</v>
      </c>
      <c r="W16" s="16">
        <v>9</v>
      </c>
      <c r="X16" s="16">
        <f t="shared" si="11"/>
        <v>28.97467041015625</v>
      </c>
      <c r="Y16" s="16">
        <v>8</v>
      </c>
      <c r="Z16" s="16">
        <f t="shared" si="12"/>
        <v>19.20904541015625</v>
      </c>
      <c r="AA16" s="16">
        <v>0</v>
      </c>
      <c r="AB16" s="16">
        <f t="shared" si="13"/>
        <v>13.08404541015625</v>
      </c>
      <c r="AC16" s="16">
        <v>5</v>
      </c>
      <c r="AD16" s="16">
        <f t="shared" si="14"/>
        <v>1.91217041015625</v>
      </c>
      <c r="AE16" s="16">
        <v>9</v>
      </c>
      <c r="AF16" s="16">
        <f t="shared" si="15"/>
        <v>28.97467041015625</v>
      </c>
      <c r="AG16" s="16">
        <v>1</v>
      </c>
      <c r="AH16" s="16">
        <f t="shared" si="16"/>
        <v>6.84967041015625</v>
      </c>
      <c r="AI16" s="16">
        <v>4</v>
      </c>
      <c r="AJ16" s="16">
        <f t="shared" si="17"/>
        <v>0.14654541015625</v>
      </c>
      <c r="AK16" s="16">
        <v>5</v>
      </c>
      <c r="AL16" s="16">
        <f t="shared" si="18"/>
        <v>1.91217041015625</v>
      </c>
      <c r="AM16" s="16">
        <v>8</v>
      </c>
      <c r="AN16" s="16">
        <f t="shared" si="19"/>
        <v>19.20904541015625</v>
      </c>
      <c r="AO16" s="16">
        <v>6</v>
      </c>
      <c r="AP16" s="16">
        <f t="shared" si="20"/>
        <v>5.67779541015625</v>
      </c>
      <c r="AQ16" s="16">
        <v>8</v>
      </c>
      <c r="AR16" s="16">
        <f t="shared" si="21"/>
        <v>19.20904541015625</v>
      </c>
      <c r="AS16" s="16">
        <v>7</v>
      </c>
      <c r="AT16" s="16">
        <f t="shared" si="22"/>
        <v>11.44342041015625</v>
      </c>
      <c r="AU16" s="16">
        <v>6</v>
      </c>
      <c r="AV16" s="16">
        <f t="shared" si="23"/>
        <v>5.67779541015625</v>
      </c>
      <c r="AW16" s="16">
        <v>5</v>
      </c>
      <c r="AX16" s="16">
        <f t="shared" si="24"/>
        <v>1.91217041015625</v>
      </c>
      <c r="AY16" s="16">
        <v>10</v>
      </c>
      <c r="AZ16" s="16">
        <f t="shared" si="25"/>
        <v>40.74029541015625</v>
      </c>
      <c r="BA16" s="16">
        <v>4</v>
      </c>
      <c r="BB16" s="16">
        <f t="shared" si="26"/>
        <v>0.14654541015625</v>
      </c>
      <c r="BC16" s="16">
        <v>6</v>
      </c>
      <c r="BD16" s="16">
        <f t="shared" si="27"/>
        <v>5.67779541015625</v>
      </c>
      <c r="BE16" s="16">
        <v>8</v>
      </c>
      <c r="BF16" s="16">
        <f t="shared" si="28"/>
        <v>19.20904541015625</v>
      </c>
      <c r="BG16" s="16">
        <v>0</v>
      </c>
      <c r="BH16" s="16">
        <f t="shared" si="29"/>
        <v>13.08404541015625</v>
      </c>
      <c r="BI16" s="16">
        <v>8</v>
      </c>
      <c r="BJ16" s="16">
        <f t="shared" si="30"/>
        <v>19.20904541015625</v>
      </c>
      <c r="BK16" s="16">
        <v>4</v>
      </c>
      <c r="BL16" s="16">
        <f t="shared" si="31"/>
        <v>0.14654541015625</v>
      </c>
      <c r="BM16" s="16">
        <v>1</v>
      </c>
      <c r="BN16" s="16">
        <f t="shared" si="32"/>
        <v>6.84967041015625</v>
      </c>
      <c r="BO16" s="40">
        <f t="shared" si="33"/>
        <v>5.129032258064516</v>
      </c>
      <c r="BP16" s="16">
        <v>0.5</v>
      </c>
      <c r="BQ16" s="16">
        <v>0.25</v>
      </c>
      <c r="BR16" s="16">
        <v>72.25</v>
      </c>
      <c r="BS16" s="16">
        <v>0.12706325404670918</v>
      </c>
      <c r="BX16" t="s">
        <v>643</v>
      </c>
      <c r="BY16">
        <f t="shared" ref="BY16:CA17" si="34">AVERAGE(BY9,BY11,BY13)</f>
        <v>34.32539682539683</v>
      </c>
      <c r="BZ16">
        <f t="shared" si="34"/>
        <v>30.045351473922906</v>
      </c>
      <c r="CA16">
        <f t="shared" si="34"/>
        <v>40.350877192982459</v>
      </c>
    </row>
    <row r="17" spans="1:79">
      <c r="A17" s="16">
        <f>(FUCKPRECISIONLISTAS!BJ4+FUCKPRECISIONLISTAS!BL4+FUCKPRECISIONLISTAS!BN4+FUCKPRECISIONLISTAS!BP4)/4</f>
        <v>3.0642361111109722</v>
      </c>
      <c r="B17" s="40">
        <v>1.3333333333299999</v>
      </c>
      <c r="C17" s="16">
        <f t="shared" si="0"/>
        <v>2.9960244261298858</v>
      </c>
      <c r="D17" s="16">
        <f t="shared" si="1"/>
        <v>1.7309027777809722</v>
      </c>
      <c r="E17" s="16">
        <v>6</v>
      </c>
      <c r="F17" s="16">
        <f t="shared" si="2"/>
        <v>8.618709611304828</v>
      </c>
      <c r="G17" s="16">
        <v>5</v>
      </c>
      <c r="H17" s="16">
        <f t="shared" si="3"/>
        <v>3.7471818335267724</v>
      </c>
      <c r="I17" s="40">
        <v>7</v>
      </c>
      <c r="J17" s="16">
        <f t="shared" si="4"/>
        <v>15.490237389082884</v>
      </c>
      <c r="K17" s="16">
        <v>2</v>
      </c>
      <c r="L17" s="16">
        <f t="shared" si="5"/>
        <v>1.1325985001926056</v>
      </c>
      <c r="M17" s="16">
        <v>1</v>
      </c>
      <c r="N17" s="16">
        <f t="shared" si="6"/>
        <v>4.2610707224145496</v>
      </c>
      <c r="O17" s="16">
        <v>1</v>
      </c>
      <c r="P17" s="16">
        <f t="shared" si="7"/>
        <v>4.2610707224145496</v>
      </c>
      <c r="Q17" s="16">
        <v>6</v>
      </c>
      <c r="R17" s="16">
        <f t="shared" si="8"/>
        <v>8.618709611304828</v>
      </c>
      <c r="S17" s="16">
        <v>0</v>
      </c>
      <c r="T17" s="16">
        <f t="shared" si="9"/>
        <v>9.389542944636494</v>
      </c>
      <c r="U17" s="16">
        <v>3</v>
      </c>
      <c r="V17" s="16">
        <f t="shared" si="10"/>
        <v>4.1262779706611611E-3</v>
      </c>
      <c r="W17" s="16">
        <v>6</v>
      </c>
      <c r="X17" s="16">
        <f t="shared" si="11"/>
        <v>8.618709611304828</v>
      </c>
      <c r="Y17" s="16">
        <v>8</v>
      </c>
      <c r="Z17" s="16">
        <f t="shared" si="12"/>
        <v>24.361765166860941</v>
      </c>
      <c r="AA17" s="16">
        <v>0</v>
      </c>
      <c r="AB17" s="16">
        <f t="shared" si="13"/>
        <v>9.389542944636494</v>
      </c>
      <c r="AC17" s="16">
        <v>9</v>
      </c>
      <c r="AD17" s="16">
        <f t="shared" si="14"/>
        <v>35.233292944638997</v>
      </c>
      <c r="AE17" s="16">
        <v>8</v>
      </c>
      <c r="AF17" s="16">
        <f t="shared" si="15"/>
        <v>24.361765166860941</v>
      </c>
      <c r="AG17" s="16">
        <v>5</v>
      </c>
      <c r="AH17" s="16">
        <f t="shared" si="16"/>
        <v>3.7471818335267724</v>
      </c>
      <c r="AI17" s="16">
        <v>5</v>
      </c>
      <c r="AJ17" s="16">
        <f t="shared" si="17"/>
        <v>3.7471818335267724</v>
      </c>
      <c r="AK17" s="16">
        <v>3</v>
      </c>
      <c r="AL17" s="16">
        <f t="shared" si="18"/>
        <v>4.1262779706611611E-3</v>
      </c>
      <c r="AM17" s="16">
        <v>8</v>
      </c>
      <c r="AN17" s="16">
        <f t="shared" si="19"/>
        <v>24.361765166860941</v>
      </c>
      <c r="AO17" s="16">
        <v>1</v>
      </c>
      <c r="AP17" s="16">
        <f t="shared" si="20"/>
        <v>4.2610707224145496</v>
      </c>
      <c r="AQ17" s="16">
        <v>2</v>
      </c>
      <c r="AR17" s="16">
        <f t="shared" si="21"/>
        <v>1.1325985001926056</v>
      </c>
      <c r="AS17" s="16">
        <v>9</v>
      </c>
      <c r="AT17" s="16">
        <f t="shared" si="22"/>
        <v>35.233292944638997</v>
      </c>
      <c r="AU17" s="16">
        <v>5</v>
      </c>
      <c r="AV17" s="16">
        <f t="shared" si="23"/>
        <v>3.7471818335267724</v>
      </c>
      <c r="AW17" s="16">
        <v>4</v>
      </c>
      <c r="AX17" s="16">
        <f t="shared" si="24"/>
        <v>0.8756540557487168</v>
      </c>
      <c r="AY17" s="16">
        <v>5</v>
      </c>
      <c r="AZ17" s="16">
        <f t="shared" si="25"/>
        <v>3.7471818335267724</v>
      </c>
      <c r="BA17" s="16">
        <v>10</v>
      </c>
      <c r="BB17" s="16">
        <f t="shared" si="26"/>
        <v>48.104820722417053</v>
      </c>
      <c r="BC17" s="16">
        <v>6</v>
      </c>
      <c r="BD17" s="16">
        <f t="shared" si="27"/>
        <v>8.618709611304828</v>
      </c>
      <c r="BE17" s="16">
        <v>0</v>
      </c>
      <c r="BF17" s="16">
        <f t="shared" si="28"/>
        <v>9.389542944636494</v>
      </c>
      <c r="BG17" s="16">
        <v>7</v>
      </c>
      <c r="BH17" s="16">
        <f t="shared" si="29"/>
        <v>15.490237389082884</v>
      </c>
      <c r="BI17" s="16">
        <v>0</v>
      </c>
      <c r="BJ17" s="16">
        <f t="shared" si="30"/>
        <v>9.389542944636494</v>
      </c>
      <c r="BK17" s="16">
        <v>10</v>
      </c>
      <c r="BL17" s="16">
        <f t="shared" si="31"/>
        <v>48.104820722417053</v>
      </c>
      <c r="BM17" s="16">
        <v>2</v>
      </c>
      <c r="BN17" s="16">
        <f t="shared" si="32"/>
        <v>1.1325985001926056</v>
      </c>
      <c r="BO17" s="40">
        <f t="shared" si="33"/>
        <v>4.645161290322581</v>
      </c>
      <c r="BP17" s="16">
        <v>0</v>
      </c>
      <c r="BQ17" s="16">
        <v>0</v>
      </c>
      <c r="BR17" s="16">
        <v>0.68890000000000007</v>
      </c>
      <c r="BS17" s="16">
        <v>0.13169875130040062</v>
      </c>
      <c r="BX17" t="s">
        <v>644</v>
      </c>
      <c r="BY17">
        <f t="shared" si="34"/>
        <v>47.61904761904762</v>
      </c>
      <c r="BZ17">
        <f t="shared" si="34"/>
        <v>17.989417989417991</v>
      </c>
      <c r="CA17">
        <f t="shared" si="34"/>
        <v>73.74338624338624</v>
      </c>
    </row>
    <row r="18" spans="1:79">
      <c r="A18" s="16">
        <f>(FUCKPRECISIONLISTAS!BJ59+FUCKPRECISIONLISTAS!BL59+FUCKPRECISIONLISTAS!BN59+FUCKPRECISIONLISTAS!BP59)/4</f>
        <v>3.453125</v>
      </c>
      <c r="B18" s="40">
        <v>0</v>
      </c>
      <c r="C18" s="16">
        <f t="shared" si="0"/>
        <v>11.924072265625</v>
      </c>
      <c r="D18" s="16">
        <f t="shared" si="1"/>
        <v>3.453125</v>
      </c>
      <c r="E18" s="16">
        <v>0</v>
      </c>
      <c r="F18" s="16">
        <f t="shared" si="2"/>
        <v>11.924072265625</v>
      </c>
      <c r="G18" s="16">
        <v>0</v>
      </c>
      <c r="H18" s="16">
        <f t="shared" si="3"/>
        <v>11.924072265625</v>
      </c>
      <c r="I18" s="40">
        <v>10</v>
      </c>
      <c r="J18" s="16">
        <f t="shared" si="4"/>
        <v>42.861572265625</v>
      </c>
      <c r="K18" s="16">
        <v>6</v>
      </c>
      <c r="L18" s="16">
        <f t="shared" si="5"/>
        <v>6.486572265625</v>
      </c>
      <c r="M18" s="16">
        <v>1</v>
      </c>
      <c r="N18" s="16">
        <f t="shared" si="6"/>
        <v>6.017822265625</v>
      </c>
      <c r="O18" s="16">
        <v>3</v>
      </c>
      <c r="P18" s="16">
        <f t="shared" si="7"/>
        <v>0.205322265625</v>
      </c>
      <c r="Q18" s="16">
        <v>8</v>
      </c>
      <c r="R18" s="16">
        <f t="shared" si="8"/>
        <v>20.674072265625</v>
      </c>
      <c r="S18" s="16">
        <v>6</v>
      </c>
      <c r="T18" s="16">
        <f t="shared" si="9"/>
        <v>6.486572265625</v>
      </c>
      <c r="U18" s="16">
        <v>6</v>
      </c>
      <c r="V18" s="16">
        <f t="shared" si="10"/>
        <v>6.486572265625</v>
      </c>
      <c r="W18" s="16">
        <v>1</v>
      </c>
      <c r="X18" s="16">
        <f t="shared" si="11"/>
        <v>6.017822265625</v>
      </c>
      <c r="Y18" s="16">
        <v>1</v>
      </c>
      <c r="Z18" s="16">
        <f t="shared" si="12"/>
        <v>6.017822265625</v>
      </c>
      <c r="AA18" s="16">
        <v>6</v>
      </c>
      <c r="AB18" s="16">
        <f t="shared" si="13"/>
        <v>6.486572265625</v>
      </c>
      <c r="AC18" s="16">
        <v>4</v>
      </c>
      <c r="AD18" s="16">
        <f t="shared" si="14"/>
        <v>0.299072265625</v>
      </c>
      <c r="AE18" s="16">
        <v>4</v>
      </c>
      <c r="AF18" s="16">
        <f t="shared" si="15"/>
        <v>0.299072265625</v>
      </c>
      <c r="AG18" s="16">
        <v>2</v>
      </c>
      <c r="AH18" s="16">
        <f t="shared" si="16"/>
        <v>2.111572265625</v>
      </c>
      <c r="AI18" s="16">
        <v>5</v>
      </c>
      <c r="AJ18" s="16">
        <f t="shared" si="17"/>
        <v>2.392822265625</v>
      </c>
      <c r="AK18" s="16">
        <v>6</v>
      </c>
      <c r="AL18" s="16">
        <f t="shared" si="18"/>
        <v>6.486572265625</v>
      </c>
      <c r="AM18" s="16">
        <v>4</v>
      </c>
      <c r="AN18" s="16">
        <f t="shared" si="19"/>
        <v>0.299072265625</v>
      </c>
      <c r="AO18" s="16">
        <v>5</v>
      </c>
      <c r="AP18" s="16">
        <f t="shared" si="20"/>
        <v>2.392822265625</v>
      </c>
      <c r="AQ18" s="16">
        <v>0</v>
      </c>
      <c r="AR18" s="16">
        <f t="shared" si="21"/>
        <v>11.924072265625</v>
      </c>
      <c r="AS18" s="16">
        <v>2</v>
      </c>
      <c r="AT18" s="16">
        <f t="shared" si="22"/>
        <v>2.111572265625</v>
      </c>
      <c r="AU18" s="16">
        <v>7</v>
      </c>
      <c r="AV18" s="16">
        <f t="shared" si="23"/>
        <v>12.580322265625</v>
      </c>
      <c r="AW18" s="16">
        <v>3</v>
      </c>
      <c r="AX18" s="16">
        <f t="shared" si="24"/>
        <v>0.205322265625</v>
      </c>
      <c r="AY18" s="16">
        <v>1</v>
      </c>
      <c r="AZ18" s="16">
        <f t="shared" si="25"/>
        <v>6.017822265625</v>
      </c>
      <c r="BA18" s="16">
        <v>5</v>
      </c>
      <c r="BB18" s="16">
        <f t="shared" si="26"/>
        <v>2.392822265625</v>
      </c>
      <c r="BC18" s="16">
        <v>10</v>
      </c>
      <c r="BD18" s="16">
        <f t="shared" si="27"/>
        <v>42.861572265625</v>
      </c>
      <c r="BE18" s="16">
        <v>6</v>
      </c>
      <c r="BF18" s="16">
        <f t="shared" si="28"/>
        <v>6.486572265625</v>
      </c>
      <c r="BG18" s="16">
        <v>8</v>
      </c>
      <c r="BH18" s="16">
        <f t="shared" si="29"/>
        <v>20.674072265625</v>
      </c>
      <c r="BI18" s="16">
        <v>4</v>
      </c>
      <c r="BJ18" s="16">
        <f t="shared" si="30"/>
        <v>0.299072265625</v>
      </c>
      <c r="BK18" s="16">
        <v>9</v>
      </c>
      <c r="BL18" s="16">
        <f t="shared" si="31"/>
        <v>30.767822265625</v>
      </c>
      <c r="BM18" s="16">
        <v>8</v>
      </c>
      <c r="BN18" s="16">
        <f t="shared" si="32"/>
        <v>20.674072265625</v>
      </c>
      <c r="BO18" s="40">
        <f t="shared" si="33"/>
        <v>4.5483870967741939</v>
      </c>
      <c r="BP18" s="16">
        <v>0</v>
      </c>
      <c r="BQ18" s="16">
        <v>0</v>
      </c>
      <c r="BR18" s="16">
        <v>0.54760000000000031</v>
      </c>
      <c r="BS18" s="16">
        <v>0.299072265625</v>
      </c>
      <c r="BX18" t="s">
        <v>413</v>
      </c>
      <c r="BY18">
        <f>((BY16*BY17)/(BY16+BY17))*2</f>
        <v>39.893923671163378</v>
      </c>
      <c r="BZ18">
        <f>((BZ16*BZ17)/(BZ16+BZ17))*2</f>
        <v>22.504464675983172</v>
      </c>
      <c r="CA18">
        <f>((CA16*CA17)/(CA16+CA17))*2</f>
        <v>52.160559742095579</v>
      </c>
    </row>
    <row r="19" spans="1:79">
      <c r="A19" s="16">
        <f>(FUCKPRECISIONLISTAS!BJ62+FUCKPRECISIONLISTAS!BL62+FUCKPRECISIONLISTAS!BN62+FUCKPRECISIONLISTAS!BP62)/4</f>
        <v>3.453125</v>
      </c>
      <c r="B19" s="40">
        <v>0</v>
      </c>
      <c r="C19" s="16">
        <f t="shared" si="0"/>
        <v>11.924072265625</v>
      </c>
      <c r="D19" s="16">
        <f t="shared" si="1"/>
        <v>3.453125</v>
      </c>
      <c r="E19" s="16">
        <v>4</v>
      </c>
      <c r="F19" s="16">
        <f t="shared" si="2"/>
        <v>0.299072265625</v>
      </c>
      <c r="G19" s="16">
        <v>10</v>
      </c>
      <c r="H19" s="16">
        <f t="shared" si="3"/>
        <v>42.861572265625</v>
      </c>
      <c r="I19" s="40">
        <v>9</v>
      </c>
      <c r="J19" s="16">
        <f t="shared" si="4"/>
        <v>30.767822265625</v>
      </c>
      <c r="K19" s="16">
        <v>6</v>
      </c>
      <c r="L19" s="16">
        <f t="shared" si="5"/>
        <v>6.486572265625</v>
      </c>
      <c r="M19" s="16">
        <v>0</v>
      </c>
      <c r="N19" s="16">
        <f t="shared" si="6"/>
        <v>11.924072265625</v>
      </c>
      <c r="O19" s="16">
        <v>3</v>
      </c>
      <c r="P19" s="16">
        <f t="shared" si="7"/>
        <v>0.205322265625</v>
      </c>
      <c r="Q19" s="16">
        <v>10</v>
      </c>
      <c r="R19" s="16">
        <f t="shared" si="8"/>
        <v>42.861572265625</v>
      </c>
      <c r="S19" s="16">
        <v>7</v>
      </c>
      <c r="T19" s="16">
        <f t="shared" si="9"/>
        <v>12.580322265625</v>
      </c>
      <c r="U19" s="16">
        <v>4</v>
      </c>
      <c r="V19" s="16">
        <f t="shared" si="10"/>
        <v>0.299072265625</v>
      </c>
      <c r="W19" s="16">
        <v>8</v>
      </c>
      <c r="X19" s="16">
        <f t="shared" si="11"/>
        <v>20.674072265625</v>
      </c>
      <c r="Y19" s="16">
        <v>8</v>
      </c>
      <c r="Z19" s="16">
        <f t="shared" si="12"/>
        <v>20.674072265625</v>
      </c>
      <c r="AA19" s="16">
        <v>6</v>
      </c>
      <c r="AB19" s="16">
        <f t="shared" si="13"/>
        <v>6.486572265625</v>
      </c>
      <c r="AC19" s="16">
        <v>0</v>
      </c>
      <c r="AD19" s="16">
        <f t="shared" si="14"/>
        <v>11.924072265625</v>
      </c>
      <c r="AE19" s="16">
        <v>2</v>
      </c>
      <c r="AF19" s="16">
        <f t="shared" si="15"/>
        <v>2.111572265625</v>
      </c>
      <c r="AG19" s="16">
        <v>6</v>
      </c>
      <c r="AH19" s="16">
        <f t="shared" si="16"/>
        <v>6.486572265625</v>
      </c>
      <c r="AI19" s="16">
        <v>9</v>
      </c>
      <c r="AJ19" s="16">
        <f t="shared" si="17"/>
        <v>30.767822265625</v>
      </c>
      <c r="AK19" s="16">
        <v>0</v>
      </c>
      <c r="AL19" s="16">
        <f t="shared" si="18"/>
        <v>11.924072265625</v>
      </c>
      <c r="AM19" s="16">
        <v>5</v>
      </c>
      <c r="AN19" s="16">
        <f t="shared" si="19"/>
        <v>2.392822265625</v>
      </c>
      <c r="AO19" s="16">
        <v>9</v>
      </c>
      <c r="AP19" s="16">
        <f t="shared" si="20"/>
        <v>30.767822265625</v>
      </c>
      <c r="AQ19" s="16">
        <v>9</v>
      </c>
      <c r="AR19" s="16">
        <f t="shared" si="21"/>
        <v>30.767822265625</v>
      </c>
      <c r="AS19" s="16">
        <v>2</v>
      </c>
      <c r="AT19" s="16">
        <f t="shared" si="22"/>
        <v>2.111572265625</v>
      </c>
      <c r="AU19" s="16">
        <v>7</v>
      </c>
      <c r="AV19" s="16">
        <f t="shared" si="23"/>
        <v>12.580322265625</v>
      </c>
      <c r="AW19" s="16">
        <v>10</v>
      </c>
      <c r="AX19" s="16">
        <f t="shared" si="24"/>
        <v>42.861572265625</v>
      </c>
      <c r="AY19" s="16">
        <v>3</v>
      </c>
      <c r="AZ19" s="16">
        <f t="shared" si="25"/>
        <v>0.205322265625</v>
      </c>
      <c r="BA19" s="16">
        <v>0</v>
      </c>
      <c r="BB19" s="16">
        <f t="shared" si="26"/>
        <v>11.924072265625</v>
      </c>
      <c r="BC19" s="16">
        <v>6</v>
      </c>
      <c r="BD19" s="16">
        <f t="shared" si="27"/>
        <v>6.486572265625</v>
      </c>
      <c r="BE19" s="16">
        <v>10</v>
      </c>
      <c r="BF19" s="16">
        <f t="shared" si="28"/>
        <v>42.861572265625</v>
      </c>
      <c r="BG19" s="16">
        <v>7</v>
      </c>
      <c r="BH19" s="16">
        <f t="shared" si="29"/>
        <v>12.580322265625</v>
      </c>
      <c r="BI19" s="16">
        <v>10</v>
      </c>
      <c r="BJ19" s="16">
        <f t="shared" si="30"/>
        <v>42.861572265625</v>
      </c>
      <c r="BK19" s="16">
        <v>0</v>
      </c>
      <c r="BL19" s="16">
        <f t="shared" si="31"/>
        <v>11.924072265625</v>
      </c>
      <c r="BM19" s="16">
        <v>8</v>
      </c>
      <c r="BN19" s="16">
        <f t="shared" si="32"/>
        <v>20.674072265625</v>
      </c>
      <c r="BO19" s="40">
        <f t="shared" si="33"/>
        <v>5.741935483870968</v>
      </c>
      <c r="BP19" s="16">
        <v>0</v>
      </c>
      <c r="BQ19" s="16">
        <v>0</v>
      </c>
      <c r="BR19" s="16">
        <v>47.334399999999995</v>
      </c>
      <c r="BS19" s="16">
        <v>0.36862244897976526</v>
      </c>
    </row>
    <row r="20" spans="1:79">
      <c r="A20" s="16">
        <f>(FUCKPRECISIONLISTAS!BJ57+FUCKPRECISIONLISTAS!BL57+FUCKPRECISIONLISTAS!BN57+FUCKPRECISIONLISTAS!BP57)/4</f>
        <v>3.4609375</v>
      </c>
      <c r="B20" s="40">
        <v>4</v>
      </c>
      <c r="C20" s="16">
        <f t="shared" si="0"/>
        <v>0.29058837890625</v>
      </c>
      <c r="D20" s="16">
        <f t="shared" si="1"/>
        <v>0.5390625</v>
      </c>
      <c r="E20" s="16">
        <v>3</v>
      </c>
      <c r="F20" s="16">
        <f t="shared" si="2"/>
        <v>0.21246337890625</v>
      </c>
      <c r="G20" s="16">
        <v>3</v>
      </c>
      <c r="H20" s="16">
        <f t="shared" si="3"/>
        <v>0.21246337890625</v>
      </c>
      <c r="I20" s="40">
        <v>8</v>
      </c>
      <c r="J20" s="16">
        <f t="shared" si="4"/>
        <v>20.60308837890625</v>
      </c>
      <c r="K20" s="16">
        <v>0</v>
      </c>
      <c r="L20" s="16">
        <f t="shared" si="5"/>
        <v>11.97808837890625</v>
      </c>
      <c r="M20" s="16">
        <v>3</v>
      </c>
      <c r="N20" s="16">
        <f t="shared" si="6"/>
        <v>0.21246337890625</v>
      </c>
      <c r="O20" s="16">
        <v>6</v>
      </c>
      <c r="P20" s="16">
        <f t="shared" si="7"/>
        <v>6.44683837890625</v>
      </c>
      <c r="Q20" s="16">
        <v>7</v>
      </c>
      <c r="R20" s="16">
        <f t="shared" si="8"/>
        <v>12.52496337890625</v>
      </c>
      <c r="S20" s="16">
        <v>3</v>
      </c>
      <c r="T20" s="16">
        <f t="shared" si="9"/>
        <v>0.21246337890625</v>
      </c>
      <c r="U20" s="16">
        <v>4</v>
      </c>
      <c r="V20" s="16">
        <f t="shared" si="10"/>
        <v>0.29058837890625</v>
      </c>
      <c r="W20" s="16">
        <v>1</v>
      </c>
      <c r="X20" s="16">
        <f t="shared" si="11"/>
        <v>6.05621337890625</v>
      </c>
      <c r="Y20" s="16">
        <v>2</v>
      </c>
      <c r="Z20" s="16">
        <f t="shared" si="12"/>
        <v>2.13433837890625</v>
      </c>
      <c r="AA20" s="16">
        <v>0</v>
      </c>
      <c r="AB20" s="16">
        <f t="shared" si="13"/>
        <v>11.97808837890625</v>
      </c>
      <c r="AC20" s="16">
        <v>7</v>
      </c>
      <c r="AD20" s="16">
        <f t="shared" si="14"/>
        <v>12.52496337890625</v>
      </c>
      <c r="AE20" s="16">
        <v>3</v>
      </c>
      <c r="AF20" s="16">
        <f t="shared" si="15"/>
        <v>0.21246337890625</v>
      </c>
      <c r="AG20" s="16">
        <v>5</v>
      </c>
      <c r="AH20" s="16">
        <f t="shared" si="16"/>
        <v>2.36871337890625</v>
      </c>
      <c r="AI20" s="16">
        <v>7</v>
      </c>
      <c r="AJ20" s="16">
        <f t="shared" si="17"/>
        <v>12.52496337890625</v>
      </c>
      <c r="AK20" s="16">
        <v>5</v>
      </c>
      <c r="AL20" s="16">
        <f t="shared" si="18"/>
        <v>2.36871337890625</v>
      </c>
      <c r="AM20" s="16">
        <v>8</v>
      </c>
      <c r="AN20" s="16">
        <f t="shared" si="19"/>
        <v>20.60308837890625</v>
      </c>
      <c r="AO20" s="16">
        <v>10</v>
      </c>
      <c r="AP20" s="16">
        <f t="shared" si="20"/>
        <v>42.75933837890625</v>
      </c>
      <c r="AQ20" s="16">
        <v>5</v>
      </c>
      <c r="AR20" s="16">
        <f t="shared" si="21"/>
        <v>2.36871337890625</v>
      </c>
      <c r="AS20" s="16">
        <v>5</v>
      </c>
      <c r="AT20" s="16">
        <f t="shared" si="22"/>
        <v>2.36871337890625</v>
      </c>
      <c r="AU20" s="16">
        <v>9</v>
      </c>
      <c r="AV20" s="16">
        <f t="shared" si="23"/>
        <v>30.68121337890625</v>
      </c>
      <c r="AW20" s="16">
        <v>4</v>
      </c>
      <c r="AX20" s="16">
        <f t="shared" si="24"/>
        <v>0.29058837890625</v>
      </c>
      <c r="AY20" s="16">
        <v>2</v>
      </c>
      <c r="AZ20" s="16">
        <f t="shared" si="25"/>
        <v>2.13433837890625</v>
      </c>
      <c r="BA20" s="16">
        <v>3</v>
      </c>
      <c r="BB20" s="16">
        <f t="shared" si="26"/>
        <v>0.21246337890625</v>
      </c>
      <c r="BC20" s="16">
        <v>5</v>
      </c>
      <c r="BD20" s="16">
        <f t="shared" si="27"/>
        <v>2.36871337890625</v>
      </c>
      <c r="BE20" s="16">
        <v>1</v>
      </c>
      <c r="BF20" s="16">
        <f t="shared" si="28"/>
        <v>6.05621337890625</v>
      </c>
      <c r="BG20" s="16">
        <v>1</v>
      </c>
      <c r="BH20" s="16">
        <f t="shared" si="29"/>
        <v>6.05621337890625</v>
      </c>
      <c r="BI20" s="16">
        <v>8</v>
      </c>
      <c r="BJ20" s="16">
        <f t="shared" si="30"/>
        <v>20.60308837890625</v>
      </c>
      <c r="BK20" s="16">
        <v>2</v>
      </c>
      <c r="BL20" s="16">
        <f t="shared" si="31"/>
        <v>2.13433837890625</v>
      </c>
      <c r="BM20" s="16">
        <v>10</v>
      </c>
      <c r="BN20" s="16">
        <f t="shared" si="32"/>
        <v>42.75933837890625</v>
      </c>
      <c r="BO20" s="40">
        <f t="shared" si="33"/>
        <v>4.5161290322580649</v>
      </c>
      <c r="BP20" s="16">
        <v>1.25</v>
      </c>
      <c r="BQ20" s="16">
        <v>1.5625</v>
      </c>
      <c r="BR20" s="16">
        <v>31.696899999999999</v>
      </c>
      <c r="BS20" s="16">
        <v>0.390625</v>
      </c>
    </row>
    <row r="21" spans="1:79">
      <c r="A21" s="16">
        <f>(FUCKPRECISIONLISTAS!BJ49+FUCKPRECISIONLISTAS!BL49+FUCKPRECISIONLISTAS!BN49+FUCKPRECISIONLISTAS!BP49)/4</f>
        <v>3.34375</v>
      </c>
      <c r="B21" s="40">
        <v>8</v>
      </c>
      <c r="C21" s="16">
        <f t="shared" si="0"/>
        <v>21.6806640625</v>
      </c>
      <c r="D21" s="16">
        <f t="shared" si="1"/>
        <v>4.65625</v>
      </c>
      <c r="E21" s="16">
        <v>2</v>
      </c>
      <c r="F21" s="16">
        <f t="shared" si="2"/>
        <v>1.8056640625</v>
      </c>
      <c r="G21" s="16">
        <v>7</v>
      </c>
      <c r="H21" s="16">
        <f t="shared" si="3"/>
        <v>13.3681640625</v>
      </c>
      <c r="I21" s="40">
        <v>3</v>
      </c>
      <c r="J21" s="16">
        <f t="shared" si="4"/>
        <v>0.1181640625</v>
      </c>
      <c r="K21" s="16">
        <v>4</v>
      </c>
      <c r="L21" s="16">
        <f t="shared" si="5"/>
        <v>0.4306640625</v>
      </c>
      <c r="M21" s="16">
        <v>7</v>
      </c>
      <c r="N21" s="16">
        <f t="shared" si="6"/>
        <v>13.3681640625</v>
      </c>
      <c r="O21" s="16">
        <v>10</v>
      </c>
      <c r="P21" s="16">
        <f t="shared" si="7"/>
        <v>44.3056640625</v>
      </c>
      <c r="Q21" s="16">
        <v>0</v>
      </c>
      <c r="R21" s="16">
        <f t="shared" si="8"/>
        <v>11.1806640625</v>
      </c>
      <c r="S21" s="16">
        <v>10</v>
      </c>
      <c r="T21" s="16">
        <f t="shared" si="9"/>
        <v>44.3056640625</v>
      </c>
      <c r="U21" s="16">
        <v>4</v>
      </c>
      <c r="V21" s="16">
        <f t="shared" si="10"/>
        <v>0.4306640625</v>
      </c>
      <c r="W21" s="16">
        <v>5</v>
      </c>
      <c r="X21" s="16">
        <f t="shared" si="11"/>
        <v>2.7431640625</v>
      </c>
      <c r="Y21" s="16">
        <v>8</v>
      </c>
      <c r="Z21" s="16">
        <f t="shared" si="12"/>
        <v>21.6806640625</v>
      </c>
      <c r="AA21" s="16">
        <v>7</v>
      </c>
      <c r="AB21" s="16">
        <f t="shared" si="13"/>
        <v>13.3681640625</v>
      </c>
      <c r="AC21" s="16">
        <v>1</v>
      </c>
      <c r="AD21" s="16">
        <f t="shared" si="14"/>
        <v>5.4931640625</v>
      </c>
      <c r="AE21" s="16">
        <v>9</v>
      </c>
      <c r="AF21" s="16">
        <f t="shared" si="15"/>
        <v>31.9931640625</v>
      </c>
      <c r="AG21" s="16">
        <v>0</v>
      </c>
      <c r="AH21" s="16">
        <f t="shared" si="16"/>
        <v>11.1806640625</v>
      </c>
      <c r="AI21" s="16">
        <v>2</v>
      </c>
      <c r="AJ21" s="16">
        <f t="shared" si="17"/>
        <v>1.8056640625</v>
      </c>
      <c r="AK21" s="16">
        <v>7</v>
      </c>
      <c r="AL21" s="16">
        <f t="shared" si="18"/>
        <v>13.3681640625</v>
      </c>
      <c r="AM21" s="16">
        <v>2</v>
      </c>
      <c r="AN21" s="16">
        <f t="shared" si="19"/>
        <v>1.8056640625</v>
      </c>
      <c r="AO21" s="16">
        <v>10</v>
      </c>
      <c r="AP21" s="16">
        <f t="shared" si="20"/>
        <v>44.3056640625</v>
      </c>
      <c r="AQ21" s="16">
        <v>10</v>
      </c>
      <c r="AR21" s="16">
        <f t="shared" si="21"/>
        <v>44.3056640625</v>
      </c>
      <c r="AS21" s="16">
        <v>10</v>
      </c>
      <c r="AT21" s="16">
        <f t="shared" si="22"/>
        <v>44.3056640625</v>
      </c>
      <c r="AU21" s="16">
        <v>2</v>
      </c>
      <c r="AV21" s="16">
        <f t="shared" si="23"/>
        <v>1.8056640625</v>
      </c>
      <c r="AW21" s="16">
        <v>6</v>
      </c>
      <c r="AX21" s="16">
        <f t="shared" si="24"/>
        <v>7.0556640625</v>
      </c>
      <c r="AY21" s="16">
        <v>5</v>
      </c>
      <c r="AZ21" s="16">
        <f t="shared" si="25"/>
        <v>2.7431640625</v>
      </c>
      <c r="BA21" s="16">
        <v>3</v>
      </c>
      <c r="BB21" s="16">
        <f t="shared" si="26"/>
        <v>0.1181640625</v>
      </c>
      <c r="BC21" s="16">
        <v>4</v>
      </c>
      <c r="BD21" s="16">
        <f t="shared" si="27"/>
        <v>0.4306640625</v>
      </c>
      <c r="BE21" s="16">
        <v>1</v>
      </c>
      <c r="BF21" s="16">
        <f t="shared" si="28"/>
        <v>5.4931640625</v>
      </c>
      <c r="BG21" s="16">
        <v>4</v>
      </c>
      <c r="BH21" s="16">
        <f t="shared" si="29"/>
        <v>0.4306640625</v>
      </c>
      <c r="BI21" s="16">
        <v>0</v>
      </c>
      <c r="BJ21" s="16">
        <f t="shared" si="30"/>
        <v>11.1806640625</v>
      </c>
      <c r="BK21" s="16">
        <v>6</v>
      </c>
      <c r="BL21" s="16">
        <f t="shared" si="31"/>
        <v>7.0556640625</v>
      </c>
      <c r="BM21" s="16">
        <v>9</v>
      </c>
      <c r="BN21" s="16">
        <f t="shared" si="32"/>
        <v>31.9931640625</v>
      </c>
      <c r="BO21" s="40">
        <f t="shared" si="33"/>
        <v>5.096774193548387</v>
      </c>
      <c r="BP21" s="16">
        <v>0.75</v>
      </c>
      <c r="BQ21" s="16">
        <v>0.5625</v>
      </c>
      <c r="BR21" s="16">
        <v>68.0625</v>
      </c>
      <c r="BS21" s="16">
        <v>0.390625</v>
      </c>
    </row>
    <row r="22" spans="1:79">
      <c r="A22" s="16">
        <f>(FUCKPRECISIONLISTAS!BJ50+FUCKPRECISIONLISTAS!BL50+FUCKPRECISIONLISTAS!BN50+FUCKPRECISIONLISTAS!BP50)/4</f>
        <v>3.34375</v>
      </c>
      <c r="B22" s="40">
        <v>5</v>
      </c>
      <c r="C22" s="16">
        <f t="shared" si="0"/>
        <v>2.7431640625</v>
      </c>
      <c r="D22" s="16">
        <f t="shared" si="1"/>
        <v>1.65625</v>
      </c>
      <c r="E22" s="16">
        <v>4</v>
      </c>
      <c r="F22" s="16">
        <f t="shared" si="2"/>
        <v>0.4306640625</v>
      </c>
      <c r="G22" s="16">
        <v>9</v>
      </c>
      <c r="H22" s="16">
        <f t="shared" si="3"/>
        <v>31.9931640625</v>
      </c>
      <c r="I22" s="40">
        <v>2</v>
      </c>
      <c r="J22" s="16">
        <f t="shared" si="4"/>
        <v>1.8056640625</v>
      </c>
      <c r="K22" s="16">
        <v>9</v>
      </c>
      <c r="L22" s="16">
        <f t="shared" si="5"/>
        <v>31.9931640625</v>
      </c>
      <c r="M22" s="16">
        <v>2</v>
      </c>
      <c r="N22" s="16">
        <f t="shared" si="6"/>
        <v>1.8056640625</v>
      </c>
      <c r="O22" s="16">
        <v>9</v>
      </c>
      <c r="P22" s="16">
        <f t="shared" si="7"/>
        <v>31.9931640625</v>
      </c>
      <c r="Q22" s="16">
        <v>1</v>
      </c>
      <c r="R22" s="16">
        <f t="shared" si="8"/>
        <v>5.4931640625</v>
      </c>
      <c r="S22" s="16">
        <v>8</v>
      </c>
      <c r="T22" s="16">
        <f t="shared" si="9"/>
        <v>21.6806640625</v>
      </c>
      <c r="U22" s="16">
        <v>7</v>
      </c>
      <c r="V22" s="16">
        <f t="shared" si="10"/>
        <v>13.3681640625</v>
      </c>
      <c r="W22" s="16">
        <v>4</v>
      </c>
      <c r="X22" s="16">
        <f t="shared" si="11"/>
        <v>0.4306640625</v>
      </c>
      <c r="Y22" s="16">
        <v>9</v>
      </c>
      <c r="Z22" s="16">
        <f t="shared" si="12"/>
        <v>31.9931640625</v>
      </c>
      <c r="AA22" s="16">
        <v>8</v>
      </c>
      <c r="AB22" s="16">
        <f t="shared" si="13"/>
        <v>21.6806640625</v>
      </c>
      <c r="AC22" s="16">
        <v>8</v>
      </c>
      <c r="AD22" s="16">
        <f t="shared" si="14"/>
        <v>21.6806640625</v>
      </c>
      <c r="AE22" s="16">
        <v>5</v>
      </c>
      <c r="AF22" s="16">
        <f t="shared" si="15"/>
        <v>2.7431640625</v>
      </c>
      <c r="AG22" s="16">
        <v>4</v>
      </c>
      <c r="AH22" s="16">
        <f t="shared" si="16"/>
        <v>0.4306640625</v>
      </c>
      <c r="AI22" s="16">
        <v>10</v>
      </c>
      <c r="AJ22" s="16">
        <f t="shared" si="17"/>
        <v>44.3056640625</v>
      </c>
      <c r="AK22" s="16">
        <v>2</v>
      </c>
      <c r="AL22" s="16">
        <f t="shared" si="18"/>
        <v>1.8056640625</v>
      </c>
      <c r="AM22" s="16">
        <v>8</v>
      </c>
      <c r="AN22" s="16">
        <f t="shared" si="19"/>
        <v>21.6806640625</v>
      </c>
      <c r="AO22" s="16">
        <v>0</v>
      </c>
      <c r="AP22" s="16">
        <f t="shared" si="20"/>
        <v>11.1806640625</v>
      </c>
      <c r="AQ22" s="16">
        <v>7</v>
      </c>
      <c r="AR22" s="16">
        <f t="shared" si="21"/>
        <v>13.3681640625</v>
      </c>
      <c r="AS22" s="16">
        <v>0</v>
      </c>
      <c r="AT22" s="16">
        <f t="shared" si="22"/>
        <v>11.1806640625</v>
      </c>
      <c r="AU22" s="16">
        <v>6</v>
      </c>
      <c r="AV22" s="16">
        <f t="shared" si="23"/>
        <v>7.0556640625</v>
      </c>
      <c r="AW22" s="16">
        <v>2</v>
      </c>
      <c r="AX22" s="16">
        <f t="shared" si="24"/>
        <v>1.8056640625</v>
      </c>
      <c r="AY22" s="16">
        <v>9</v>
      </c>
      <c r="AZ22" s="16">
        <f t="shared" si="25"/>
        <v>31.9931640625</v>
      </c>
      <c r="BA22" s="16">
        <v>1</v>
      </c>
      <c r="BB22" s="16">
        <f t="shared" si="26"/>
        <v>5.4931640625</v>
      </c>
      <c r="BC22" s="16">
        <v>8</v>
      </c>
      <c r="BD22" s="16">
        <f t="shared" si="27"/>
        <v>21.6806640625</v>
      </c>
      <c r="BE22" s="16">
        <v>10</v>
      </c>
      <c r="BF22" s="16">
        <f t="shared" si="28"/>
        <v>44.3056640625</v>
      </c>
      <c r="BG22" s="16">
        <v>5</v>
      </c>
      <c r="BH22" s="16">
        <f t="shared" si="29"/>
        <v>2.7431640625</v>
      </c>
      <c r="BI22" s="16">
        <v>9</v>
      </c>
      <c r="BJ22" s="16">
        <f t="shared" si="30"/>
        <v>31.9931640625</v>
      </c>
      <c r="BK22" s="16">
        <v>0</v>
      </c>
      <c r="BL22" s="16">
        <f t="shared" si="31"/>
        <v>11.1806640625</v>
      </c>
      <c r="BM22" s="16">
        <v>5</v>
      </c>
      <c r="BN22" s="16">
        <f t="shared" si="32"/>
        <v>2.7431640625</v>
      </c>
      <c r="BO22" s="40">
        <f t="shared" si="33"/>
        <v>5.5161290322580649</v>
      </c>
      <c r="BP22" s="16">
        <v>1</v>
      </c>
      <c r="BQ22" s="16">
        <v>32.111111111148894</v>
      </c>
      <c r="BR22" s="16">
        <v>64</v>
      </c>
      <c r="BS22" s="16">
        <v>0.53250547845181895</v>
      </c>
    </row>
    <row r="23" spans="1:79">
      <c r="A23" s="16">
        <f>(FUCKPRECISIONLISTAS!BJ67+FUCKPRECISIONLISTAS!BL67+FUCKPRECISIONLISTAS!BN67+FUCKPRECISIONLISTAS!BP67)/4</f>
        <v>3.859375</v>
      </c>
      <c r="B23" s="40">
        <v>0</v>
      </c>
      <c r="C23" s="16">
        <f t="shared" si="0"/>
        <v>14.894775390625</v>
      </c>
      <c r="D23" s="16">
        <f t="shared" si="1"/>
        <v>3.859375</v>
      </c>
      <c r="E23" s="16">
        <v>8</v>
      </c>
      <c r="F23" s="16">
        <f t="shared" si="2"/>
        <v>17.144775390625</v>
      </c>
      <c r="G23" s="16">
        <v>2</v>
      </c>
      <c r="H23" s="16">
        <f t="shared" si="3"/>
        <v>3.457275390625</v>
      </c>
      <c r="I23" s="40">
        <v>2</v>
      </c>
      <c r="J23" s="16">
        <f t="shared" si="4"/>
        <v>3.457275390625</v>
      </c>
      <c r="K23" s="16">
        <v>5</v>
      </c>
      <c r="L23" s="16">
        <f t="shared" si="5"/>
        <v>1.301025390625</v>
      </c>
      <c r="M23" s="16">
        <v>1</v>
      </c>
      <c r="N23" s="16">
        <f t="shared" si="6"/>
        <v>8.176025390625</v>
      </c>
      <c r="O23" s="16">
        <v>9</v>
      </c>
      <c r="P23" s="16">
        <f t="shared" si="7"/>
        <v>26.426025390625</v>
      </c>
      <c r="Q23" s="16">
        <v>8</v>
      </c>
      <c r="R23" s="16">
        <f t="shared" si="8"/>
        <v>17.144775390625</v>
      </c>
      <c r="S23" s="16">
        <v>1</v>
      </c>
      <c r="T23" s="16">
        <f t="shared" si="9"/>
        <v>8.176025390625</v>
      </c>
      <c r="U23" s="16">
        <v>6</v>
      </c>
      <c r="V23" s="16">
        <f t="shared" si="10"/>
        <v>4.582275390625</v>
      </c>
      <c r="W23" s="16">
        <v>10</v>
      </c>
      <c r="X23" s="16">
        <f t="shared" si="11"/>
        <v>37.707275390625</v>
      </c>
      <c r="Y23" s="16">
        <v>1</v>
      </c>
      <c r="Z23" s="16">
        <f t="shared" si="12"/>
        <v>8.176025390625</v>
      </c>
      <c r="AA23" s="16">
        <v>10</v>
      </c>
      <c r="AB23" s="16">
        <f t="shared" si="13"/>
        <v>37.707275390625</v>
      </c>
      <c r="AC23" s="16">
        <v>6</v>
      </c>
      <c r="AD23" s="16">
        <f t="shared" si="14"/>
        <v>4.582275390625</v>
      </c>
      <c r="AE23" s="16">
        <v>9</v>
      </c>
      <c r="AF23" s="16">
        <f t="shared" si="15"/>
        <v>26.426025390625</v>
      </c>
      <c r="AG23" s="16">
        <v>7</v>
      </c>
      <c r="AH23" s="16">
        <f t="shared" si="16"/>
        <v>9.863525390625</v>
      </c>
      <c r="AI23" s="16">
        <v>6</v>
      </c>
      <c r="AJ23" s="16">
        <f t="shared" si="17"/>
        <v>4.582275390625</v>
      </c>
      <c r="AK23" s="16">
        <v>8</v>
      </c>
      <c r="AL23" s="16">
        <f t="shared" si="18"/>
        <v>17.144775390625</v>
      </c>
      <c r="AM23" s="16">
        <v>7</v>
      </c>
      <c r="AN23" s="16">
        <f t="shared" si="19"/>
        <v>9.863525390625</v>
      </c>
      <c r="AO23" s="16">
        <v>7</v>
      </c>
      <c r="AP23" s="16">
        <f t="shared" si="20"/>
        <v>9.863525390625</v>
      </c>
      <c r="AQ23" s="16">
        <v>10</v>
      </c>
      <c r="AR23" s="16">
        <f t="shared" si="21"/>
        <v>37.707275390625</v>
      </c>
      <c r="AS23" s="16">
        <v>3</v>
      </c>
      <c r="AT23" s="16">
        <f t="shared" si="22"/>
        <v>0.738525390625</v>
      </c>
      <c r="AU23" s="16">
        <v>7</v>
      </c>
      <c r="AV23" s="16">
        <f t="shared" si="23"/>
        <v>9.863525390625</v>
      </c>
      <c r="AW23" s="16">
        <v>3</v>
      </c>
      <c r="AX23" s="16">
        <f t="shared" si="24"/>
        <v>0.738525390625</v>
      </c>
      <c r="AY23" s="16">
        <v>3</v>
      </c>
      <c r="AZ23" s="16">
        <f t="shared" si="25"/>
        <v>0.738525390625</v>
      </c>
      <c r="BA23" s="16">
        <v>9</v>
      </c>
      <c r="BB23" s="16">
        <f t="shared" si="26"/>
        <v>26.426025390625</v>
      </c>
      <c r="BC23" s="16">
        <v>4</v>
      </c>
      <c r="BD23" s="16">
        <f t="shared" si="27"/>
        <v>1.9775390625E-2</v>
      </c>
      <c r="BE23" s="16">
        <v>9</v>
      </c>
      <c r="BF23" s="16">
        <f t="shared" si="28"/>
        <v>26.426025390625</v>
      </c>
      <c r="BG23" s="16">
        <v>0</v>
      </c>
      <c r="BH23" s="16">
        <f t="shared" si="29"/>
        <v>14.894775390625</v>
      </c>
      <c r="BI23" s="16">
        <v>7</v>
      </c>
      <c r="BJ23" s="16">
        <f t="shared" si="30"/>
        <v>9.863525390625</v>
      </c>
      <c r="BK23" s="16">
        <v>5</v>
      </c>
      <c r="BL23" s="16">
        <f t="shared" si="31"/>
        <v>1.301025390625</v>
      </c>
      <c r="BM23" s="16">
        <v>2</v>
      </c>
      <c r="BN23" s="16">
        <f t="shared" si="32"/>
        <v>3.457275390625</v>
      </c>
      <c r="BO23" s="40">
        <f t="shared" si="33"/>
        <v>5.645161290322581</v>
      </c>
      <c r="BP23" s="16">
        <v>0.75</v>
      </c>
      <c r="BQ23" s="16">
        <v>0.5625</v>
      </c>
      <c r="BR23" s="16">
        <v>68.0625</v>
      </c>
      <c r="BS23" s="16">
        <v>0.5625</v>
      </c>
    </row>
    <row r="24" spans="1:79">
      <c r="A24" s="16">
        <f>(FUCKPRECISIONLISTAS!BJ25+FUCKPRECISIONLISTAS!BL25+FUCKPRECISIONLISTAS!BN25+FUCKPRECISIONLISTAS!BP25)/4</f>
        <v>3.4984056122440306</v>
      </c>
      <c r="B24" s="40">
        <v>5.7142857142899999</v>
      </c>
      <c r="C24" s="16">
        <f t="shared" si="0"/>
        <v>4.9101246266432552</v>
      </c>
      <c r="D24" s="16">
        <f t="shared" si="1"/>
        <v>2.2158801020459693</v>
      </c>
      <c r="E24" s="16">
        <v>7</v>
      </c>
      <c r="F24" s="16">
        <f t="shared" si="2"/>
        <v>12.261163256364103</v>
      </c>
      <c r="G24" s="16">
        <v>7</v>
      </c>
      <c r="H24" s="16">
        <f t="shared" si="3"/>
        <v>12.261163256364103</v>
      </c>
      <c r="I24" s="40">
        <v>0</v>
      </c>
      <c r="J24" s="16">
        <f t="shared" si="4"/>
        <v>12.238841827780531</v>
      </c>
      <c r="K24" s="16">
        <v>3</v>
      </c>
      <c r="L24" s="16">
        <f t="shared" si="5"/>
        <v>0.24840815431634697</v>
      </c>
      <c r="M24" s="16">
        <v>9</v>
      </c>
      <c r="N24" s="16">
        <f t="shared" si="6"/>
        <v>30.267540807387981</v>
      </c>
      <c r="O24" s="16">
        <v>3</v>
      </c>
      <c r="P24" s="16">
        <f t="shared" si="7"/>
        <v>0.24840815431634697</v>
      </c>
      <c r="Q24" s="16">
        <v>8</v>
      </c>
      <c r="R24" s="16">
        <f t="shared" si="8"/>
        <v>20.26435203187604</v>
      </c>
      <c r="S24" s="16">
        <v>8</v>
      </c>
      <c r="T24" s="16">
        <f t="shared" si="9"/>
        <v>20.26435203187604</v>
      </c>
      <c r="U24" s="16">
        <v>4</v>
      </c>
      <c r="V24" s="16">
        <f t="shared" si="10"/>
        <v>0.2515969298282858</v>
      </c>
      <c r="W24" s="16">
        <v>3</v>
      </c>
      <c r="X24" s="16">
        <f t="shared" si="11"/>
        <v>0.24840815431634697</v>
      </c>
      <c r="Y24" s="16">
        <v>5</v>
      </c>
      <c r="Z24" s="16">
        <f t="shared" si="12"/>
        <v>2.2547857053402245</v>
      </c>
      <c r="AA24" s="16">
        <v>6</v>
      </c>
      <c r="AB24" s="16">
        <f t="shared" si="13"/>
        <v>6.2579744808521633</v>
      </c>
      <c r="AC24" s="16">
        <v>7</v>
      </c>
      <c r="AD24" s="16">
        <f t="shared" si="14"/>
        <v>12.261163256364103</v>
      </c>
      <c r="AE24" s="16">
        <v>4</v>
      </c>
      <c r="AF24" s="16">
        <f t="shared" si="15"/>
        <v>0.2515969298282858</v>
      </c>
      <c r="AG24" s="16">
        <v>1</v>
      </c>
      <c r="AH24" s="16">
        <f t="shared" si="16"/>
        <v>6.2420306032924691</v>
      </c>
      <c r="AI24" s="16">
        <v>0</v>
      </c>
      <c r="AJ24" s="16">
        <f t="shared" si="17"/>
        <v>12.238841827780531</v>
      </c>
      <c r="AK24" s="16">
        <v>3</v>
      </c>
      <c r="AL24" s="16">
        <f t="shared" si="18"/>
        <v>0.24840815431634697</v>
      </c>
      <c r="AM24" s="16">
        <v>1</v>
      </c>
      <c r="AN24" s="16">
        <f t="shared" si="19"/>
        <v>6.2420306032924691</v>
      </c>
      <c r="AO24" s="16">
        <v>6</v>
      </c>
      <c r="AP24" s="16">
        <f t="shared" si="20"/>
        <v>6.2579744808521633</v>
      </c>
      <c r="AQ24" s="16">
        <v>2</v>
      </c>
      <c r="AR24" s="16">
        <f t="shared" si="21"/>
        <v>2.2452193788044079</v>
      </c>
      <c r="AS24" s="16">
        <v>5</v>
      </c>
      <c r="AT24" s="16">
        <f t="shared" si="22"/>
        <v>2.2547857053402245</v>
      </c>
      <c r="AU24" s="16">
        <v>7</v>
      </c>
      <c r="AV24" s="16">
        <f t="shared" si="23"/>
        <v>12.261163256364103</v>
      </c>
      <c r="AW24" s="16">
        <v>8</v>
      </c>
      <c r="AX24" s="16">
        <f t="shared" si="24"/>
        <v>20.26435203187604</v>
      </c>
      <c r="AY24" s="16">
        <v>10</v>
      </c>
      <c r="AZ24" s="16">
        <f t="shared" si="25"/>
        <v>42.270729582899918</v>
      </c>
      <c r="BA24" s="16">
        <v>0</v>
      </c>
      <c r="BB24" s="16">
        <f t="shared" si="26"/>
        <v>12.238841827780531</v>
      </c>
      <c r="BC24" s="16">
        <v>7</v>
      </c>
      <c r="BD24" s="16">
        <f t="shared" si="27"/>
        <v>12.261163256364103</v>
      </c>
      <c r="BE24" s="16">
        <v>7</v>
      </c>
      <c r="BF24" s="16">
        <f t="shared" si="28"/>
        <v>12.261163256364103</v>
      </c>
      <c r="BG24" s="16">
        <v>0</v>
      </c>
      <c r="BH24" s="16">
        <f t="shared" si="29"/>
        <v>12.238841827780531</v>
      </c>
      <c r="BI24" s="16">
        <v>1</v>
      </c>
      <c r="BJ24" s="16">
        <f t="shared" si="30"/>
        <v>6.2420306032924691</v>
      </c>
      <c r="BK24" s="16">
        <v>7</v>
      </c>
      <c r="BL24" s="16">
        <f t="shared" si="31"/>
        <v>12.261163256364103</v>
      </c>
      <c r="BM24" s="16">
        <v>2</v>
      </c>
      <c r="BN24" s="16">
        <f t="shared" si="32"/>
        <v>2.2452193788044079</v>
      </c>
      <c r="BO24" s="40">
        <f t="shared" si="33"/>
        <v>4.5483870967741939</v>
      </c>
      <c r="BP24" s="16">
        <v>1.5</v>
      </c>
      <c r="BQ24" s="16">
        <v>1.8418367346861222</v>
      </c>
      <c r="BR24" s="16">
        <v>4.3264000000000005</v>
      </c>
      <c r="BS24" s="16">
        <v>0.72413553994161384</v>
      </c>
    </row>
    <row r="25" spans="1:79">
      <c r="A25" s="16">
        <f>(FUCKPRECISIONLISTAS!BJ60+FUCKPRECISIONLISTAS!BL60+FUCKPRECISIONLISTAS!BN60+FUCKPRECISIONLISTAS!BP60)/4</f>
        <v>3.953125</v>
      </c>
      <c r="B25" s="40">
        <v>0</v>
      </c>
      <c r="C25" s="16">
        <f t="shared" si="0"/>
        <v>15.627197265625</v>
      </c>
      <c r="D25" s="16">
        <f t="shared" si="1"/>
        <v>3.953125</v>
      </c>
      <c r="E25" s="16">
        <v>8</v>
      </c>
      <c r="F25" s="16">
        <f t="shared" si="2"/>
        <v>16.377197265625</v>
      </c>
      <c r="G25" s="16">
        <v>5</v>
      </c>
      <c r="H25" s="16">
        <f t="shared" si="3"/>
        <v>1.095947265625</v>
      </c>
      <c r="I25" s="40">
        <v>3</v>
      </c>
      <c r="J25" s="16">
        <f t="shared" si="4"/>
        <v>0.908447265625</v>
      </c>
      <c r="K25" s="16">
        <v>1</v>
      </c>
      <c r="L25" s="16">
        <f t="shared" si="5"/>
        <v>8.720947265625</v>
      </c>
      <c r="M25" s="16">
        <v>1</v>
      </c>
      <c r="N25" s="16">
        <f t="shared" si="6"/>
        <v>8.720947265625</v>
      </c>
      <c r="O25" s="16">
        <v>5</v>
      </c>
      <c r="P25" s="16">
        <f t="shared" si="7"/>
        <v>1.095947265625</v>
      </c>
      <c r="Q25" s="16">
        <v>7</v>
      </c>
      <c r="R25" s="16">
        <f t="shared" si="8"/>
        <v>9.283447265625</v>
      </c>
      <c r="S25" s="16">
        <v>7</v>
      </c>
      <c r="T25" s="16">
        <f t="shared" si="9"/>
        <v>9.283447265625</v>
      </c>
      <c r="U25" s="16">
        <v>5</v>
      </c>
      <c r="V25" s="16">
        <f t="shared" si="10"/>
        <v>1.095947265625</v>
      </c>
      <c r="W25" s="16">
        <v>3</v>
      </c>
      <c r="X25" s="16">
        <f t="shared" si="11"/>
        <v>0.908447265625</v>
      </c>
      <c r="Y25" s="16">
        <v>7</v>
      </c>
      <c r="Z25" s="16">
        <f t="shared" si="12"/>
        <v>9.283447265625</v>
      </c>
      <c r="AA25" s="16">
        <v>1</v>
      </c>
      <c r="AB25" s="16">
        <f t="shared" si="13"/>
        <v>8.720947265625</v>
      </c>
      <c r="AC25" s="16">
        <v>9</v>
      </c>
      <c r="AD25" s="16">
        <f t="shared" si="14"/>
        <v>25.470947265625</v>
      </c>
      <c r="AE25" s="16">
        <v>4</v>
      </c>
      <c r="AF25" s="16">
        <f t="shared" si="15"/>
        <v>2.197265625E-3</v>
      </c>
      <c r="AG25" s="16">
        <v>8</v>
      </c>
      <c r="AH25" s="16">
        <f t="shared" si="16"/>
        <v>16.377197265625</v>
      </c>
      <c r="AI25" s="16">
        <v>6</v>
      </c>
      <c r="AJ25" s="16">
        <f t="shared" si="17"/>
        <v>4.189697265625</v>
      </c>
      <c r="AK25" s="16">
        <v>6</v>
      </c>
      <c r="AL25" s="16">
        <f t="shared" si="18"/>
        <v>4.189697265625</v>
      </c>
      <c r="AM25" s="16">
        <v>4</v>
      </c>
      <c r="AN25" s="16">
        <f t="shared" si="19"/>
        <v>2.197265625E-3</v>
      </c>
      <c r="AO25" s="16">
        <v>1</v>
      </c>
      <c r="AP25" s="16">
        <f t="shared" si="20"/>
        <v>8.720947265625</v>
      </c>
      <c r="AQ25" s="16">
        <v>4</v>
      </c>
      <c r="AR25" s="16">
        <f t="shared" si="21"/>
        <v>2.197265625E-3</v>
      </c>
      <c r="AS25" s="16">
        <v>9</v>
      </c>
      <c r="AT25" s="16">
        <f t="shared" si="22"/>
        <v>25.470947265625</v>
      </c>
      <c r="AU25" s="16">
        <v>0</v>
      </c>
      <c r="AV25" s="16">
        <f t="shared" si="23"/>
        <v>15.627197265625</v>
      </c>
      <c r="AW25" s="16">
        <v>8</v>
      </c>
      <c r="AX25" s="16">
        <f t="shared" si="24"/>
        <v>16.377197265625</v>
      </c>
      <c r="AY25" s="16">
        <v>0</v>
      </c>
      <c r="AZ25" s="16">
        <f t="shared" si="25"/>
        <v>15.627197265625</v>
      </c>
      <c r="BA25" s="16">
        <v>5</v>
      </c>
      <c r="BB25" s="16">
        <f t="shared" si="26"/>
        <v>1.095947265625</v>
      </c>
      <c r="BC25" s="16">
        <v>4</v>
      </c>
      <c r="BD25" s="16">
        <f t="shared" si="27"/>
        <v>2.197265625E-3</v>
      </c>
      <c r="BE25" s="16">
        <v>1</v>
      </c>
      <c r="BF25" s="16">
        <f t="shared" si="28"/>
        <v>8.720947265625</v>
      </c>
      <c r="BG25" s="16">
        <v>2</v>
      </c>
      <c r="BH25" s="16">
        <f t="shared" si="29"/>
        <v>3.814697265625</v>
      </c>
      <c r="BI25" s="16">
        <v>6</v>
      </c>
      <c r="BJ25" s="16">
        <f t="shared" si="30"/>
        <v>4.189697265625</v>
      </c>
      <c r="BK25" s="16">
        <v>4</v>
      </c>
      <c r="BL25" s="16">
        <f t="shared" si="31"/>
        <v>2.197265625E-3</v>
      </c>
      <c r="BM25" s="16">
        <v>2</v>
      </c>
      <c r="BN25" s="16">
        <f t="shared" si="32"/>
        <v>3.814697265625</v>
      </c>
      <c r="BO25" s="40">
        <f t="shared" si="33"/>
        <v>4.387096774193548</v>
      </c>
      <c r="BP25" s="16">
        <v>2</v>
      </c>
      <c r="BQ25" s="16">
        <v>13.795918367378775</v>
      </c>
      <c r="BR25" s="16">
        <v>23.814399999999999</v>
      </c>
      <c r="BS25" s="16">
        <v>0.77718144044599724</v>
      </c>
    </row>
    <row r="26" spans="1:79">
      <c r="A26" s="16">
        <f>(FUCKPRECISIONLISTAS!BJ61+FUCKPRECISIONLISTAS!BL61+FUCKPRECISIONLISTAS!BN61+FUCKPRECISIONLISTAS!BP61)/4</f>
        <v>3.953125</v>
      </c>
      <c r="B26" s="40">
        <v>0</v>
      </c>
      <c r="C26" s="16">
        <f t="shared" si="0"/>
        <v>15.627197265625</v>
      </c>
      <c r="D26" s="16">
        <f t="shared" si="1"/>
        <v>3.953125</v>
      </c>
      <c r="E26" s="16">
        <v>10</v>
      </c>
      <c r="F26" s="16">
        <f t="shared" si="2"/>
        <v>36.564697265625</v>
      </c>
      <c r="G26" s="16">
        <v>7</v>
      </c>
      <c r="H26" s="16">
        <f t="shared" si="3"/>
        <v>9.283447265625</v>
      </c>
      <c r="I26" s="40">
        <v>9</v>
      </c>
      <c r="J26" s="16">
        <f t="shared" si="4"/>
        <v>25.470947265625</v>
      </c>
      <c r="K26" s="16">
        <v>2</v>
      </c>
      <c r="L26" s="16">
        <f t="shared" si="5"/>
        <v>3.814697265625</v>
      </c>
      <c r="M26" s="16">
        <v>6</v>
      </c>
      <c r="N26" s="16">
        <f t="shared" si="6"/>
        <v>4.189697265625</v>
      </c>
      <c r="O26" s="16">
        <v>5</v>
      </c>
      <c r="P26" s="16">
        <f t="shared" si="7"/>
        <v>1.095947265625</v>
      </c>
      <c r="Q26" s="16">
        <v>4</v>
      </c>
      <c r="R26" s="16">
        <f t="shared" si="8"/>
        <v>2.197265625E-3</v>
      </c>
      <c r="S26" s="16">
        <v>10</v>
      </c>
      <c r="T26" s="16">
        <f t="shared" si="9"/>
        <v>36.564697265625</v>
      </c>
      <c r="U26" s="16">
        <v>10</v>
      </c>
      <c r="V26" s="16">
        <f t="shared" si="10"/>
        <v>36.564697265625</v>
      </c>
      <c r="W26" s="16">
        <v>2</v>
      </c>
      <c r="X26" s="16">
        <f t="shared" si="11"/>
        <v>3.814697265625</v>
      </c>
      <c r="Y26" s="16">
        <v>5</v>
      </c>
      <c r="Z26" s="16">
        <f t="shared" si="12"/>
        <v>1.095947265625</v>
      </c>
      <c r="AA26" s="16">
        <v>7</v>
      </c>
      <c r="AB26" s="16">
        <f t="shared" si="13"/>
        <v>9.283447265625</v>
      </c>
      <c r="AC26" s="16">
        <v>4</v>
      </c>
      <c r="AD26" s="16">
        <f t="shared" si="14"/>
        <v>2.197265625E-3</v>
      </c>
      <c r="AE26" s="16">
        <v>4</v>
      </c>
      <c r="AF26" s="16">
        <f t="shared" si="15"/>
        <v>2.197265625E-3</v>
      </c>
      <c r="AG26" s="16">
        <v>3</v>
      </c>
      <c r="AH26" s="16">
        <f t="shared" si="16"/>
        <v>0.908447265625</v>
      </c>
      <c r="AI26" s="16">
        <v>9</v>
      </c>
      <c r="AJ26" s="16">
        <f t="shared" si="17"/>
        <v>25.470947265625</v>
      </c>
      <c r="AK26" s="16">
        <v>0</v>
      </c>
      <c r="AL26" s="16">
        <f t="shared" si="18"/>
        <v>15.627197265625</v>
      </c>
      <c r="AM26" s="16">
        <v>8</v>
      </c>
      <c r="AN26" s="16">
        <f t="shared" si="19"/>
        <v>16.377197265625</v>
      </c>
      <c r="AO26" s="16">
        <v>5</v>
      </c>
      <c r="AP26" s="16">
        <f t="shared" si="20"/>
        <v>1.095947265625</v>
      </c>
      <c r="AQ26" s="16">
        <v>1</v>
      </c>
      <c r="AR26" s="16">
        <f t="shared" si="21"/>
        <v>8.720947265625</v>
      </c>
      <c r="AS26" s="16">
        <v>5</v>
      </c>
      <c r="AT26" s="16">
        <f t="shared" si="22"/>
        <v>1.095947265625</v>
      </c>
      <c r="AU26" s="16">
        <v>2</v>
      </c>
      <c r="AV26" s="16">
        <f t="shared" si="23"/>
        <v>3.814697265625</v>
      </c>
      <c r="AW26" s="16">
        <v>2</v>
      </c>
      <c r="AX26" s="16">
        <f t="shared" si="24"/>
        <v>3.814697265625</v>
      </c>
      <c r="AY26" s="16">
        <v>8</v>
      </c>
      <c r="AZ26" s="16">
        <f t="shared" si="25"/>
        <v>16.377197265625</v>
      </c>
      <c r="BA26" s="16">
        <v>2</v>
      </c>
      <c r="BB26" s="16">
        <f t="shared" si="26"/>
        <v>3.814697265625</v>
      </c>
      <c r="BC26" s="16">
        <v>8</v>
      </c>
      <c r="BD26" s="16">
        <f t="shared" si="27"/>
        <v>16.377197265625</v>
      </c>
      <c r="BE26" s="16">
        <v>5</v>
      </c>
      <c r="BF26" s="16">
        <f t="shared" si="28"/>
        <v>1.095947265625</v>
      </c>
      <c r="BG26" s="16">
        <v>8</v>
      </c>
      <c r="BH26" s="16">
        <f t="shared" si="29"/>
        <v>16.377197265625</v>
      </c>
      <c r="BI26" s="16">
        <v>1</v>
      </c>
      <c r="BJ26" s="16">
        <f t="shared" si="30"/>
        <v>8.720947265625</v>
      </c>
      <c r="BK26" s="16">
        <v>5</v>
      </c>
      <c r="BL26" s="16">
        <f t="shared" si="31"/>
        <v>1.095947265625</v>
      </c>
      <c r="BM26" s="16">
        <v>9</v>
      </c>
      <c r="BN26" s="16">
        <f t="shared" si="32"/>
        <v>25.470947265625</v>
      </c>
      <c r="BO26" s="40">
        <f t="shared" si="33"/>
        <v>5.354838709677419</v>
      </c>
      <c r="BP26" s="16">
        <v>0</v>
      </c>
      <c r="BQ26" s="16">
        <v>0</v>
      </c>
      <c r="BR26" s="16">
        <v>81</v>
      </c>
      <c r="BS26" s="16">
        <v>0.87890625</v>
      </c>
    </row>
    <row r="27" spans="1:79">
      <c r="A27" s="16">
        <f>(FUCKPRECISIONLISTAS!BJ53+FUCKPRECISIONLISTAS!BL53+FUCKPRECISIONLISTAS!BN53+FUCKPRECISIONLISTAS!BP53)/4</f>
        <v>4.1384375000000002</v>
      </c>
      <c r="B27" s="40">
        <v>0</v>
      </c>
      <c r="C27" s="16">
        <f t="shared" si="0"/>
        <v>17.126664941406251</v>
      </c>
      <c r="D27" s="16">
        <f t="shared" si="1"/>
        <v>4.1384375000000002</v>
      </c>
      <c r="E27" s="16">
        <v>3</v>
      </c>
      <c r="F27" s="16">
        <f t="shared" si="2"/>
        <v>1.2960399414062505</v>
      </c>
      <c r="G27" s="16">
        <v>8</v>
      </c>
      <c r="H27" s="16">
        <f t="shared" si="3"/>
        <v>14.911664941406249</v>
      </c>
      <c r="I27" s="40">
        <v>3</v>
      </c>
      <c r="J27" s="16">
        <f t="shared" si="4"/>
        <v>1.2960399414062505</v>
      </c>
      <c r="K27" s="16">
        <v>2</v>
      </c>
      <c r="L27" s="16">
        <f t="shared" si="5"/>
        <v>4.5729149414062507</v>
      </c>
      <c r="M27" s="16">
        <v>10</v>
      </c>
      <c r="N27" s="16">
        <f t="shared" si="6"/>
        <v>34.35791494140625</v>
      </c>
      <c r="O27" s="16">
        <v>5</v>
      </c>
      <c r="P27" s="16">
        <f t="shared" si="7"/>
        <v>0.7422899414062496</v>
      </c>
      <c r="Q27" s="16">
        <v>1</v>
      </c>
      <c r="R27" s="16">
        <f t="shared" si="8"/>
        <v>9.849789941406252</v>
      </c>
      <c r="S27" s="16">
        <v>2</v>
      </c>
      <c r="T27" s="16">
        <f t="shared" si="9"/>
        <v>4.5729149414062507</v>
      </c>
      <c r="U27" s="16">
        <v>2</v>
      </c>
      <c r="V27" s="16">
        <f t="shared" si="10"/>
        <v>4.5729149414062507</v>
      </c>
      <c r="W27" s="16">
        <v>6</v>
      </c>
      <c r="X27" s="16">
        <f t="shared" si="11"/>
        <v>3.4654149414062494</v>
      </c>
      <c r="Y27" s="16">
        <v>5</v>
      </c>
      <c r="Z27" s="16">
        <f t="shared" si="12"/>
        <v>0.7422899414062496</v>
      </c>
      <c r="AA27" s="16">
        <v>4</v>
      </c>
      <c r="AB27" s="16">
        <f t="shared" si="13"/>
        <v>1.9164941406250059E-2</v>
      </c>
      <c r="AC27" s="16">
        <v>2</v>
      </c>
      <c r="AD27" s="16">
        <f t="shared" si="14"/>
        <v>4.5729149414062507</v>
      </c>
      <c r="AE27" s="16">
        <v>0</v>
      </c>
      <c r="AF27" s="16">
        <f t="shared" si="15"/>
        <v>17.126664941406251</v>
      </c>
      <c r="AG27" s="16">
        <v>2</v>
      </c>
      <c r="AH27" s="16">
        <f t="shared" si="16"/>
        <v>4.5729149414062507</v>
      </c>
      <c r="AI27" s="16">
        <v>0</v>
      </c>
      <c r="AJ27" s="16">
        <f t="shared" si="17"/>
        <v>17.126664941406251</v>
      </c>
      <c r="AK27" s="16">
        <v>2</v>
      </c>
      <c r="AL27" s="16">
        <f t="shared" si="18"/>
        <v>4.5729149414062507</v>
      </c>
      <c r="AM27" s="16">
        <v>3</v>
      </c>
      <c r="AN27" s="16">
        <f t="shared" si="19"/>
        <v>1.2960399414062505</v>
      </c>
      <c r="AO27" s="16">
        <v>1</v>
      </c>
      <c r="AP27" s="16">
        <f t="shared" si="20"/>
        <v>9.849789941406252</v>
      </c>
      <c r="AQ27" s="16">
        <v>4</v>
      </c>
      <c r="AR27" s="16">
        <f t="shared" si="21"/>
        <v>1.9164941406250059E-2</v>
      </c>
      <c r="AS27" s="16">
        <v>9</v>
      </c>
      <c r="AT27" s="16">
        <f t="shared" si="22"/>
        <v>23.634789941406247</v>
      </c>
      <c r="AU27" s="16">
        <v>8</v>
      </c>
      <c r="AV27" s="16">
        <f t="shared" si="23"/>
        <v>14.911664941406249</v>
      </c>
      <c r="AW27" s="16">
        <v>5</v>
      </c>
      <c r="AX27" s="16">
        <f t="shared" si="24"/>
        <v>0.7422899414062496</v>
      </c>
      <c r="AY27" s="16">
        <v>4</v>
      </c>
      <c r="AZ27" s="16">
        <f t="shared" si="25"/>
        <v>1.9164941406250059E-2</v>
      </c>
      <c r="BA27" s="16">
        <v>10</v>
      </c>
      <c r="BB27" s="16">
        <f t="shared" si="26"/>
        <v>34.35791494140625</v>
      </c>
      <c r="BC27" s="16">
        <v>2</v>
      </c>
      <c r="BD27" s="16">
        <f t="shared" si="27"/>
        <v>4.5729149414062507</v>
      </c>
      <c r="BE27" s="16">
        <v>0</v>
      </c>
      <c r="BF27" s="16">
        <f t="shared" si="28"/>
        <v>17.126664941406251</v>
      </c>
      <c r="BG27" s="16">
        <v>6</v>
      </c>
      <c r="BH27" s="16">
        <f t="shared" si="29"/>
        <v>3.4654149414062494</v>
      </c>
      <c r="BI27" s="16">
        <v>4</v>
      </c>
      <c r="BJ27" s="16">
        <f t="shared" si="30"/>
        <v>1.9164941406250059E-2</v>
      </c>
      <c r="BK27" s="16">
        <v>5</v>
      </c>
      <c r="BL27" s="16">
        <f t="shared" si="31"/>
        <v>0.7422899414062496</v>
      </c>
      <c r="BM27" s="16">
        <v>7</v>
      </c>
      <c r="BN27" s="16">
        <f t="shared" si="32"/>
        <v>8.1885399414062494</v>
      </c>
      <c r="BO27" s="40">
        <f t="shared" si="33"/>
        <v>4.032258064516129</v>
      </c>
      <c r="BP27" s="16">
        <v>1.75</v>
      </c>
      <c r="BQ27" s="16">
        <v>3.0625</v>
      </c>
      <c r="BR27" s="16">
        <v>3.3489000000000004</v>
      </c>
      <c r="BS27" s="16">
        <v>0.94344598226315091</v>
      </c>
    </row>
    <row r="28" spans="1:79">
      <c r="A28" s="16">
        <f>(FUCKPRECISIONLISTAS!BJ52+FUCKPRECISIONLISTAS!BL52+FUCKPRECISIONLISTAS!BN52+FUCKPRECISIONLISTAS!BP52)/4</f>
        <v>4.1234282544366492</v>
      </c>
      <c r="B28" s="40">
        <v>1.53846153846</v>
      </c>
      <c r="C28" s="16">
        <f t="shared" si="0"/>
        <v>6.6820529227071024</v>
      </c>
      <c r="D28" s="16">
        <f t="shared" si="1"/>
        <v>2.5849667159766492</v>
      </c>
      <c r="E28" s="16">
        <v>1</v>
      </c>
      <c r="F28" s="16">
        <f t="shared" si="2"/>
        <v>9.7558040606131726</v>
      </c>
      <c r="G28" s="16">
        <v>7</v>
      </c>
      <c r="H28" s="16">
        <f t="shared" si="3"/>
        <v>8.2746650073733825</v>
      </c>
      <c r="I28" s="40">
        <v>2</v>
      </c>
      <c r="J28" s="16">
        <f t="shared" si="4"/>
        <v>4.5089475517398752</v>
      </c>
      <c r="K28" s="16">
        <v>9</v>
      </c>
      <c r="L28" s="16">
        <f t="shared" si="5"/>
        <v>23.780951989626786</v>
      </c>
      <c r="M28" s="16">
        <v>4</v>
      </c>
      <c r="N28" s="16">
        <f t="shared" si="6"/>
        <v>1.5234533993278208E-2</v>
      </c>
      <c r="O28" s="16">
        <v>5</v>
      </c>
      <c r="P28" s="16">
        <f t="shared" si="7"/>
        <v>0.76837802511997988</v>
      </c>
      <c r="Q28" s="16">
        <v>2</v>
      </c>
      <c r="R28" s="16">
        <f t="shared" si="8"/>
        <v>4.5089475517398752</v>
      </c>
      <c r="S28" s="16">
        <v>4</v>
      </c>
      <c r="T28" s="16">
        <f t="shared" si="9"/>
        <v>1.5234533993278208E-2</v>
      </c>
      <c r="U28" s="16">
        <v>4</v>
      </c>
      <c r="V28" s="16">
        <f t="shared" si="10"/>
        <v>1.5234533993278208E-2</v>
      </c>
      <c r="W28" s="16">
        <v>10</v>
      </c>
      <c r="X28" s="16">
        <f t="shared" si="11"/>
        <v>34.534095480753486</v>
      </c>
      <c r="Y28" s="16">
        <v>7</v>
      </c>
      <c r="Z28" s="16">
        <f t="shared" si="12"/>
        <v>8.2746650073733825</v>
      </c>
      <c r="AA28" s="16">
        <v>3</v>
      </c>
      <c r="AB28" s="16">
        <f t="shared" si="13"/>
        <v>1.2620910428665766</v>
      </c>
      <c r="AC28" s="16">
        <v>9</v>
      </c>
      <c r="AD28" s="16">
        <f t="shared" si="14"/>
        <v>23.780951989626786</v>
      </c>
      <c r="AE28" s="16">
        <v>0</v>
      </c>
      <c r="AF28" s="16">
        <f t="shared" si="15"/>
        <v>17.002660569486473</v>
      </c>
      <c r="AG28" s="16">
        <v>2</v>
      </c>
      <c r="AH28" s="16">
        <f t="shared" si="16"/>
        <v>4.5089475517398752</v>
      </c>
      <c r="AI28" s="16">
        <v>2</v>
      </c>
      <c r="AJ28" s="16">
        <f t="shared" si="17"/>
        <v>4.5089475517398752</v>
      </c>
      <c r="AK28" s="16">
        <v>5</v>
      </c>
      <c r="AL28" s="16">
        <f t="shared" si="18"/>
        <v>0.76837802511997988</v>
      </c>
      <c r="AM28" s="16">
        <v>7</v>
      </c>
      <c r="AN28" s="16">
        <f t="shared" si="19"/>
        <v>8.2746650073733825</v>
      </c>
      <c r="AO28" s="16">
        <v>0</v>
      </c>
      <c r="AP28" s="16">
        <f t="shared" si="20"/>
        <v>17.002660569486473</v>
      </c>
      <c r="AQ28" s="16">
        <v>5</v>
      </c>
      <c r="AR28" s="16">
        <f t="shared" si="21"/>
        <v>0.76837802511997988</v>
      </c>
      <c r="AS28" s="16">
        <v>4</v>
      </c>
      <c r="AT28" s="16">
        <f t="shared" si="22"/>
        <v>1.5234533993278208E-2</v>
      </c>
      <c r="AU28" s="16">
        <v>10</v>
      </c>
      <c r="AV28" s="16">
        <f t="shared" si="23"/>
        <v>34.534095480753486</v>
      </c>
      <c r="AW28" s="16">
        <v>8</v>
      </c>
      <c r="AX28" s="16">
        <f t="shared" si="24"/>
        <v>15.027808498500084</v>
      </c>
      <c r="AY28" s="16">
        <v>10</v>
      </c>
      <c r="AZ28" s="16">
        <f t="shared" si="25"/>
        <v>34.534095480753486</v>
      </c>
      <c r="BA28" s="16">
        <v>9</v>
      </c>
      <c r="BB28" s="16">
        <f t="shared" si="26"/>
        <v>23.780951989626786</v>
      </c>
      <c r="BC28" s="16">
        <v>5</v>
      </c>
      <c r="BD28" s="16">
        <f t="shared" si="27"/>
        <v>0.76837802511997988</v>
      </c>
      <c r="BE28" s="16">
        <v>5</v>
      </c>
      <c r="BF28" s="16">
        <f t="shared" si="28"/>
        <v>0.76837802511997988</v>
      </c>
      <c r="BG28" s="16">
        <v>9</v>
      </c>
      <c r="BH28" s="16">
        <f t="shared" si="29"/>
        <v>23.780951989626786</v>
      </c>
      <c r="BI28" s="16">
        <v>3</v>
      </c>
      <c r="BJ28" s="16">
        <f t="shared" si="30"/>
        <v>1.2620910428665766</v>
      </c>
      <c r="BK28" s="16">
        <v>7</v>
      </c>
      <c r="BL28" s="16">
        <f t="shared" si="31"/>
        <v>8.2746650073733825</v>
      </c>
      <c r="BM28" s="16">
        <v>0</v>
      </c>
      <c r="BN28" s="16">
        <f t="shared" si="32"/>
        <v>17.002660569486473</v>
      </c>
      <c r="BO28" s="40">
        <f t="shared" si="33"/>
        <v>5.096774193548387</v>
      </c>
      <c r="BP28" s="16">
        <v>1.25</v>
      </c>
      <c r="BQ28" s="16">
        <v>45.5625</v>
      </c>
      <c r="BR28" s="16">
        <v>60.0625</v>
      </c>
      <c r="BS28" s="16">
        <v>1.0519395134779224</v>
      </c>
    </row>
    <row r="29" spans="1:79">
      <c r="A29" s="16">
        <f>(FUCKPRECISIONLISTAS!BJ2+FUCKPRECISIONLISTAS!BL2+FUCKPRECISIONLISTAS!BN2+FUCKPRECISIONLISTAS!BP2)/4</f>
        <v>3.8671875</v>
      </c>
      <c r="B29" s="40">
        <v>3.63636363636</v>
      </c>
      <c r="C29" s="16">
        <f t="shared" si="0"/>
        <v>5.3279656025697293E-2</v>
      </c>
      <c r="D29" s="16">
        <f t="shared" si="1"/>
        <v>0.23082386363999996</v>
      </c>
      <c r="E29" s="16">
        <v>1</v>
      </c>
      <c r="F29" s="16">
        <f t="shared" si="2"/>
        <v>8.22076416015625</v>
      </c>
      <c r="G29" s="16">
        <v>4</v>
      </c>
      <c r="H29" s="16">
        <f t="shared" si="3"/>
        <v>1.763916015625E-2</v>
      </c>
      <c r="I29" s="40">
        <v>1</v>
      </c>
      <c r="J29" s="16">
        <f t="shared" si="4"/>
        <v>8.22076416015625</v>
      </c>
      <c r="K29" s="16">
        <v>1</v>
      </c>
      <c r="L29" s="16">
        <f t="shared" si="5"/>
        <v>8.22076416015625</v>
      </c>
      <c r="M29" s="16">
        <v>3</v>
      </c>
      <c r="N29" s="16">
        <f t="shared" si="6"/>
        <v>0.75201416015625</v>
      </c>
      <c r="O29" s="16">
        <v>4</v>
      </c>
      <c r="P29" s="16">
        <f t="shared" si="7"/>
        <v>1.763916015625E-2</v>
      </c>
      <c r="Q29" s="16">
        <v>7</v>
      </c>
      <c r="R29" s="16">
        <f t="shared" si="8"/>
        <v>9.81451416015625</v>
      </c>
      <c r="S29" s="16">
        <v>8</v>
      </c>
      <c r="T29" s="16">
        <f t="shared" si="9"/>
        <v>17.08013916015625</v>
      </c>
      <c r="U29" s="16">
        <v>3</v>
      </c>
      <c r="V29" s="16">
        <f t="shared" si="10"/>
        <v>0.75201416015625</v>
      </c>
      <c r="W29" s="16">
        <v>5</v>
      </c>
      <c r="X29" s="16">
        <f t="shared" si="11"/>
        <v>1.28326416015625</v>
      </c>
      <c r="Y29" s="16">
        <v>0</v>
      </c>
      <c r="Z29" s="16">
        <f t="shared" si="12"/>
        <v>14.95513916015625</v>
      </c>
      <c r="AA29" s="16">
        <v>5</v>
      </c>
      <c r="AB29" s="16">
        <f t="shared" si="13"/>
        <v>1.28326416015625</v>
      </c>
      <c r="AC29" s="16">
        <v>0</v>
      </c>
      <c r="AD29" s="16">
        <f t="shared" si="14"/>
        <v>14.95513916015625</v>
      </c>
      <c r="AE29" s="16">
        <v>10</v>
      </c>
      <c r="AF29" s="16">
        <f t="shared" si="15"/>
        <v>37.61138916015625</v>
      </c>
      <c r="AG29" s="16">
        <v>8</v>
      </c>
      <c r="AH29" s="16">
        <f t="shared" si="16"/>
        <v>17.08013916015625</v>
      </c>
      <c r="AI29" s="16">
        <v>7</v>
      </c>
      <c r="AJ29" s="16">
        <f t="shared" si="17"/>
        <v>9.81451416015625</v>
      </c>
      <c r="AK29" s="16">
        <v>0</v>
      </c>
      <c r="AL29" s="16">
        <f t="shared" si="18"/>
        <v>14.95513916015625</v>
      </c>
      <c r="AM29" s="16">
        <v>4</v>
      </c>
      <c r="AN29" s="16">
        <f t="shared" si="19"/>
        <v>1.763916015625E-2</v>
      </c>
      <c r="AO29" s="16">
        <v>4</v>
      </c>
      <c r="AP29" s="16">
        <f t="shared" si="20"/>
        <v>1.763916015625E-2</v>
      </c>
      <c r="AQ29" s="16">
        <v>7</v>
      </c>
      <c r="AR29" s="16">
        <f t="shared" si="21"/>
        <v>9.81451416015625</v>
      </c>
      <c r="AS29" s="16">
        <v>6</v>
      </c>
      <c r="AT29" s="16">
        <f t="shared" si="22"/>
        <v>4.54888916015625</v>
      </c>
      <c r="AU29" s="16">
        <v>10</v>
      </c>
      <c r="AV29" s="16">
        <f t="shared" si="23"/>
        <v>37.61138916015625</v>
      </c>
      <c r="AW29" s="16">
        <v>7</v>
      </c>
      <c r="AX29" s="16">
        <f t="shared" si="24"/>
        <v>9.81451416015625</v>
      </c>
      <c r="AY29" s="16">
        <v>6</v>
      </c>
      <c r="AZ29" s="16">
        <f t="shared" si="25"/>
        <v>4.54888916015625</v>
      </c>
      <c r="BA29" s="16">
        <v>9</v>
      </c>
      <c r="BB29" s="16">
        <f t="shared" si="26"/>
        <v>26.34576416015625</v>
      </c>
      <c r="BC29" s="16">
        <v>0</v>
      </c>
      <c r="BD29" s="16">
        <f t="shared" si="27"/>
        <v>14.95513916015625</v>
      </c>
      <c r="BE29" s="16">
        <v>7</v>
      </c>
      <c r="BF29" s="16">
        <f t="shared" si="28"/>
        <v>9.81451416015625</v>
      </c>
      <c r="BG29" s="16">
        <v>0</v>
      </c>
      <c r="BH29" s="16">
        <f t="shared" si="29"/>
        <v>14.95513916015625</v>
      </c>
      <c r="BI29" s="16">
        <v>9</v>
      </c>
      <c r="BJ29" s="16">
        <f t="shared" si="30"/>
        <v>26.34576416015625</v>
      </c>
      <c r="BK29" s="16">
        <v>2</v>
      </c>
      <c r="BL29" s="16">
        <f t="shared" si="31"/>
        <v>3.48638916015625</v>
      </c>
      <c r="BM29" s="16">
        <v>8</v>
      </c>
      <c r="BN29" s="16">
        <f t="shared" si="32"/>
        <v>17.08013916015625</v>
      </c>
      <c r="BO29" s="40">
        <f t="shared" si="33"/>
        <v>4.709677419354839</v>
      </c>
      <c r="BP29" s="16">
        <v>0</v>
      </c>
      <c r="BQ29" s="16">
        <v>0</v>
      </c>
      <c r="BR29" s="16">
        <v>47.334399999999995</v>
      </c>
      <c r="BS29" s="16">
        <v>1.0968316289318847</v>
      </c>
    </row>
    <row r="30" spans="1:79">
      <c r="A30" s="16">
        <f>(FUCKPRECISIONLISTAS!BJ34+FUCKPRECISIONLISTAS!BL34+FUCKPRECISIONLISTAS!BN34+FUCKPRECISIONLISTAS!BP34)/4</f>
        <v>4.0234375</v>
      </c>
      <c r="B30" s="40">
        <v>4.4444444444400002</v>
      </c>
      <c r="C30" s="16">
        <f t="shared" si="0"/>
        <v>0.17724684726670542</v>
      </c>
      <c r="D30" s="16">
        <f t="shared" si="1"/>
        <v>0.4210069444400002</v>
      </c>
      <c r="E30" s="16">
        <v>4</v>
      </c>
      <c r="F30" s="16">
        <f t="shared" si="2"/>
        <v>5.4931640625E-4</v>
      </c>
      <c r="G30" s="16">
        <v>10</v>
      </c>
      <c r="H30" s="16">
        <f t="shared" si="3"/>
        <v>35.71929931640625</v>
      </c>
      <c r="I30" s="40">
        <v>2</v>
      </c>
      <c r="J30" s="16">
        <f t="shared" si="4"/>
        <v>4.09429931640625</v>
      </c>
      <c r="K30" s="16">
        <v>7</v>
      </c>
      <c r="L30" s="16">
        <f t="shared" si="5"/>
        <v>8.85992431640625</v>
      </c>
      <c r="M30" s="16">
        <v>6</v>
      </c>
      <c r="N30" s="16">
        <f t="shared" si="6"/>
        <v>3.90679931640625</v>
      </c>
      <c r="O30" s="16">
        <v>2</v>
      </c>
      <c r="P30" s="16">
        <f t="shared" si="7"/>
        <v>4.09429931640625</v>
      </c>
      <c r="Q30" s="16">
        <v>7</v>
      </c>
      <c r="R30" s="16">
        <f t="shared" si="8"/>
        <v>8.85992431640625</v>
      </c>
      <c r="S30" s="16">
        <v>9</v>
      </c>
      <c r="T30" s="16">
        <f t="shared" si="9"/>
        <v>24.76617431640625</v>
      </c>
      <c r="U30" s="16">
        <v>7</v>
      </c>
      <c r="V30" s="16">
        <f t="shared" si="10"/>
        <v>8.85992431640625</v>
      </c>
      <c r="W30" s="16">
        <v>2</v>
      </c>
      <c r="X30" s="16">
        <f t="shared" si="11"/>
        <v>4.09429931640625</v>
      </c>
      <c r="Y30" s="16">
        <v>7</v>
      </c>
      <c r="Z30" s="16">
        <f t="shared" si="12"/>
        <v>8.85992431640625</v>
      </c>
      <c r="AA30" s="16">
        <v>1</v>
      </c>
      <c r="AB30" s="16">
        <f t="shared" si="13"/>
        <v>9.14117431640625</v>
      </c>
      <c r="AC30" s="16">
        <v>5</v>
      </c>
      <c r="AD30" s="16">
        <f t="shared" si="14"/>
        <v>0.95367431640625</v>
      </c>
      <c r="AE30" s="16">
        <v>6</v>
      </c>
      <c r="AF30" s="16">
        <f t="shared" si="15"/>
        <v>3.90679931640625</v>
      </c>
      <c r="AG30" s="16">
        <v>10</v>
      </c>
      <c r="AH30" s="16">
        <f t="shared" si="16"/>
        <v>35.71929931640625</v>
      </c>
      <c r="AI30" s="16">
        <v>6</v>
      </c>
      <c r="AJ30" s="16">
        <f t="shared" si="17"/>
        <v>3.90679931640625</v>
      </c>
      <c r="AK30" s="16">
        <v>1</v>
      </c>
      <c r="AL30" s="16">
        <f t="shared" si="18"/>
        <v>9.14117431640625</v>
      </c>
      <c r="AM30" s="16">
        <v>10</v>
      </c>
      <c r="AN30" s="16">
        <f t="shared" si="19"/>
        <v>35.71929931640625</v>
      </c>
      <c r="AO30" s="16">
        <v>8</v>
      </c>
      <c r="AP30" s="16">
        <f t="shared" si="20"/>
        <v>15.81304931640625</v>
      </c>
      <c r="AQ30" s="16">
        <v>5</v>
      </c>
      <c r="AR30" s="16">
        <f t="shared" si="21"/>
        <v>0.95367431640625</v>
      </c>
      <c r="AS30" s="16">
        <v>8</v>
      </c>
      <c r="AT30" s="16">
        <f t="shared" si="22"/>
        <v>15.81304931640625</v>
      </c>
      <c r="AU30" s="16">
        <v>8</v>
      </c>
      <c r="AV30" s="16">
        <f t="shared" si="23"/>
        <v>15.81304931640625</v>
      </c>
      <c r="AW30" s="16">
        <v>1</v>
      </c>
      <c r="AX30" s="16">
        <f t="shared" si="24"/>
        <v>9.14117431640625</v>
      </c>
      <c r="AY30" s="16">
        <v>10</v>
      </c>
      <c r="AZ30" s="16">
        <f t="shared" si="25"/>
        <v>35.71929931640625</v>
      </c>
      <c r="BA30" s="16">
        <v>4</v>
      </c>
      <c r="BB30" s="16">
        <f t="shared" si="26"/>
        <v>5.4931640625E-4</v>
      </c>
      <c r="BC30" s="16">
        <v>1</v>
      </c>
      <c r="BD30" s="16">
        <f t="shared" si="27"/>
        <v>9.14117431640625</v>
      </c>
      <c r="BE30" s="16">
        <v>2</v>
      </c>
      <c r="BF30" s="16">
        <f t="shared" si="28"/>
        <v>4.09429931640625</v>
      </c>
      <c r="BG30" s="16">
        <v>5</v>
      </c>
      <c r="BH30" s="16">
        <f t="shared" si="29"/>
        <v>0.95367431640625</v>
      </c>
      <c r="BI30" s="16">
        <v>2</v>
      </c>
      <c r="BJ30" s="16">
        <f t="shared" si="30"/>
        <v>4.09429931640625</v>
      </c>
      <c r="BK30" s="16">
        <v>6</v>
      </c>
      <c r="BL30" s="16">
        <f t="shared" si="31"/>
        <v>3.90679931640625</v>
      </c>
      <c r="BM30" s="16">
        <v>6</v>
      </c>
      <c r="BN30" s="16">
        <f t="shared" si="32"/>
        <v>3.90679931640625</v>
      </c>
      <c r="BO30" s="40">
        <f t="shared" si="33"/>
        <v>5.419354838709677</v>
      </c>
      <c r="BP30" s="16">
        <v>1.75</v>
      </c>
      <c r="BQ30" s="16">
        <v>10.5625</v>
      </c>
      <c r="BR30" s="16">
        <v>0.43560000000000021</v>
      </c>
      <c r="BS30" s="16">
        <v>1.3369140625</v>
      </c>
    </row>
    <row r="31" spans="1:79">
      <c r="A31" s="16">
        <f>(FUCKPRECISIONLISTAS!BJ33+FUCKPRECISIONLISTAS!BL33+FUCKPRECISIONLISTAS!BN33+FUCKPRECISIONLISTAS!BP33)/4</f>
        <v>4.03125</v>
      </c>
      <c r="B31" s="40">
        <v>6.6666666666700003</v>
      </c>
      <c r="C31" s="16">
        <f t="shared" si="0"/>
        <v>6.9454210069620155</v>
      </c>
      <c r="D31" s="16">
        <f t="shared" si="1"/>
        <v>2.6354166666700003</v>
      </c>
      <c r="E31" s="16">
        <v>4</v>
      </c>
      <c r="F31" s="16">
        <f t="shared" si="2"/>
        <v>9.765625E-4</v>
      </c>
      <c r="G31" s="16">
        <v>3</v>
      </c>
      <c r="H31" s="16">
        <f t="shared" si="3"/>
        <v>1.0634765625</v>
      </c>
      <c r="I31" s="40">
        <v>6</v>
      </c>
      <c r="J31" s="16">
        <f t="shared" si="4"/>
        <v>3.8759765625</v>
      </c>
      <c r="K31" s="16">
        <v>8</v>
      </c>
      <c r="L31" s="16">
        <f t="shared" si="5"/>
        <v>15.7509765625</v>
      </c>
      <c r="M31" s="16">
        <v>1</v>
      </c>
      <c r="N31" s="16">
        <f t="shared" si="6"/>
        <v>9.1884765625</v>
      </c>
      <c r="O31" s="16">
        <v>4</v>
      </c>
      <c r="P31" s="16">
        <f t="shared" si="7"/>
        <v>9.765625E-4</v>
      </c>
      <c r="Q31" s="16">
        <v>3</v>
      </c>
      <c r="R31" s="16">
        <f t="shared" si="8"/>
        <v>1.0634765625</v>
      </c>
      <c r="S31" s="16">
        <v>10</v>
      </c>
      <c r="T31" s="16">
        <f t="shared" si="9"/>
        <v>35.6259765625</v>
      </c>
      <c r="U31" s="16">
        <v>5</v>
      </c>
      <c r="V31" s="16">
        <f t="shared" si="10"/>
        <v>0.9384765625</v>
      </c>
      <c r="W31" s="16">
        <v>2</v>
      </c>
      <c r="X31" s="16">
        <f t="shared" si="11"/>
        <v>4.1259765625</v>
      </c>
      <c r="Y31" s="16">
        <v>8</v>
      </c>
      <c r="Z31" s="16">
        <f t="shared" si="12"/>
        <v>15.7509765625</v>
      </c>
      <c r="AA31" s="16">
        <v>10</v>
      </c>
      <c r="AB31" s="16">
        <f t="shared" si="13"/>
        <v>35.6259765625</v>
      </c>
      <c r="AC31" s="16">
        <v>6</v>
      </c>
      <c r="AD31" s="16">
        <f t="shared" si="14"/>
        <v>3.8759765625</v>
      </c>
      <c r="AE31" s="16">
        <v>5</v>
      </c>
      <c r="AF31" s="16">
        <f t="shared" si="15"/>
        <v>0.9384765625</v>
      </c>
      <c r="AG31" s="16">
        <v>1</v>
      </c>
      <c r="AH31" s="16">
        <f t="shared" si="16"/>
        <v>9.1884765625</v>
      </c>
      <c r="AI31" s="16">
        <v>8</v>
      </c>
      <c r="AJ31" s="16">
        <f t="shared" si="17"/>
        <v>15.7509765625</v>
      </c>
      <c r="AK31" s="16">
        <v>3</v>
      </c>
      <c r="AL31" s="16">
        <f t="shared" si="18"/>
        <v>1.0634765625</v>
      </c>
      <c r="AM31" s="16">
        <v>2</v>
      </c>
      <c r="AN31" s="16">
        <f t="shared" si="19"/>
        <v>4.1259765625</v>
      </c>
      <c r="AO31" s="16">
        <v>10</v>
      </c>
      <c r="AP31" s="16">
        <f t="shared" si="20"/>
        <v>35.6259765625</v>
      </c>
      <c r="AQ31" s="16">
        <v>10</v>
      </c>
      <c r="AR31" s="16">
        <f t="shared" si="21"/>
        <v>35.6259765625</v>
      </c>
      <c r="AS31" s="16">
        <v>5</v>
      </c>
      <c r="AT31" s="16">
        <f t="shared" si="22"/>
        <v>0.9384765625</v>
      </c>
      <c r="AU31" s="16">
        <v>4</v>
      </c>
      <c r="AV31" s="16">
        <f t="shared" si="23"/>
        <v>9.765625E-4</v>
      </c>
      <c r="AW31" s="16">
        <v>2</v>
      </c>
      <c r="AX31" s="16">
        <f t="shared" si="24"/>
        <v>4.1259765625</v>
      </c>
      <c r="AY31" s="16">
        <v>2</v>
      </c>
      <c r="AZ31" s="16">
        <f t="shared" si="25"/>
        <v>4.1259765625</v>
      </c>
      <c r="BA31" s="16">
        <v>10</v>
      </c>
      <c r="BB31" s="16">
        <f t="shared" si="26"/>
        <v>35.6259765625</v>
      </c>
      <c r="BC31" s="16">
        <v>7</v>
      </c>
      <c r="BD31" s="16">
        <f t="shared" si="27"/>
        <v>8.8134765625</v>
      </c>
      <c r="BE31" s="16">
        <v>5</v>
      </c>
      <c r="BF31" s="16">
        <f t="shared" si="28"/>
        <v>0.9384765625</v>
      </c>
      <c r="BG31" s="16">
        <v>6</v>
      </c>
      <c r="BH31" s="16">
        <f t="shared" si="29"/>
        <v>3.8759765625</v>
      </c>
      <c r="BI31" s="16">
        <v>1</v>
      </c>
      <c r="BJ31" s="16">
        <f t="shared" si="30"/>
        <v>9.1884765625</v>
      </c>
      <c r="BK31" s="16">
        <v>8</v>
      </c>
      <c r="BL31" s="16">
        <f t="shared" si="31"/>
        <v>15.7509765625</v>
      </c>
      <c r="BM31" s="16">
        <v>6</v>
      </c>
      <c r="BN31" s="16">
        <f t="shared" si="32"/>
        <v>3.8759765625</v>
      </c>
      <c r="BO31" s="40">
        <f t="shared" si="33"/>
        <v>5.32258064516129</v>
      </c>
      <c r="BP31" s="16">
        <v>1.5</v>
      </c>
      <c r="BQ31" s="16">
        <v>1.4792899407100591E-3</v>
      </c>
      <c r="BR31" s="16">
        <v>0.42250000000000049</v>
      </c>
      <c r="BS31" s="16">
        <v>1.5834027777769388</v>
      </c>
    </row>
    <row r="32" spans="1:79">
      <c r="A32" s="16">
        <f>(FUCKPRECISIONLISTAS!BJ17+FUCKPRECISIONLISTAS!BL17+FUCKPRECISIONLISTAS!BN17+FUCKPRECISIONLISTAS!BP17)/4</f>
        <v>3.984375</v>
      </c>
      <c r="B32" s="40">
        <v>0</v>
      </c>
      <c r="C32" s="16">
        <f t="shared" si="0"/>
        <v>15.875244140625</v>
      </c>
      <c r="D32" s="16">
        <f t="shared" si="1"/>
        <v>3.984375</v>
      </c>
      <c r="E32" s="16">
        <v>2</v>
      </c>
      <c r="F32" s="16">
        <f t="shared" si="2"/>
        <v>3.937744140625</v>
      </c>
      <c r="G32" s="16">
        <v>2</v>
      </c>
      <c r="H32" s="16">
        <f t="shared" si="3"/>
        <v>3.937744140625</v>
      </c>
      <c r="I32" s="40">
        <v>5</v>
      </c>
      <c r="J32" s="16">
        <f t="shared" si="4"/>
        <v>1.031494140625</v>
      </c>
      <c r="K32" s="16">
        <v>10</v>
      </c>
      <c r="L32" s="16">
        <f t="shared" si="5"/>
        <v>36.187744140625</v>
      </c>
      <c r="M32" s="16">
        <v>1</v>
      </c>
      <c r="N32" s="16">
        <f t="shared" si="6"/>
        <v>8.906494140625</v>
      </c>
      <c r="O32" s="16">
        <v>0</v>
      </c>
      <c r="P32" s="16">
        <f t="shared" si="7"/>
        <v>15.875244140625</v>
      </c>
      <c r="Q32" s="16">
        <v>9</v>
      </c>
      <c r="R32" s="16">
        <f t="shared" si="8"/>
        <v>25.156494140625</v>
      </c>
      <c r="S32" s="16">
        <v>10</v>
      </c>
      <c r="T32" s="16">
        <f t="shared" si="9"/>
        <v>36.187744140625</v>
      </c>
      <c r="U32" s="16">
        <v>5</v>
      </c>
      <c r="V32" s="16">
        <f t="shared" si="10"/>
        <v>1.031494140625</v>
      </c>
      <c r="W32" s="16">
        <v>4</v>
      </c>
      <c r="X32" s="16">
        <f t="shared" si="11"/>
        <v>2.44140625E-4</v>
      </c>
      <c r="Y32" s="16">
        <v>9</v>
      </c>
      <c r="Z32" s="16">
        <f t="shared" si="12"/>
        <v>25.156494140625</v>
      </c>
      <c r="AA32" s="16">
        <v>4</v>
      </c>
      <c r="AB32" s="16">
        <f t="shared" si="13"/>
        <v>2.44140625E-4</v>
      </c>
      <c r="AC32" s="16">
        <v>0</v>
      </c>
      <c r="AD32" s="16">
        <f t="shared" si="14"/>
        <v>15.875244140625</v>
      </c>
      <c r="AE32" s="16">
        <v>3</v>
      </c>
      <c r="AF32" s="16">
        <f t="shared" si="15"/>
        <v>0.968994140625</v>
      </c>
      <c r="AG32" s="16">
        <v>0</v>
      </c>
      <c r="AH32" s="16">
        <f t="shared" si="16"/>
        <v>15.875244140625</v>
      </c>
      <c r="AI32" s="16">
        <v>2</v>
      </c>
      <c r="AJ32" s="16">
        <f t="shared" si="17"/>
        <v>3.937744140625</v>
      </c>
      <c r="AK32" s="16">
        <v>0</v>
      </c>
      <c r="AL32" s="16">
        <f t="shared" si="18"/>
        <v>15.875244140625</v>
      </c>
      <c r="AM32" s="16">
        <v>2</v>
      </c>
      <c r="AN32" s="16">
        <f t="shared" si="19"/>
        <v>3.937744140625</v>
      </c>
      <c r="AO32" s="16">
        <v>5</v>
      </c>
      <c r="AP32" s="16">
        <f t="shared" si="20"/>
        <v>1.031494140625</v>
      </c>
      <c r="AQ32" s="16">
        <v>3</v>
      </c>
      <c r="AR32" s="16">
        <f t="shared" si="21"/>
        <v>0.968994140625</v>
      </c>
      <c r="AS32" s="16">
        <v>2</v>
      </c>
      <c r="AT32" s="16">
        <f t="shared" si="22"/>
        <v>3.937744140625</v>
      </c>
      <c r="AU32" s="16">
        <v>4</v>
      </c>
      <c r="AV32" s="16">
        <f t="shared" si="23"/>
        <v>2.44140625E-4</v>
      </c>
      <c r="AW32" s="16">
        <v>3</v>
      </c>
      <c r="AX32" s="16">
        <f t="shared" si="24"/>
        <v>0.968994140625</v>
      </c>
      <c r="AY32" s="16">
        <v>10</v>
      </c>
      <c r="AZ32" s="16">
        <f t="shared" si="25"/>
        <v>36.187744140625</v>
      </c>
      <c r="BA32" s="16">
        <v>3</v>
      </c>
      <c r="BB32" s="16">
        <f t="shared" si="26"/>
        <v>0.968994140625</v>
      </c>
      <c r="BC32" s="16">
        <v>7</v>
      </c>
      <c r="BD32" s="16">
        <f t="shared" si="27"/>
        <v>9.093994140625</v>
      </c>
      <c r="BE32" s="16">
        <v>5</v>
      </c>
      <c r="BF32" s="16">
        <f t="shared" si="28"/>
        <v>1.031494140625</v>
      </c>
      <c r="BG32" s="16">
        <v>1</v>
      </c>
      <c r="BH32" s="16">
        <f t="shared" si="29"/>
        <v>8.906494140625</v>
      </c>
      <c r="BI32" s="16">
        <v>9</v>
      </c>
      <c r="BJ32" s="16">
        <f t="shared" si="30"/>
        <v>25.156494140625</v>
      </c>
      <c r="BK32" s="16">
        <v>2</v>
      </c>
      <c r="BL32" s="16">
        <f t="shared" si="31"/>
        <v>3.937744140625</v>
      </c>
      <c r="BM32" s="16">
        <v>8</v>
      </c>
      <c r="BN32" s="16">
        <f t="shared" si="32"/>
        <v>16.125244140625</v>
      </c>
      <c r="BO32" s="40">
        <f t="shared" si="33"/>
        <v>4.193548387096774</v>
      </c>
      <c r="BP32" s="16">
        <v>1.5</v>
      </c>
      <c r="BQ32" s="16">
        <v>2.25</v>
      </c>
      <c r="BR32" s="16">
        <v>56.25</v>
      </c>
      <c r="BS32" s="16">
        <v>1.6553019036296712</v>
      </c>
    </row>
    <row r="33" spans="1:71">
      <c r="A33" s="16">
        <f>(FUCKPRECISIONLISTAS!BJ7+FUCKPRECISIONLISTAS!BL7+FUCKPRECISIONLISTAS!BN7+FUCKPRECISIONLISTAS!BP7)/4</f>
        <v>4.0124612603303307</v>
      </c>
      <c r="B33" s="40">
        <v>5</v>
      </c>
      <c r="C33" s="16">
        <f t="shared" si="0"/>
        <v>0.97523276234835887</v>
      </c>
      <c r="D33" s="16">
        <f t="shared" si="1"/>
        <v>0.98753873966966932</v>
      </c>
      <c r="E33" s="16">
        <v>1</v>
      </c>
      <c r="F33" s="16">
        <f t="shared" si="2"/>
        <v>9.0749228449910042</v>
      </c>
      <c r="G33" s="16">
        <v>8</v>
      </c>
      <c r="H33" s="16">
        <f t="shared" si="3"/>
        <v>15.900465200366375</v>
      </c>
      <c r="I33" s="40">
        <v>8</v>
      </c>
      <c r="J33" s="16">
        <f t="shared" si="4"/>
        <v>15.900465200366375</v>
      </c>
      <c r="K33" s="16">
        <v>10</v>
      </c>
      <c r="L33" s="16">
        <f t="shared" si="5"/>
        <v>35.85062015904505</v>
      </c>
      <c r="M33" s="16">
        <v>4</v>
      </c>
      <c r="N33" s="16">
        <f t="shared" si="6"/>
        <v>1.5528300902027312E-4</v>
      </c>
      <c r="O33" s="16">
        <v>9</v>
      </c>
      <c r="P33" s="16">
        <f t="shared" si="7"/>
        <v>24.875542679705713</v>
      </c>
      <c r="Q33" s="16">
        <v>10</v>
      </c>
      <c r="R33" s="16">
        <f t="shared" si="8"/>
        <v>35.85062015904505</v>
      </c>
      <c r="S33" s="16">
        <v>10</v>
      </c>
      <c r="T33" s="16">
        <f t="shared" si="9"/>
        <v>35.85062015904505</v>
      </c>
      <c r="U33" s="16">
        <v>6</v>
      </c>
      <c r="V33" s="16">
        <f t="shared" si="10"/>
        <v>3.9503102416876974</v>
      </c>
      <c r="W33" s="16">
        <v>4</v>
      </c>
      <c r="X33" s="16">
        <f t="shared" si="11"/>
        <v>1.5528300902027312E-4</v>
      </c>
      <c r="Y33" s="16">
        <v>0</v>
      </c>
      <c r="Z33" s="16">
        <f t="shared" si="12"/>
        <v>16.099845365651667</v>
      </c>
      <c r="AA33" s="16">
        <v>7</v>
      </c>
      <c r="AB33" s="16">
        <f t="shared" si="13"/>
        <v>8.925387721027036</v>
      </c>
      <c r="AC33" s="16">
        <v>6</v>
      </c>
      <c r="AD33" s="16">
        <f t="shared" si="14"/>
        <v>3.9503102416876974</v>
      </c>
      <c r="AE33" s="16">
        <v>6</v>
      </c>
      <c r="AF33" s="16">
        <f t="shared" si="15"/>
        <v>3.9503102416876974</v>
      </c>
      <c r="AG33" s="16">
        <v>8</v>
      </c>
      <c r="AH33" s="16">
        <f t="shared" si="16"/>
        <v>15.900465200366375</v>
      </c>
      <c r="AI33" s="16">
        <v>5</v>
      </c>
      <c r="AJ33" s="16">
        <f t="shared" si="17"/>
        <v>0.97523276234835887</v>
      </c>
      <c r="AK33" s="16">
        <v>2</v>
      </c>
      <c r="AL33" s="16">
        <f t="shared" si="18"/>
        <v>4.0500003243303428</v>
      </c>
      <c r="AM33" s="16">
        <v>0</v>
      </c>
      <c r="AN33" s="16">
        <f t="shared" si="19"/>
        <v>16.099845365651667</v>
      </c>
      <c r="AO33" s="16">
        <v>10</v>
      </c>
      <c r="AP33" s="16">
        <f t="shared" si="20"/>
        <v>35.85062015904505</v>
      </c>
      <c r="AQ33" s="16">
        <v>3</v>
      </c>
      <c r="AR33" s="16">
        <f t="shared" si="21"/>
        <v>1.0250778036696817</v>
      </c>
      <c r="AS33" s="16">
        <v>6</v>
      </c>
      <c r="AT33" s="16">
        <f t="shared" si="22"/>
        <v>3.9503102416876974</v>
      </c>
      <c r="AU33" s="16">
        <v>7</v>
      </c>
      <c r="AV33" s="16">
        <f t="shared" si="23"/>
        <v>8.925387721027036</v>
      </c>
      <c r="AW33" s="16">
        <v>1</v>
      </c>
      <c r="AX33" s="16">
        <f t="shared" si="24"/>
        <v>9.0749228449910042</v>
      </c>
      <c r="AY33" s="16">
        <v>10</v>
      </c>
      <c r="AZ33" s="16">
        <f t="shared" si="25"/>
        <v>35.85062015904505</v>
      </c>
      <c r="BA33" s="16">
        <v>5</v>
      </c>
      <c r="BB33" s="16">
        <f t="shared" si="26"/>
        <v>0.97523276234835887</v>
      </c>
      <c r="BC33" s="16">
        <v>1</v>
      </c>
      <c r="BD33" s="16">
        <f t="shared" si="27"/>
        <v>9.0749228449910042</v>
      </c>
      <c r="BE33" s="16">
        <v>7</v>
      </c>
      <c r="BF33" s="16">
        <f t="shared" si="28"/>
        <v>8.925387721027036</v>
      </c>
      <c r="BG33" s="16">
        <v>4</v>
      </c>
      <c r="BH33" s="16">
        <f t="shared" si="29"/>
        <v>1.5528300902027312E-4</v>
      </c>
      <c r="BI33" s="16">
        <v>7</v>
      </c>
      <c r="BJ33" s="16">
        <f t="shared" si="30"/>
        <v>8.925387721027036</v>
      </c>
      <c r="BK33" s="16">
        <v>7</v>
      </c>
      <c r="BL33" s="16">
        <f t="shared" si="31"/>
        <v>8.925387721027036</v>
      </c>
      <c r="BM33" s="16">
        <v>8</v>
      </c>
      <c r="BN33" s="16">
        <f t="shared" si="32"/>
        <v>15.900465200366375</v>
      </c>
      <c r="BO33" s="40">
        <f t="shared" si="33"/>
        <v>5.806451612903226</v>
      </c>
      <c r="BP33" s="16">
        <v>3</v>
      </c>
      <c r="BQ33" s="16">
        <v>7.3673469387987751</v>
      </c>
      <c r="BR33" s="16">
        <v>15.054399999999999</v>
      </c>
      <c r="BS33" s="16">
        <v>2.1360946745607099</v>
      </c>
    </row>
    <row r="34" spans="1:71">
      <c r="A34" s="16">
        <f>(FUCKPRECISIONLISTAS!BJ8+FUCKPRECISIONLISTAS!BL8+FUCKPRECISIONLISTAS!BN8+FUCKPRECISIONLISTAS!BP8)/4</f>
        <v>4.0151272506926112</v>
      </c>
      <c r="B34" s="40">
        <v>7.0588235294099997</v>
      </c>
      <c r="C34" s="16">
        <f t="shared" si="0"/>
        <v>9.2640870370780792</v>
      </c>
      <c r="D34" s="16">
        <f t="shared" si="1"/>
        <v>3.0436962787173885</v>
      </c>
      <c r="E34" s="16">
        <v>7</v>
      </c>
      <c r="F34" s="16">
        <f t="shared" si="2"/>
        <v>8.9094653295578503</v>
      </c>
      <c r="G34" s="16">
        <v>6</v>
      </c>
      <c r="H34" s="16">
        <f t="shared" si="3"/>
        <v>3.9397198309430723</v>
      </c>
      <c r="I34" s="40">
        <v>4</v>
      </c>
      <c r="J34" s="16">
        <f t="shared" si="4"/>
        <v>2.2883371351710684E-4</v>
      </c>
      <c r="K34" s="16">
        <v>7</v>
      </c>
      <c r="L34" s="16">
        <f t="shared" si="5"/>
        <v>8.9094653295578503</v>
      </c>
      <c r="M34" s="16">
        <v>10</v>
      </c>
      <c r="N34" s="16">
        <f t="shared" si="6"/>
        <v>35.818701825402179</v>
      </c>
      <c r="O34" s="16">
        <v>2</v>
      </c>
      <c r="P34" s="16">
        <f t="shared" si="7"/>
        <v>4.0607378364839617</v>
      </c>
      <c r="Q34" s="16">
        <v>3</v>
      </c>
      <c r="R34" s="16">
        <f t="shared" si="8"/>
        <v>1.0304833350987395</v>
      </c>
      <c r="S34" s="16">
        <v>10</v>
      </c>
      <c r="T34" s="16">
        <f t="shared" si="9"/>
        <v>35.818701825402179</v>
      </c>
      <c r="U34" s="16">
        <v>7</v>
      </c>
      <c r="V34" s="16">
        <f t="shared" si="10"/>
        <v>8.9094653295578503</v>
      </c>
      <c r="W34" s="16">
        <v>3</v>
      </c>
      <c r="X34" s="16">
        <f t="shared" si="11"/>
        <v>1.0304833350987395</v>
      </c>
      <c r="Y34" s="16">
        <v>6</v>
      </c>
      <c r="Z34" s="16">
        <f t="shared" si="12"/>
        <v>3.9397198309430723</v>
      </c>
      <c r="AA34" s="16">
        <v>1</v>
      </c>
      <c r="AB34" s="16">
        <f t="shared" si="13"/>
        <v>9.090992337869185</v>
      </c>
      <c r="AC34" s="16">
        <v>5</v>
      </c>
      <c r="AD34" s="16">
        <f t="shared" si="14"/>
        <v>0.96997433232829466</v>
      </c>
      <c r="AE34" s="16">
        <v>9</v>
      </c>
      <c r="AF34" s="16">
        <f t="shared" si="15"/>
        <v>24.848956326787405</v>
      </c>
      <c r="AG34" s="16">
        <v>5</v>
      </c>
      <c r="AH34" s="16">
        <f t="shared" si="16"/>
        <v>0.96997433232829466</v>
      </c>
      <c r="AI34" s="16">
        <v>7</v>
      </c>
      <c r="AJ34" s="16">
        <f t="shared" si="17"/>
        <v>8.9094653295578503</v>
      </c>
      <c r="AK34" s="16">
        <v>3</v>
      </c>
      <c r="AL34" s="16">
        <f t="shared" si="18"/>
        <v>1.0304833350987395</v>
      </c>
      <c r="AM34" s="16">
        <v>2</v>
      </c>
      <c r="AN34" s="16">
        <f t="shared" si="19"/>
        <v>4.0607378364839617</v>
      </c>
      <c r="AO34" s="16">
        <v>7</v>
      </c>
      <c r="AP34" s="16">
        <f t="shared" si="20"/>
        <v>8.9094653295578503</v>
      </c>
      <c r="AQ34" s="16">
        <v>0</v>
      </c>
      <c r="AR34" s="16">
        <f t="shared" si="21"/>
        <v>16.121246839254407</v>
      </c>
      <c r="AS34" s="16">
        <v>10</v>
      </c>
      <c r="AT34" s="16">
        <f t="shared" si="22"/>
        <v>35.818701825402179</v>
      </c>
      <c r="AU34" s="16">
        <v>4</v>
      </c>
      <c r="AV34" s="16">
        <f t="shared" si="23"/>
        <v>2.2883371351710684E-4</v>
      </c>
      <c r="AW34" s="16">
        <v>4</v>
      </c>
      <c r="AX34" s="16">
        <f t="shared" si="24"/>
        <v>2.2883371351710684E-4</v>
      </c>
      <c r="AY34" s="16">
        <v>3</v>
      </c>
      <c r="AZ34" s="16">
        <f t="shared" si="25"/>
        <v>1.0304833350987395</v>
      </c>
      <c r="BA34" s="16">
        <v>2</v>
      </c>
      <c r="BB34" s="16">
        <f t="shared" si="26"/>
        <v>4.0607378364839617</v>
      </c>
      <c r="BC34" s="16">
        <v>9</v>
      </c>
      <c r="BD34" s="16">
        <f t="shared" si="27"/>
        <v>24.848956326787405</v>
      </c>
      <c r="BE34" s="16">
        <v>7</v>
      </c>
      <c r="BF34" s="16">
        <f t="shared" si="28"/>
        <v>8.9094653295578503</v>
      </c>
      <c r="BG34" s="16">
        <v>9</v>
      </c>
      <c r="BH34" s="16">
        <f t="shared" si="29"/>
        <v>24.848956326787405</v>
      </c>
      <c r="BI34" s="16">
        <v>9</v>
      </c>
      <c r="BJ34" s="16">
        <f t="shared" si="30"/>
        <v>24.848956326787405</v>
      </c>
      <c r="BK34" s="16">
        <v>10</v>
      </c>
      <c r="BL34" s="16">
        <f t="shared" si="31"/>
        <v>35.818701825402179</v>
      </c>
      <c r="BM34" s="16">
        <v>8</v>
      </c>
      <c r="BN34" s="16">
        <f t="shared" si="32"/>
        <v>15.879210828172628</v>
      </c>
      <c r="BO34" s="40">
        <f t="shared" si="33"/>
        <v>5.774193548387097</v>
      </c>
      <c r="BP34" s="16">
        <v>2.25</v>
      </c>
      <c r="BQ34" s="16">
        <v>5.0625</v>
      </c>
      <c r="BR34" s="16">
        <v>21.436899999999998</v>
      </c>
      <c r="BS34" s="16">
        <v>2.2325919415911608</v>
      </c>
    </row>
    <row r="35" spans="1:71">
      <c r="A35" s="16">
        <f>(FUCKPRECISIONLISTAS!BJ6+FUCKPRECISIONLISTAS!BL6+FUCKPRECISIONLISTAS!BN6+FUCKPRECISIONLISTAS!BP6)/4</f>
        <v>4.0202737603303307</v>
      </c>
      <c r="B35" s="40">
        <v>0</v>
      </c>
      <c r="C35" s="16">
        <f t="shared" si="0"/>
        <v>16.162601108000576</v>
      </c>
      <c r="D35" s="16">
        <f t="shared" si="1"/>
        <v>4.0202737603303307</v>
      </c>
      <c r="E35" s="16">
        <v>4</v>
      </c>
      <c r="F35" s="16">
        <f t="shared" si="2"/>
        <v>4.1102535793169001E-4</v>
      </c>
      <c r="G35" s="16">
        <v>9</v>
      </c>
      <c r="H35" s="16">
        <f t="shared" si="3"/>
        <v>24.797673422054626</v>
      </c>
      <c r="I35" s="40">
        <v>2</v>
      </c>
      <c r="J35" s="16">
        <f t="shared" si="4"/>
        <v>4.0815060666792542</v>
      </c>
      <c r="K35" s="16">
        <v>9</v>
      </c>
      <c r="L35" s="16">
        <f t="shared" si="5"/>
        <v>24.797673422054626</v>
      </c>
      <c r="M35" s="16">
        <v>6</v>
      </c>
      <c r="N35" s="16">
        <f t="shared" si="6"/>
        <v>3.9193159840366087</v>
      </c>
      <c r="O35" s="16">
        <v>2</v>
      </c>
      <c r="P35" s="16">
        <f t="shared" si="7"/>
        <v>4.0815060666792542</v>
      </c>
      <c r="Q35" s="16">
        <v>8</v>
      </c>
      <c r="R35" s="16">
        <f t="shared" si="8"/>
        <v>15.838220942715287</v>
      </c>
      <c r="S35" s="16">
        <v>6</v>
      </c>
      <c r="T35" s="16">
        <f t="shared" si="9"/>
        <v>3.9193159840366087</v>
      </c>
      <c r="U35" s="16">
        <v>5</v>
      </c>
      <c r="V35" s="16">
        <f t="shared" si="10"/>
        <v>0.95986350469727033</v>
      </c>
      <c r="W35" s="16">
        <v>9</v>
      </c>
      <c r="X35" s="16">
        <f t="shared" si="11"/>
        <v>24.797673422054626</v>
      </c>
      <c r="Y35" s="16">
        <v>1</v>
      </c>
      <c r="Z35" s="16">
        <f t="shared" si="12"/>
        <v>9.1220535873399164</v>
      </c>
      <c r="AA35" s="16">
        <v>3</v>
      </c>
      <c r="AB35" s="16">
        <f t="shared" si="13"/>
        <v>1.0409585460185931</v>
      </c>
      <c r="AC35" s="16">
        <v>10</v>
      </c>
      <c r="AD35" s="16">
        <f t="shared" si="14"/>
        <v>35.757125901393962</v>
      </c>
      <c r="AE35" s="16">
        <v>3</v>
      </c>
      <c r="AF35" s="16">
        <f t="shared" si="15"/>
        <v>1.0409585460185931</v>
      </c>
      <c r="AG35" s="16">
        <v>3</v>
      </c>
      <c r="AH35" s="16">
        <f t="shared" si="16"/>
        <v>1.0409585460185931</v>
      </c>
      <c r="AI35" s="16">
        <v>6</v>
      </c>
      <c r="AJ35" s="16">
        <f t="shared" si="17"/>
        <v>3.9193159840366087</v>
      </c>
      <c r="AK35" s="16">
        <v>0</v>
      </c>
      <c r="AL35" s="16">
        <f t="shared" si="18"/>
        <v>16.162601108000576</v>
      </c>
      <c r="AM35" s="16">
        <v>8</v>
      </c>
      <c r="AN35" s="16">
        <f t="shared" si="19"/>
        <v>15.838220942715287</v>
      </c>
      <c r="AO35" s="16">
        <v>8</v>
      </c>
      <c r="AP35" s="16">
        <f t="shared" si="20"/>
        <v>15.838220942715287</v>
      </c>
      <c r="AQ35" s="16">
        <v>6</v>
      </c>
      <c r="AR35" s="16">
        <f t="shared" si="21"/>
        <v>3.9193159840366087</v>
      </c>
      <c r="AS35" s="16">
        <v>6</v>
      </c>
      <c r="AT35" s="16">
        <f t="shared" si="22"/>
        <v>3.9193159840366087</v>
      </c>
      <c r="AU35" s="16">
        <v>2</v>
      </c>
      <c r="AV35" s="16">
        <f t="shared" si="23"/>
        <v>4.0815060666792542</v>
      </c>
      <c r="AW35" s="16">
        <v>1</v>
      </c>
      <c r="AX35" s="16">
        <f t="shared" si="24"/>
        <v>9.1220535873399164</v>
      </c>
      <c r="AY35" s="16">
        <v>2</v>
      </c>
      <c r="AZ35" s="16">
        <f t="shared" si="25"/>
        <v>4.0815060666792542</v>
      </c>
      <c r="BA35" s="16">
        <v>4</v>
      </c>
      <c r="BB35" s="16">
        <f t="shared" si="26"/>
        <v>4.1102535793169001E-4</v>
      </c>
      <c r="BC35" s="16">
        <v>3</v>
      </c>
      <c r="BD35" s="16">
        <f t="shared" si="27"/>
        <v>1.0409585460185931</v>
      </c>
      <c r="BE35" s="16">
        <v>4</v>
      </c>
      <c r="BF35" s="16">
        <f t="shared" si="28"/>
        <v>4.1102535793169001E-4</v>
      </c>
      <c r="BG35" s="16">
        <v>1</v>
      </c>
      <c r="BH35" s="16">
        <f t="shared" si="29"/>
        <v>9.1220535873399164</v>
      </c>
      <c r="BI35" s="16">
        <v>9</v>
      </c>
      <c r="BJ35" s="16">
        <f t="shared" si="30"/>
        <v>24.797673422054626</v>
      </c>
      <c r="BK35" s="16">
        <v>9</v>
      </c>
      <c r="BL35" s="16">
        <f t="shared" si="31"/>
        <v>24.797673422054626</v>
      </c>
      <c r="BM35" s="16">
        <v>4</v>
      </c>
      <c r="BN35" s="16">
        <f t="shared" si="32"/>
        <v>4.1102535793169001E-4</v>
      </c>
      <c r="BO35" s="40">
        <f t="shared" si="33"/>
        <v>4.935483870967742</v>
      </c>
      <c r="BP35" s="16">
        <v>2</v>
      </c>
      <c r="BQ35" s="16">
        <v>0.25</v>
      </c>
      <c r="BR35" s="16">
        <v>49</v>
      </c>
      <c r="BS35" s="16">
        <v>2.3541186082270036</v>
      </c>
    </row>
    <row r="36" spans="1:71">
      <c r="A36" s="16">
        <f>(FUCKPRECISIONLISTAS!BJ64+FUCKPRECISIONLISTAS!BL64+FUCKPRECISIONLISTAS!BN64+FUCKPRECISIONLISTAS!BP64)/4</f>
        <v>4.5351885330553303</v>
      </c>
      <c r="B36" s="40">
        <v>2.8571428571399999</v>
      </c>
      <c r="C36" s="16">
        <f t="shared" si="0"/>
        <v>2.8158372904581381</v>
      </c>
      <c r="D36" s="16">
        <f t="shared" si="1"/>
        <v>1.6780456759153304</v>
      </c>
      <c r="E36" s="16">
        <v>9</v>
      </c>
      <c r="F36" s="16">
        <f t="shared" si="2"/>
        <v>19.934541435360615</v>
      </c>
      <c r="G36" s="16">
        <v>2</v>
      </c>
      <c r="H36" s="16">
        <f t="shared" si="3"/>
        <v>6.4271808981352381</v>
      </c>
      <c r="I36" s="40">
        <v>6</v>
      </c>
      <c r="J36" s="16">
        <f t="shared" si="4"/>
        <v>2.1456726336925951</v>
      </c>
      <c r="K36" s="16">
        <v>7</v>
      </c>
      <c r="L36" s="16">
        <f t="shared" si="5"/>
        <v>6.0752955675819349</v>
      </c>
      <c r="M36" s="16">
        <v>6</v>
      </c>
      <c r="N36" s="16">
        <f t="shared" si="6"/>
        <v>2.1456726336925951</v>
      </c>
      <c r="O36" s="16">
        <v>1</v>
      </c>
      <c r="P36" s="16">
        <f t="shared" si="7"/>
        <v>12.497557964245898</v>
      </c>
      <c r="Q36" s="16">
        <v>8</v>
      </c>
      <c r="R36" s="16">
        <f t="shared" si="8"/>
        <v>12.004918501471273</v>
      </c>
      <c r="S36" s="16">
        <v>5</v>
      </c>
      <c r="T36" s="16">
        <f t="shared" si="9"/>
        <v>0.21604969980325575</v>
      </c>
      <c r="U36" s="16">
        <v>2</v>
      </c>
      <c r="V36" s="16">
        <f t="shared" si="10"/>
        <v>6.4271808981352381</v>
      </c>
      <c r="W36" s="16">
        <v>9</v>
      </c>
      <c r="X36" s="16">
        <f t="shared" si="11"/>
        <v>19.934541435360615</v>
      </c>
      <c r="Y36" s="16">
        <v>10</v>
      </c>
      <c r="Z36" s="16">
        <f t="shared" si="12"/>
        <v>29.864164369249952</v>
      </c>
      <c r="AA36" s="16">
        <v>1</v>
      </c>
      <c r="AB36" s="16">
        <f t="shared" si="13"/>
        <v>12.497557964245898</v>
      </c>
      <c r="AC36" s="16">
        <v>1</v>
      </c>
      <c r="AD36" s="16">
        <f t="shared" si="14"/>
        <v>12.497557964245898</v>
      </c>
      <c r="AE36" s="16">
        <v>0</v>
      </c>
      <c r="AF36" s="16">
        <f t="shared" si="15"/>
        <v>20.567935030356558</v>
      </c>
      <c r="AG36" s="16">
        <v>3</v>
      </c>
      <c r="AH36" s="16">
        <f t="shared" si="16"/>
        <v>2.356803832024577</v>
      </c>
      <c r="AI36" s="16">
        <v>7</v>
      </c>
      <c r="AJ36" s="16">
        <f t="shared" si="17"/>
        <v>6.0752955675819349</v>
      </c>
      <c r="AK36" s="16">
        <v>0</v>
      </c>
      <c r="AL36" s="16">
        <f t="shared" si="18"/>
        <v>20.567935030356558</v>
      </c>
      <c r="AM36" s="16">
        <v>5</v>
      </c>
      <c r="AN36" s="16">
        <f t="shared" si="19"/>
        <v>0.21604969980325575</v>
      </c>
      <c r="AO36" s="16">
        <v>8</v>
      </c>
      <c r="AP36" s="16">
        <f t="shared" si="20"/>
        <v>12.004918501471273</v>
      </c>
      <c r="AQ36" s="16">
        <v>3</v>
      </c>
      <c r="AR36" s="16">
        <f t="shared" si="21"/>
        <v>2.356803832024577</v>
      </c>
      <c r="AS36" s="16">
        <v>2</v>
      </c>
      <c r="AT36" s="16">
        <f t="shared" si="22"/>
        <v>6.4271808981352381</v>
      </c>
      <c r="AU36" s="16">
        <v>9</v>
      </c>
      <c r="AV36" s="16">
        <f t="shared" si="23"/>
        <v>19.934541435360615</v>
      </c>
      <c r="AW36" s="16">
        <v>3</v>
      </c>
      <c r="AX36" s="16">
        <f t="shared" si="24"/>
        <v>2.356803832024577</v>
      </c>
      <c r="AY36" s="16">
        <v>8</v>
      </c>
      <c r="AZ36" s="16">
        <f t="shared" si="25"/>
        <v>12.004918501471273</v>
      </c>
      <c r="BA36" s="16">
        <v>10</v>
      </c>
      <c r="BB36" s="16">
        <f t="shared" si="26"/>
        <v>29.864164369249952</v>
      </c>
      <c r="BC36" s="16">
        <v>6</v>
      </c>
      <c r="BD36" s="16">
        <f t="shared" si="27"/>
        <v>2.1456726336925951</v>
      </c>
      <c r="BE36" s="16">
        <v>3</v>
      </c>
      <c r="BF36" s="16">
        <f t="shared" si="28"/>
        <v>2.356803832024577</v>
      </c>
      <c r="BG36" s="16">
        <v>10</v>
      </c>
      <c r="BH36" s="16">
        <f t="shared" si="29"/>
        <v>29.864164369249952</v>
      </c>
      <c r="BI36" s="16">
        <v>3</v>
      </c>
      <c r="BJ36" s="16">
        <f t="shared" si="30"/>
        <v>2.356803832024577</v>
      </c>
      <c r="BK36" s="16">
        <v>0</v>
      </c>
      <c r="BL36" s="16">
        <f t="shared" si="31"/>
        <v>20.567935030356558</v>
      </c>
      <c r="BM36" s="16">
        <v>8</v>
      </c>
      <c r="BN36" s="16">
        <f t="shared" si="32"/>
        <v>12.004918501471273</v>
      </c>
      <c r="BO36" s="40">
        <f t="shared" si="33"/>
        <v>5</v>
      </c>
      <c r="BP36" s="16">
        <v>1.75</v>
      </c>
      <c r="BQ36" s="16">
        <v>3.0625</v>
      </c>
      <c r="BR36" s="16">
        <v>52.5625</v>
      </c>
      <c r="BS36" s="16">
        <v>2.4591942148766033</v>
      </c>
    </row>
    <row r="37" spans="1:71">
      <c r="A37" s="16">
        <f>(FUCKPRECISIONLISTAS!BJ43+FUCKPRECISIONLISTAS!BL43+FUCKPRECISIONLISTAS!BN43+FUCKPRECISIONLISTAS!BP43)/4</f>
        <v>4.3057851239653306</v>
      </c>
      <c r="B37" s="40">
        <v>2.1052631578900001</v>
      </c>
      <c r="C37" s="16">
        <f t="shared" si="0"/>
        <v>4.8422969231800383</v>
      </c>
      <c r="D37" s="16">
        <f t="shared" si="1"/>
        <v>2.2005219660753306</v>
      </c>
      <c r="E37" s="16">
        <v>6</v>
      </c>
      <c r="F37" s="16">
        <f t="shared" si="2"/>
        <v>2.87036404617717</v>
      </c>
      <c r="G37" s="16">
        <v>6</v>
      </c>
      <c r="H37" s="16">
        <f t="shared" si="3"/>
        <v>2.87036404617717</v>
      </c>
      <c r="I37" s="40">
        <v>3</v>
      </c>
      <c r="J37" s="16">
        <f t="shared" si="4"/>
        <v>1.7050747899691538</v>
      </c>
      <c r="K37" s="16">
        <v>7</v>
      </c>
      <c r="L37" s="16">
        <f t="shared" si="5"/>
        <v>7.2587937982465087</v>
      </c>
      <c r="M37" s="16">
        <v>5</v>
      </c>
      <c r="N37" s="16">
        <f t="shared" si="6"/>
        <v>0.48193429410783134</v>
      </c>
      <c r="O37" s="16">
        <v>8</v>
      </c>
      <c r="P37" s="16">
        <f t="shared" si="7"/>
        <v>13.647223550315848</v>
      </c>
      <c r="Q37" s="16">
        <v>9</v>
      </c>
      <c r="R37" s="16">
        <f t="shared" si="8"/>
        <v>22.035653302385185</v>
      </c>
      <c r="S37" s="16">
        <v>8</v>
      </c>
      <c r="T37" s="16">
        <f t="shared" si="9"/>
        <v>13.647223550315848</v>
      </c>
      <c r="U37" s="16">
        <v>0</v>
      </c>
      <c r="V37" s="16">
        <f t="shared" si="10"/>
        <v>18.539785533761137</v>
      </c>
      <c r="W37" s="16">
        <v>2</v>
      </c>
      <c r="X37" s="16">
        <f t="shared" si="11"/>
        <v>5.3166450378998151</v>
      </c>
      <c r="Y37" s="16">
        <v>1</v>
      </c>
      <c r="Z37" s="16">
        <f t="shared" si="12"/>
        <v>10.928215285830477</v>
      </c>
      <c r="AA37" s="16">
        <v>3</v>
      </c>
      <c r="AB37" s="16">
        <f t="shared" si="13"/>
        <v>1.7050747899691538</v>
      </c>
      <c r="AC37" s="16">
        <v>4</v>
      </c>
      <c r="AD37" s="16">
        <f t="shared" si="14"/>
        <v>9.3504542038492622E-2</v>
      </c>
      <c r="AE37" s="16">
        <v>8</v>
      </c>
      <c r="AF37" s="16">
        <f t="shared" si="15"/>
        <v>13.647223550315848</v>
      </c>
      <c r="AG37" s="16">
        <v>10</v>
      </c>
      <c r="AH37" s="16">
        <f t="shared" si="16"/>
        <v>32.424083054454528</v>
      </c>
      <c r="AI37" s="16">
        <v>1</v>
      </c>
      <c r="AJ37" s="16">
        <f t="shared" si="17"/>
        <v>10.928215285830477</v>
      </c>
      <c r="AK37" s="16">
        <v>6</v>
      </c>
      <c r="AL37" s="16">
        <f t="shared" si="18"/>
        <v>2.87036404617717</v>
      </c>
      <c r="AM37" s="16">
        <v>8</v>
      </c>
      <c r="AN37" s="16">
        <f t="shared" si="19"/>
        <v>13.647223550315848</v>
      </c>
      <c r="AO37" s="16">
        <v>8</v>
      </c>
      <c r="AP37" s="16">
        <f t="shared" si="20"/>
        <v>13.647223550315848</v>
      </c>
      <c r="AQ37" s="16">
        <v>8</v>
      </c>
      <c r="AR37" s="16">
        <f t="shared" si="21"/>
        <v>13.647223550315848</v>
      </c>
      <c r="AS37" s="16">
        <v>7</v>
      </c>
      <c r="AT37" s="16">
        <f t="shared" si="22"/>
        <v>7.2587937982465087</v>
      </c>
      <c r="AU37" s="16">
        <v>3</v>
      </c>
      <c r="AV37" s="16">
        <f t="shared" si="23"/>
        <v>1.7050747899691538</v>
      </c>
      <c r="AW37" s="16">
        <v>5</v>
      </c>
      <c r="AX37" s="16">
        <f t="shared" si="24"/>
        <v>0.48193429410783134</v>
      </c>
      <c r="AY37" s="16">
        <v>6</v>
      </c>
      <c r="AZ37" s="16">
        <f t="shared" si="25"/>
        <v>2.87036404617717</v>
      </c>
      <c r="BA37" s="16">
        <v>10</v>
      </c>
      <c r="BB37" s="16">
        <f t="shared" si="26"/>
        <v>32.424083054454528</v>
      </c>
      <c r="BC37" s="16">
        <v>5</v>
      </c>
      <c r="BD37" s="16">
        <f t="shared" si="27"/>
        <v>0.48193429410783134</v>
      </c>
      <c r="BE37" s="16">
        <v>8</v>
      </c>
      <c r="BF37" s="16">
        <f t="shared" si="28"/>
        <v>13.647223550315848</v>
      </c>
      <c r="BG37" s="16">
        <v>8</v>
      </c>
      <c r="BH37" s="16">
        <f t="shared" si="29"/>
        <v>13.647223550315848</v>
      </c>
      <c r="BI37" s="16">
        <v>4</v>
      </c>
      <c r="BJ37" s="16">
        <f t="shared" si="30"/>
        <v>9.3504542038492622E-2</v>
      </c>
      <c r="BK37" s="16">
        <v>6</v>
      </c>
      <c r="BL37" s="16">
        <f t="shared" si="31"/>
        <v>2.87036404617717</v>
      </c>
      <c r="BM37" s="16">
        <v>3</v>
      </c>
      <c r="BN37" s="16">
        <f t="shared" si="32"/>
        <v>1.7050747899691538</v>
      </c>
      <c r="BO37" s="40">
        <f t="shared" si="33"/>
        <v>5.67741935483871</v>
      </c>
      <c r="BP37" s="16">
        <v>0</v>
      </c>
      <c r="BQ37" s="16">
        <v>0</v>
      </c>
      <c r="BR37" s="16">
        <v>81</v>
      </c>
      <c r="BS37" s="16">
        <v>2.7784722656250005</v>
      </c>
    </row>
    <row r="38" spans="1:71">
      <c r="A38" s="16">
        <f>(FUCKPRECISIONLISTAS!BJ29+FUCKPRECISIONLISTAS!BL29+FUCKPRECISIONLISTAS!BN29+FUCKPRECISIONLISTAS!BP29)/4</f>
        <v>4.2759885204096939</v>
      </c>
      <c r="B38" s="40">
        <v>0</v>
      </c>
      <c r="C38" s="16">
        <f t="shared" si="0"/>
        <v>18.284077826675482</v>
      </c>
      <c r="D38" s="16">
        <f t="shared" si="1"/>
        <v>4.2759885204096939</v>
      </c>
      <c r="E38" s="16">
        <v>4</v>
      </c>
      <c r="F38" s="16">
        <f t="shared" si="2"/>
        <v>7.6169663397932033E-2</v>
      </c>
      <c r="G38" s="16">
        <v>7</v>
      </c>
      <c r="H38" s="16">
        <f t="shared" si="3"/>
        <v>7.4202385409397689</v>
      </c>
      <c r="I38" s="40">
        <v>3</v>
      </c>
      <c r="J38" s="16">
        <f t="shared" si="4"/>
        <v>1.6281467042173199</v>
      </c>
      <c r="K38" s="16">
        <v>5</v>
      </c>
      <c r="L38" s="16">
        <f t="shared" si="5"/>
        <v>0.52419262257854427</v>
      </c>
      <c r="M38" s="16">
        <v>7</v>
      </c>
      <c r="N38" s="16">
        <f t="shared" si="6"/>
        <v>7.4202385409397689</v>
      </c>
      <c r="O38" s="16">
        <v>9</v>
      </c>
      <c r="P38" s="16">
        <f t="shared" si="7"/>
        <v>22.316284459300991</v>
      </c>
      <c r="Q38" s="16">
        <v>0</v>
      </c>
      <c r="R38" s="16">
        <f t="shared" si="8"/>
        <v>18.284077826675482</v>
      </c>
      <c r="S38" s="16">
        <v>4</v>
      </c>
      <c r="T38" s="16">
        <f t="shared" si="9"/>
        <v>7.6169663397932033E-2</v>
      </c>
      <c r="U38" s="16">
        <v>2</v>
      </c>
      <c r="V38" s="16">
        <f t="shared" si="10"/>
        <v>5.1801237450367079</v>
      </c>
      <c r="W38" s="16">
        <v>10</v>
      </c>
      <c r="X38" s="16">
        <f t="shared" si="11"/>
        <v>32.764307418481607</v>
      </c>
      <c r="Y38" s="16">
        <v>4</v>
      </c>
      <c r="Z38" s="16">
        <f t="shared" si="12"/>
        <v>7.6169663397932033E-2</v>
      </c>
      <c r="AA38" s="16">
        <v>7</v>
      </c>
      <c r="AB38" s="16">
        <f t="shared" si="13"/>
        <v>7.4202385409397689</v>
      </c>
      <c r="AC38" s="16">
        <v>3</v>
      </c>
      <c r="AD38" s="16">
        <f t="shared" si="14"/>
        <v>1.6281467042173199</v>
      </c>
      <c r="AE38" s="16">
        <v>1</v>
      </c>
      <c r="AF38" s="16">
        <f t="shared" si="15"/>
        <v>10.732100785856096</v>
      </c>
      <c r="AG38" s="16">
        <v>8</v>
      </c>
      <c r="AH38" s="16">
        <f t="shared" si="16"/>
        <v>13.868261500120381</v>
      </c>
      <c r="AI38" s="16">
        <v>1</v>
      </c>
      <c r="AJ38" s="16">
        <f t="shared" si="17"/>
        <v>10.732100785856096</v>
      </c>
      <c r="AK38" s="16">
        <v>9</v>
      </c>
      <c r="AL38" s="16">
        <f t="shared" si="18"/>
        <v>22.316284459300991</v>
      </c>
      <c r="AM38" s="16">
        <v>6</v>
      </c>
      <c r="AN38" s="16">
        <f t="shared" si="19"/>
        <v>2.9722155817591562</v>
      </c>
      <c r="AO38" s="16">
        <v>8</v>
      </c>
      <c r="AP38" s="16">
        <f t="shared" si="20"/>
        <v>13.868261500120381</v>
      </c>
      <c r="AQ38" s="16">
        <v>9</v>
      </c>
      <c r="AR38" s="16">
        <f t="shared" si="21"/>
        <v>22.316284459300991</v>
      </c>
      <c r="AS38" s="16">
        <v>9</v>
      </c>
      <c r="AT38" s="16">
        <f t="shared" si="22"/>
        <v>22.316284459300991</v>
      </c>
      <c r="AU38" s="16">
        <v>6</v>
      </c>
      <c r="AV38" s="16">
        <f t="shared" si="23"/>
        <v>2.9722155817591562</v>
      </c>
      <c r="AW38" s="16">
        <v>1</v>
      </c>
      <c r="AX38" s="16">
        <f t="shared" si="24"/>
        <v>10.732100785856096</v>
      </c>
      <c r="AY38" s="16">
        <v>8</v>
      </c>
      <c r="AZ38" s="16">
        <f t="shared" si="25"/>
        <v>13.868261500120381</v>
      </c>
      <c r="BA38" s="16">
        <v>4</v>
      </c>
      <c r="BB38" s="16">
        <f t="shared" si="26"/>
        <v>7.6169663397932033E-2</v>
      </c>
      <c r="BC38" s="16">
        <v>5</v>
      </c>
      <c r="BD38" s="16">
        <f t="shared" si="27"/>
        <v>0.52419262257854427</v>
      </c>
      <c r="BE38" s="16">
        <v>9</v>
      </c>
      <c r="BF38" s="16">
        <f t="shared" si="28"/>
        <v>22.316284459300991</v>
      </c>
      <c r="BG38" s="16">
        <v>9</v>
      </c>
      <c r="BH38" s="16">
        <f t="shared" si="29"/>
        <v>22.316284459300991</v>
      </c>
      <c r="BI38" s="16">
        <v>1</v>
      </c>
      <c r="BJ38" s="16">
        <f t="shared" si="30"/>
        <v>10.732100785856096</v>
      </c>
      <c r="BK38" s="16">
        <v>8</v>
      </c>
      <c r="BL38" s="16">
        <f t="shared" si="31"/>
        <v>13.868261500120381</v>
      </c>
      <c r="BM38" s="16">
        <v>1</v>
      </c>
      <c r="BN38" s="16">
        <f t="shared" si="32"/>
        <v>10.732100785856096</v>
      </c>
      <c r="BO38" s="40">
        <f t="shared" si="33"/>
        <v>5.419354838709677</v>
      </c>
      <c r="BP38" s="16">
        <v>2.25</v>
      </c>
      <c r="BQ38" s="16">
        <v>4.8155864197335809</v>
      </c>
      <c r="BR38" s="16">
        <v>45.5625</v>
      </c>
      <c r="BS38" s="16">
        <v>3.3611111111098886</v>
      </c>
    </row>
    <row r="39" spans="1:71">
      <c r="A39" s="16">
        <f>(FUCKPRECISIONLISTAS!BJ22+FUCKPRECISIONLISTAS!BL22+FUCKPRECISIONLISTAS!BN22+FUCKPRECISIONLISTAS!BP22)/4</f>
        <v>4.2265625</v>
      </c>
      <c r="B39" s="40">
        <v>0</v>
      </c>
      <c r="C39" s="16">
        <f t="shared" si="0"/>
        <v>17.86383056640625</v>
      </c>
      <c r="D39" s="16">
        <f t="shared" si="1"/>
        <v>4.2265625</v>
      </c>
      <c r="E39" s="16">
        <v>7</v>
      </c>
      <c r="F39" s="16">
        <f t="shared" si="2"/>
        <v>7.69195556640625</v>
      </c>
      <c r="G39" s="16">
        <v>5</v>
      </c>
      <c r="H39" s="16">
        <f t="shared" si="3"/>
        <v>0.59820556640625</v>
      </c>
      <c r="I39" s="40">
        <v>0</v>
      </c>
      <c r="J39" s="16">
        <f t="shared" si="4"/>
        <v>17.86383056640625</v>
      </c>
      <c r="K39" s="16">
        <v>2</v>
      </c>
      <c r="L39" s="16">
        <f t="shared" si="5"/>
        <v>4.95758056640625</v>
      </c>
      <c r="M39" s="16">
        <v>5</v>
      </c>
      <c r="N39" s="16">
        <f t="shared" si="6"/>
        <v>0.59820556640625</v>
      </c>
      <c r="O39" s="16">
        <v>6</v>
      </c>
      <c r="P39" s="16">
        <f t="shared" si="7"/>
        <v>3.14508056640625</v>
      </c>
      <c r="Q39" s="16">
        <v>9</v>
      </c>
      <c r="R39" s="16">
        <f t="shared" si="8"/>
        <v>22.78570556640625</v>
      </c>
      <c r="S39" s="16">
        <v>3</v>
      </c>
      <c r="T39" s="16">
        <f t="shared" si="9"/>
        <v>1.50445556640625</v>
      </c>
      <c r="U39" s="16">
        <v>7</v>
      </c>
      <c r="V39" s="16">
        <f t="shared" si="10"/>
        <v>7.69195556640625</v>
      </c>
      <c r="W39" s="16">
        <v>0</v>
      </c>
      <c r="X39" s="16">
        <f t="shared" si="11"/>
        <v>17.86383056640625</v>
      </c>
      <c r="Y39" s="16">
        <v>2</v>
      </c>
      <c r="Z39" s="16">
        <f t="shared" si="12"/>
        <v>4.95758056640625</v>
      </c>
      <c r="AA39" s="16">
        <v>9</v>
      </c>
      <c r="AB39" s="16">
        <f t="shared" si="13"/>
        <v>22.78570556640625</v>
      </c>
      <c r="AC39" s="16">
        <v>6</v>
      </c>
      <c r="AD39" s="16">
        <f t="shared" si="14"/>
        <v>3.14508056640625</v>
      </c>
      <c r="AE39" s="16">
        <v>1</v>
      </c>
      <c r="AF39" s="16">
        <f t="shared" si="15"/>
        <v>10.41070556640625</v>
      </c>
      <c r="AG39" s="16">
        <v>7</v>
      </c>
      <c r="AH39" s="16">
        <f t="shared" si="16"/>
        <v>7.69195556640625</v>
      </c>
      <c r="AI39" s="16">
        <v>4</v>
      </c>
      <c r="AJ39" s="16">
        <f t="shared" si="17"/>
        <v>5.133056640625E-2</v>
      </c>
      <c r="AK39" s="16">
        <v>10</v>
      </c>
      <c r="AL39" s="16">
        <f t="shared" si="18"/>
        <v>33.33258056640625</v>
      </c>
      <c r="AM39" s="16">
        <v>7</v>
      </c>
      <c r="AN39" s="16">
        <f t="shared" si="19"/>
        <v>7.69195556640625</v>
      </c>
      <c r="AO39" s="16">
        <v>3</v>
      </c>
      <c r="AP39" s="16">
        <f t="shared" si="20"/>
        <v>1.50445556640625</v>
      </c>
      <c r="AQ39" s="16">
        <v>7</v>
      </c>
      <c r="AR39" s="16">
        <f t="shared" si="21"/>
        <v>7.69195556640625</v>
      </c>
      <c r="AS39" s="16">
        <v>1</v>
      </c>
      <c r="AT39" s="16">
        <f t="shared" si="22"/>
        <v>10.41070556640625</v>
      </c>
      <c r="AU39" s="16">
        <v>10</v>
      </c>
      <c r="AV39" s="16">
        <f t="shared" si="23"/>
        <v>33.33258056640625</v>
      </c>
      <c r="AW39" s="16">
        <v>10</v>
      </c>
      <c r="AX39" s="16">
        <f t="shared" si="24"/>
        <v>33.33258056640625</v>
      </c>
      <c r="AY39" s="16">
        <v>4</v>
      </c>
      <c r="AZ39" s="16">
        <f t="shared" si="25"/>
        <v>5.133056640625E-2</v>
      </c>
      <c r="BA39" s="16">
        <v>5</v>
      </c>
      <c r="BB39" s="16">
        <f t="shared" si="26"/>
        <v>0.59820556640625</v>
      </c>
      <c r="BC39" s="16">
        <v>5</v>
      </c>
      <c r="BD39" s="16">
        <f t="shared" si="27"/>
        <v>0.59820556640625</v>
      </c>
      <c r="BE39" s="16">
        <v>0</v>
      </c>
      <c r="BF39" s="16">
        <f t="shared" si="28"/>
        <v>17.86383056640625</v>
      </c>
      <c r="BG39" s="16">
        <v>0</v>
      </c>
      <c r="BH39" s="16">
        <f t="shared" si="29"/>
        <v>17.86383056640625</v>
      </c>
      <c r="BI39" s="16">
        <v>9</v>
      </c>
      <c r="BJ39" s="16">
        <f t="shared" si="30"/>
        <v>22.78570556640625</v>
      </c>
      <c r="BK39" s="16">
        <v>5</v>
      </c>
      <c r="BL39" s="16">
        <f t="shared" si="31"/>
        <v>0.59820556640625</v>
      </c>
      <c r="BM39" s="16">
        <v>4</v>
      </c>
      <c r="BN39" s="16">
        <f t="shared" si="32"/>
        <v>5.133056640625E-2</v>
      </c>
      <c r="BO39" s="40">
        <f t="shared" si="33"/>
        <v>4.935483870967742</v>
      </c>
      <c r="BP39" s="16">
        <v>2.25</v>
      </c>
      <c r="BQ39" s="16">
        <v>12.001275510233775</v>
      </c>
      <c r="BR39" s="16">
        <v>45.5625</v>
      </c>
      <c r="BS39" s="16">
        <v>3.3611111111098886</v>
      </c>
    </row>
    <row r="40" spans="1:71">
      <c r="A40" s="16">
        <f>(FUCKPRECISIONLISTAS!BJ23+FUCKPRECISIONLISTAS!BL23+FUCKPRECISIONLISTAS!BN23+FUCKPRECISIONLISTAS!BP23)/4</f>
        <v>4.2323734504139363</v>
      </c>
      <c r="B40" s="40">
        <v>5.7142857142899999</v>
      </c>
      <c r="C40" s="16">
        <f t="shared" si="0"/>
        <v>2.1960639578262797</v>
      </c>
      <c r="D40" s="16">
        <f t="shared" si="1"/>
        <v>1.4819122638760636</v>
      </c>
      <c r="E40" s="16">
        <v>3</v>
      </c>
      <c r="F40" s="16">
        <f t="shared" si="2"/>
        <v>1.5187443212851508</v>
      </c>
      <c r="G40" s="16">
        <v>7</v>
      </c>
      <c r="H40" s="16">
        <f t="shared" si="3"/>
        <v>7.6597567179736599</v>
      </c>
      <c r="I40" s="40">
        <v>7</v>
      </c>
      <c r="J40" s="16">
        <f t="shared" si="4"/>
        <v>7.6597567179736599</v>
      </c>
      <c r="K40" s="16">
        <v>0</v>
      </c>
      <c r="L40" s="16">
        <f t="shared" si="5"/>
        <v>17.912985023768769</v>
      </c>
      <c r="M40" s="16">
        <v>7</v>
      </c>
      <c r="N40" s="16">
        <f t="shared" si="6"/>
        <v>7.6597567179736599</v>
      </c>
      <c r="O40" s="16">
        <v>7</v>
      </c>
      <c r="P40" s="16">
        <f t="shared" si="7"/>
        <v>7.6597567179736599</v>
      </c>
      <c r="Q40" s="16">
        <v>1</v>
      </c>
      <c r="R40" s="16">
        <f t="shared" si="8"/>
        <v>10.448238122940896</v>
      </c>
      <c r="S40" s="16">
        <v>2</v>
      </c>
      <c r="T40" s="16">
        <f t="shared" si="9"/>
        <v>4.983491222113023</v>
      </c>
      <c r="U40" s="16">
        <v>3</v>
      </c>
      <c r="V40" s="16">
        <f t="shared" si="10"/>
        <v>1.5187443212851508</v>
      </c>
      <c r="W40" s="16">
        <v>2</v>
      </c>
      <c r="X40" s="16">
        <f t="shared" si="11"/>
        <v>4.983491222113023</v>
      </c>
      <c r="Y40" s="16">
        <v>0</v>
      </c>
      <c r="Z40" s="16">
        <f t="shared" si="12"/>
        <v>17.912985023768769</v>
      </c>
      <c r="AA40" s="16">
        <v>7</v>
      </c>
      <c r="AB40" s="16">
        <f t="shared" si="13"/>
        <v>7.6597567179736599</v>
      </c>
      <c r="AC40" s="16">
        <v>6</v>
      </c>
      <c r="AD40" s="16">
        <f t="shared" si="14"/>
        <v>3.1245036188015329</v>
      </c>
      <c r="AE40" s="16">
        <v>9</v>
      </c>
      <c r="AF40" s="16">
        <f t="shared" si="15"/>
        <v>22.730262916317916</v>
      </c>
      <c r="AG40" s="16">
        <v>0</v>
      </c>
      <c r="AH40" s="16">
        <f t="shared" si="16"/>
        <v>17.912985023768769</v>
      </c>
      <c r="AI40" s="16">
        <v>8</v>
      </c>
      <c r="AJ40" s="16">
        <f t="shared" si="17"/>
        <v>14.195009817145788</v>
      </c>
      <c r="AK40" s="16">
        <v>4</v>
      </c>
      <c r="AL40" s="16">
        <f t="shared" si="18"/>
        <v>5.3997420457278116E-2</v>
      </c>
      <c r="AM40" s="16">
        <v>0</v>
      </c>
      <c r="AN40" s="16">
        <f t="shared" si="19"/>
        <v>17.912985023768769</v>
      </c>
      <c r="AO40" s="16">
        <v>2</v>
      </c>
      <c r="AP40" s="16">
        <f t="shared" si="20"/>
        <v>4.983491222113023</v>
      </c>
      <c r="AQ40" s="16">
        <v>1</v>
      </c>
      <c r="AR40" s="16">
        <f t="shared" si="21"/>
        <v>10.448238122940896</v>
      </c>
      <c r="AS40" s="16">
        <v>4</v>
      </c>
      <c r="AT40" s="16">
        <f t="shared" si="22"/>
        <v>5.3997420457278116E-2</v>
      </c>
      <c r="AU40" s="16">
        <v>3</v>
      </c>
      <c r="AV40" s="16">
        <f t="shared" si="23"/>
        <v>1.5187443212851508</v>
      </c>
      <c r="AW40" s="16">
        <v>3</v>
      </c>
      <c r="AX40" s="16">
        <f t="shared" si="24"/>
        <v>1.5187443212851508</v>
      </c>
      <c r="AY40" s="16">
        <v>6</v>
      </c>
      <c r="AZ40" s="16">
        <f t="shared" si="25"/>
        <v>3.1245036188015329</v>
      </c>
      <c r="BA40" s="16">
        <v>6</v>
      </c>
      <c r="BB40" s="16">
        <f t="shared" si="26"/>
        <v>3.1245036188015329</v>
      </c>
      <c r="BC40" s="16">
        <v>2</v>
      </c>
      <c r="BD40" s="16">
        <f t="shared" si="27"/>
        <v>4.983491222113023</v>
      </c>
      <c r="BE40" s="16">
        <v>6</v>
      </c>
      <c r="BF40" s="16">
        <f t="shared" si="28"/>
        <v>3.1245036188015329</v>
      </c>
      <c r="BG40" s="16">
        <v>2</v>
      </c>
      <c r="BH40" s="16">
        <f t="shared" si="29"/>
        <v>4.983491222113023</v>
      </c>
      <c r="BI40" s="16">
        <v>8</v>
      </c>
      <c r="BJ40" s="16">
        <f t="shared" si="30"/>
        <v>14.195009817145788</v>
      </c>
      <c r="BK40" s="16">
        <v>5</v>
      </c>
      <c r="BL40" s="16">
        <f t="shared" si="31"/>
        <v>0.58925051962940544</v>
      </c>
      <c r="BM40" s="16">
        <v>9</v>
      </c>
      <c r="BN40" s="16">
        <f t="shared" si="32"/>
        <v>22.730262916317916</v>
      </c>
      <c r="BO40" s="40">
        <f t="shared" si="33"/>
        <v>4.193548387096774</v>
      </c>
      <c r="BP40" s="16">
        <v>2.25</v>
      </c>
      <c r="BQ40" s="16">
        <v>7.5625</v>
      </c>
      <c r="BR40" s="16">
        <v>45.5625</v>
      </c>
      <c r="BS40" s="16">
        <v>3.442001385042528</v>
      </c>
    </row>
    <row r="41" spans="1:71">
      <c r="A41" s="16">
        <f>(FUCKPRECISIONLISTAS!BJ12+FUCKPRECISIONLISTAS!BL12+FUCKPRECISIONLISTAS!BN12+FUCKPRECISIONLISTAS!BP12)/4</f>
        <v>4.2387152777772226</v>
      </c>
      <c r="B41" s="40">
        <v>2.8571428571399999</v>
      </c>
      <c r="C41" s="16">
        <f t="shared" si="0"/>
        <v>1.9087423534653949</v>
      </c>
      <c r="D41" s="16">
        <f t="shared" si="1"/>
        <v>1.3815724206372226</v>
      </c>
      <c r="E41" s="16">
        <v>0</v>
      </c>
      <c r="F41" s="16">
        <f t="shared" si="2"/>
        <v>17.966707206062036</v>
      </c>
      <c r="G41" s="16">
        <v>3</v>
      </c>
      <c r="H41" s="16">
        <f t="shared" si="3"/>
        <v>1.5344155393987016</v>
      </c>
      <c r="I41" s="40">
        <v>8</v>
      </c>
      <c r="J41" s="16">
        <f t="shared" si="4"/>
        <v>14.147262761626475</v>
      </c>
      <c r="K41" s="16">
        <v>4</v>
      </c>
      <c r="L41" s="16">
        <f t="shared" si="5"/>
        <v>5.6984983844256529E-2</v>
      </c>
      <c r="M41" s="16">
        <v>2</v>
      </c>
      <c r="N41" s="16">
        <f t="shared" si="6"/>
        <v>5.0118460949531469</v>
      </c>
      <c r="O41" s="16">
        <v>6</v>
      </c>
      <c r="P41" s="16">
        <f t="shared" si="7"/>
        <v>3.1021238727353664</v>
      </c>
      <c r="Q41" s="16">
        <v>0</v>
      </c>
      <c r="R41" s="16">
        <f t="shared" si="8"/>
        <v>17.966707206062036</v>
      </c>
      <c r="S41" s="16">
        <v>1</v>
      </c>
      <c r="T41" s="16">
        <f t="shared" si="9"/>
        <v>10.489276650507591</v>
      </c>
      <c r="U41" s="16">
        <v>6</v>
      </c>
      <c r="V41" s="16">
        <f t="shared" si="10"/>
        <v>3.1021238727353664</v>
      </c>
      <c r="W41" s="16">
        <v>1</v>
      </c>
      <c r="X41" s="16">
        <f t="shared" si="11"/>
        <v>10.489276650507591</v>
      </c>
      <c r="Y41" s="16">
        <v>4</v>
      </c>
      <c r="Z41" s="16">
        <f t="shared" si="12"/>
        <v>5.6984983844256529E-2</v>
      </c>
      <c r="AA41" s="16">
        <v>1</v>
      </c>
      <c r="AB41" s="16">
        <f t="shared" si="13"/>
        <v>10.489276650507591</v>
      </c>
      <c r="AC41" s="16">
        <v>2</v>
      </c>
      <c r="AD41" s="16">
        <f t="shared" si="14"/>
        <v>5.0118460949531469</v>
      </c>
      <c r="AE41" s="16">
        <v>0</v>
      </c>
      <c r="AF41" s="16">
        <f t="shared" si="15"/>
        <v>17.966707206062036</v>
      </c>
      <c r="AG41" s="16">
        <v>4</v>
      </c>
      <c r="AH41" s="16">
        <f t="shared" si="16"/>
        <v>5.6984983844256529E-2</v>
      </c>
      <c r="AI41" s="16">
        <v>8</v>
      </c>
      <c r="AJ41" s="16">
        <f t="shared" si="17"/>
        <v>14.147262761626475</v>
      </c>
      <c r="AK41" s="16">
        <v>2</v>
      </c>
      <c r="AL41" s="16">
        <f t="shared" si="18"/>
        <v>5.0118460949531469</v>
      </c>
      <c r="AM41" s="16">
        <v>2</v>
      </c>
      <c r="AN41" s="16">
        <f t="shared" si="19"/>
        <v>5.0118460949531469</v>
      </c>
      <c r="AO41" s="16">
        <v>8</v>
      </c>
      <c r="AP41" s="16">
        <f t="shared" si="20"/>
        <v>14.147262761626475</v>
      </c>
      <c r="AQ41" s="16">
        <v>7</v>
      </c>
      <c r="AR41" s="16">
        <f t="shared" si="21"/>
        <v>7.6246933171809212</v>
      </c>
      <c r="AS41" s="16">
        <v>9</v>
      </c>
      <c r="AT41" s="16">
        <f t="shared" si="22"/>
        <v>22.66983220607203</v>
      </c>
      <c r="AU41" s="16">
        <v>4</v>
      </c>
      <c r="AV41" s="16">
        <f t="shared" si="23"/>
        <v>5.6984983844256529E-2</v>
      </c>
      <c r="AW41" s="16">
        <v>9</v>
      </c>
      <c r="AX41" s="16">
        <f t="shared" si="24"/>
        <v>22.66983220607203</v>
      </c>
      <c r="AY41" s="16">
        <v>2</v>
      </c>
      <c r="AZ41" s="16">
        <f t="shared" si="25"/>
        <v>5.0118460949531469</v>
      </c>
      <c r="BA41" s="16">
        <v>2</v>
      </c>
      <c r="BB41" s="16">
        <f t="shared" si="26"/>
        <v>5.0118460949531469</v>
      </c>
      <c r="BC41" s="16">
        <v>1</v>
      </c>
      <c r="BD41" s="16">
        <f t="shared" si="27"/>
        <v>10.489276650507591</v>
      </c>
      <c r="BE41" s="16">
        <v>9</v>
      </c>
      <c r="BF41" s="16">
        <f t="shared" si="28"/>
        <v>22.66983220607203</v>
      </c>
      <c r="BG41" s="16">
        <v>9</v>
      </c>
      <c r="BH41" s="16">
        <f t="shared" si="29"/>
        <v>22.66983220607203</v>
      </c>
      <c r="BI41" s="16">
        <v>4</v>
      </c>
      <c r="BJ41" s="16">
        <f t="shared" si="30"/>
        <v>5.6984983844256529E-2</v>
      </c>
      <c r="BK41" s="16">
        <v>4</v>
      </c>
      <c r="BL41" s="16">
        <f t="shared" si="31"/>
        <v>5.6984983844256529E-2</v>
      </c>
      <c r="BM41" s="16">
        <v>4</v>
      </c>
      <c r="BN41" s="16">
        <f t="shared" si="32"/>
        <v>5.6984983844256529E-2</v>
      </c>
      <c r="BO41" s="40">
        <f t="shared" si="33"/>
        <v>4.064516129032258</v>
      </c>
      <c r="BP41" s="16">
        <v>2.25</v>
      </c>
      <c r="BQ41" s="16">
        <v>0.84027777778388901</v>
      </c>
      <c r="BR41" s="16">
        <v>3.010225000000001</v>
      </c>
      <c r="BS41" s="16">
        <v>3.471123866212265</v>
      </c>
    </row>
    <row r="42" spans="1:71">
      <c r="A42" s="21">
        <f>AVERAGE(A7:A41)</f>
        <v>3.6042379459708842</v>
      </c>
      <c r="B42" s="40">
        <f>AVERAGE(B7:B41)</f>
        <v>2.341243699049715</v>
      </c>
      <c r="C42" s="16">
        <f>AVERAGE(C7:C41)</f>
        <v>8.5419591142229692</v>
      </c>
      <c r="D42" s="21">
        <f>AVERAGE(D7:D41)</f>
        <v>2.6641278637058834</v>
      </c>
      <c r="E42" s="16"/>
      <c r="F42" s="16">
        <f>AVERAGE(F7:F41)</f>
        <v>10.710859317739917</v>
      </c>
      <c r="G42" s="16"/>
      <c r="H42" s="40">
        <f>AVERAGE(H7:H41)</f>
        <v>11.551265920254155</v>
      </c>
      <c r="I42" s="40"/>
      <c r="J42" s="40">
        <f>AVERAGE(J7:J41)</f>
        <v>10.677014702260298</v>
      </c>
      <c r="K42" s="16"/>
      <c r="L42" s="40">
        <f>AVERAGE(L7:L41)</f>
        <v>14.03813136084049</v>
      </c>
      <c r="M42" s="16"/>
      <c r="N42" s="40">
        <f>AVERAGE(N7:N41)</f>
        <v>10.210245659801288</v>
      </c>
      <c r="O42" s="16"/>
      <c r="P42" s="40">
        <f>AVERAGE(P7:P41)</f>
        <v>12.088551671489343</v>
      </c>
      <c r="Q42" s="16"/>
      <c r="R42" s="40">
        <f>AVERAGE(R7:R41)</f>
        <v>15.32816112309817</v>
      </c>
      <c r="S42" s="16"/>
      <c r="T42" s="40">
        <f>AVERAGE(T7:T41)</f>
        <v>14.618554755119852</v>
      </c>
      <c r="U42" s="16"/>
      <c r="V42" s="40">
        <f>AVERAGE(V7:V41)</f>
        <v>8.1372536569308487</v>
      </c>
      <c r="W42" s="16"/>
      <c r="X42" s="40">
        <f>AVERAGE(X7:X41)</f>
        <v>14.167378734005267</v>
      </c>
      <c r="Y42" s="16"/>
      <c r="Z42" s="40">
        <f>AVERAGE(Z7:Z41)</f>
        <v>11.813805582529699</v>
      </c>
      <c r="AA42" s="16"/>
      <c r="AB42" s="40">
        <f>AVERAGE(AB7:AB41)</f>
        <v>11.258442732787941</v>
      </c>
      <c r="AC42" s="16"/>
      <c r="AD42" s="40">
        <f>AVERAGE(AD7:AD41)</f>
        <v>13.119955445321567</v>
      </c>
      <c r="AE42" s="16"/>
      <c r="AF42" s="40">
        <f>AVERAGE(AF7:AF41)</f>
        <v>15.191677089627657</v>
      </c>
      <c r="AG42" s="16"/>
      <c r="AH42" s="40">
        <f>AVERAGE(AH7:AH41)</f>
        <v>13.141008563171678</v>
      </c>
      <c r="AI42" s="16"/>
      <c r="AJ42" s="40">
        <f>AVERAGE(AJ7:AJ41)</f>
        <v>10.391316675812217</v>
      </c>
      <c r="AK42" s="16"/>
      <c r="AL42" s="40">
        <f>AVERAGE(AL7:AL41)</f>
        <v>12.527348996599459</v>
      </c>
      <c r="AM42" s="16"/>
      <c r="AN42" s="40">
        <f>AVERAGE(AN7:AN41)</f>
        <v>10.494587907315669</v>
      </c>
      <c r="AO42" s="16"/>
      <c r="AP42" s="40">
        <f>AVERAGE(AP7:AP41)</f>
        <v>13.220178987655219</v>
      </c>
      <c r="AQ42" s="16"/>
      <c r="AR42" s="40">
        <f>AVERAGE(AR7:AR41)</f>
        <v>12.800863126363168</v>
      </c>
      <c r="AS42" s="16"/>
      <c r="AT42" s="40">
        <f>AVERAGE(AT7:AT41)</f>
        <v>12.508626105909146</v>
      </c>
      <c r="AU42" s="16"/>
      <c r="AV42" s="40">
        <f>AVERAGE(AV7:AV41)</f>
        <v>14.092606310180241</v>
      </c>
      <c r="AW42" s="16"/>
      <c r="AX42" s="40">
        <f>AVERAGE(AX7:AX41)</f>
        <v>10.227563183991624</v>
      </c>
      <c r="AY42" s="16"/>
      <c r="AZ42" s="40">
        <f>AVERAGE(AZ7:AZ41)</f>
        <v>13.08806581643351</v>
      </c>
      <c r="BA42" s="16"/>
      <c r="BB42" s="40">
        <f>AVERAGE(BB7:BB41)</f>
        <v>13.073708628799205</v>
      </c>
      <c r="BC42" s="16"/>
      <c r="BD42" s="40">
        <f>AVERAGE(BD7:BD41)</f>
        <v>7.3860361227903057</v>
      </c>
      <c r="BE42" s="16"/>
      <c r="BF42" s="40">
        <f>AVERAGE(BF7:BF41)</f>
        <v>12.11468417624843</v>
      </c>
      <c r="BG42" s="16"/>
      <c r="BH42" s="40">
        <f>AVERAGE(BH7:BH41)</f>
        <v>12.160501658528124</v>
      </c>
      <c r="BI42" s="16"/>
      <c r="BJ42" s="40">
        <f>AVERAGE(BJ7:BJ41)</f>
        <v>15.662113441729252</v>
      </c>
      <c r="BK42" s="16"/>
      <c r="BL42" s="40">
        <f>AVERAGE(BL7:BL41)</f>
        <v>12.153649208476612</v>
      </c>
      <c r="BM42" s="16"/>
      <c r="BN42" s="40">
        <f>AVERAGE(BN7:BN41)</f>
        <v>13.020751015606315</v>
      </c>
      <c r="BO42" s="40">
        <f>AVERAGE(BO7:BO41)</f>
        <v>5.0350230414746546</v>
      </c>
      <c r="BP42" s="16">
        <v>2.25</v>
      </c>
      <c r="BQ42" s="16">
        <v>0.3686224489761224</v>
      </c>
      <c r="BR42" s="16">
        <v>45.5625</v>
      </c>
      <c r="BS42" s="16">
        <v>3.471123866212265</v>
      </c>
    </row>
    <row r="43" spans="1:71">
      <c r="A43" s="16">
        <f>(FUCKPRECISIONLISTAS!BJ55+FUCKPRECISIONLISTAS!BL55+FUCKPRECISIONLISTAS!BN55+FUCKPRECISIONLISTAS!BP55)/4</f>
        <v>4.7174253892751734</v>
      </c>
      <c r="B43" s="40">
        <v>2.5</v>
      </c>
      <c r="C43" s="16">
        <f t="shared" ref="C43:C71" si="35">POWER((A43-B43),2)</f>
        <v>4.9169753570021539</v>
      </c>
      <c r="D43" s="16">
        <f t="shared" ref="D43:D71" si="36">ABS(A43-B43)</f>
        <v>2.2174253892751734</v>
      </c>
      <c r="E43" s="16">
        <v>2</v>
      </c>
      <c r="F43" s="16">
        <f t="shared" ref="F43:F71" si="37">POWER((A43-E43),2)</f>
        <v>7.3844007462773273</v>
      </c>
      <c r="G43" s="16">
        <v>1</v>
      </c>
      <c r="H43" s="16">
        <f t="shared" ref="H43:H71" si="38">POWER((A43-G43),2)</f>
        <v>13.819251524827674</v>
      </c>
      <c r="I43" s="40">
        <v>9</v>
      </c>
      <c r="J43" s="16">
        <f t="shared" ref="J43:J71" si="39">POWER((A43-I43),2)</f>
        <v>18.3404452964249</v>
      </c>
      <c r="K43" s="16">
        <v>1</v>
      </c>
      <c r="L43" s="16">
        <f t="shared" ref="L43:L71" si="40">POWER((A43-K43),2)</f>
        <v>13.819251524827674</v>
      </c>
      <c r="M43" s="16">
        <v>7</v>
      </c>
      <c r="N43" s="16">
        <f t="shared" ref="N43:N71" si="41">POWER((A43-M43),2)</f>
        <v>5.2101468535255933</v>
      </c>
      <c r="O43" s="16">
        <v>3</v>
      </c>
      <c r="P43" s="16">
        <f t="shared" ref="P43:P71" si="42">POWER((A43-O43),2)</f>
        <v>2.949549967726981</v>
      </c>
      <c r="Q43" s="16">
        <v>8</v>
      </c>
      <c r="R43" s="16">
        <f t="shared" ref="R43:R71" si="43">POWER((A43-Q43),2)</f>
        <v>10.775296074975246</v>
      </c>
      <c r="S43" s="16">
        <v>8</v>
      </c>
      <c r="T43" s="16">
        <f t="shared" ref="T43:T71" si="44">POWER((A43-S43),2)</f>
        <v>10.775296074975246</v>
      </c>
      <c r="U43" s="16">
        <v>1</v>
      </c>
      <c r="V43" s="16">
        <f t="shared" ref="V43:V71" si="45">POWER((A43-U43),2)</f>
        <v>13.819251524827674</v>
      </c>
      <c r="W43" s="16">
        <v>7</v>
      </c>
      <c r="X43" s="16">
        <f t="shared" ref="X43:X71" si="46">POWER((A43-W43),2)</f>
        <v>5.2101468535255933</v>
      </c>
      <c r="Y43" s="16">
        <v>6</v>
      </c>
      <c r="Z43" s="16">
        <f t="shared" ref="Z43:Z71" si="47">POWER((A43-Y43),2)</f>
        <v>1.6449976320759405</v>
      </c>
      <c r="AA43" s="16">
        <v>6</v>
      </c>
      <c r="AB43" s="16">
        <f t="shared" ref="AB43:AB71" si="48">POWER((A43-AA43),2)</f>
        <v>1.6449976320759405</v>
      </c>
      <c r="AC43" s="16">
        <v>3</v>
      </c>
      <c r="AD43" s="16">
        <f t="shared" ref="AD43:AD71" si="49">POWER((A43-AC43),2)</f>
        <v>2.949549967726981</v>
      </c>
      <c r="AE43" s="16">
        <v>8</v>
      </c>
      <c r="AF43" s="16">
        <f t="shared" ref="AF43:AF71" si="50">POWER((A43-AE43),2)</f>
        <v>10.775296074975246</v>
      </c>
      <c r="AG43" s="16">
        <v>2</v>
      </c>
      <c r="AH43" s="16">
        <f t="shared" ref="AH43:AH71" si="51">POWER((A43-AG43),2)</f>
        <v>7.3844007462773273</v>
      </c>
      <c r="AI43" s="16">
        <v>0</v>
      </c>
      <c r="AJ43" s="16">
        <f t="shared" ref="AJ43:AJ71" si="52">POWER((A43-AI43),2)</f>
        <v>22.254102303378023</v>
      </c>
      <c r="AK43" s="16">
        <v>3</v>
      </c>
      <c r="AL43" s="16">
        <f t="shared" ref="AL43:AL71" si="53">POWER((A43-AK43),2)</f>
        <v>2.949549967726981</v>
      </c>
      <c r="AM43" s="16">
        <v>10</v>
      </c>
      <c r="AN43" s="16">
        <f t="shared" ref="AN43:AN71" si="54">POWER((A43-AM43),2)</f>
        <v>27.905594517874555</v>
      </c>
      <c r="AO43" s="16">
        <v>7</v>
      </c>
      <c r="AP43" s="16">
        <f t="shared" ref="AP43:AP71" si="55">POWER((A43-AO43),2)</f>
        <v>5.2101468535255933</v>
      </c>
      <c r="AQ43" s="16">
        <v>1</v>
      </c>
      <c r="AR43" s="16">
        <f t="shared" ref="AR43:AR71" si="56">POWER((A43-AQ43),2)</f>
        <v>13.819251524827674</v>
      </c>
      <c r="AS43" s="16">
        <v>7</v>
      </c>
      <c r="AT43" s="16">
        <f t="shared" ref="AT43:AT71" si="57">POWER((A43-AS43),2)</f>
        <v>5.2101468535255933</v>
      </c>
      <c r="AU43" s="16">
        <v>0</v>
      </c>
      <c r="AV43" s="16">
        <f t="shared" ref="AV43:AV71" si="58">POWER((A43-AU43),2)</f>
        <v>22.254102303378023</v>
      </c>
      <c r="AW43" s="16">
        <v>2</v>
      </c>
      <c r="AX43" s="16">
        <f t="shared" ref="AX43:AX71" si="59">POWER((A43-AW43),2)</f>
        <v>7.3844007462773273</v>
      </c>
      <c r="AY43" s="16">
        <v>6</v>
      </c>
      <c r="AZ43" s="16">
        <f t="shared" ref="AZ43:AZ71" si="60">POWER((A43-AY43),2)</f>
        <v>1.6449976320759405</v>
      </c>
      <c r="BA43" s="16">
        <v>6</v>
      </c>
      <c r="BB43" s="16">
        <f t="shared" ref="BB43:BB71" si="61">POWER((A43-BA43),2)</f>
        <v>1.6449976320759405</v>
      </c>
      <c r="BC43" s="16">
        <v>3</v>
      </c>
      <c r="BD43" s="16">
        <f t="shared" ref="BD43:BD71" si="62">POWER((A43-BC43),2)</f>
        <v>2.949549967726981</v>
      </c>
      <c r="BE43" s="16">
        <v>2</v>
      </c>
      <c r="BF43" s="16">
        <f t="shared" ref="BF43:BF71" si="63">POWER((A43-BE43),2)</f>
        <v>7.3844007462773273</v>
      </c>
      <c r="BG43" s="16">
        <v>10</v>
      </c>
      <c r="BH43" s="16">
        <f t="shared" ref="BH43:BH71" si="64">POWER((A43-BG43),2)</f>
        <v>27.905594517874555</v>
      </c>
      <c r="BI43" s="16">
        <v>10</v>
      </c>
      <c r="BJ43" s="16">
        <f t="shared" ref="BJ43:BJ71" si="65">POWER((A43-BI43),2)</f>
        <v>27.905594517874555</v>
      </c>
      <c r="BK43" s="16">
        <v>10</v>
      </c>
      <c r="BL43" s="16">
        <f t="shared" ref="BL43:BL71" si="66">POWER((A43-BK43),2)</f>
        <v>27.905594517874555</v>
      </c>
      <c r="BM43" s="16">
        <v>0</v>
      </c>
      <c r="BN43" s="16">
        <f t="shared" ref="BN43:BN71" si="67">POWER((A43-BM43),2)</f>
        <v>22.254102303378023</v>
      </c>
      <c r="BO43" s="40">
        <f t="shared" ref="BO43:BO71" si="68">AVERAGE(BM43,BK43,BI43,BG43,BE43,BC43,BA43,AY43,AW43,AU43,AS43,AQ43,AO43,AM43,AK43,AI43,AG43,AE43,AC43,AA43,Y43,W43,U43,S43,Q43,O43,M43,K43,I43,G43,E43)</f>
        <v>4.806451612903226</v>
      </c>
      <c r="BP43" s="16">
        <v>2.75</v>
      </c>
      <c r="BQ43" s="16">
        <v>1.5625</v>
      </c>
      <c r="BR43" s="16">
        <v>39.0625</v>
      </c>
      <c r="BS43" s="16">
        <v>3.5056586690813507</v>
      </c>
    </row>
    <row r="44" spans="1:71">
      <c r="A44" s="16">
        <f>(FUCKPRECISIONLISTAS!BJ40+FUCKPRECISIONLISTAS!BL40+FUCKPRECISIONLISTAS!BN40+FUCKPRECISIONLISTAS!BP40)/4</f>
        <v>4.5271875000000001</v>
      </c>
      <c r="B44" s="40">
        <v>0</v>
      </c>
      <c r="C44" s="16">
        <f t="shared" si="35"/>
        <v>20.495426660156252</v>
      </c>
      <c r="D44" s="16">
        <f t="shared" si="36"/>
        <v>4.5271875000000001</v>
      </c>
      <c r="E44" s="16">
        <v>9</v>
      </c>
      <c r="F44" s="16">
        <f t="shared" si="37"/>
        <v>20.006051660156249</v>
      </c>
      <c r="G44" s="16">
        <v>8</v>
      </c>
      <c r="H44" s="16">
        <f t="shared" si="38"/>
        <v>12.060426660156249</v>
      </c>
      <c r="I44" s="40">
        <v>4</v>
      </c>
      <c r="J44" s="16">
        <f t="shared" si="39"/>
        <v>0.27792666015625017</v>
      </c>
      <c r="K44" s="16">
        <v>4</v>
      </c>
      <c r="L44" s="16">
        <f t="shared" si="40"/>
        <v>0.27792666015625017</v>
      </c>
      <c r="M44" s="16">
        <v>0</v>
      </c>
      <c r="N44" s="16">
        <f t="shared" si="41"/>
        <v>20.495426660156252</v>
      </c>
      <c r="O44" s="16">
        <v>9</v>
      </c>
      <c r="P44" s="16">
        <f t="shared" si="42"/>
        <v>20.006051660156249</v>
      </c>
      <c r="Q44" s="16">
        <v>4</v>
      </c>
      <c r="R44" s="16">
        <f t="shared" si="43"/>
        <v>0.27792666015625017</v>
      </c>
      <c r="S44" s="16">
        <v>8</v>
      </c>
      <c r="T44" s="16">
        <f t="shared" si="44"/>
        <v>12.060426660156249</v>
      </c>
      <c r="U44" s="16">
        <v>2</v>
      </c>
      <c r="V44" s="16">
        <f t="shared" si="45"/>
        <v>6.386676660156251</v>
      </c>
      <c r="W44" s="16">
        <v>3</v>
      </c>
      <c r="X44" s="16">
        <f t="shared" si="46"/>
        <v>2.3323016601562503</v>
      </c>
      <c r="Y44" s="16">
        <v>8</v>
      </c>
      <c r="Z44" s="16">
        <f t="shared" si="47"/>
        <v>12.060426660156249</v>
      </c>
      <c r="AA44" s="16">
        <v>3</v>
      </c>
      <c r="AB44" s="16">
        <f t="shared" si="48"/>
        <v>2.3323016601562503</v>
      </c>
      <c r="AC44" s="16">
        <v>5</v>
      </c>
      <c r="AD44" s="16">
        <f t="shared" si="49"/>
        <v>0.22355166015624986</v>
      </c>
      <c r="AE44" s="16">
        <v>1</v>
      </c>
      <c r="AF44" s="16">
        <f t="shared" si="50"/>
        <v>12.441051660156251</v>
      </c>
      <c r="AG44" s="16">
        <v>4</v>
      </c>
      <c r="AH44" s="16">
        <f t="shared" si="51"/>
        <v>0.27792666015625017</v>
      </c>
      <c r="AI44" s="16">
        <v>0</v>
      </c>
      <c r="AJ44" s="16">
        <f t="shared" si="52"/>
        <v>20.495426660156252</v>
      </c>
      <c r="AK44" s="16">
        <v>8</v>
      </c>
      <c r="AL44" s="16">
        <f t="shared" si="53"/>
        <v>12.060426660156249</v>
      </c>
      <c r="AM44" s="16">
        <v>8</v>
      </c>
      <c r="AN44" s="16">
        <f t="shared" si="54"/>
        <v>12.060426660156249</v>
      </c>
      <c r="AO44" s="16">
        <v>9</v>
      </c>
      <c r="AP44" s="16">
        <f t="shared" si="55"/>
        <v>20.006051660156249</v>
      </c>
      <c r="AQ44" s="16">
        <v>8</v>
      </c>
      <c r="AR44" s="16">
        <f t="shared" si="56"/>
        <v>12.060426660156249</v>
      </c>
      <c r="AS44" s="16">
        <v>8</v>
      </c>
      <c r="AT44" s="16">
        <f t="shared" si="57"/>
        <v>12.060426660156249</v>
      </c>
      <c r="AU44" s="16">
        <v>8</v>
      </c>
      <c r="AV44" s="16">
        <f t="shared" si="58"/>
        <v>12.060426660156249</v>
      </c>
      <c r="AW44" s="16">
        <v>7</v>
      </c>
      <c r="AX44" s="16">
        <f t="shared" si="59"/>
        <v>6.1148016601562496</v>
      </c>
      <c r="AY44" s="16">
        <v>0</v>
      </c>
      <c r="AZ44" s="16">
        <f t="shared" si="60"/>
        <v>20.495426660156252</v>
      </c>
      <c r="BA44" s="16">
        <v>6</v>
      </c>
      <c r="BB44" s="16">
        <f t="shared" si="61"/>
        <v>2.1691766601562494</v>
      </c>
      <c r="BC44" s="16">
        <v>10</v>
      </c>
      <c r="BD44" s="16">
        <f t="shared" si="62"/>
        <v>29.951676660156249</v>
      </c>
      <c r="BE44" s="16">
        <v>2</v>
      </c>
      <c r="BF44" s="16">
        <f t="shared" si="63"/>
        <v>6.386676660156251</v>
      </c>
      <c r="BG44" s="16">
        <v>9</v>
      </c>
      <c r="BH44" s="16">
        <f t="shared" si="64"/>
        <v>20.006051660156249</v>
      </c>
      <c r="BI44" s="16">
        <v>8</v>
      </c>
      <c r="BJ44" s="16">
        <f t="shared" si="65"/>
        <v>12.060426660156249</v>
      </c>
      <c r="BK44" s="16">
        <v>3</v>
      </c>
      <c r="BL44" s="16">
        <f t="shared" si="66"/>
        <v>2.3323016601562503</v>
      </c>
      <c r="BM44" s="16">
        <v>7</v>
      </c>
      <c r="BN44" s="16">
        <f t="shared" si="67"/>
        <v>6.1148016601562496</v>
      </c>
      <c r="BO44" s="40">
        <f t="shared" si="68"/>
        <v>5.580645161290323</v>
      </c>
      <c r="BP44" s="16">
        <v>2</v>
      </c>
      <c r="BQ44" s="16">
        <v>9.0702947849433183E-3</v>
      </c>
      <c r="BR44" s="16">
        <v>0.10890000000000005</v>
      </c>
      <c r="BS44" s="16">
        <v>3.7140399660664798</v>
      </c>
    </row>
    <row r="45" spans="1:71">
      <c r="A45" s="16">
        <f>(FUCKPRECISIONLISTAS!BJ32+FUCKPRECISIONLISTAS!BL32+FUCKPRECISIONLISTAS!BN32+FUCKPRECISIONLISTAS!BP32)/4</f>
        <v>4.53125</v>
      </c>
      <c r="B45" s="40">
        <v>0</v>
      </c>
      <c r="C45" s="16">
        <f t="shared" si="35"/>
        <v>20.5322265625</v>
      </c>
      <c r="D45" s="16">
        <f t="shared" si="36"/>
        <v>4.53125</v>
      </c>
      <c r="E45" s="16">
        <v>8</v>
      </c>
      <c r="F45" s="16">
        <f t="shared" si="37"/>
        <v>12.0322265625</v>
      </c>
      <c r="G45" s="16">
        <v>1</v>
      </c>
      <c r="H45" s="16">
        <f t="shared" si="38"/>
        <v>12.4697265625</v>
      </c>
      <c r="I45" s="40">
        <v>10</v>
      </c>
      <c r="J45" s="16">
        <f t="shared" si="39"/>
        <v>29.9072265625</v>
      </c>
      <c r="K45" s="16">
        <v>2</v>
      </c>
      <c r="L45" s="16">
        <f t="shared" si="40"/>
        <v>6.4072265625</v>
      </c>
      <c r="M45" s="16">
        <v>10</v>
      </c>
      <c r="N45" s="16">
        <f t="shared" si="41"/>
        <v>29.9072265625</v>
      </c>
      <c r="O45" s="16">
        <v>7</v>
      </c>
      <c r="P45" s="16">
        <f t="shared" si="42"/>
        <v>6.0947265625</v>
      </c>
      <c r="Q45" s="16">
        <v>4</v>
      </c>
      <c r="R45" s="16">
        <f t="shared" si="43"/>
        <v>0.2822265625</v>
      </c>
      <c r="S45" s="16">
        <v>8</v>
      </c>
      <c r="T45" s="16">
        <f t="shared" si="44"/>
        <v>12.0322265625</v>
      </c>
      <c r="U45" s="16">
        <v>6</v>
      </c>
      <c r="V45" s="16">
        <f t="shared" si="45"/>
        <v>2.1572265625</v>
      </c>
      <c r="W45" s="16">
        <v>6</v>
      </c>
      <c r="X45" s="16">
        <f t="shared" si="46"/>
        <v>2.1572265625</v>
      </c>
      <c r="Y45" s="16">
        <v>7</v>
      </c>
      <c r="Z45" s="16">
        <f t="shared" si="47"/>
        <v>6.0947265625</v>
      </c>
      <c r="AA45" s="16">
        <v>5</v>
      </c>
      <c r="AB45" s="16">
        <f t="shared" si="48"/>
        <v>0.2197265625</v>
      </c>
      <c r="AC45" s="16">
        <v>3</v>
      </c>
      <c r="AD45" s="16">
        <f t="shared" si="49"/>
        <v>2.3447265625</v>
      </c>
      <c r="AE45" s="16">
        <v>3</v>
      </c>
      <c r="AF45" s="16">
        <f t="shared" si="50"/>
        <v>2.3447265625</v>
      </c>
      <c r="AG45" s="16">
        <v>7</v>
      </c>
      <c r="AH45" s="16">
        <f t="shared" si="51"/>
        <v>6.0947265625</v>
      </c>
      <c r="AI45" s="16">
        <v>3</v>
      </c>
      <c r="AJ45" s="16">
        <f t="shared" si="52"/>
        <v>2.3447265625</v>
      </c>
      <c r="AK45" s="16">
        <v>9</v>
      </c>
      <c r="AL45" s="16">
        <f t="shared" si="53"/>
        <v>19.9697265625</v>
      </c>
      <c r="AM45" s="16">
        <v>0</v>
      </c>
      <c r="AN45" s="16">
        <f t="shared" si="54"/>
        <v>20.5322265625</v>
      </c>
      <c r="AO45" s="16">
        <v>1</v>
      </c>
      <c r="AP45" s="16">
        <f t="shared" si="55"/>
        <v>12.4697265625</v>
      </c>
      <c r="AQ45" s="16">
        <v>0</v>
      </c>
      <c r="AR45" s="16">
        <f t="shared" si="56"/>
        <v>20.5322265625</v>
      </c>
      <c r="AS45" s="16">
        <v>7</v>
      </c>
      <c r="AT45" s="16">
        <f t="shared" si="57"/>
        <v>6.0947265625</v>
      </c>
      <c r="AU45" s="16">
        <v>4</v>
      </c>
      <c r="AV45" s="16">
        <f t="shared" si="58"/>
        <v>0.2822265625</v>
      </c>
      <c r="AW45" s="16">
        <v>8</v>
      </c>
      <c r="AX45" s="16">
        <f t="shared" si="59"/>
        <v>12.0322265625</v>
      </c>
      <c r="AY45" s="16">
        <v>9</v>
      </c>
      <c r="AZ45" s="16">
        <f t="shared" si="60"/>
        <v>19.9697265625</v>
      </c>
      <c r="BA45" s="16">
        <v>0</v>
      </c>
      <c r="BB45" s="16">
        <f t="shared" si="61"/>
        <v>20.5322265625</v>
      </c>
      <c r="BC45" s="16">
        <v>9</v>
      </c>
      <c r="BD45" s="16">
        <f t="shared" si="62"/>
        <v>19.9697265625</v>
      </c>
      <c r="BE45" s="16">
        <v>5</v>
      </c>
      <c r="BF45" s="16">
        <f t="shared" si="63"/>
        <v>0.2197265625</v>
      </c>
      <c r="BG45" s="16">
        <v>3</v>
      </c>
      <c r="BH45" s="16">
        <f t="shared" si="64"/>
        <v>2.3447265625</v>
      </c>
      <c r="BI45" s="16">
        <v>0</v>
      </c>
      <c r="BJ45" s="16">
        <f t="shared" si="65"/>
        <v>20.5322265625</v>
      </c>
      <c r="BK45" s="16">
        <v>5</v>
      </c>
      <c r="BL45" s="16">
        <f t="shared" si="66"/>
        <v>0.2197265625</v>
      </c>
      <c r="BM45" s="16">
        <v>8</v>
      </c>
      <c r="BN45" s="16">
        <f t="shared" si="67"/>
        <v>12.0322265625</v>
      </c>
      <c r="BO45" s="40">
        <f t="shared" si="68"/>
        <v>5.096774193548387</v>
      </c>
      <c r="BP45" s="16">
        <v>2.5</v>
      </c>
      <c r="BQ45" s="16">
        <v>10.331632653088775</v>
      </c>
      <c r="BR45" s="16">
        <v>42.25</v>
      </c>
      <c r="BS45" s="16">
        <v>4.2387543252604836</v>
      </c>
    </row>
    <row r="46" spans="1:71">
      <c r="A46" s="16">
        <f>(FUCKPRECISIONLISTAS!BJ19+FUCKPRECISIONLISTAS!BL19+FUCKPRECISIONLISTAS!BN19+FUCKPRECISIONLISTAS!BP19)/4</f>
        <v>4.4765625</v>
      </c>
      <c r="B46" s="40">
        <v>0</v>
      </c>
      <c r="C46" s="16">
        <f t="shared" si="35"/>
        <v>20.03961181640625</v>
      </c>
      <c r="D46" s="16">
        <f t="shared" si="36"/>
        <v>4.4765625</v>
      </c>
      <c r="E46" s="16">
        <v>8</v>
      </c>
      <c r="F46" s="16">
        <f t="shared" si="37"/>
        <v>12.41461181640625</v>
      </c>
      <c r="G46" s="16">
        <v>3</v>
      </c>
      <c r="H46" s="16">
        <f t="shared" si="38"/>
        <v>2.18023681640625</v>
      </c>
      <c r="I46" s="40">
        <v>1</v>
      </c>
      <c r="J46" s="16">
        <f t="shared" si="39"/>
        <v>12.08648681640625</v>
      </c>
      <c r="K46" s="16">
        <v>7</v>
      </c>
      <c r="L46" s="16">
        <f t="shared" si="40"/>
        <v>6.36773681640625</v>
      </c>
      <c r="M46" s="16">
        <v>6</v>
      </c>
      <c r="N46" s="16">
        <f t="shared" si="41"/>
        <v>2.32086181640625</v>
      </c>
      <c r="O46" s="16">
        <v>9</v>
      </c>
      <c r="P46" s="16">
        <f t="shared" si="42"/>
        <v>20.46148681640625</v>
      </c>
      <c r="Q46" s="16">
        <v>1</v>
      </c>
      <c r="R46" s="16">
        <f t="shared" si="43"/>
        <v>12.08648681640625</v>
      </c>
      <c r="S46" s="16">
        <v>8</v>
      </c>
      <c r="T46" s="16">
        <f t="shared" si="44"/>
        <v>12.41461181640625</v>
      </c>
      <c r="U46" s="16">
        <v>0</v>
      </c>
      <c r="V46" s="16">
        <f t="shared" si="45"/>
        <v>20.03961181640625</v>
      </c>
      <c r="W46" s="16">
        <v>5</v>
      </c>
      <c r="X46" s="16">
        <f t="shared" si="46"/>
        <v>0.27398681640625</v>
      </c>
      <c r="Y46" s="16">
        <v>8</v>
      </c>
      <c r="Z46" s="16">
        <f t="shared" si="47"/>
        <v>12.41461181640625</v>
      </c>
      <c r="AA46" s="16">
        <v>4</v>
      </c>
      <c r="AB46" s="16">
        <f t="shared" si="48"/>
        <v>0.22711181640625</v>
      </c>
      <c r="AC46" s="16">
        <v>10</v>
      </c>
      <c r="AD46" s="16">
        <f t="shared" si="49"/>
        <v>30.50836181640625</v>
      </c>
      <c r="AE46" s="16">
        <v>9</v>
      </c>
      <c r="AF46" s="16">
        <f t="shared" si="50"/>
        <v>20.46148681640625</v>
      </c>
      <c r="AG46" s="16">
        <v>6</v>
      </c>
      <c r="AH46" s="16">
        <f t="shared" si="51"/>
        <v>2.32086181640625</v>
      </c>
      <c r="AI46" s="16">
        <v>6</v>
      </c>
      <c r="AJ46" s="16">
        <f t="shared" si="52"/>
        <v>2.32086181640625</v>
      </c>
      <c r="AK46" s="16">
        <v>3</v>
      </c>
      <c r="AL46" s="16">
        <f t="shared" si="53"/>
        <v>2.18023681640625</v>
      </c>
      <c r="AM46" s="16">
        <v>5</v>
      </c>
      <c r="AN46" s="16">
        <f t="shared" si="54"/>
        <v>0.27398681640625</v>
      </c>
      <c r="AO46" s="16">
        <v>6</v>
      </c>
      <c r="AP46" s="16">
        <f t="shared" si="55"/>
        <v>2.32086181640625</v>
      </c>
      <c r="AQ46" s="16">
        <v>6</v>
      </c>
      <c r="AR46" s="16">
        <f t="shared" si="56"/>
        <v>2.32086181640625</v>
      </c>
      <c r="AS46" s="16">
        <v>10</v>
      </c>
      <c r="AT46" s="16">
        <f t="shared" si="57"/>
        <v>30.50836181640625</v>
      </c>
      <c r="AU46" s="16">
        <v>4</v>
      </c>
      <c r="AV46" s="16">
        <f t="shared" si="58"/>
        <v>0.22711181640625</v>
      </c>
      <c r="AW46" s="16">
        <v>9</v>
      </c>
      <c r="AX46" s="16">
        <f t="shared" si="59"/>
        <v>20.46148681640625</v>
      </c>
      <c r="AY46" s="16">
        <v>9</v>
      </c>
      <c r="AZ46" s="16">
        <f t="shared" si="60"/>
        <v>20.46148681640625</v>
      </c>
      <c r="BA46" s="16">
        <v>8</v>
      </c>
      <c r="BB46" s="16">
        <f t="shared" si="61"/>
        <v>12.41461181640625</v>
      </c>
      <c r="BC46" s="16">
        <v>1</v>
      </c>
      <c r="BD46" s="16">
        <f t="shared" si="62"/>
        <v>12.08648681640625</v>
      </c>
      <c r="BE46" s="16">
        <v>2</v>
      </c>
      <c r="BF46" s="16">
        <f t="shared" si="63"/>
        <v>6.13336181640625</v>
      </c>
      <c r="BG46" s="16">
        <v>5</v>
      </c>
      <c r="BH46" s="16">
        <f t="shared" si="64"/>
        <v>0.27398681640625</v>
      </c>
      <c r="BI46" s="16">
        <v>8</v>
      </c>
      <c r="BJ46" s="16">
        <f t="shared" si="65"/>
        <v>12.41461181640625</v>
      </c>
      <c r="BK46" s="16">
        <v>6</v>
      </c>
      <c r="BL46" s="16">
        <f t="shared" si="66"/>
        <v>2.32086181640625</v>
      </c>
      <c r="BM46" s="16">
        <v>3</v>
      </c>
      <c r="BN46" s="16">
        <f t="shared" si="67"/>
        <v>2.18023681640625</v>
      </c>
      <c r="BO46" s="40">
        <f t="shared" si="68"/>
        <v>5.67741935483871</v>
      </c>
      <c r="BP46" s="16">
        <v>2.25</v>
      </c>
      <c r="BQ46" s="16">
        <v>5.0625</v>
      </c>
      <c r="BR46" s="16">
        <v>45.5625</v>
      </c>
      <c r="BS46" s="16">
        <v>4.515625</v>
      </c>
    </row>
    <row r="47" spans="1:71">
      <c r="A47" s="16">
        <f>(FUCKPRECISIONLISTAS!BJ10+FUCKPRECISIONLISTAS!BL10+FUCKPRECISIONLISTAS!BN10+FUCKPRECISIONLISTAS!BP10)/4</f>
        <v>4.484375</v>
      </c>
      <c r="B47" s="40">
        <v>3.07692307692</v>
      </c>
      <c r="C47" s="16">
        <f t="shared" si="35"/>
        <v>1.9809209157815901</v>
      </c>
      <c r="D47" s="16">
        <f t="shared" si="36"/>
        <v>1.40745192308</v>
      </c>
      <c r="E47" s="16">
        <v>9</v>
      </c>
      <c r="F47" s="16">
        <f t="shared" si="37"/>
        <v>20.390869140625</v>
      </c>
      <c r="G47" s="16">
        <v>8</v>
      </c>
      <c r="H47" s="16">
        <f t="shared" si="38"/>
        <v>12.359619140625</v>
      </c>
      <c r="I47" s="40">
        <v>8</v>
      </c>
      <c r="J47" s="16">
        <f t="shared" si="39"/>
        <v>12.359619140625</v>
      </c>
      <c r="K47" s="16">
        <v>6</v>
      </c>
      <c r="L47" s="16">
        <f t="shared" si="40"/>
        <v>2.297119140625</v>
      </c>
      <c r="M47" s="16">
        <v>4</v>
      </c>
      <c r="N47" s="16">
        <f t="shared" si="41"/>
        <v>0.234619140625</v>
      </c>
      <c r="O47" s="16">
        <v>0</v>
      </c>
      <c r="P47" s="16">
        <f t="shared" si="42"/>
        <v>20.109619140625</v>
      </c>
      <c r="Q47" s="16">
        <v>1</v>
      </c>
      <c r="R47" s="16">
        <f t="shared" si="43"/>
        <v>12.140869140625</v>
      </c>
      <c r="S47" s="16">
        <v>5</v>
      </c>
      <c r="T47" s="16">
        <f t="shared" si="44"/>
        <v>0.265869140625</v>
      </c>
      <c r="U47" s="16">
        <v>9</v>
      </c>
      <c r="V47" s="16">
        <f t="shared" si="45"/>
        <v>20.390869140625</v>
      </c>
      <c r="W47" s="16">
        <v>3</v>
      </c>
      <c r="X47" s="16">
        <f t="shared" si="46"/>
        <v>2.203369140625</v>
      </c>
      <c r="Y47" s="16">
        <v>2</v>
      </c>
      <c r="Z47" s="16">
        <f t="shared" si="47"/>
        <v>6.172119140625</v>
      </c>
      <c r="AA47" s="16">
        <v>1</v>
      </c>
      <c r="AB47" s="16">
        <f t="shared" si="48"/>
        <v>12.140869140625</v>
      </c>
      <c r="AC47" s="16">
        <v>10</v>
      </c>
      <c r="AD47" s="16">
        <f t="shared" si="49"/>
        <v>30.422119140625</v>
      </c>
      <c r="AE47" s="16">
        <v>10</v>
      </c>
      <c r="AF47" s="16">
        <f t="shared" si="50"/>
        <v>30.422119140625</v>
      </c>
      <c r="AG47" s="16">
        <v>7</v>
      </c>
      <c r="AH47" s="16">
        <f t="shared" si="51"/>
        <v>6.328369140625</v>
      </c>
      <c r="AI47" s="16">
        <v>5</v>
      </c>
      <c r="AJ47" s="16">
        <f t="shared" si="52"/>
        <v>0.265869140625</v>
      </c>
      <c r="AK47" s="16">
        <v>10</v>
      </c>
      <c r="AL47" s="16">
        <f t="shared" si="53"/>
        <v>30.422119140625</v>
      </c>
      <c r="AM47" s="16">
        <v>0</v>
      </c>
      <c r="AN47" s="16">
        <f t="shared" si="54"/>
        <v>20.109619140625</v>
      </c>
      <c r="AO47" s="16">
        <v>6</v>
      </c>
      <c r="AP47" s="16">
        <f t="shared" si="55"/>
        <v>2.297119140625</v>
      </c>
      <c r="AQ47" s="16">
        <v>9</v>
      </c>
      <c r="AR47" s="16">
        <f t="shared" si="56"/>
        <v>20.390869140625</v>
      </c>
      <c r="AS47" s="16">
        <v>10</v>
      </c>
      <c r="AT47" s="16">
        <f t="shared" si="57"/>
        <v>30.422119140625</v>
      </c>
      <c r="AU47" s="16">
        <v>0</v>
      </c>
      <c r="AV47" s="16">
        <f t="shared" si="58"/>
        <v>20.109619140625</v>
      </c>
      <c r="AW47" s="16">
        <v>10</v>
      </c>
      <c r="AX47" s="16">
        <f t="shared" si="59"/>
        <v>30.422119140625</v>
      </c>
      <c r="AY47" s="16">
        <v>5</v>
      </c>
      <c r="AZ47" s="16">
        <f t="shared" si="60"/>
        <v>0.265869140625</v>
      </c>
      <c r="BA47" s="16">
        <v>7</v>
      </c>
      <c r="BB47" s="16">
        <f t="shared" si="61"/>
        <v>6.328369140625</v>
      </c>
      <c r="BC47" s="16">
        <v>10</v>
      </c>
      <c r="BD47" s="16">
        <f t="shared" si="62"/>
        <v>30.422119140625</v>
      </c>
      <c r="BE47" s="16">
        <v>10</v>
      </c>
      <c r="BF47" s="16">
        <f t="shared" si="63"/>
        <v>30.422119140625</v>
      </c>
      <c r="BG47" s="16">
        <v>5</v>
      </c>
      <c r="BH47" s="16">
        <f t="shared" si="64"/>
        <v>0.265869140625</v>
      </c>
      <c r="BI47" s="16">
        <v>4</v>
      </c>
      <c r="BJ47" s="16">
        <f t="shared" si="65"/>
        <v>0.234619140625</v>
      </c>
      <c r="BK47" s="16">
        <v>8</v>
      </c>
      <c r="BL47" s="16">
        <f t="shared" si="66"/>
        <v>12.359619140625</v>
      </c>
      <c r="BM47" s="16">
        <v>3</v>
      </c>
      <c r="BN47" s="16">
        <f t="shared" si="67"/>
        <v>2.203369140625</v>
      </c>
      <c r="BO47" s="40">
        <f t="shared" si="68"/>
        <v>5.967741935483871</v>
      </c>
      <c r="BP47" s="16">
        <v>2.75</v>
      </c>
      <c r="BQ47" s="16">
        <v>0.415685595573975</v>
      </c>
      <c r="BR47" s="16">
        <v>39.0625</v>
      </c>
      <c r="BS47" s="16">
        <v>4.7028461330457976</v>
      </c>
    </row>
    <row r="48" spans="1:71">
      <c r="A48" s="16">
        <f>(FUCKPRECISIONLISTAS!BJ3+FUCKPRECISIONLISTAS!BL3+FUCKPRECISIONLISTAS!BN3+FUCKPRECISIONLISTAS!BP3)/4</f>
        <v>4.5940158317579982</v>
      </c>
      <c r="B48" s="40">
        <v>6.6666666666700003</v>
      </c>
      <c r="C48" s="16">
        <f t="shared" si="35"/>
        <v>4.295881483461419</v>
      </c>
      <c r="D48" s="16">
        <f t="shared" si="36"/>
        <v>2.0726508349120021</v>
      </c>
      <c r="E48" s="16">
        <v>10</v>
      </c>
      <c r="F48" s="16">
        <f t="shared" si="37"/>
        <v>29.224664827283167</v>
      </c>
      <c r="G48" s="16">
        <v>0</v>
      </c>
      <c r="H48" s="16">
        <f t="shared" si="38"/>
        <v>21.104981462443131</v>
      </c>
      <c r="I48" s="40">
        <v>9</v>
      </c>
      <c r="J48" s="16">
        <f t="shared" si="39"/>
        <v>19.412696490799163</v>
      </c>
      <c r="K48" s="16">
        <v>9</v>
      </c>
      <c r="L48" s="16">
        <f t="shared" si="40"/>
        <v>19.412696490799163</v>
      </c>
      <c r="M48" s="16">
        <v>8</v>
      </c>
      <c r="N48" s="16">
        <f t="shared" si="41"/>
        <v>11.60072815431516</v>
      </c>
      <c r="O48" s="16">
        <v>1</v>
      </c>
      <c r="P48" s="16">
        <f t="shared" si="42"/>
        <v>12.916949798927135</v>
      </c>
      <c r="Q48" s="16">
        <v>10</v>
      </c>
      <c r="R48" s="16">
        <f t="shared" si="43"/>
        <v>29.224664827283167</v>
      </c>
      <c r="S48" s="16">
        <v>8</v>
      </c>
      <c r="T48" s="16">
        <f t="shared" si="44"/>
        <v>11.60072815431516</v>
      </c>
      <c r="U48" s="16">
        <v>9</v>
      </c>
      <c r="V48" s="16">
        <f t="shared" si="45"/>
        <v>19.412696490799163</v>
      </c>
      <c r="W48" s="16">
        <v>2</v>
      </c>
      <c r="X48" s="16">
        <f t="shared" si="46"/>
        <v>6.7289181354111394</v>
      </c>
      <c r="Y48" s="16">
        <v>5</v>
      </c>
      <c r="Z48" s="16">
        <f t="shared" si="47"/>
        <v>0.16482314486315</v>
      </c>
      <c r="AA48" s="16">
        <v>6</v>
      </c>
      <c r="AB48" s="16">
        <f t="shared" si="48"/>
        <v>1.9767914813471537</v>
      </c>
      <c r="AC48" s="16">
        <v>9</v>
      </c>
      <c r="AD48" s="16">
        <f t="shared" si="49"/>
        <v>19.412696490799163</v>
      </c>
      <c r="AE48" s="16">
        <v>7</v>
      </c>
      <c r="AF48" s="16">
        <f t="shared" si="50"/>
        <v>5.7887598178311572</v>
      </c>
      <c r="AG48" s="16">
        <v>10</v>
      </c>
      <c r="AH48" s="16">
        <f t="shared" si="51"/>
        <v>29.224664827283167</v>
      </c>
      <c r="AI48" s="16">
        <v>10</v>
      </c>
      <c r="AJ48" s="16">
        <f t="shared" si="52"/>
        <v>29.224664827283167</v>
      </c>
      <c r="AK48" s="16">
        <v>8</v>
      </c>
      <c r="AL48" s="16">
        <f t="shared" si="53"/>
        <v>11.60072815431516</v>
      </c>
      <c r="AM48" s="16">
        <v>5</v>
      </c>
      <c r="AN48" s="16">
        <f t="shared" si="54"/>
        <v>0.16482314486315</v>
      </c>
      <c r="AO48" s="16">
        <v>6</v>
      </c>
      <c r="AP48" s="16">
        <f t="shared" si="55"/>
        <v>1.9767914813471537</v>
      </c>
      <c r="AQ48" s="16">
        <v>2</v>
      </c>
      <c r="AR48" s="16">
        <f t="shared" si="56"/>
        <v>6.7289181354111394</v>
      </c>
      <c r="AS48" s="16">
        <v>5</v>
      </c>
      <c r="AT48" s="16">
        <f t="shared" si="57"/>
        <v>0.16482314486315</v>
      </c>
      <c r="AU48" s="16">
        <v>4</v>
      </c>
      <c r="AV48" s="16">
        <f t="shared" si="58"/>
        <v>0.35285480837914646</v>
      </c>
      <c r="AW48" s="16">
        <v>7</v>
      </c>
      <c r="AX48" s="16">
        <f t="shared" si="59"/>
        <v>5.7887598178311572</v>
      </c>
      <c r="AY48" s="16">
        <v>9</v>
      </c>
      <c r="AZ48" s="16">
        <f t="shared" si="60"/>
        <v>19.412696490799163</v>
      </c>
      <c r="BA48" s="16">
        <v>10</v>
      </c>
      <c r="BB48" s="16">
        <f t="shared" si="61"/>
        <v>29.224664827283167</v>
      </c>
      <c r="BC48" s="16">
        <v>10</v>
      </c>
      <c r="BD48" s="16">
        <f t="shared" si="62"/>
        <v>29.224664827283167</v>
      </c>
      <c r="BE48" s="16">
        <v>7</v>
      </c>
      <c r="BF48" s="16">
        <f t="shared" si="63"/>
        <v>5.7887598178311572</v>
      </c>
      <c r="BG48" s="16">
        <v>10</v>
      </c>
      <c r="BH48" s="16">
        <f t="shared" si="64"/>
        <v>29.224664827283167</v>
      </c>
      <c r="BI48" s="16">
        <v>7</v>
      </c>
      <c r="BJ48" s="16">
        <f t="shared" si="65"/>
        <v>5.7887598178311572</v>
      </c>
      <c r="BK48" s="16">
        <v>9</v>
      </c>
      <c r="BL48" s="16">
        <f t="shared" si="66"/>
        <v>19.412696490799163</v>
      </c>
      <c r="BM48" s="16">
        <v>3</v>
      </c>
      <c r="BN48" s="16">
        <f t="shared" si="67"/>
        <v>2.5408864718951429</v>
      </c>
      <c r="BO48" s="40">
        <f t="shared" si="68"/>
        <v>6.935483870967742</v>
      </c>
      <c r="BP48" s="16">
        <v>2.5</v>
      </c>
      <c r="BQ48" s="16">
        <v>3.7808641975135808</v>
      </c>
      <c r="BR48" s="16">
        <v>42.25</v>
      </c>
      <c r="BS48" s="16">
        <v>4.7258979206037814</v>
      </c>
    </row>
    <row r="49" spans="1:71">
      <c r="A49" s="16">
        <f>(FUCKPRECISIONLISTAS!BJ39+FUCKPRECISIONLISTAS!BL39+FUCKPRECISIONLISTAS!BN39+FUCKPRECISIONLISTAS!BP39)/4</f>
        <v>4.771524234692194</v>
      </c>
      <c r="B49" s="40">
        <v>0</v>
      </c>
      <c r="C49" s="16">
        <f t="shared" si="35"/>
        <v>22.767443522254929</v>
      </c>
      <c r="D49" s="16">
        <f t="shared" si="36"/>
        <v>4.771524234692194</v>
      </c>
      <c r="E49" s="16">
        <v>0</v>
      </c>
      <c r="F49" s="16">
        <f t="shared" si="37"/>
        <v>22.767443522254929</v>
      </c>
      <c r="G49" s="16">
        <v>9</v>
      </c>
      <c r="H49" s="16">
        <f t="shared" si="38"/>
        <v>17.880007297795437</v>
      </c>
      <c r="I49" s="40">
        <v>7</v>
      </c>
      <c r="J49" s="16">
        <f t="shared" si="39"/>
        <v>4.9661042365642114</v>
      </c>
      <c r="K49" s="16">
        <v>8</v>
      </c>
      <c r="L49" s="16">
        <f t="shared" si="40"/>
        <v>10.423055767179823</v>
      </c>
      <c r="M49" s="16">
        <v>9</v>
      </c>
      <c r="N49" s="16">
        <f t="shared" si="41"/>
        <v>17.880007297795437</v>
      </c>
      <c r="O49" s="16">
        <v>6</v>
      </c>
      <c r="P49" s="16">
        <f t="shared" si="42"/>
        <v>1.5091527059485996</v>
      </c>
      <c r="Q49" s="16">
        <v>0</v>
      </c>
      <c r="R49" s="16">
        <f t="shared" si="43"/>
        <v>22.767443522254929</v>
      </c>
      <c r="S49" s="16">
        <v>3</v>
      </c>
      <c r="T49" s="16">
        <f t="shared" si="44"/>
        <v>3.1382981141017638</v>
      </c>
      <c r="U49" s="16">
        <v>7</v>
      </c>
      <c r="V49" s="16">
        <f t="shared" si="45"/>
        <v>4.9661042365642114</v>
      </c>
      <c r="W49" s="16">
        <v>4</v>
      </c>
      <c r="X49" s="16">
        <f t="shared" si="46"/>
        <v>0.59524964471737563</v>
      </c>
      <c r="Y49" s="16">
        <v>3</v>
      </c>
      <c r="Z49" s="16">
        <f t="shared" si="47"/>
        <v>3.1382981141017638</v>
      </c>
      <c r="AA49" s="16">
        <v>10</v>
      </c>
      <c r="AB49" s="16">
        <f t="shared" si="48"/>
        <v>27.336958828411049</v>
      </c>
      <c r="AC49" s="16">
        <v>7</v>
      </c>
      <c r="AD49" s="16">
        <f t="shared" si="49"/>
        <v>4.9661042365642114</v>
      </c>
      <c r="AE49" s="16">
        <v>3</v>
      </c>
      <c r="AF49" s="16">
        <f t="shared" si="50"/>
        <v>3.1382981141017638</v>
      </c>
      <c r="AG49" s="16">
        <v>1</v>
      </c>
      <c r="AH49" s="16">
        <f t="shared" si="51"/>
        <v>14.224395052870539</v>
      </c>
      <c r="AI49" s="16">
        <v>10</v>
      </c>
      <c r="AJ49" s="16">
        <f t="shared" si="52"/>
        <v>27.336958828411049</v>
      </c>
      <c r="AK49" s="16">
        <v>6</v>
      </c>
      <c r="AL49" s="16">
        <f t="shared" si="53"/>
        <v>1.5091527059485996</v>
      </c>
      <c r="AM49" s="16">
        <v>7</v>
      </c>
      <c r="AN49" s="16">
        <f t="shared" si="54"/>
        <v>4.9661042365642114</v>
      </c>
      <c r="AO49" s="16">
        <v>8</v>
      </c>
      <c r="AP49" s="16">
        <f t="shared" si="55"/>
        <v>10.423055767179823</v>
      </c>
      <c r="AQ49" s="16">
        <v>6</v>
      </c>
      <c r="AR49" s="16">
        <f t="shared" si="56"/>
        <v>1.5091527059485996</v>
      </c>
      <c r="AS49" s="16">
        <v>10</v>
      </c>
      <c r="AT49" s="16">
        <f t="shared" si="57"/>
        <v>27.336958828411049</v>
      </c>
      <c r="AU49" s="16">
        <v>8</v>
      </c>
      <c r="AV49" s="16">
        <f t="shared" si="58"/>
        <v>10.423055767179823</v>
      </c>
      <c r="AW49" s="16">
        <v>8</v>
      </c>
      <c r="AX49" s="16">
        <f t="shared" si="59"/>
        <v>10.423055767179823</v>
      </c>
      <c r="AY49" s="16">
        <v>1</v>
      </c>
      <c r="AZ49" s="16">
        <f t="shared" si="60"/>
        <v>14.224395052870539</v>
      </c>
      <c r="BA49" s="16">
        <v>10</v>
      </c>
      <c r="BB49" s="16">
        <f t="shared" si="61"/>
        <v>27.336958828411049</v>
      </c>
      <c r="BC49" s="16">
        <v>8</v>
      </c>
      <c r="BD49" s="16">
        <f t="shared" si="62"/>
        <v>10.423055767179823</v>
      </c>
      <c r="BE49" s="16">
        <v>2</v>
      </c>
      <c r="BF49" s="16">
        <f t="shared" si="63"/>
        <v>7.6813465834861514</v>
      </c>
      <c r="BG49" s="16">
        <v>6</v>
      </c>
      <c r="BH49" s="16">
        <f t="shared" si="64"/>
        <v>1.5091527059485996</v>
      </c>
      <c r="BI49" s="16">
        <v>1</v>
      </c>
      <c r="BJ49" s="16">
        <f t="shared" si="65"/>
        <v>14.224395052870539</v>
      </c>
      <c r="BK49" s="16">
        <v>7</v>
      </c>
      <c r="BL49" s="16">
        <f t="shared" si="66"/>
        <v>4.9661042365642114</v>
      </c>
      <c r="BM49" s="16">
        <v>2</v>
      </c>
      <c r="BN49" s="16">
        <f t="shared" si="67"/>
        <v>7.6813465834861514</v>
      </c>
      <c r="BO49" s="40">
        <f t="shared" si="68"/>
        <v>5.709677419354839</v>
      </c>
      <c r="BP49" s="16">
        <v>3</v>
      </c>
      <c r="BQ49" s="16">
        <v>9</v>
      </c>
      <c r="BR49" s="16">
        <v>1.625625000000001</v>
      </c>
      <c r="BS49" s="16">
        <v>6.1349785679017845</v>
      </c>
    </row>
    <row r="50" spans="1:71">
      <c r="A50" s="16">
        <f>(FUCKPRECISIONLISTAS!BJ71+FUCKPRECISIONLISTAS!BL71+FUCKPRECISIONLISTAS!BN71+FUCKPRECISIONLISTAS!BP71)/4</f>
        <v>5.3515625</v>
      </c>
      <c r="B50" s="40">
        <v>0</v>
      </c>
      <c r="C50" s="16">
        <f t="shared" si="35"/>
        <v>28.63922119140625</v>
      </c>
      <c r="D50" s="16">
        <f t="shared" si="36"/>
        <v>5.3515625</v>
      </c>
      <c r="E50" s="16">
        <v>2</v>
      </c>
      <c r="F50" s="16">
        <f t="shared" si="37"/>
        <v>11.23297119140625</v>
      </c>
      <c r="G50" s="16">
        <v>9</v>
      </c>
      <c r="H50" s="16">
        <f t="shared" si="38"/>
        <v>13.31109619140625</v>
      </c>
      <c r="I50" s="40">
        <v>2</v>
      </c>
      <c r="J50" s="16">
        <f t="shared" si="39"/>
        <v>11.23297119140625</v>
      </c>
      <c r="K50" s="16">
        <v>5</v>
      </c>
      <c r="L50" s="16">
        <f t="shared" si="40"/>
        <v>0.12359619140625</v>
      </c>
      <c r="M50" s="16">
        <v>8</v>
      </c>
      <c r="N50" s="16">
        <f t="shared" si="41"/>
        <v>7.01422119140625</v>
      </c>
      <c r="O50" s="16">
        <v>8</v>
      </c>
      <c r="P50" s="16">
        <f t="shared" si="42"/>
        <v>7.01422119140625</v>
      </c>
      <c r="Q50" s="16">
        <v>10</v>
      </c>
      <c r="R50" s="16">
        <f t="shared" si="43"/>
        <v>21.60797119140625</v>
      </c>
      <c r="S50" s="16">
        <v>1</v>
      </c>
      <c r="T50" s="16">
        <f t="shared" si="44"/>
        <v>18.93609619140625</v>
      </c>
      <c r="U50" s="16">
        <v>0</v>
      </c>
      <c r="V50" s="16">
        <f t="shared" si="45"/>
        <v>28.63922119140625</v>
      </c>
      <c r="W50" s="16">
        <v>10</v>
      </c>
      <c r="X50" s="16">
        <f t="shared" si="46"/>
        <v>21.60797119140625</v>
      </c>
      <c r="Y50" s="16">
        <v>0</v>
      </c>
      <c r="Z50" s="16">
        <f t="shared" si="47"/>
        <v>28.63922119140625</v>
      </c>
      <c r="AA50" s="16">
        <v>8</v>
      </c>
      <c r="AB50" s="16">
        <f t="shared" si="48"/>
        <v>7.01422119140625</v>
      </c>
      <c r="AC50" s="16">
        <v>10</v>
      </c>
      <c r="AD50" s="16">
        <f t="shared" si="49"/>
        <v>21.60797119140625</v>
      </c>
      <c r="AE50" s="16">
        <v>8</v>
      </c>
      <c r="AF50" s="16">
        <f t="shared" si="50"/>
        <v>7.01422119140625</v>
      </c>
      <c r="AG50" s="16">
        <v>6</v>
      </c>
      <c r="AH50" s="16">
        <f t="shared" si="51"/>
        <v>0.42047119140625</v>
      </c>
      <c r="AI50" s="16">
        <v>5</v>
      </c>
      <c r="AJ50" s="16">
        <f t="shared" si="52"/>
        <v>0.12359619140625</v>
      </c>
      <c r="AK50" s="16">
        <v>7</v>
      </c>
      <c r="AL50" s="16">
        <f t="shared" si="53"/>
        <v>2.71734619140625</v>
      </c>
      <c r="AM50" s="16">
        <v>4</v>
      </c>
      <c r="AN50" s="16">
        <f t="shared" si="54"/>
        <v>1.82672119140625</v>
      </c>
      <c r="AO50" s="16">
        <v>6</v>
      </c>
      <c r="AP50" s="16">
        <f t="shared" si="55"/>
        <v>0.42047119140625</v>
      </c>
      <c r="AQ50" s="16">
        <v>5</v>
      </c>
      <c r="AR50" s="16">
        <f t="shared" si="56"/>
        <v>0.12359619140625</v>
      </c>
      <c r="AS50" s="16">
        <v>3</v>
      </c>
      <c r="AT50" s="16">
        <f t="shared" si="57"/>
        <v>5.52984619140625</v>
      </c>
      <c r="AU50" s="16">
        <v>5</v>
      </c>
      <c r="AV50" s="16">
        <f t="shared" si="58"/>
        <v>0.12359619140625</v>
      </c>
      <c r="AW50" s="16">
        <v>3</v>
      </c>
      <c r="AX50" s="16">
        <f t="shared" si="59"/>
        <v>5.52984619140625</v>
      </c>
      <c r="AY50" s="16">
        <v>8</v>
      </c>
      <c r="AZ50" s="16">
        <f t="shared" si="60"/>
        <v>7.01422119140625</v>
      </c>
      <c r="BA50" s="16">
        <v>0</v>
      </c>
      <c r="BB50" s="16">
        <f t="shared" si="61"/>
        <v>28.63922119140625</v>
      </c>
      <c r="BC50" s="16">
        <v>7</v>
      </c>
      <c r="BD50" s="16">
        <f t="shared" si="62"/>
        <v>2.71734619140625</v>
      </c>
      <c r="BE50" s="16">
        <v>10</v>
      </c>
      <c r="BF50" s="16">
        <f t="shared" si="63"/>
        <v>21.60797119140625</v>
      </c>
      <c r="BG50" s="16">
        <v>10</v>
      </c>
      <c r="BH50" s="16">
        <f t="shared" si="64"/>
        <v>21.60797119140625</v>
      </c>
      <c r="BI50" s="16">
        <v>9</v>
      </c>
      <c r="BJ50" s="16">
        <f t="shared" si="65"/>
        <v>13.31109619140625</v>
      </c>
      <c r="BK50" s="16">
        <v>7</v>
      </c>
      <c r="BL50" s="16">
        <f t="shared" si="66"/>
        <v>2.71734619140625</v>
      </c>
      <c r="BM50" s="16">
        <v>3</v>
      </c>
      <c r="BN50" s="16">
        <f t="shared" si="67"/>
        <v>5.52984619140625</v>
      </c>
      <c r="BO50" s="40">
        <f t="shared" si="68"/>
        <v>5.774193548387097</v>
      </c>
      <c r="BP50" s="16">
        <v>2.75</v>
      </c>
      <c r="BQ50" s="16">
        <v>7.5625</v>
      </c>
      <c r="BR50" s="16">
        <v>39.0625</v>
      </c>
      <c r="BS50" s="16">
        <v>6.2132893598639383</v>
      </c>
    </row>
    <row r="51" spans="1:71">
      <c r="A51" s="16">
        <f>(FUCKPRECISIONLISTAS!BJ26+FUCKPRECISIONLISTAS!BL26+FUCKPRECISIONLISTAS!BN26+FUCKPRECISIONLISTAS!BP26)/4</f>
        <v>4.9988775992426655</v>
      </c>
      <c r="B51" s="40">
        <v>10</v>
      </c>
      <c r="C51" s="16">
        <f t="shared" si="35"/>
        <v>25.011225267356807</v>
      </c>
      <c r="D51" s="16">
        <f t="shared" si="36"/>
        <v>5.0011224007573345</v>
      </c>
      <c r="E51" s="16">
        <v>5</v>
      </c>
      <c r="F51" s="16">
        <f t="shared" si="37"/>
        <v>1.2597834600650508E-6</v>
      </c>
      <c r="G51" s="16">
        <v>6</v>
      </c>
      <c r="H51" s="16">
        <f t="shared" si="38"/>
        <v>1.002246061298129</v>
      </c>
      <c r="I51" s="40">
        <v>7</v>
      </c>
      <c r="J51" s="16">
        <f t="shared" si="39"/>
        <v>4.0044908628127978</v>
      </c>
      <c r="K51" s="16">
        <v>5</v>
      </c>
      <c r="L51" s="16">
        <f t="shared" si="40"/>
        <v>1.2597834600650508E-6</v>
      </c>
      <c r="M51" s="16">
        <v>10</v>
      </c>
      <c r="N51" s="16">
        <f t="shared" si="41"/>
        <v>25.011225267356807</v>
      </c>
      <c r="O51" s="16">
        <v>0</v>
      </c>
      <c r="P51" s="16">
        <f t="shared" si="42"/>
        <v>24.988777252210117</v>
      </c>
      <c r="Q51" s="16">
        <v>5</v>
      </c>
      <c r="R51" s="16">
        <f t="shared" si="43"/>
        <v>1.2597834600650508E-6</v>
      </c>
      <c r="S51" s="16">
        <v>2</v>
      </c>
      <c r="T51" s="16">
        <f t="shared" si="44"/>
        <v>8.9932668552394528</v>
      </c>
      <c r="U51" s="16">
        <v>0</v>
      </c>
      <c r="V51" s="16">
        <f t="shared" si="45"/>
        <v>24.988777252210117</v>
      </c>
      <c r="W51" s="16">
        <v>7</v>
      </c>
      <c r="X51" s="16">
        <f t="shared" si="46"/>
        <v>4.0044908628127978</v>
      </c>
      <c r="Y51" s="16">
        <v>1</v>
      </c>
      <c r="Z51" s="16">
        <f t="shared" si="47"/>
        <v>15.991022053724784</v>
      </c>
      <c r="AA51" s="16">
        <v>9</v>
      </c>
      <c r="AB51" s="16">
        <f t="shared" si="48"/>
        <v>16.008980465842136</v>
      </c>
      <c r="AC51" s="16">
        <v>5</v>
      </c>
      <c r="AD51" s="16">
        <f t="shared" si="49"/>
        <v>1.2597834600650508E-6</v>
      </c>
      <c r="AE51" s="16">
        <v>10</v>
      </c>
      <c r="AF51" s="16">
        <f t="shared" si="50"/>
        <v>25.011225267356807</v>
      </c>
      <c r="AG51" s="16">
        <v>3</v>
      </c>
      <c r="AH51" s="16">
        <f t="shared" si="51"/>
        <v>3.9955116567541222</v>
      </c>
      <c r="AI51" s="16">
        <v>3</v>
      </c>
      <c r="AJ51" s="16">
        <f t="shared" si="52"/>
        <v>3.9955116567541222</v>
      </c>
      <c r="AK51" s="16">
        <v>4</v>
      </c>
      <c r="AL51" s="16">
        <f t="shared" si="53"/>
        <v>0.99775645826879111</v>
      </c>
      <c r="AM51" s="16">
        <v>3</v>
      </c>
      <c r="AN51" s="16">
        <f t="shared" si="54"/>
        <v>3.9955116567541222</v>
      </c>
      <c r="AO51" s="16">
        <v>1</v>
      </c>
      <c r="AP51" s="16">
        <f t="shared" si="55"/>
        <v>15.991022053724784</v>
      </c>
      <c r="AQ51" s="16">
        <v>8</v>
      </c>
      <c r="AR51" s="16">
        <f t="shared" si="56"/>
        <v>9.0067356643274668</v>
      </c>
      <c r="AS51" s="16">
        <v>7</v>
      </c>
      <c r="AT51" s="16">
        <f t="shared" si="57"/>
        <v>4.0044908628127978</v>
      </c>
      <c r="AU51" s="16">
        <v>3</v>
      </c>
      <c r="AV51" s="16">
        <f t="shared" si="58"/>
        <v>3.9955116567541222</v>
      </c>
      <c r="AW51" s="16">
        <v>0</v>
      </c>
      <c r="AX51" s="16">
        <f t="shared" si="59"/>
        <v>24.988777252210117</v>
      </c>
      <c r="AY51" s="16">
        <v>7</v>
      </c>
      <c r="AZ51" s="16">
        <f t="shared" si="60"/>
        <v>4.0044908628127978</v>
      </c>
      <c r="BA51" s="16">
        <v>7</v>
      </c>
      <c r="BB51" s="16">
        <f t="shared" si="61"/>
        <v>4.0044908628127978</v>
      </c>
      <c r="BC51" s="16">
        <v>4</v>
      </c>
      <c r="BD51" s="16">
        <f t="shared" si="62"/>
        <v>0.99775645826879111</v>
      </c>
      <c r="BE51" s="16">
        <v>6</v>
      </c>
      <c r="BF51" s="16">
        <f t="shared" si="63"/>
        <v>1.002246061298129</v>
      </c>
      <c r="BG51" s="16">
        <v>4</v>
      </c>
      <c r="BH51" s="16">
        <f t="shared" si="64"/>
        <v>0.99775645826879111</v>
      </c>
      <c r="BI51" s="16">
        <v>6</v>
      </c>
      <c r="BJ51" s="16">
        <f t="shared" si="65"/>
        <v>1.002246061298129</v>
      </c>
      <c r="BK51" s="16">
        <v>8</v>
      </c>
      <c r="BL51" s="16">
        <f t="shared" si="66"/>
        <v>9.0067356643274668</v>
      </c>
      <c r="BM51" s="16">
        <v>8</v>
      </c>
      <c r="BN51" s="16">
        <f t="shared" si="67"/>
        <v>9.0067356643274668</v>
      </c>
      <c r="BO51" s="40">
        <f t="shared" si="68"/>
        <v>4.967741935483871</v>
      </c>
      <c r="BP51" s="16">
        <v>3</v>
      </c>
      <c r="BQ51" s="16">
        <v>1.1995464852649433</v>
      </c>
      <c r="BR51" s="16">
        <v>15.054399999999999</v>
      </c>
      <c r="BS51" s="16">
        <v>6.4682183801763404</v>
      </c>
    </row>
    <row r="52" spans="1:71">
      <c r="A52" s="16">
        <f>(FUCKPRECISIONLISTAS!BJ18+FUCKPRECISIONLISTAS!BL18+FUCKPRECISIONLISTAS!BN18+FUCKPRECISIONLISTAS!BP18)/4</f>
        <v>4.984375</v>
      </c>
      <c r="B52" s="40">
        <v>4.4444444444400002</v>
      </c>
      <c r="C52" s="16">
        <f t="shared" si="35"/>
        <v>0.29152500482733001</v>
      </c>
      <c r="D52" s="16">
        <f t="shared" si="36"/>
        <v>0.5399305555599998</v>
      </c>
      <c r="E52" s="16">
        <v>3</v>
      </c>
      <c r="F52" s="16">
        <f t="shared" si="37"/>
        <v>3.937744140625</v>
      </c>
      <c r="G52" s="16">
        <v>0</v>
      </c>
      <c r="H52" s="16">
        <f t="shared" si="38"/>
        <v>24.843994140625</v>
      </c>
      <c r="I52" s="40">
        <v>2</v>
      </c>
      <c r="J52" s="16">
        <f t="shared" si="39"/>
        <v>8.906494140625</v>
      </c>
      <c r="K52" s="16">
        <v>6</v>
      </c>
      <c r="L52" s="16">
        <f t="shared" si="40"/>
        <v>1.031494140625</v>
      </c>
      <c r="M52" s="16">
        <v>1</v>
      </c>
      <c r="N52" s="16">
        <f t="shared" si="41"/>
        <v>15.875244140625</v>
      </c>
      <c r="O52" s="16">
        <v>7</v>
      </c>
      <c r="P52" s="16">
        <f t="shared" si="42"/>
        <v>4.062744140625</v>
      </c>
      <c r="Q52" s="16">
        <v>1</v>
      </c>
      <c r="R52" s="16">
        <f t="shared" si="43"/>
        <v>15.875244140625</v>
      </c>
      <c r="S52" s="16">
        <v>6</v>
      </c>
      <c r="T52" s="16">
        <f t="shared" si="44"/>
        <v>1.031494140625</v>
      </c>
      <c r="U52" s="16">
        <v>7</v>
      </c>
      <c r="V52" s="16">
        <f t="shared" si="45"/>
        <v>4.062744140625</v>
      </c>
      <c r="W52" s="16">
        <v>8</v>
      </c>
      <c r="X52" s="16">
        <f t="shared" si="46"/>
        <v>9.093994140625</v>
      </c>
      <c r="Y52" s="16">
        <v>9</v>
      </c>
      <c r="Z52" s="16">
        <f t="shared" si="47"/>
        <v>16.125244140625</v>
      </c>
      <c r="AA52" s="16">
        <v>3</v>
      </c>
      <c r="AB52" s="16">
        <f t="shared" si="48"/>
        <v>3.937744140625</v>
      </c>
      <c r="AC52" s="16">
        <v>10</v>
      </c>
      <c r="AD52" s="16">
        <f t="shared" si="49"/>
        <v>25.156494140625</v>
      </c>
      <c r="AE52" s="16">
        <v>2</v>
      </c>
      <c r="AF52" s="16">
        <f t="shared" si="50"/>
        <v>8.906494140625</v>
      </c>
      <c r="AG52" s="16">
        <v>6</v>
      </c>
      <c r="AH52" s="16">
        <f t="shared" si="51"/>
        <v>1.031494140625</v>
      </c>
      <c r="AI52" s="16">
        <v>2</v>
      </c>
      <c r="AJ52" s="16">
        <f t="shared" si="52"/>
        <v>8.906494140625</v>
      </c>
      <c r="AK52" s="16">
        <v>3</v>
      </c>
      <c r="AL52" s="16">
        <f t="shared" si="53"/>
        <v>3.937744140625</v>
      </c>
      <c r="AM52" s="16">
        <v>0</v>
      </c>
      <c r="AN52" s="16">
        <f t="shared" si="54"/>
        <v>24.843994140625</v>
      </c>
      <c r="AO52" s="16">
        <v>9</v>
      </c>
      <c r="AP52" s="16">
        <f t="shared" si="55"/>
        <v>16.125244140625</v>
      </c>
      <c r="AQ52" s="16">
        <v>2</v>
      </c>
      <c r="AR52" s="16">
        <f t="shared" si="56"/>
        <v>8.906494140625</v>
      </c>
      <c r="AS52" s="16">
        <v>1</v>
      </c>
      <c r="AT52" s="16">
        <f t="shared" si="57"/>
        <v>15.875244140625</v>
      </c>
      <c r="AU52" s="16">
        <v>7</v>
      </c>
      <c r="AV52" s="16">
        <f t="shared" si="58"/>
        <v>4.062744140625</v>
      </c>
      <c r="AW52" s="16">
        <v>10</v>
      </c>
      <c r="AX52" s="16">
        <f t="shared" si="59"/>
        <v>25.156494140625</v>
      </c>
      <c r="AY52" s="16">
        <v>4</v>
      </c>
      <c r="AZ52" s="16">
        <f t="shared" si="60"/>
        <v>0.968994140625</v>
      </c>
      <c r="BA52" s="16">
        <v>8</v>
      </c>
      <c r="BB52" s="16">
        <f t="shared" si="61"/>
        <v>9.093994140625</v>
      </c>
      <c r="BC52" s="16">
        <v>3</v>
      </c>
      <c r="BD52" s="16">
        <f t="shared" si="62"/>
        <v>3.937744140625</v>
      </c>
      <c r="BE52" s="16">
        <v>6</v>
      </c>
      <c r="BF52" s="16">
        <f t="shared" si="63"/>
        <v>1.031494140625</v>
      </c>
      <c r="BG52" s="16">
        <v>8</v>
      </c>
      <c r="BH52" s="16">
        <f t="shared" si="64"/>
        <v>9.093994140625</v>
      </c>
      <c r="BI52" s="16">
        <v>4</v>
      </c>
      <c r="BJ52" s="16">
        <f t="shared" si="65"/>
        <v>0.968994140625</v>
      </c>
      <c r="BK52" s="16">
        <v>8</v>
      </c>
      <c r="BL52" s="16">
        <f t="shared" si="66"/>
        <v>9.093994140625</v>
      </c>
      <c r="BM52" s="16">
        <v>5</v>
      </c>
      <c r="BN52" s="16">
        <f t="shared" si="67"/>
        <v>2.44140625E-4</v>
      </c>
      <c r="BO52" s="40">
        <f t="shared" si="68"/>
        <v>4.870967741935484</v>
      </c>
      <c r="BP52" s="16">
        <v>4</v>
      </c>
      <c r="BQ52" s="16">
        <v>7.1111111111288903</v>
      </c>
      <c r="BR52" s="16">
        <v>8.2943999999999996</v>
      </c>
      <c r="BS52" s="16">
        <v>7.0428994083044376</v>
      </c>
    </row>
    <row r="53" spans="1:71">
      <c r="A53" s="16">
        <f>(FUCKPRECISIONLISTAS!BJ13+FUCKPRECISIONLISTAS!BL13+FUCKPRECISIONLISTAS!BN13+FUCKPRECISIONLISTAS!BP13)/4</f>
        <v>4.9850127551015309</v>
      </c>
      <c r="B53" s="40">
        <v>0</v>
      </c>
      <c r="C53" s="16">
        <f t="shared" si="35"/>
        <v>24.850352168524957</v>
      </c>
      <c r="D53" s="16">
        <f t="shared" si="36"/>
        <v>4.9850127551015309</v>
      </c>
      <c r="E53" s="16">
        <v>0</v>
      </c>
      <c r="F53" s="16">
        <f t="shared" si="37"/>
        <v>24.850352168524957</v>
      </c>
      <c r="G53" s="16">
        <v>6</v>
      </c>
      <c r="H53" s="16">
        <f t="shared" si="38"/>
        <v>1.030199107306585</v>
      </c>
      <c r="I53" s="40">
        <v>4</v>
      </c>
      <c r="J53" s="16">
        <f t="shared" si="39"/>
        <v>0.97025012771270835</v>
      </c>
      <c r="K53" s="16">
        <v>7</v>
      </c>
      <c r="L53" s="16">
        <f t="shared" si="40"/>
        <v>4.0601735971035229</v>
      </c>
      <c r="M53" s="16">
        <v>5</v>
      </c>
      <c r="N53" s="16">
        <f t="shared" si="41"/>
        <v>2.2461750964668936E-4</v>
      </c>
      <c r="O53" s="16">
        <v>8</v>
      </c>
      <c r="P53" s="16">
        <f t="shared" si="42"/>
        <v>9.0901480869004612</v>
      </c>
      <c r="Q53" s="16">
        <v>6</v>
      </c>
      <c r="R53" s="16">
        <f t="shared" si="43"/>
        <v>1.030199107306585</v>
      </c>
      <c r="S53" s="16">
        <v>9</v>
      </c>
      <c r="T53" s="16">
        <f t="shared" si="44"/>
        <v>16.120122576697401</v>
      </c>
      <c r="U53" s="16">
        <v>9</v>
      </c>
      <c r="V53" s="16">
        <f t="shared" si="45"/>
        <v>16.120122576697401</v>
      </c>
      <c r="W53" s="16">
        <v>8</v>
      </c>
      <c r="X53" s="16">
        <f t="shared" si="46"/>
        <v>9.0901480869004612</v>
      </c>
      <c r="Y53" s="16">
        <v>6</v>
      </c>
      <c r="Z53" s="16">
        <f t="shared" si="47"/>
        <v>1.030199107306585</v>
      </c>
      <c r="AA53" s="16">
        <v>7</v>
      </c>
      <c r="AB53" s="16">
        <f t="shared" si="48"/>
        <v>4.0601735971035229</v>
      </c>
      <c r="AC53" s="16">
        <v>5</v>
      </c>
      <c r="AD53" s="16">
        <f t="shared" si="49"/>
        <v>2.2461750964668936E-4</v>
      </c>
      <c r="AE53" s="16">
        <v>8</v>
      </c>
      <c r="AF53" s="16">
        <f t="shared" si="50"/>
        <v>9.0901480869004612</v>
      </c>
      <c r="AG53" s="16">
        <v>9</v>
      </c>
      <c r="AH53" s="16">
        <f t="shared" si="51"/>
        <v>16.120122576697401</v>
      </c>
      <c r="AI53" s="16">
        <v>4</v>
      </c>
      <c r="AJ53" s="16">
        <f t="shared" si="52"/>
        <v>0.97025012771270835</v>
      </c>
      <c r="AK53" s="16">
        <v>7</v>
      </c>
      <c r="AL53" s="16">
        <f t="shared" si="53"/>
        <v>4.0601735971035229</v>
      </c>
      <c r="AM53" s="16">
        <v>7</v>
      </c>
      <c r="AN53" s="16">
        <f t="shared" si="54"/>
        <v>4.0601735971035229</v>
      </c>
      <c r="AO53" s="16">
        <v>5</v>
      </c>
      <c r="AP53" s="16">
        <f t="shared" si="55"/>
        <v>2.2461750964668936E-4</v>
      </c>
      <c r="AQ53" s="16">
        <v>3</v>
      </c>
      <c r="AR53" s="16">
        <f t="shared" si="56"/>
        <v>3.9402756379157702</v>
      </c>
      <c r="AS53" s="16">
        <v>5</v>
      </c>
      <c r="AT53" s="16">
        <f t="shared" si="57"/>
        <v>2.2461750964668936E-4</v>
      </c>
      <c r="AU53" s="16">
        <v>4</v>
      </c>
      <c r="AV53" s="16">
        <f t="shared" si="58"/>
        <v>0.97025012771270835</v>
      </c>
      <c r="AW53" s="16">
        <v>7</v>
      </c>
      <c r="AX53" s="16">
        <f t="shared" si="59"/>
        <v>4.0601735971035229</v>
      </c>
      <c r="AY53" s="16">
        <v>4</v>
      </c>
      <c r="AZ53" s="16">
        <f t="shared" si="60"/>
        <v>0.97025012771270835</v>
      </c>
      <c r="BA53" s="16">
        <v>2</v>
      </c>
      <c r="BB53" s="16">
        <f t="shared" si="61"/>
        <v>8.9103011481188314</v>
      </c>
      <c r="BC53" s="16">
        <v>0</v>
      </c>
      <c r="BD53" s="16">
        <f t="shared" si="62"/>
        <v>24.850352168524957</v>
      </c>
      <c r="BE53" s="16">
        <v>6</v>
      </c>
      <c r="BF53" s="16">
        <f t="shared" si="63"/>
        <v>1.030199107306585</v>
      </c>
      <c r="BG53" s="16">
        <v>5</v>
      </c>
      <c r="BH53" s="16">
        <f t="shared" si="64"/>
        <v>2.2461750964668936E-4</v>
      </c>
      <c r="BI53" s="16">
        <v>9</v>
      </c>
      <c r="BJ53" s="16">
        <f t="shared" si="65"/>
        <v>16.120122576697401</v>
      </c>
      <c r="BK53" s="16">
        <v>5</v>
      </c>
      <c r="BL53" s="16">
        <f t="shared" si="66"/>
        <v>2.2461750964668936E-4</v>
      </c>
      <c r="BM53" s="16">
        <v>6</v>
      </c>
      <c r="BN53" s="16">
        <f t="shared" si="67"/>
        <v>1.030199107306585</v>
      </c>
      <c r="BO53" s="40">
        <f t="shared" si="68"/>
        <v>5.67741935483871</v>
      </c>
      <c r="BP53" s="16">
        <v>3.5</v>
      </c>
      <c r="BQ53" s="16">
        <v>1.8595041321322326E-2</v>
      </c>
      <c r="BR53" s="16">
        <v>30.25</v>
      </c>
      <c r="BS53" s="16">
        <v>7.4104938271592857</v>
      </c>
    </row>
    <row r="54" spans="1:71">
      <c r="A54" s="16">
        <f>(FUCKPRECISIONLISTAS!BJ9+FUCKPRECISIONLISTAS!BL9+FUCKPRECISIONLISTAS!BN9+FUCKPRECISIONLISTAS!BP9)/4</f>
        <v>4.984375</v>
      </c>
      <c r="B54" s="40">
        <v>0</v>
      </c>
      <c r="C54" s="16">
        <f t="shared" si="35"/>
        <v>24.843994140625</v>
      </c>
      <c r="D54" s="16">
        <f t="shared" si="36"/>
        <v>4.984375</v>
      </c>
      <c r="E54" s="16">
        <v>4</v>
      </c>
      <c r="F54" s="16">
        <f t="shared" si="37"/>
        <v>0.968994140625</v>
      </c>
      <c r="G54" s="16">
        <v>4</v>
      </c>
      <c r="H54" s="16">
        <f t="shared" si="38"/>
        <v>0.968994140625</v>
      </c>
      <c r="I54" s="40">
        <v>3</v>
      </c>
      <c r="J54" s="16">
        <f t="shared" si="39"/>
        <v>3.937744140625</v>
      </c>
      <c r="K54" s="16">
        <v>0</v>
      </c>
      <c r="L54" s="16">
        <f t="shared" si="40"/>
        <v>24.843994140625</v>
      </c>
      <c r="M54" s="16">
        <v>9</v>
      </c>
      <c r="N54" s="16">
        <f t="shared" si="41"/>
        <v>16.125244140625</v>
      </c>
      <c r="O54" s="16">
        <v>4</v>
      </c>
      <c r="P54" s="16">
        <f t="shared" si="42"/>
        <v>0.968994140625</v>
      </c>
      <c r="Q54" s="16">
        <v>0</v>
      </c>
      <c r="R54" s="16">
        <f t="shared" si="43"/>
        <v>24.843994140625</v>
      </c>
      <c r="S54" s="16">
        <v>5</v>
      </c>
      <c r="T54" s="16">
        <f t="shared" si="44"/>
        <v>2.44140625E-4</v>
      </c>
      <c r="U54" s="16">
        <v>6</v>
      </c>
      <c r="V54" s="16">
        <f t="shared" si="45"/>
        <v>1.031494140625</v>
      </c>
      <c r="W54" s="16">
        <v>9</v>
      </c>
      <c r="X54" s="16">
        <f t="shared" si="46"/>
        <v>16.125244140625</v>
      </c>
      <c r="Y54" s="16">
        <v>7</v>
      </c>
      <c r="Z54" s="16">
        <f t="shared" si="47"/>
        <v>4.062744140625</v>
      </c>
      <c r="AA54" s="16">
        <v>8</v>
      </c>
      <c r="AB54" s="16">
        <f t="shared" si="48"/>
        <v>9.093994140625</v>
      </c>
      <c r="AC54" s="16">
        <v>6</v>
      </c>
      <c r="AD54" s="16">
        <f t="shared" si="49"/>
        <v>1.031494140625</v>
      </c>
      <c r="AE54" s="16">
        <v>2</v>
      </c>
      <c r="AF54" s="16">
        <f t="shared" si="50"/>
        <v>8.906494140625</v>
      </c>
      <c r="AG54" s="16">
        <v>10</v>
      </c>
      <c r="AH54" s="16">
        <f t="shared" si="51"/>
        <v>25.156494140625</v>
      </c>
      <c r="AI54" s="16">
        <v>1</v>
      </c>
      <c r="AJ54" s="16">
        <f t="shared" si="52"/>
        <v>15.875244140625</v>
      </c>
      <c r="AK54" s="16">
        <v>4</v>
      </c>
      <c r="AL54" s="16">
        <f t="shared" si="53"/>
        <v>0.968994140625</v>
      </c>
      <c r="AM54" s="16">
        <v>4</v>
      </c>
      <c r="AN54" s="16">
        <f t="shared" si="54"/>
        <v>0.968994140625</v>
      </c>
      <c r="AO54" s="16">
        <v>0</v>
      </c>
      <c r="AP54" s="16">
        <f t="shared" si="55"/>
        <v>24.843994140625</v>
      </c>
      <c r="AQ54" s="16">
        <v>1</v>
      </c>
      <c r="AR54" s="16">
        <f t="shared" si="56"/>
        <v>15.875244140625</v>
      </c>
      <c r="AS54" s="16">
        <v>5</v>
      </c>
      <c r="AT54" s="16">
        <f t="shared" si="57"/>
        <v>2.44140625E-4</v>
      </c>
      <c r="AU54" s="16">
        <v>1</v>
      </c>
      <c r="AV54" s="16">
        <f t="shared" si="58"/>
        <v>15.875244140625</v>
      </c>
      <c r="AW54" s="16">
        <v>9</v>
      </c>
      <c r="AX54" s="16">
        <f t="shared" si="59"/>
        <v>16.125244140625</v>
      </c>
      <c r="AY54" s="16">
        <v>7</v>
      </c>
      <c r="AZ54" s="16">
        <f t="shared" si="60"/>
        <v>4.062744140625</v>
      </c>
      <c r="BA54" s="16">
        <v>4</v>
      </c>
      <c r="BB54" s="16">
        <f t="shared" si="61"/>
        <v>0.968994140625</v>
      </c>
      <c r="BC54" s="16">
        <v>4</v>
      </c>
      <c r="BD54" s="16">
        <f t="shared" si="62"/>
        <v>0.968994140625</v>
      </c>
      <c r="BE54" s="16">
        <v>10</v>
      </c>
      <c r="BF54" s="16">
        <f t="shared" si="63"/>
        <v>25.156494140625</v>
      </c>
      <c r="BG54" s="16">
        <v>1</v>
      </c>
      <c r="BH54" s="16">
        <f t="shared" si="64"/>
        <v>15.875244140625</v>
      </c>
      <c r="BI54" s="16">
        <v>0</v>
      </c>
      <c r="BJ54" s="16">
        <f t="shared" si="65"/>
        <v>24.843994140625</v>
      </c>
      <c r="BK54" s="16">
        <v>9</v>
      </c>
      <c r="BL54" s="16">
        <f t="shared" si="66"/>
        <v>16.125244140625</v>
      </c>
      <c r="BM54" s="16">
        <v>2</v>
      </c>
      <c r="BN54" s="16">
        <f t="shared" si="67"/>
        <v>8.906494140625</v>
      </c>
      <c r="BO54" s="40">
        <f t="shared" si="68"/>
        <v>4.4838709677419351</v>
      </c>
      <c r="BP54" s="16">
        <v>3.5</v>
      </c>
      <c r="BQ54" s="16">
        <v>12.665224913482247</v>
      </c>
      <c r="BR54" s="16">
        <v>4.9729000000000019</v>
      </c>
      <c r="BS54" s="16">
        <v>8.2086797682014865</v>
      </c>
    </row>
    <row r="55" spans="1:71">
      <c r="A55" s="16">
        <f>(FUCKPRECISIONLISTAS!BJ47+FUCKPRECISIONLISTAS!BL47+FUCKPRECISIONLISTAS!BN47+FUCKPRECISIONLISTAS!BP47)/4</f>
        <v>5.3515625</v>
      </c>
      <c r="B55" s="40">
        <v>2.5</v>
      </c>
      <c r="C55" s="16">
        <f t="shared" si="35"/>
        <v>8.13140869140625</v>
      </c>
      <c r="D55" s="16">
        <f t="shared" si="36"/>
        <v>2.8515625</v>
      </c>
      <c r="E55" s="16">
        <v>4</v>
      </c>
      <c r="F55" s="16">
        <f t="shared" si="37"/>
        <v>1.82672119140625</v>
      </c>
      <c r="G55" s="16">
        <v>2</v>
      </c>
      <c r="H55" s="16">
        <f t="shared" si="38"/>
        <v>11.23297119140625</v>
      </c>
      <c r="I55" s="40">
        <v>3</v>
      </c>
      <c r="J55" s="16">
        <f t="shared" si="39"/>
        <v>5.52984619140625</v>
      </c>
      <c r="K55" s="16">
        <v>0</v>
      </c>
      <c r="L55" s="16">
        <f t="shared" si="40"/>
        <v>28.63922119140625</v>
      </c>
      <c r="M55" s="16">
        <v>7</v>
      </c>
      <c r="N55" s="16">
        <f t="shared" si="41"/>
        <v>2.71734619140625</v>
      </c>
      <c r="O55" s="16">
        <v>6</v>
      </c>
      <c r="P55" s="16">
        <f t="shared" si="42"/>
        <v>0.42047119140625</v>
      </c>
      <c r="Q55" s="16">
        <v>7</v>
      </c>
      <c r="R55" s="16">
        <f t="shared" si="43"/>
        <v>2.71734619140625</v>
      </c>
      <c r="S55" s="16">
        <v>8</v>
      </c>
      <c r="T55" s="16">
        <f t="shared" si="44"/>
        <v>7.01422119140625</v>
      </c>
      <c r="U55" s="16">
        <v>4</v>
      </c>
      <c r="V55" s="16">
        <f t="shared" si="45"/>
        <v>1.82672119140625</v>
      </c>
      <c r="W55" s="16">
        <v>7</v>
      </c>
      <c r="X55" s="16">
        <f t="shared" si="46"/>
        <v>2.71734619140625</v>
      </c>
      <c r="Y55" s="16">
        <v>8</v>
      </c>
      <c r="Z55" s="16">
        <f t="shared" si="47"/>
        <v>7.01422119140625</v>
      </c>
      <c r="AA55" s="16">
        <v>6</v>
      </c>
      <c r="AB55" s="16">
        <f t="shared" si="48"/>
        <v>0.42047119140625</v>
      </c>
      <c r="AC55" s="16">
        <v>6</v>
      </c>
      <c r="AD55" s="16">
        <f t="shared" si="49"/>
        <v>0.42047119140625</v>
      </c>
      <c r="AE55" s="16">
        <v>2</v>
      </c>
      <c r="AF55" s="16">
        <f t="shared" si="50"/>
        <v>11.23297119140625</v>
      </c>
      <c r="AG55" s="16">
        <v>6</v>
      </c>
      <c r="AH55" s="16">
        <f t="shared" si="51"/>
        <v>0.42047119140625</v>
      </c>
      <c r="AI55" s="16">
        <v>7</v>
      </c>
      <c r="AJ55" s="16">
        <f t="shared" si="52"/>
        <v>2.71734619140625</v>
      </c>
      <c r="AK55" s="16">
        <v>3</v>
      </c>
      <c r="AL55" s="16">
        <f t="shared" si="53"/>
        <v>5.52984619140625</v>
      </c>
      <c r="AM55" s="16">
        <v>6</v>
      </c>
      <c r="AN55" s="16">
        <f t="shared" si="54"/>
        <v>0.42047119140625</v>
      </c>
      <c r="AO55" s="16">
        <v>6</v>
      </c>
      <c r="AP55" s="16">
        <f t="shared" si="55"/>
        <v>0.42047119140625</v>
      </c>
      <c r="AQ55" s="16">
        <v>7</v>
      </c>
      <c r="AR55" s="16">
        <f t="shared" si="56"/>
        <v>2.71734619140625</v>
      </c>
      <c r="AS55" s="16">
        <v>10</v>
      </c>
      <c r="AT55" s="16">
        <f t="shared" si="57"/>
        <v>21.60797119140625</v>
      </c>
      <c r="AU55" s="16">
        <v>3</v>
      </c>
      <c r="AV55" s="16">
        <f t="shared" si="58"/>
        <v>5.52984619140625</v>
      </c>
      <c r="AW55" s="16">
        <v>8</v>
      </c>
      <c r="AX55" s="16">
        <f t="shared" si="59"/>
        <v>7.01422119140625</v>
      </c>
      <c r="AY55" s="16">
        <v>6</v>
      </c>
      <c r="AZ55" s="16">
        <f t="shared" si="60"/>
        <v>0.42047119140625</v>
      </c>
      <c r="BA55" s="16">
        <v>2</v>
      </c>
      <c r="BB55" s="16">
        <f t="shared" si="61"/>
        <v>11.23297119140625</v>
      </c>
      <c r="BC55" s="16">
        <v>7</v>
      </c>
      <c r="BD55" s="16">
        <f t="shared" si="62"/>
        <v>2.71734619140625</v>
      </c>
      <c r="BE55" s="16">
        <v>2</v>
      </c>
      <c r="BF55" s="16">
        <f t="shared" si="63"/>
        <v>11.23297119140625</v>
      </c>
      <c r="BG55" s="16">
        <v>0</v>
      </c>
      <c r="BH55" s="16">
        <f t="shared" si="64"/>
        <v>28.63922119140625</v>
      </c>
      <c r="BI55" s="16">
        <v>3</v>
      </c>
      <c r="BJ55" s="16">
        <f t="shared" si="65"/>
        <v>5.52984619140625</v>
      </c>
      <c r="BK55" s="16">
        <v>4</v>
      </c>
      <c r="BL55" s="16">
        <f t="shared" si="66"/>
        <v>1.82672119140625</v>
      </c>
      <c r="BM55" s="16">
        <v>3</v>
      </c>
      <c r="BN55" s="16">
        <f t="shared" si="67"/>
        <v>5.52984619140625</v>
      </c>
      <c r="BO55" s="40">
        <f t="shared" si="68"/>
        <v>4.935483870967742</v>
      </c>
      <c r="BP55" s="16">
        <v>3.25</v>
      </c>
      <c r="BQ55" s="16">
        <v>11.673611111133891</v>
      </c>
      <c r="BR55" s="16">
        <v>0.3249000000000003</v>
      </c>
      <c r="BS55" s="16">
        <v>8.5610425240059218</v>
      </c>
    </row>
    <row r="56" spans="1:71">
      <c r="A56" s="16">
        <f>(FUCKPRECISIONLISTAS!BJ45+FUCKPRECISIONLISTAS!BL45+FUCKPRECISIONLISTAS!BN45+FUCKPRECISIONLISTAS!BP45)/4</f>
        <v>5.3194444444459723</v>
      </c>
      <c r="B56" s="40">
        <v>3.63636363636</v>
      </c>
      <c r="C56" s="16">
        <f t="shared" si="35"/>
        <v>2.8327610065473294</v>
      </c>
      <c r="D56" s="16">
        <f t="shared" si="36"/>
        <v>1.6830808080859723</v>
      </c>
      <c r="E56" s="16">
        <v>8</v>
      </c>
      <c r="F56" s="16">
        <f t="shared" si="37"/>
        <v>7.1853780864115624</v>
      </c>
      <c r="G56" s="16">
        <v>6</v>
      </c>
      <c r="H56" s="16">
        <f t="shared" si="38"/>
        <v>0.46315586419545129</v>
      </c>
      <c r="I56" s="40">
        <v>4</v>
      </c>
      <c r="J56" s="16">
        <f t="shared" si="39"/>
        <v>1.7409336419793404</v>
      </c>
      <c r="K56" s="16">
        <v>5</v>
      </c>
      <c r="L56" s="16">
        <f t="shared" si="40"/>
        <v>0.10204475308739588</v>
      </c>
      <c r="M56" s="16">
        <v>1</v>
      </c>
      <c r="N56" s="16">
        <f t="shared" si="41"/>
        <v>18.657600308655173</v>
      </c>
      <c r="O56" s="16">
        <v>0</v>
      </c>
      <c r="P56" s="16">
        <f t="shared" si="42"/>
        <v>28.296489197547118</v>
      </c>
      <c r="Q56" s="16">
        <v>8</v>
      </c>
      <c r="R56" s="16">
        <f t="shared" si="43"/>
        <v>7.1853780864115624</v>
      </c>
      <c r="S56" s="16">
        <v>4</v>
      </c>
      <c r="T56" s="16">
        <f t="shared" si="44"/>
        <v>1.7409336419793404</v>
      </c>
      <c r="U56" s="16">
        <v>0</v>
      </c>
      <c r="V56" s="16">
        <f t="shared" si="45"/>
        <v>28.296489197547118</v>
      </c>
      <c r="W56" s="16">
        <v>4</v>
      </c>
      <c r="X56" s="16">
        <f t="shared" si="46"/>
        <v>1.7409336419793404</v>
      </c>
      <c r="Y56" s="16">
        <v>10</v>
      </c>
      <c r="Z56" s="16">
        <f t="shared" si="47"/>
        <v>21.907600308627671</v>
      </c>
      <c r="AA56" s="16">
        <v>10</v>
      </c>
      <c r="AB56" s="16">
        <f t="shared" si="48"/>
        <v>21.907600308627671</v>
      </c>
      <c r="AC56" s="16">
        <v>3</v>
      </c>
      <c r="AD56" s="16">
        <f t="shared" si="49"/>
        <v>5.3798225308712855</v>
      </c>
      <c r="AE56" s="16">
        <v>2</v>
      </c>
      <c r="AF56" s="16">
        <f t="shared" si="50"/>
        <v>11.01871141976323</v>
      </c>
      <c r="AG56" s="16">
        <v>2</v>
      </c>
      <c r="AH56" s="16">
        <f t="shared" si="51"/>
        <v>11.01871141976323</v>
      </c>
      <c r="AI56" s="16">
        <v>2</v>
      </c>
      <c r="AJ56" s="16">
        <f t="shared" si="52"/>
        <v>11.01871141976323</v>
      </c>
      <c r="AK56" s="16">
        <v>9</v>
      </c>
      <c r="AL56" s="16">
        <f t="shared" si="53"/>
        <v>13.546489197519618</v>
      </c>
      <c r="AM56" s="16">
        <v>5</v>
      </c>
      <c r="AN56" s="16">
        <f t="shared" si="54"/>
        <v>0.10204475308739588</v>
      </c>
      <c r="AO56" s="16">
        <v>3</v>
      </c>
      <c r="AP56" s="16">
        <f t="shared" si="55"/>
        <v>5.3798225308712855</v>
      </c>
      <c r="AQ56" s="16">
        <v>6</v>
      </c>
      <c r="AR56" s="16">
        <f t="shared" si="56"/>
        <v>0.46315586419545129</v>
      </c>
      <c r="AS56" s="16">
        <v>3</v>
      </c>
      <c r="AT56" s="16">
        <f t="shared" si="57"/>
        <v>5.3798225308712855</v>
      </c>
      <c r="AU56" s="16">
        <v>3</v>
      </c>
      <c r="AV56" s="16">
        <f t="shared" si="58"/>
        <v>5.3798225308712855</v>
      </c>
      <c r="AW56" s="16">
        <v>6</v>
      </c>
      <c r="AX56" s="16">
        <f t="shared" si="59"/>
        <v>0.46315586419545129</v>
      </c>
      <c r="AY56" s="16">
        <v>7</v>
      </c>
      <c r="AZ56" s="16">
        <f t="shared" si="60"/>
        <v>2.8242669753035066</v>
      </c>
      <c r="BA56" s="16">
        <v>6</v>
      </c>
      <c r="BB56" s="16">
        <f t="shared" si="61"/>
        <v>0.46315586419545129</v>
      </c>
      <c r="BC56" s="16">
        <v>6</v>
      </c>
      <c r="BD56" s="16">
        <f t="shared" si="62"/>
        <v>0.46315586419545129</v>
      </c>
      <c r="BE56" s="16">
        <v>3</v>
      </c>
      <c r="BF56" s="16">
        <f t="shared" si="63"/>
        <v>5.3798225308712855</v>
      </c>
      <c r="BG56" s="16">
        <v>5</v>
      </c>
      <c r="BH56" s="16">
        <f t="shared" si="64"/>
        <v>0.10204475308739588</v>
      </c>
      <c r="BI56" s="16">
        <v>3</v>
      </c>
      <c r="BJ56" s="16">
        <f t="shared" si="65"/>
        <v>5.3798225308712855</v>
      </c>
      <c r="BK56" s="16">
        <v>8</v>
      </c>
      <c r="BL56" s="16">
        <f t="shared" si="66"/>
        <v>7.1853780864115624</v>
      </c>
      <c r="BM56" s="16">
        <v>10</v>
      </c>
      <c r="BN56" s="16">
        <f t="shared" si="67"/>
        <v>21.907600308627671</v>
      </c>
      <c r="BO56" s="40">
        <f t="shared" si="68"/>
        <v>4.903225806451613</v>
      </c>
      <c r="BP56" s="16">
        <v>3.5</v>
      </c>
      <c r="BQ56" s="16">
        <v>12.25</v>
      </c>
      <c r="BR56" s="16">
        <v>0.13322500000000015</v>
      </c>
      <c r="BS56" s="16">
        <v>9.2815804017686716</v>
      </c>
    </row>
    <row r="57" spans="1:71">
      <c r="A57" s="16">
        <f>(FUCKPRECISIONLISTAS!BJ48+FUCKPRECISIONLISTAS!BL48+FUCKPRECISIONLISTAS!BN48+FUCKPRECISIONLISTAS!BP48)/4</f>
        <v>5.59375</v>
      </c>
      <c r="B57" s="40">
        <v>0</v>
      </c>
      <c r="C57" s="16">
        <f t="shared" si="35"/>
        <v>31.2900390625</v>
      </c>
      <c r="D57" s="16">
        <f t="shared" si="36"/>
        <v>5.59375</v>
      </c>
      <c r="E57" s="16">
        <v>8</v>
      </c>
      <c r="F57" s="16">
        <f t="shared" si="37"/>
        <v>5.7900390625</v>
      </c>
      <c r="G57" s="16">
        <v>7</v>
      </c>
      <c r="H57" s="16">
        <f t="shared" si="38"/>
        <v>1.9775390625</v>
      </c>
      <c r="I57" s="40">
        <v>9</v>
      </c>
      <c r="J57" s="16">
        <f t="shared" si="39"/>
        <v>11.6025390625</v>
      </c>
      <c r="K57" s="16">
        <v>4</v>
      </c>
      <c r="L57" s="16">
        <f t="shared" si="40"/>
        <v>2.5400390625</v>
      </c>
      <c r="M57" s="16">
        <v>0</v>
      </c>
      <c r="N57" s="16">
        <f t="shared" si="41"/>
        <v>31.2900390625</v>
      </c>
      <c r="O57" s="16">
        <v>1</v>
      </c>
      <c r="P57" s="16">
        <f t="shared" si="42"/>
        <v>21.1025390625</v>
      </c>
      <c r="Q57" s="16">
        <v>1</v>
      </c>
      <c r="R57" s="16">
        <f t="shared" si="43"/>
        <v>21.1025390625</v>
      </c>
      <c r="S57" s="16">
        <v>4</v>
      </c>
      <c r="T57" s="16">
        <f t="shared" si="44"/>
        <v>2.5400390625</v>
      </c>
      <c r="U57" s="16">
        <v>6</v>
      </c>
      <c r="V57" s="16">
        <f t="shared" si="45"/>
        <v>0.1650390625</v>
      </c>
      <c r="W57" s="16">
        <v>8</v>
      </c>
      <c r="X57" s="16">
        <f t="shared" si="46"/>
        <v>5.7900390625</v>
      </c>
      <c r="Y57" s="16">
        <v>6</v>
      </c>
      <c r="Z57" s="16">
        <f t="shared" si="47"/>
        <v>0.1650390625</v>
      </c>
      <c r="AA57" s="16">
        <v>8</v>
      </c>
      <c r="AB57" s="16">
        <f t="shared" si="48"/>
        <v>5.7900390625</v>
      </c>
      <c r="AC57" s="16">
        <v>2</v>
      </c>
      <c r="AD57" s="16">
        <f t="shared" si="49"/>
        <v>12.9150390625</v>
      </c>
      <c r="AE57" s="16">
        <v>5</v>
      </c>
      <c r="AF57" s="16">
        <f t="shared" si="50"/>
        <v>0.3525390625</v>
      </c>
      <c r="AG57" s="16">
        <v>1</v>
      </c>
      <c r="AH57" s="16">
        <f t="shared" si="51"/>
        <v>21.1025390625</v>
      </c>
      <c r="AI57" s="16">
        <v>2</v>
      </c>
      <c r="AJ57" s="16">
        <f t="shared" si="52"/>
        <v>12.9150390625</v>
      </c>
      <c r="AK57" s="16">
        <v>9</v>
      </c>
      <c r="AL57" s="16">
        <f t="shared" si="53"/>
        <v>11.6025390625</v>
      </c>
      <c r="AM57" s="16">
        <v>0</v>
      </c>
      <c r="AN57" s="16">
        <f t="shared" si="54"/>
        <v>31.2900390625</v>
      </c>
      <c r="AO57" s="16">
        <v>3</v>
      </c>
      <c r="AP57" s="16">
        <f t="shared" si="55"/>
        <v>6.7275390625</v>
      </c>
      <c r="AQ57" s="16">
        <v>2</v>
      </c>
      <c r="AR57" s="16">
        <f t="shared" si="56"/>
        <v>12.9150390625</v>
      </c>
      <c r="AS57" s="16">
        <v>5</v>
      </c>
      <c r="AT57" s="16">
        <f t="shared" si="57"/>
        <v>0.3525390625</v>
      </c>
      <c r="AU57" s="16">
        <v>7</v>
      </c>
      <c r="AV57" s="16">
        <f t="shared" si="58"/>
        <v>1.9775390625</v>
      </c>
      <c r="AW57" s="16">
        <v>2</v>
      </c>
      <c r="AX57" s="16">
        <f t="shared" si="59"/>
        <v>12.9150390625</v>
      </c>
      <c r="AY57" s="16">
        <v>1</v>
      </c>
      <c r="AZ57" s="16">
        <f t="shared" si="60"/>
        <v>21.1025390625</v>
      </c>
      <c r="BA57" s="16">
        <v>1</v>
      </c>
      <c r="BB57" s="16">
        <f t="shared" si="61"/>
        <v>21.1025390625</v>
      </c>
      <c r="BC57" s="16">
        <v>9</v>
      </c>
      <c r="BD57" s="16">
        <f t="shared" si="62"/>
        <v>11.6025390625</v>
      </c>
      <c r="BE57" s="16">
        <v>7</v>
      </c>
      <c r="BF57" s="16">
        <f t="shared" si="63"/>
        <v>1.9775390625</v>
      </c>
      <c r="BG57" s="16">
        <v>5</v>
      </c>
      <c r="BH57" s="16">
        <f t="shared" si="64"/>
        <v>0.3525390625</v>
      </c>
      <c r="BI57" s="16">
        <v>10</v>
      </c>
      <c r="BJ57" s="16">
        <f t="shared" si="65"/>
        <v>19.4150390625</v>
      </c>
      <c r="BK57" s="16">
        <v>8</v>
      </c>
      <c r="BL57" s="16">
        <f t="shared" si="66"/>
        <v>5.7900390625</v>
      </c>
      <c r="BM57" s="16">
        <v>8</v>
      </c>
      <c r="BN57" s="16">
        <f t="shared" si="67"/>
        <v>5.7900390625</v>
      </c>
      <c r="BO57" s="40">
        <f t="shared" si="68"/>
        <v>4.806451612903226</v>
      </c>
      <c r="BP57" s="16">
        <v>3.25</v>
      </c>
      <c r="BQ57" s="16">
        <v>0.14927685950132236</v>
      </c>
      <c r="BR57" s="16">
        <v>33.0625</v>
      </c>
      <c r="BS57" s="16">
        <v>9.5238007256083588</v>
      </c>
    </row>
    <row r="58" spans="1:71">
      <c r="A58" s="16">
        <f>(FUCKPRECISIONLISTAS!BJ51+FUCKPRECISIONLISTAS!BL51+FUCKPRECISIONLISTAS!BN51+FUCKPRECISIONLISTAS!BP51)/4</f>
        <v>5.59375</v>
      </c>
      <c r="B58" s="40">
        <v>2.6666666666699999</v>
      </c>
      <c r="C58" s="16">
        <f t="shared" si="35"/>
        <v>8.5678168402582653</v>
      </c>
      <c r="D58" s="16">
        <f t="shared" si="36"/>
        <v>2.9270833333300001</v>
      </c>
      <c r="E58" s="16">
        <v>2</v>
      </c>
      <c r="F58" s="16">
        <f t="shared" si="37"/>
        <v>12.9150390625</v>
      </c>
      <c r="G58" s="16">
        <v>3</v>
      </c>
      <c r="H58" s="16">
        <f t="shared" si="38"/>
        <v>6.7275390625</v>
      </c>
      <c r="I58" s="40">
        <v>0</v>
      </c>
      <c r="J58" s="16">
        <f t="shared" si="39"/>
        <v>31.2900390625</v>
      </c>
      <c r="K58" s="16">
        <v>0</v>
      </c>
      <c r="L58" s="16">
        <f t="shared" si="40"/>
        <v>31.2900390625</v>
      </c>
      <c r="M58" s="16">
        <v>1</v>
      </c>
      <c r="N58" s="16">
        <f t="shared" si="41"/>
        <v>21.1025390625</v>
      </c>
      <c r="O58" s="16">
        <v>8</v>
      </c>
      <c r="P58" s="16">
        <f t="shared" si="42"/>
        <v>5.7900390625</v>
      </c>
      <c r="Q58" s="16">
        <v>10</v>
      </c>
      <c r="R58" s="16">
        <f t="shared" si="43"/>
        <v>19.4150390625</v>
      </c>
      <c r="S58" s="16">
        <v>2</v>
      </c>
      <c r="T58" s="16">
        <f t="shared" si="44"/>
        <v>12.9150390625</v>
      </c>
      <c r="U58" s="16">
        <v>4</v>
      </c>
      <c r="V58" s="16">
        <f t="shared" si="45"/>
        <v>2.5400390625</v>
      </c>
      <c r="W58" s="16">
        <v>10</v>
      </c>
      <c r="X58" s="16">
        <f t="shared" si="46"/>
        <v>19.4150390625</v>
      </c>
      <c r="Y58" s="16">
        <v>6</v>
      </c>
      <c r="Z58" s="16">
        <f t="shared" si="47"/>
        <v>0.1650390625</v>
      </c>
      <c r="AA58" s="16">
        <v>0</v>
      </c>
      <c r="AB58" s="16">
        <f t="shared" si="48"/>
        <v>31.2900390625</v>
      </c>
      <c r="AC58" s="16">
        <v>10</v>
      </c>
      <c r="AD58" s="16">
        <f t="shared" si="49"/>
        <v>19.4150390625</v>
      </c>
      <c r="AE58" s="16">
        <v>10</v>
      </c>
      <c r="AF58" s="16">
        <f t="shared" si="50"/>
        <v>19.4150390625</v>
      </c>
      <c r="AG58" s="16">
        <v>10</v>
      </c>
      <c r="AH58" s="16">
        <f t="shared" si="51"/>
        <v>19.4150390625</v>
      </c>
      <c r="AI58" s="16">
        <v>10</v>
      </c>
      <c r="AJ58" s="16">
        <f t="shared" si="52"/>
        <v>19.4150390625</v>
      </c>
      <c r="AK58" s="16">
        <v>3</v>
      </c>
      <c r="AL58" s="16">
        <f t="shared" si="53"/>
        <v>6.7275390625</v>
      </c>
      <c r="AM58" s="16">
        <v>5</v>
      </c>
      <c r="AN58" s="16">
        <f t="shared" si="54"/>
        <v>0.3525390625</v>
      </c>
      <c r="AO58" s="16">
        <v>3</v>
      </c>
      <c r="AP58" s="16">
        <f t="shared" si="55"/>
        <v>6.7275390625</v>
      </c>
      <c r="AQ58" s="16">
        <v>3</v>
      </c>
      <c r="AR58" s="16">
        <f t="shared" si="56"/>
        <v>6.7275390625</v>
      </c>
      <c r="AS58" s="16">
        <v>2</v>
      </c>
      <c r="AT58" s="16">
        <f t="shared" si="57"/>
        <v>12.9150390625</v>
      </c>
      <c r="AU58" s="16">
        <v>4</v>
      </c>
      <c r="AV58" s="16">
        <f t="shared" si="58"/>
        <v>2.5400390625</v>
      </c>
      <c r="AW58" s="16">
        <v>9</v>
      </c>
      <c r="AX58" s="16">
        <f t="shared" si="59"/>
        <v>11.6025390625</v>
      </c>
      <c r="AY58" s="16">
        <v>8</v>
      </c>
      <c r="AZ58" s="16">
        <f t="shared" si="60"/>
        <v>5.7900390625</v>
      </c>
      <c r="BA58" s="16">
        <v>6</v>
      </c>
      <c r="BB58" s="16">
        <f t="shared" si="61"/>
        <v>0.1650390625</v>
      </c>
      <c r="BC58" s="16">
        <v>0</v>
      </c>
      <c r="BD58" s="16">
        <f t="shared" si="62"/>
        <v>31.2900390625</v>
      </c>
      <c r="BE58" s="16">
        <v>10</v>
      </c>
      <c r="BF58" s="16">
        <f t="shared" si="63"/>
        <v>19.4150390625</v>
      </c>
      <c r="BG58" s="16">
        <v>9</v>
      </c>
      <c r="BH58" s="16">
        <f t="shared" si="64"/>
        <v>11.6025390625</v>
      </c>
      <c r="BI58" s="16">
        <v>5</v>
      </c>
      <c r="BJ58" s="16">
        <f t="shared" si="65"/>
        <v>0.3525390625</v>
      </c>
      <c r="BK58" s="16">
        <v>10</v>
      </c>
      <c r="BL58" s="16">
        <f t="shared" si="66"/>
        <v>19.4150390625</v>
      </c>
      <c r="BM58" s="16">
        <v>8</v>
      </c>
      <c r="BN58" s="16">
        <f t="shared" si="67"/>
        <v>5.7900390625</v>
      </c>
      <c r="BO58" s="40">
        <f t="shared" si="68"/>
        <v>5.5161290322580649</v>
      </c>
      <c r="BP58" s="16">
        <v>4</v>
      </c>
      <c r="BQ58" s="16">
        <v>0.85207100592284024</v>
      </c>
      <c r="BR58" s="16">
        <v>8.2943999999999996</v>
      </c>
      <c r="BS58" s="16">
        <v>10.658304498270279</v>
      </c>
    </row>
    <row r="59" spans="1:71">
      <c r="A59" s="16">
        <f>(FUCKPRECISIONLISTAS!BJ44+FUCKPRECISIONLISTAS!BL44+FUCKPRECISIONLISTAS!BN44+FUCKPRECISIONLISTAS!BP44)/4</f>
        <v>5.5579808601151655</v>
      </c>
      <c r="B59" s="40">
        <v>5.7142857142899999</v>
      </c>
      <c r="C59" s="16">
        <f t="shared" si="35"/>
        <v>2.4431207438616251E-2</v>
      </c>
      <c r="D59" s="16">
        <f t="shared" si="36"/>
        <v>0.15630485417483442</v>
      </c>
      <c r="E59" s="16">
        <v>7</v>
      </c>
      <c r="F59" s="16">
        <f t="shared" si="37"/>
        <v>2.0794191997941982</v>
      </c>
      <c r="G59" s="16">
        <v>8</v>
      </c>
      <c r="H59" s="16">
        <f t="shared" si="38"/>
        <v>5.9634574795638668</v>
      </c>
      <c r="I59" s="40">
        <v>9</v>
      </c>
      <c r="J59" s="16">
        <f t="shared" si="39"/>
        <v>11.847495759333537</v>
      </c>
      <c r="K59" s="16">
        <v>10</v>
      </c>
      <c r="L59" s="16">
        <f t="shared" si="40"/>
        <v>19.731534039103206</v>
      </c>
      <c r="M59" s="16">
        <v>9</v>
      </c>
      <c r="N59" s="16">
        <f t="shared" si="41"/>
        <v>11.847495759333537</v>
      </c>
      <c r="O59" s="16">
        <v>5</v>
      </c>
      <c r="P59" s="16">
        <f t="shared" si="42"/>
        <v>0.31134264025485986</v>
      </c>
      <c r="Q59" s="16">
        <v>7</v>
      </c>
      <c r="R59" s="16">
        <f t="shared" si="43"/>
        <v>2.0794191997941982</v>
      </c>
      <c r="S59" s="16">
        <v>1</v>
      </c>
      <c r="T59" s="16">
        <f t="shared" si="44"/>
        <v>20.775189521176184</v>
      </c>
      <c r="U59" s="16">
        <v>8</v>
      </c>
      <c r="V59" s="16">
        <f t="shared" si="45"/>
        <v>5.9634574795638668</v>
      </c>
      <c r="W59" s="16">
        <v>3</v>
      </c>
      <c r="X59" s="16">
        <f t="shared" si="46"/>
        <v>6.5432660807155214</v>
      </c>
      <c r="Y59" s="16">
        <v>8</v>
      </c>
      <c r="Z59" s="16">
        <f t="shared" si="47"/>
        <v>5.9634574795638668</v>
      </c>
      <c r="AA59" s="16">
        <v>4</v>
      </c>
      <c r="AB59" s="16">
        <f t="shared" si="48"/>
        <v>2.4273043604851909</v>
      </c>
      <c r="AC59" s="16">
        <v>2</v>
      </c>
      <c r="AD59" s="16">
        <f t="shared" si="49"/>
        <v>12.659227800945853</v>
      </c>
      <c r="AE59" s="16">
        <v>1</v>
      </c>
      <c r="AF59" s="16">
        <f t="shared" si="50"/>
        <v>20.775189521176184</v>
      </c>
      <c r="AG59" s="16">
        <v>1</v>
      </c>
      <c r="AH59" s="16">
        <f t="shared" si="51"/>
        <v>20.775189521176184</v>
      </c>
      <c r="AI59" s="16">
        <v>5</v>
      </c>
      <c r="AJ59" s="16">
        <f t="shared" si="52"/>
        <v>0.31134264025485986</v>
      </c>
      <c r="AK59" s="16">
        <v>6</v>
      </c>
      <c r="AL59" s="16">
        <f t="shared" si="53"/>
        <v>0.19538092002452892</v>
      </c>
      <c r="AM59" s="16">
        <v>3</v>
      </c>
      <c r="AN59" s="16">
        <f t="shared" si="54"/>
        <v>6.5432660807155214</v>
      </c>
      <c r="AO59" s="16">
        <v>5</v>
      </c>
      <c r="AP59" s="16">
        <f t="shared" si="55"/>
        <v>0.31134264025485986</v>
      </c>
      <c r="AQ59" s="16">
        <v>4</v>
      </c>
      <c r="AR59" s="16">
        <f t="shared" si="56"/>
        <v>2.4273043604851909</v>
      </c>
      <c r="AS59" s="16">
        <v>10</v>
      </c>
      <c r="AT59" s="16">
        <f t="shared" si="57"/>
        <v>19.731534039103206</v>
      </c>
      <c r="AU59" s="16">
        <v>7</v>
      </c>
      <c r="AV59" s="16">
        <f t="shared" si="58"/>
        <v>2.0794191997941982</v>
      </c>
      <c r="AW59" s="16">
        <v>7</v>
      </c>
      <c r="AX59" s="16">
        <f t="shared" si="59"/>
        <v>2.0794191997941982</v>
      </c>
      <c r="AY59" s="16">
        <v>2</v>
      </c>
      <c r="AZ59" s="16">
        <f t="shared" si="60"/>
        <v>12.659227800945853</v>
      </c>
      <c r="BA59" s="16">
        <v>1</v>
      </c>
      <c r="BB59" s="16">
        <f t="shared" si="61"/>
        <v>20.775189521176184</v>
      </c>
      <c r="BC59" s="16">
        <v>0</v>
      </c>
      <c r="BD59" s="16">
        <f t="shared" si="62"/>
        <v>30.891151241406515</v>
      </c>
      <c r="BE59" s="16">
        <v>1</v>
      </c>
      <c r="BF59" s="16">
        <f t="shared" si="63"/>
        <v>20.775189521176184</v>
      </c>
      <c r="BG59" s="16">
        <v>0</v>
      </c>
      <c r="BH59" s="16">
        <f t="shared" si="64"/>
        <v>30.891151241406515</v>
      </c>
      <c r="BI59" s="16">
        <v>8</v>
      </c>
      <c r="BJ59" s="16">
        <f t="shared" si="65"/>
        <v>5.9634574795638668</v>
      </c>
      <c r="BK59" s="16">
        <v>3</v>
      </c>
      <c r="BL59" s="16">
        <f t="shared" si="66"/>
        <v>6.5432660807155214</v>
      </c>
      <c r="BM59" s="16">
        <v>7</v>
      </c>
      <c r="BN59" s="16">
        <f t="shared" si="67"/>
        <v>2.0794191997941982</v>
      </c>
      <c r="BO59" s="40">
        <f t="shared" si="68"/>
        <v>4.903225806451613</v>
      </c>
      <c r="BP59" s="16">
        <v>4</v>
      </c>
      <c r="BQ59" s="16">
        <v>16</v>
      </c>
      <c r="BR59" s="16">
        <v>8.2943999999999996</v>
      </c>
      <c r="BS59" s="16">
        <v>10.889999999999999</v>
      </c>
    </row>
    <row r="60" spans="1:71">
      <c r="A60" s="16">
        <f>(FUCKPRECISIONLISTAS!BJ36+FUCKPRECISIONLISTAS!BL36+FUCKPRECISIONLISTAS!BN36+FUCKPRECISIONLISTAS!BP36)/4</f>
        <v>5.5234375</v>
      </c>
      <c r="B60" s="40">
        <v>2.1052631578900001</v>
      </c>
      <c r="C60" s="16">
        <f t="shared" si="35"/>
        <v>11.683915833059132</v>
      </c>
      <c r="D60" s="16">
        <f t="shared" si="36"/>
        <v>3.4181743421099999</v>
      </c>
      <c r="E60" s="16">
        <v>6</v>
      </c>
      <c r="F60" s="16">
        <f t="shared" si="37"/>
        <v>0.22711181640625</v>
      </c>
      <c r="G60" s="16">
        <v>4</v>
      </c>
      <c r="H60" s="16">
        <f t="shared" si="38"/>
        <v>2.32086181640625</v>
      </c>
      <c r="I60" s="40">
        <v>10</v>
      </c>
      <c r="J60" s="16">
        <f t="shared" si="39"/>
        <v>20.03961181640625</v>
      </c>
      <c r="K60" s="16">
        <v>3</v>
      </c>
      <c r="L60" s="16">
        <f t="shared" si="40"/>
        <v>6.36773681640625</v>
      </c>
      <c r="M60" s="16">
        <v>4</v>
      </c>
      <c r="N60" s="16">
        <f t="shared" si="41"/>
        <v>2.32086181640625</v>
      </c>
      <c r="O60" s="16">
        <v>0</v>
      </c>
      <c r="P60" s="16">
        <f t="shared" si="42"/>
        <v>30.50836181640625</v>
      </c>
      <c r="Q60" s="16">
        <v>5</v>
      </c>
      <c r="R60" s="16">
        <f t="shared" si="43"/>
        <v>0.27398681640625</v>
      </c>
      <c r="S60" s="16">
        <v>2</v>
      </c>
      <c r="T60" s="16">
        <f t="shared" si="44"/>
        <v>12.41461181640625</v>
      </c>
      <c r="U60" s="16">
        <v>10</v>
      </c>
      <c r="V60" s="16">
        <f t="shared" si="45"/>
        <v>20.03961181640625</v>
      </c>
      <c r="W60" s="16">
        <v>9</v>
      </c>
      <c r="X60" s="16">
        <f t="shared" si="46"/>
        <v>12.08648681640625</v>
      </c>
      <c r="Y60" s="16">
        <v>4</v>
      </c>
      <c r="Z60" s="16">
        <f t="shared" si="47"/>
        <v>2.32086181640625</v>
      </c>
      <c r="AA60" s="16">
        <v>0</v>
      </c>
      <c r="AB60" s="16">
        <f t="shared" si="48"/>
        <v>30.50836181640625</v>
      </c>
      <c r="AC60" s="16">
        <v>8</v>
      </c>
      <c r="AD60" s="16">
        <f t="shared" si="49"/>
        <v>6.13336181640625</v>
      </c>
      <c r="AE60" s="16">
        <v>9</v>
      </c>
      <c r="AF60" s="16">
        <f t="shared" si="50"/>
        <v>12.08648681640625</v>
      </c>
      <c r="AG60" s="16">
        <v>1</v>
      </c>
      <c r="AH60" s="16">
        <f t="shared" si="51"/>
        <v>20.46148681640625</v>
      </c>
      <c r="AI60" s="16">
        <v>4</v>
      </c>
      <c r="AJ60" s="16">
        <f t="shared" si="52"/>
        <v>2.32086181640625</v>
      </c>
      <c r="AK60" s="16">
        <v>2</v>
      </c>
      <c r="AL60" s="16">
        <f t="shared" si="53"/>
        <v>12.41461181640625</v>
      </c>
      <c r="AM60" s="16">
        <v>8</v>
      </c>
      <c r="AN60" s="16">
        <f t="shared" si="54"/>
        <v>6.13336181640625</v>
      </c>
      <c r="AO60" s="16">
        <v>9</v>
      </c>
      <c r="AP60" s="16">
        <f t="shared" si="55"/>
        <v>12.08648681640625</v>
      </c>
      <c r="AQ60" s="16">
        <v>1</v>
      </c>
      <c r="AR60" s="16">
        <f t="shared" si="56"/>
        <v>20.46148681640625</v>
      </c>
      <c r="AS60" s="16">
        <v>5</v>
      </c>
      <c r="AT60" s="16">
        <f t="shared" si="57"/>
        <v>0.27398681640625</v>
      </c>
      <c r="AU60" s="16">
        <v>6</v>
      </c>
      <c r="AV60" s="16">
        <f t="shared" si="58"/>
        <v>0.22711181640625</v>
      </c>
      <c r="AW60" s="16">
        <v>1</v>
      </c>
      <c r="AX60" s="16">
        <f t="shared" si="59"/>
        <v>20.46148681640625</v>
      </c>
      <c r="AY60" s="16">
        <v>6</v>
      </c>
      <c r="AZ60" s="16">
        <f t="shared" si="60"/>
        <v>0.22711181640625</v>
      </c>
      <c r="BA60" s="16">
        <v>2</v>
      </c>
      <c r="BB60" s="16">
        <f t="shared" si="61"/>
        <v>12.41461181640625</v>
      </c>
      <c r="BC60" s="16">
        <v>8</v>
      </c>
      <c r="BD60" s="16">
        <f t="shared" si="62"/>
        <v>6.13336181640625</v>
      </c>
      <c r="BE60" s="16">
        <v>10</v>
      </c>
      <c r="BF60" s="16">
        <f t="shared" si="63"/>
        <v>20.03961181640625</v>
      </c>
      <c r="BG60" s="16">
        <v>2</v>
      </c>
      <c r="BH60" s="16">
        <f t="shared" si="64"/>
        <v>12.41461181640625</v>
      </c>
      <c r="BI60" s="16">
        <v>10</v>
      </c>
      <c r="BJ60" s="16">
        <f t="shared" si="65"/>
        <v>20.03961181640625</v>
      </c>
      <c r="BK60" s="16">
        <v>1</v>
      </c>
      <c r="BL60" s="16">
        <f t="shared" si="66"/>
        <v>20.46148681640625</v>
      </c>
      <c r="BM60" s="16">
        <v>3</v>
      </c>
      <c r="BN60" s="16">
        <f t="shared" si="67"/>
        <v>6.36773681640625</v>
      </c>
      <c r="BO60" s="40">
        <f t="shared" si="68"/>
        <v>4.935483870967742</v>
      </c>
      <c r="BP60" s="16">
        <v>3.75</v>
      </c>
      <c r="BQ60" s="16">
        <v>14.0625</v>
      </c>
      <c r="BR60" s="16">
        <v>9.7968999999999991</v>
      </c>
      <c r="BS60" s="16">
        <v>11.314049586774413</v>
      </c>
    </row>
    <row r="61" spans="1:71">
      <c r="A61" s="16">
        <f>(FUCKPRECISIONLISTAS!BJ11+FUCKPRECISIONLISTAS!BL11+FUCKPRECISIONLISTAS!BN11+FUCKPRECISIONLISTAS!BP11)/4</f>
        <v>5.4882677335645891</v>
      </c>
      <c r="B61" s="40">
        <v>0</v>
      </c>
      <c r="C61" s="16">
        <f t="shared" si="35"/>
        <v>30.121082715286192</v>
      </c>
      <c r="D61" s="16">
        <f t="shared" si="36"/>
        <v>5.4882677335645891</v>
      </c>
      <c r="E61" s="16">
        <v>1</v>
      </c>
      <c r="F61" s="16">
        <f t="shared" si="37"/>
        <v>20.144547248157014</v>
      </c>
      <c r="G61" s="16">
        <v>1</v>
      </c>
      <c r="H61" s="16">
        <f t="shared" si="38"/>
        <v>20.144547248157014</v>
      </c>
      <c r="I61" s="40">
        <v>9</v>
      </c>
      <c r="J61" s="16">
        <f t="shared" si="39"/>
        <v>12.332263511123587</v>
      </c>
      <c r="K61" s="16">
        <v>4</v>
      </c>
      <c r="L61" s="16">
        <f t="shared" si="40"/>
        <v>2.2149408467694789</v>
      </c>
      <c r="M61" s="16">
        <v>2</v>
      </c>
      <c r="N61" s="16">
        <f t="shared" si="41"/>
        <v>12.168011781027834</v>
      </c>
      <c r="O61" s="16">
        <v>9</v>
      </c>
      <c r="P61" s="16">
        <f t="shared" si="42"/>
        <v>12.332263511123587</v>
      </c>
      <c r="Q61" s="16">
        <v>2</v>
      </c>
      <c r="R61" s="16">
        <f t="shared" si="43"/>
        <v>12.168011781027834</v>
      </c>
      <c r="S61" s="16">
        <v>4</v>
      </c>
      <c r="T61" s="16">
        <f t="shared" si="44"/>
        <v>2.2149408467694789</v>
      </c>
      <c r="U61" s="16">
        <v>3</v>
      </c>
      <c r="V61" s="16">
        <f t="shared" si="45"/>
        <v>6.191476313898657</v>
      </c>
      <c r="W61" s="16">
        <v>7</v>
      </c>
      <c r="X61" s="16">
        <f t="shared" si="46"/>
        <v>2.2853344453819444</v>
      </c>
      <c r="Y61" s="16">
        <v>6</v>
      </c>
      <c r="Z61" s="16">
        <f t="shared" si="47"/>
        <v>0.2618699125111224</v>
      </c>
      <c r="AA61" s="16">
        <v>9</v>
      </c>
      <c r="AB61" s="16">
        <f t="shared" si="48"/>
        <v>12.332263511123587</v>
      </c>
      <c r="AC61" s="16">
        <v>7</v>
      </c>
      <c r="AD61" s="16">
        <f t="shared" si="49"/>
        <v>2.2853344453819444</v>
      </c>
      <c r="AE61" s="16">
        <v>3</v>
      </c>
      <c r="AF61" s="16">
        <f t="shared" si="50"/>
        <v>6.191476313898657</v>
      </c>
      <c r="AG61" s="16">
        <v>0</v>
      </c>
      <c r="AH61" s="16">
        <f t="shared" si="51"/>
        <v>30.121082715286192</v>
      </c>
      <c r="AI61" s="16">
        <v>7</v>
      </c>
      <c r="AJ61" s="16">
        <f t="shared" si="52"/>
        <v>2.2853344453819444</v>
      </c>
      <c r="AK61" s="16">
        <v>1</v>
      </c>
      <c r="AL61" s="16">
        <f t="shared" si="53"/>
        <v>20.144547248157014</v>
      </c>
      <c r="AM61" s="16">
        <v>4</v>
      </c>
      <c r="AN61" s="16">
        <f t="shared" si="54"/>
        <v>2.2149408467694789</v>
      </c>
      <c r="AO61" s="16">
        <v>7</v>
      </c>
      <c r="AP61" s="16">
        <f t="shared" si="55"/>
        <v>2.2853344453819444</v>
      </c>
      <c r="AQ61" s="16">
        <v>5</v>
      </c>
      <c r="AR61" s="16">
        <f t="shared" si="56"/>
        <v>0.23840537964030054</v>
      </c>
      <c r="AS61" s="16">
        <v>9</v>
      </c>
      <c r="AT61" s="16">
        <f t="shared" si="57"/>
        <v>12.332263511123587</v>
      </c>
      <c r="AU61" s="16">
        <v>5</v>
      </c>
      <c r="AV61" s="16">
        <f t="shared" si="58"/>
        <v>0.23840537964030054</v>
      </c>
      <c r="AW61" s="16">
        <v>0</v>
      </c>
      <c r="AX61" s="16">
        <f t="shared" si="59"/>
        <v>30.121082715286192</v>
      </c>
      <c r="AY61" s="16">
        <v>8</v>
      </c>
      <c r="AZ61" s="16">
        <f t="shared" si="60"/>
        <v>6.3087989782527663</v>
      </c>
      <c r="BA61" s="16">
        <v>9</v>
      </c>
      <c r="BB61" s="16">
        <f t="shared" si="61"/>
        <v>12.332263511123587</v>
      </c>
      <c r="BC61" s="16">
        <v>3</v>
      </c>
      <c r="BD61" s="16">
        <f t="shared" si="62"/>
        <v>6.191476313898657</v>
      </c>
      <c r="BE61" s="16">
        <v>4</v>
      </c>
      <c r="BF61" s="16">
        <f t="shared" si="63"/>
        <v>2.2149408467694789</v>
      </c>
      <c r="BG61" s="16">
        <v>6</v>
      </c>
      <c r="BH61" s="16">
        <f t="shared" si="64"/>
        <v>0.2618699125111224</v>
      </c>
      <c r="BI61" s="16">
        <v>1</v>
      </c>
      <c r="BJ61" s="16">
        <f t="shared" si="65"/>
        <v>20.144547248157014</v>
      </c>
      <c r="BK61" s="16">
        <v>7</v>
      </c>
      <c r="BL61" s="16">
        <f t="shared" si="66"/>
        <v>2.2853344453819444</v>
      </c>
      <c r="BM61" s="16">
        <v>7</v>
      </c>
      <c r="BN61" s="16">
        <f t="shared" si="67"/>
        <v>2.2853344453819444</v>
      </c>
      <c r="BO61" s="40">
        <f t="shared" si="68"/>
        <v>4.838709677419355</v>
      </c>
      <c r="BP61" s="16">
        <v>4.75</v>
      </c>
      <c r="BQ61" s="16">
        <v>9.3364197533580121E-2</v>
      </c>
      <c r="BR61" s="16">
        <v>5.5224999999999982</v>
      </c>
      <c r="BS61" s="16">
        <v>13.201111111086888</v>
      </c>
    </row>
    <row r="62" spans="1:71">
      <c r="A62" s="16">
        <f>(FUCKPRECISIONLISTAS!BJ38+FUCKPRECISIONLISTAS!BL38+FUCKPRECISIONLISTAS!BN38+FUCKPRECISIONLISTAS!BP38)/4</f>
        <v>5.7742768595051857</v>
      </c>
      <c r="B62" s="40">
        <v>0</v>
      </c>
      <c r="C62" s="16">
        <f t="shared" si="35"/>
        <v>33.342273250217069</v>
      </c>
      <c r="D62" s="16">
        <f t="shared" si="36"/>
        <v>5.7742768595051857</v>
      </c>
      <c r="E62" s="16">
        <v>9</v>
      </c>
      <c r="F62" s="16">
        <f t="shared" si="37"/>
        <v>10.405289779123727</v>
      </c>
      <c r="G62" s="16">
        <v>5</v>
      </c>
      <c r="H62" s="16">
        <f t="shared" si="38"/>
        <v>0.59950465516521301</v>
      </c>
      <c r="I62" s="40">
        <v>0</v>
      </c>
      <c r="J62" s="16">
        <f t="shared" si="39"/>
        <v>33.342273250217069</v>
      </c>
      <c r="K62" s="16">
        <v>6</v>
      </c>
      <c r="L62" s="16">
        <f t="shared" si="40"/>
        <v>5.0950936154841697E-2</v>
      </c>
      <c r="M62" s="16">
        <v>2</v>
      </c>
      <c r="N62" s="16">
        <f t="shared" si="41"/>
        <v>14.245165812196326</v>
      </c>
      <c r="O62" s="16">
        <v>5</v>
      </c>
      <c r="P62" s="16">
        <f t="shared" si="42"/>
        <v>0.59950465516521301</v>
      </c>
      <c r="Q62" s="16">
        <v>7</v>
      </c>
      <c r="R62" s="16">
        <f t="shared" si="43"/>
        <v>1.5023972171444704</v>
      </c>
      <c r="S62" s="16">
        <v>0</v>
      </c>
      <c r="T62" s="16">
        <f t="shared" si="44"/>
        <v>33.342273250217069</v>
      </c>
      <c r="U62" s="16">
        <v>3</v>
      </c>
      <c r="V62" s="16">
        <f t="shared" si="45"/>
        <v>7.6966120931859558</v>
      </c>
      <c r="W62" s="16">
        <v>4</v>
      </c>
      <c r="X62" s="16">
        <f t="shared" si="46"/>
        <v>3.1480583741755841</v>
      </c>
      <c r="Y62" s="16">
        <v>3</v>
      </c>
      <c r="Z62" s="16">
        <f t="shared" si="47"/>
        <v>7.6966120931859558</v>
      </c>
      <c r="AA62" s="16">
        <v>2</v>
      </c>
      <c r="AB62" s="16">
        <f t="shared" si="48"/>
        <v>14.245165812196326</v>
      </c>
      <c r="AC62" s="16">
        <v>2</v>
      </c>
      <c r="AD62" s="16">
        <f t="shared" si="49"/>
        <v>14.245165812196326</v>
      </c>
      <c r="AE62" s="16">
        <v>6</v>
      </c>
      <c r="AF62" s="16">
        <f t="shared" si="50"/>
        <v>5.0950936154841697E-2</v>
      </c>
      <c r="AG62" s="16">
        <v>3</v>
      </c>
      <c r="AH62" s="16">
        <f t="shared" si="51"/>
        <v>7.6966120931859558</v>
      </c>
      <c r="AI62" s="16">
        <v>5</v>
      </c>
      <c r="AJ62" s="16">
        <f t="shared" si="52"/>
        <v>0.59950465516521301</v>
      </c>
      <c r="AK62" s="16">
        <v>3</v>
      </c>
      <c r="AL62" s="16">
        <f t="shared" si="53"/>
        <v>7.6966120931859558</v>
      </c>
      <c r="AM62" s="16">
        <v>8</v>
      </c>
      <c r="AN62" s="16">
        <f t="shared" si="54"/>
        <v>4.9538434981340993</v>
      </c>
      <c r="AO62" s="16">
        <v>8</v>
      </c>
      <c r="AP62" s="16">
        <f t="shared" si="55"/>
        <v>4.9538434981340993</v>
      </c>
      <c r="AQ62" s="16">
        <v>2</v>
      </c>
      <c r="AR62" s="16">
        <f t="shared" si="56"/>
        <v>14.245165812196326</v>
      </c>
      <c r="AS62" s="16">
        <v>2</v>
      </c>
      <c r="AT62" s="16">
        <f t="shared" si="57"/>
        <v>14.245165812196326</v>
      </c>
      <c r="AU62" s="16">
        <v>5</v>
      </c>
      <c r="AV62" s="16">
        <f t="shared" si="58"/>
        <v>0.59950465516521301</v>
      </c>
      <c r="AW62" s="16">
        <v>9</v>
      </c>
      <c r="AX62" s="16">
        <f t="shared" si="59"/>
        <v>10.405289779123727</v>
      </c>
      <c r="AY62" s="16">
        <v>0</v>
      </c>
      <c r="AZ62" s="16">
        <f t="shared" si="60"/>
        <v>33.342273250217069</v>
      </c>
      <c r="BA62" s="16">
        <v>0</v>
      </c>
      <c r="BB62" s="16">
        <f t="shared" si="61"/>
        <v>33.342273250217069</v>
      </c>
      <c r="BC62" s="16">
        <v>2</v>
      </c>
      <c r="BD62" s="16">
        <f t="shared" si="62"/>
        <v>14.245165812196326</v>
      </c>
      <c r="BE62" s="16">
        <v>2</v>
      </c>
      <c r="BF62" s="16">
        <f t="shared" si="63"/>
        <v>14.245165812196326</v>
      </c>
      <c r="BG62" s="16">
        <v>3</v>
      </c>
      <c r="BH62" s="16">
        <f t="shared" si="64"/>
        <v>7.6966120931859558</v>
      </c>
      <c r="BI62" s="16">
        <v>7</v>
      </c>
      <c r="BJ62" s="16">
        <f t="shared" si="65"/>
        <v>1.5023972171444704</v>
      </c>
      <c r="BK62" s="16">
        <v>8</v>
      </c>
      <c r="BL62" s="16">
        <f t="shared" si="66"/>
        <v>4.9538434981340993</v>
      </c>
      <c r="BM62" s="16">
        <v>10</v>
      </c>
      <c r="BN62" s="16">
        <f t="shared" si="67"/>
        <v>17.856736060113356</v>
      </c>
      <c r="BO62" s="40">
        <f t="shared" si="68"/>
        <v>4.225806451612903</v>
      </c>
      <c r="BP62" s="16">
        <v>4.75</v>
      </c>
      <c r="BQ62" s="16">
        <v>8.0953798186049433</v>
      </c>
      <c r="BR62" s="16">
        <v>18.0625</v>
      </c>
      <c r="BS62" s="16">
        <v>20.521738897465969</v>
      </c>
    </row>
    <row r="63" spans="1:71">
      <c r="A63" s="16">
        <f>(FUCKPRECISIONLISTAS!BJ24+FUCKPRECISIONLISTAS!BL24+FUCKPRECISIONLISTAS!BN24+FUCKPRECISIONLISTAS!BP24)/4</f>
        <v>5.7263192041533388</v>
      </c>
      <c r="B63" s="40">
        <v>1.90476190476</v>
      </c>
      <c r="C63" s="16">
        <f t="shared" si="35"/>
        <v>14.604300192546509</v>
      </c>
      <c r="D63" s="16">
        <f t="shared" si="36"/>
        <v>3.8215572993933389</v>
      </c>
      <c r="E63" s="16">
        <v>5</v>
      </c>
      <c r="F63" s="16">
        <f t="shared" si="37"/>
        <v>0.52753958632193954</v>
      </c>
      <c r="G63" s="16">
        <v>0</v>
      </c>
      <c r="H63" s="16">
        <f t="shared" si="38"/>
        <v>32.79073162785533</v>
      </c>
      <c r="I63" s="40">
        <v>9</v>
      </c>
      <c r="J63" s="16">
        <f t="shared" si="39"/>
        <v>10.716985953095229</v>
      </c>
      <c r="K63" s="16">
        <v>3</v>
      </c>
      <c r="L63" s="16">
        <f t="shared" si="40"/>
        <v>7.4328164029352948</v>
      </c>
      <c r="M63" s="16">
        <v>6</v>
      </c>
      <c r="N63" s="16">
        <f t="shared" si="41"/>
        <v>7.4901178015261832E-2</v>
      </c>
      <c r="O63" s="16">
        <v>7</v>
      </c>
      <c r="P63" s="16">
        <f t="shared" si="42"/>
        <v>1.6222627697085841</v>
      </c>
      <c r="Q63" s="16">
        <v>7</v>
      </c>
      <c r="R63" s="16">
        <f t="shared" si="43"/>
        <v>1.6222627697085841</v>
      </c>
      <c r="S63" s="16">
        <v>3</v>
      </c>
      <c r="T63" s="16">
        <f t="shared" si="44"/>
        <v>7.4328164029352948</v>
      </c>
      <c r="U63" s="16">
        <v>4</v>
      </c>
      <c r="V63" s="16">
        <f t="shared" si="45"/>
        <v>2.9801779946286171</v>
      </c>
      <c r="W63" s="16">
        <v>1</v>
      </c>
      <c r="X63" s="16">
        <f t="shared" si="46"/>
        <v>22.33809321954865</v>
      </c>
      <c r="Y63" s="16">
        <v>10</v>
      </c>
      <c r="Z63" s="16">
        <f t="shared" si="47"/>
        <v>18.264347544788553</v>
      </c>
      <c r="AA63" s="16">
        <v>5</v>
      </c>
      <c r="AB63" s="16">
        <f t="shared" si="48"/>
        <v>0.52753958632193954</v>
      </c>
      <c r="AC63" s="16">
        <v>7</v>
      </c>
      <c r="AD63" s="16">
        <f t="shared" si="49"/>
        <v>1.6222627697085841</v>
      </c>
      <c r="AE63" s="16">
        <v>6</v>
      </c>
      <c r="AF63" s="16">
        <f t="shared" si="50"/>
        <v>7.4901178015261832E-2</v>
      </c>
      <c r="AG63" s="16">
        <v>1</v>
      </c>
      <c r="AH63" s="16">
        <f t="shared" si="51"/>
        <v>22.33809321954865</v>
      </c>
      <c r="AI63" s="16">
        <v>8</v>
      </c>
      <c r="AJ63" s="16">
        <f t="shared" si="52"/>
        <v>5.1696243614019064</v>
      </c>
      <c r="AK63" s="16">
        <v>4</v>
      </c>
      <c r="AL63" s="16">
        <f t="shared" si="53"/>
        <v>2.9801779946286171</v>
      </c>
      <c r="AM63" s="16">
        <v>10</v>
      </c>
      <c r="AN63" s="16">
        <f t="shared" si="54"/>
        <v>18.264347544788553</v>
      </c>
      <c r="AO63" s="16">
        <v>1</v>
      </c>
      <c r="AP63" s="16">
        <f t="shared" si="55"/>
        <v>22.33809321954865</v>
      </c>
      <c r="AQ63" s="16">
        <v>2</v>
      </c>
      <c r="AR63" s="16">
        <f t="shared" si="56"/>
        <v>13.885454811241972</v>
      </c>
      <c r="AS63" s="16">
        <v>0</v>
      </c>
      <c r="AT63" s="16">
        <f t="shared" si="57"/>
        <v>32.79073162785533</v>
      </c>
      <c r="AU63" s="16">
        <v>0</v>
      </c>
      <c r="AV63" s="16">
        <f t="shared" si="58"/>
        <v>32.79073162785533</v>
      </c>
      <c r="AW63" s="16">
        <v>9</v>
      </c>
      <c r="AX63" s="16">
        <f t="shared" si="59"/>
        <v>10.716985953095229</v>
      </c>
      <c r="AY63" s="16">
        <v>6</v>
      </c>
      <c r="AZ63" s="16">
        <f t="shared" si="60"/>
        <v>7.4901178015261832E-2</v>
      </c>
      <c r="BA63" s="16">
        <v>0</v>
      </c>
      <c r="BB63" s="16">
        <f t="shared" si="61"/>
        <v>32.79073162785533</v>
      </c>
      <c r="BC63" s="16">
        <v>3</v>
      </c>
      <c r="BD63" s="16">
        <f t="shared" si="62"/>
        <v>7.4328164029352948</v>
      </c>
      <c r="BE63" s="16">
        <v>5</v>
      </c>
      <c r="BF63" s="16">
        <f t="shared" si="63"/>
        <v>0.52753958632193954</v>
      </c>
      <c r="BG63" s="16">
        <v>6</v>
      </c>
      <c r="BH63" s="16">
        <f t="shared" si="64"/>
        <v>7.4901178015261832E-2</v>
      </c>
      <c r="BI63" s="16">
        <v>2</v>
      </c>
      <c r="BJ63" s="16">
        <f t="shared" si="65"/>
        <v>13.885454811241972</v>
      </c>
      <c r="BK63" s="16">
        <v>5</v>
      </c>
      <c r="BL63" s="16">
        <f t="shared" si="66"/>
        <v>0.52753958632193954</v>
      </c>
      <c r="BM63" s="16">
        <v>2</v>
      </c>
      <c r="BN63" s="16">
        <f t="shared" si="67"/>
        <v>13.885454811241972</v>
      </c>
      <c r="BO63" s="40">
        <f t="shared" si="68"/>
        <v>4.419354838709677</v>
      </c>
      <c r="BP63" s="16">
        <v>6.75</v>
      </c>
      <c r="BQ63" s="16">
        <v>16.673611111083886</v>
      </c>
      <c r="BR63" s="16">
        <v>5.8777777782889565E-3</v>
      </c>
      <c r="BS63" s="16">
        <v>23.646289888512044</v>
      </c>
    </row>
    <row r="64" spans="1:71">
      <c r="A64" s="16">
        <f>(FUCKPRECISIONLISTAS!BJ21+FUCKPRECISIONLISTAS!BL21+FUCKPRECISIONLISTAS!BN21+FUCKPRECISIONLISTAS!BP21)/4</f>
        <v>5.7265625</v>
      </c>
      <c r="B64" s="40">
        <v>0</v>
      </c>
      <c r="C64" s="16">
        <f t="shared" si="35"/>
        <v>32.79351806640625</v>
      </c>
      <c r="D64" s="16">
        <f t="shared" si="36"/>
        <v>5.7265625</v>
      </c>
      <c r="E64" s="16">
        <v>3</v>
      </c>
      <c r="F64" s="16">
        <f t="shared" si="37"/>
        <v>7.43414306640625</v>
      </c>
      <c r="G64" s="16">
        <v>5</v>
      </c>
      <c r="H64" s="16">
        <f t="shared" si="38"/>
        <v>0.52789306640625</v>
      </c>
      <c r="I64" s="40">
        <v>7</v>
      </c>
      <c r="J64" s="16">
        <f t="shared" si="39"/>
        <v>1.62164306640625</v>
      </c>
      <c r="K64" s="16">
        <v>5</v>
      </c>
      <c r="L64" s="16">
        <f t="shared" si="40"/>
        <v>0.52789306640625</v>
      </c>
      <c r="M64" s="16">
        <v>1</v>
      </c>
      <c r="N64" s="16">
        <f t="shared" si="41"/>
        <v>22.34039306640625</v>
      </c>
      <c r="O64" s="16">
        <v>1</v>
      </c>
      <c r="P64" s="16">
        <f t="shared" si="42"/>
        <v>22.34039306640625</v>
      </c>
      <c r="Q64" s="16">
        <v>2</v>
      </c>
      <c r="R64" s="16">
        <f t="shared" si="43"/>
        <v>13.88726806640625</v>
      </c>
      <c r="S64" s="16">
        <v>6</v>
      </c>
      <c r="T64" s="16">
        <f t="shared" si="44"/>
        <v>7.476806640625E-2</v>
      </c>
      <c r="U64" s="16">
        <v>6</v>
      </c>
      <c r="V64" s="16">
        <f t="shared" si="45"/>
        <v>7.476806640625E-2</v>
      </c>
      <c r="W64" s="16">
        <v>5</v>
      </c>
      <c r="X64" s="16">
        <f t="shared" si="46"/>
        <v>0.52789306640625</v>
      </c>
      <c r="Y64" s="16">
        <v>5</v>
      </c>
      <c r="Z64" s="16">
        <f t="shared" si="47"/>
        <v>0.52789306640625</v>
      </c>
      <c r="AA64" s="16">
        <v>5</v>
      </c>
      <c r="AB64" s="16">
        <f t="shared" si="48"/>
        <v>0.52789306640625</v>
      </c>
      <c r="AC64" s="16">
        <v>1</v>
      </c>
      <c r="AD64" s="16">
        <f t="shared" si="49"/>
        <v>22.34039306640625</v>
      </c>
      <c r="AE64" s="16">
        <v>10</v>
      </c>
      <c r="AF64" s="16">
        <f t="shared" si="50"/>
        <v>18.26226806640625</v>
      </c>
      <c r="AG64" s="16">
        <v>3</v>
      </c>
      <c r="AH64" s="16">
        <f t="shared" si="51"/>
        <v>7.43414306640625</v>
      </c>
      <c r="AI64" s="16">
        <v>3</v>
      </c>
      <c r="AJ64" s="16">
        <f t="shared" si="52"/>
        <v>7.43414306640625</v>
      </c>
      <c r="AK64" s="16">
        <v>9</v>
      </c>
      <c r="AL64" s="16">
        <f t="shared" si="53"/>
        <v>10.71539306640625</v>
      </c>
      <c r="AM64" s="16">
        <v>6</v>
      </c>
      <c r="AN64" s="16">
        <f t="shared" si="54"/>
        <v>7.476806640625E-2</v>
      </c>
      <c r="AO64" s="16">
        <v>5</v>
      </c>
      <c r="AP64" s="16">
        <f t="shared" si="55"/>
        <v>0.52789306640625</v>
      </c>
      <c r="AQ64" s="16">
        <v>5</v>
      </c>
      <c r="AR64" s="16">
        <f t="shared" si="56"/>
        <v>0.52789306640625</v>
      </c>
      <c r="AS64" s="16">
        <v>6</v>
      </c>
      <c r="AT64" s="16">
        <f t="shared" si="57"/>
        <v>7.476806640625E-2</v>
      </c>
      <c r="AU64" s="16">
        <v>9</v>
      </c>
      <c r="AV64" s="16">
        <f t="shared" si="58"/>
        <v>10.71539306640625</v>
      </c>
      <c r="AW64" s="16">
        <v>9</v>
      </c>
      <c r="AX64" s="16">
        <f t="shared" si="59"/>
        <v>10.71539306640625</v>
      </c>
      <c r="AY64" s="16">
        <v>9</v>
      </c>
      <c r="AZ64" s="16">
        <f t="shared" si="60"/>
        <v>10.71539306640625</v>
      </c>
      <c r="BA64" s="16">
        <v>9</v>
      </c>
      <c r="BB64" s="16">
        <f t="shared" si="61"/>
        <v>10.71539306640625</v>
      </c>
      <c r="BC64" s="16">
        <v>1</v>
      </c>
      <c r="BD64" s="16">
        <f t="shared" si="62"/>
        <v>22.34039306640625</v>
      </c>
      <c r="BE64" s="16">
        <v>5</v>
      </c>
      <c r="BF64" s="16">
        <f t="shared" si="63"/>
        <v>0.52789306640625</v>
      </c>
      <c r="BG64" s="16">
        <v>4</v>
      </c>
      <c r="BH64" s="16">
        <f t="shared" si="64"/>
        <v>2.98101806640625</v>
      </c>
      <c r="BI64" s="16">
        <v>8</v>
      </c>
      <c r="BJ64" s="16">
        <f t="shared" si="65"/>
        <v>5.16851806640625</v>
      </c>
      <c r="BK64" s="16">
        <v>8</v>
      </c>
      <c r="BL64" s="16">
        <f t="shared" si="66"/>
        <v>5.16851806640625</v>
      </c>
      <c r="BM64" s="16">
        <v>7</v>
      </c>
      <c r="BN64" s="16">
        <f t="shared" si="67"/>
        <v>1.62164306640625</v>
      </c>
      <c r="BO64" s="40">
        <f t="shared" si="68"/>
        <v>5.419354838709677</v>
      </c>
      <c r="BP64" s="16">
        <v>6.75</v>
      </c>
      <c r="BQ64" s="16">
        <v>1.0727040816237758</v>
      </c>
      <c r="BR64" s="16">
        <v>4.9000000000000397E-3</v>
      </c>
      <c r="BS64" s="16">
        <v>33.506286982253869</v>
      </c>
    </row>
    <row r="65" spans="1:71">
      <c r="A65" s="16">
        <f>(FUCKPRECISIONLISTAS!BJ15+FUCKPRECISIONLISTAS!BL15+FUCKPRECISIONLISTAS!BN15+FUCKPRECISIONLISTAS!BP15)/4</f>
        <v>5.7442215236691494</v>
      </c>
      <c r="B65" s="40">
        <v>0</v>
      </c>
      <c r="C65" s="16">
        <f t="shared" si="35"/>
        <v>32.996080912983928</v>
      </c>
      <c r="D65" s="16">
        <f t="shared" si="36"/>
        <v>5.7442215236691494</v>
      </c>
      <c r="E65" s="16">
        <v>5</v>
      </c>
      <c r="F65" s="16">
        <f t="shared" si="37"/>
        <v>0.55386567629243033</v>
      </c>
      <c r="G65" s="16">
        <v>6</v>
      </c>
      <c r="H65" s="16">
        <f t="shared" si="38"/>
        <v>6.5422628954131506E-2</v>
      </c>
      <c r="I65" s="40">
        <v>3</v>
      </c>
      <c r="J65" s="16">
        <f t="shared" si="39"/>
        <v>7.5307517709690277</v>
      </c>
      <c r="K65" s="16">
        <v>2</v>
      </c>
      <c r="L65" s="16">
        <f t="shared" si="40"/>
        <v>14.019194818307326</v>
      </c>
      <c r="M65" s="16">
        <v>6</v>
      </c>
      <c r="N65" s="16">
        <f t="shared" si="41"/>
        <v>6.5422628954131506E-2</v>
      </c>
      <c r="O65" s="16">
        <v>3</v>
      </c>
      <c r="P65" s="16">
        <f t="shared" si="42"/>
        <v>7.5307517709690277</v>
      </c>
      <c r="Q65" s="16">
        <v>4</v>
      </c>
      <c r="R65" s="16">
        <f t="shared" si="43"/>
        <v>3.0423087236307289</v>
      </c>
      <c r="S65" s="16">
        <v>5</v>
      </c>
      <c r="T65" s="16">
        <f t="shared" si="44"/>
        <v>0.55386567629243033</v>
      </c>
      <c r="U65" s="16">
        <v>6</v>
      </c>
      <c r="V65" s="16">
        <f t="shared" si="45"/>
        <v>6.5422628954131506E-2</v>
      </c>
      <c r="W65" s="16">
        <v>9</v>
      </c>
      <c r="X65" s="16">
        <f t="shared" si="46"/>
        <v>10.600093486939235</v>
      </c>
      <c r="Y65" s="16">
        <v>8</v>
      </c>
      <c r="Z65" s="16">
        <f t="shared" si="47"/>
        <v>5.0885365342775337</v>
      </c>
      <c r="AA65" s="16">
        <v>0</v>
      </c>
      <c r="AB65" s="16">
        <f t="shared" si="48"/>
        <v>32.996080912983928</v>
      </c>
      <c r="AC65" s="16">
        <v>3</v>
      </c>
      <c r="AD65" s="16">
        <f t="shared" si="49"/>
        <v>7.5307517709690277</v>
      </c>
      <c r="AE65" s="16">
        <v>0</v>
      </c>
      <c r="AF65" s="16">
        <f t="shared" si="50"/>
        <v>32.996080912983928</v>
      </c>
      <c r="AG65" s="16">
        <v>10</v>
      </c>
      <c r="AH65" s="16">
        <f t="shared" si="51"/>
        <v>18.111650439600936</v>
      </c>
      <c r="AI65" s="16">
        <v>8</v>
      </c>
      <c r="AJ65" s="16">
        <f t="shared" si="52"/>
        <v>5.0885365342775337</v>
      </c>
      <c r="AK65" s="16">
        <v>2</v>
      </c>
      <c r="AL65" s="16">
        <f t="shared" si="53"/>
        <v>14.019194818307326</v>
      </c>
      <c r="AM65" s="16">
        <v>10</v>
      </c>
      <c r="AN65" s="16">
        <f t="shared" si="54"/>
        <v>18.111650439600936</v>
      </c>
      <c r="AO65" s="16">
        <v>1</v>
      </c>
      <c r="AP65" s="16">
        <f t="shared" si="55"/>
        <v>22.507637865645627</v>
      </c>
      <c r="AQ65" s="16">
        <v>5</v>
      </c>
      <c r="AR65" s="16">
        <f t="shared" si="56"/>
        <v>0.55386567629243033</v>
      </c>
      <c r="AS65" s="16">
        <v>7</v>
      </c>
      <c r="AT65" s="16">
        <f t="shared" si="57"/>
        <v>1.5769795816158327</v>
      </c>
      <c r="AU65" s="16">
        <v>5</v>
      </c>
      <c r="AV65" s="16">
        <f t="shared" si="58"/>
        <v>0.55386567629243033</v>
      </c>
      <c r="AW65" s="16">
        <v>6</v>
      </c>
      <c r="AX65" s="16">
        <f t="shared" si="59"/>
        <v>6.5422628954131506E-2</v>
      </c>
      <c r="AY65" s="16">
        <v>2</v>
      </c>
      <c r="AZ65" s="16">
        <f t="shared" si="60"/>
        <v>14.019194818307326</v>
      </c>
      <c r="BA65" s="16">
        <v>2</v>
      </c>
      <c r="BB65" s="16">
        <f t="shared" si="61"/>
        <v>14.019194818307326</v>
      </c>
      <c r="BC65" s="16">
        <v>0</v>
      </c>
      <c r="BD65" s="16">
        <f t="shared" si="62"/>
        <v>32.996080912983928</v>
      </c>
      <c r="BE65" s="16">
        <v>7</v>
      </c>
      <c r="BF65" s="16">
        <f t="shared" si="63"/>
        <v>1.5769795816158327</v>
      </c>
      <c r="BG65" s="16">
        <v>6</v>
      </c>
      <c r="BH65" s="16">
        <f t="shared" si="64"/>
        <v>6.5422628954131506E-2</v>
      </c>
      <c r="BI65" s="16">
        <v>4</v>
      </c>
      <c r="BJ65" s="16">
        <f t="shared" si="65"/>
        <v>3.0423087236307289</v>
      </c>
      <c r="BK65" s="16">
        <v>2</v>
      </c>
      <c r="BL65" s="16">
        <f t="shared" si="66"/>
        <v>14.019194818307326</v>
      </c>
      <c r="BM65" s="16">
        <v>2</v>
      </c>
      <c r="BN65" s="16">
        <f t="shared" si="67"/>
        <v>14.019194818307326</v>
      </c>
      <c r="BO65" s="40">
        <f t="shared" si="68"/>
        <v>4.4838709677419351</v>
      </c>
      <c r="BP65" s="16">
        <v>6.75</v>
      </c>
      <c r="BQ65" s="16">
        <v>45.5625</v>
      </c>
      <c r="BR65" s="16">
        <v>1.6899999999999971E-2</v>
      </c>
      <c r="BS65" s="16">
        <v>38.21487603305561</v>
      </c>
    </row>
    <row r="66" spans="1:71">
      <c r="A66" s="16">
        <f>(FUCKPRECISIONLISTAS!BJ68+FUCKPRECISIONLISTAS!BL68+FUCKPRECISIONLISTAS!BN68+FUCKPRECISIONLISTAS!BP68)/4</f>
        <v>6.359375</v>
      </c>
      <c r="B66" s="40">
        <v>0</v>
      </c>
      <c r="C66" s="16">
        <f t="shared" si="35"/>
        <v>40.441650390625</v>
      </c>
      <c r="D66" s="16">
        <f t="shared" si="36"/>
        <v>6.359375</v>
      </c>
      <c r="E66" s="16">
        <v>9</v>
      </c>
      <c r="F66" s="16">
        <f t="shared" si="37"/>
        <v>6.972900390625</v>
      </c>
      <c r="G66" s="16">
        <v>8</v>
      </c>
      <c r="H66" s="16">
        <f t="shared" si="38"/>
        <v>2.691650390625</v>
      </c>
      <c r="I66" s="40">
        <v>4</v>
      </c>
      <c r="J66" s="16">
        <f t="shared" si="39"/>
        <v>5.566650390625</v>
      </c>
      <c r="K66" s="16">
        <v>2</v>
      </c>
      <c r="L66" s="16">
        <f t="shared" si="40"/>
        <v>19.004150390625</v>
      </c>
      <c r="M66" s="16">
        <v>8</v>
      </c>
      <c r="N66" s="16">
        <f t="shared" si="41"/>
        <v>2.691650390625</v>
      </c>
      <c r="O66" s="16">
        <v>1</v>
      </c>
      <c r="P66" s="16">
        <f t="shared" si="42"/>
        <v>28.722900390625</v>
      </c>
      <c r="Q66" s="16">
        <v>10</v>
      </c>
      <c r="R66" s="16">
        <f t="shared" si="43"/>
        <v>13.254150390625</v>
      </c>
      <c r="S66" s="16">
        <v>0</v>
      </c>
      <c r="T66" s="16">
        <f t="shared" si="44"/>
        <v>40.441650390625</v>
      </c>
      <c r="U66" s="16">
        <v>2</v>
      </c>
      <c r="V66" s="16">
        <f t="shared" si="45"/>
        <v>19.004150390625</v>
      </c>
      <c r="W66" s="16">
        <v>1</v>
      </c>
      <c r="X66" s="16">
        <f t="shared" si="46"/>
        <v>28.722900390625</v>
      </c>
      <c r="Y66" s="16">
        <v>6</v>
      </c>
      <c r="Z66" s="16">
        <f t="shared" si="47"/>
        <v>0.129150390625</v>
      </c>
      <c r="AA66" s="16">
        <v>8</v>
      </c>
      <c r="AB66" s="16">
        <f t="shared" si="48"/>
        <v>2.691650390625</v>
      </c>
      <c r="AC66" s="16">
        <v>9</v>
      </c>
      <c r="AD66" s="16">
        <f t="shared" si="49"/>
        <v>6.972900390625</v>
      </c>
      <c r="AE66" s="16">
        <v>8</v>
      </c>
      <c r="AF66" s="16">
        <f t="shared" si="50"/>
        <v>2.691650390625</v>
      </c>
      <c r="AG66" s="16">
        <v>8</v>
      </c>
      <c r="AH66" s="16">
        <f t="shared" si="51"/>
        <v>2.691650390625</v>
      </c>
      <c r="AI66" s="16">
        <v>3</v>
      </c>
      <c r="AJ66" s="16">
        <f t="shared" si="52"/>
        <v>11.285400390625</v>
      </c>
      <c r="AK66" s="16">
        <v>4</v>
      </c>
      <c r="AL66" s="16">
        <f t="shared" si="53"/>
        <v>5.566650390625</v>
      </c>
      <c r="AM66" s="16">
        <v>3</v>
      </c>
      <c r="AN66" s="16">
        <f t="shared" si="54"/>
        <v>11.285400390625</v>
      </c>
      <c r="AO66" s="16">
        <v>5</v>
      </c>
      <c r="AP66" s="16">
        <f t="shared" si="55"/>
        <v>1.847900390625</v>
      </c>
      <c r="AQ66" s="16">
        <v>8</v>
      </c>
      <c r="AR66" s="16">
        <f t="shared" si="56"/>
        <v>2.691650390625</v>
      </c>
      <c r="AS66" s="16">
        <v>8</v>
      </c>
      <c r="AT66" s="16">
        <f t="shared" si="57"/>
        <v>2.691650390625</v>
      </c>
      <c r="AU66" s="16">
        <v>0</v>
      </c>
      <c r="AV66" s="16">
        <f t="shared" si="58"/>
        <v>40.441650390625</v>
      </c>
      <c r="AW66" s="16">
        <v>5</v>
      </c>
      <c r="AX66" s="16">
        <f t="shared" si="59"/>
        <v>1.847900390625</v>
      </c>
      <c r="AY66" s="16">
        <v>6</v>
      </c>
      <c r="AZ66" s="16">
        <f t="shared" si="60"/>
        <v>0.129150390625</v>
      </c>
      <c r="BA66" s="16">
        <v>0</v>
      </c>
      <c r="BB66" s="16">
        <f t="shared" si="61"/>
        <v>40.441650390625</v>
      </c>
      <c r="BC66" s="16">
        <v>1</v>
      </c>
      <c r="BD66" s="16">
        <f t="shared" si="62"/>
        <v>28.722900390625</v>
      </c>
      <c r="BE66" s="16">
        <v>6</v>
      </c>
      <c r="BF66" s="16">
        <f t="shared" si="63"/>
        <v>0.129150390625</v>
      </c>
      <c r="BG66" s="16">
        <v>7</v>
      </c>
      <c r="BH66" s="16">
        <f t="shared" si="64"/>
        <v>0.410400390625</v>
      </c>
      <c r="BI66" s="16">
        <v>6</v>
      </c>
      <c r="BJ66" s="16">
        <f t="shared" si="65"/>
        <v>0.129150390625</v>
      </c>
      <c r="BK66" s="16">
        <v>7</v>
      </c>
      <c r="BL66" s="16">
        <f t="shared" si="66"/>
        <v>0.410400390625</v>
      </c>
      <c r="BM66" s="16">
        <v>7</v>
      </c>
      <c r="BN66" s="16">
        <f t="shared" si="67"/>
        <v>0.410400390625</v>
      </c>
      <c r="BO66" s="40">
        <f t="shared" si="68"/>
        <v>5.161290322580645</v>
      </c>
      <c r="BP66" s="16">
        <v>7</v>
      </c>
      <c r="BQ66" s="16">
        <v>49</v>
      </c>
      <c r="BR66" s="16">
        <v>7.8120249999999993</v>
      </c>
      <c r="BS66" s="16">
        <v>39.008639268722533</v>
      </c>
    </row>
    <row r="67" spans="1:71">
      <c r="A67" s="16">
        <f>(FUCKPRECISIONLISTAS!BJ46+FUCKPRECISIONLISTAS!BL46+FUCKPRECISIONLISTAS!BN46+FUCKPRECISIONLISTAS!BP46)/4</f>
        <v>6.0827015532551778</v>
      </c>
      <c r="B67" s="40">
        <v>5.7142857142899999</v>
      </c>
      <c r="C67" s="16">
        <f t="shared" si="35"/>
        <v>0.13573023040041593</v>
      </c>
      <c r="D67" s="16">
        <f t="shared" si="36"/>
        <v>0.36841583896517793</v>
      </c>
      <c r="E67" s="16">
        <v>3</v>
      </c>
      <c r="F67" s="16">
        <f t="shared" si="37"/>
        <v>9.5030488664418851</v>
      </c>
      <c r="G67" s="16">
        <v>2</v>
      </c>
      <c r="H67" s="16">
        <f t="shared" si="38"/>
        <v>16.668451972952241</v>
      </c>
      <c r="I67" s="40">
        <v>5</v>
      </c>
      <c r="J67" s="16">
        <f t="shared" si="39"/>
        <v>1.1722426534211747</v>
      </c>
      <c r="K67" s="16">
        <v>10</v>
      </c>
      <c r="L67" s="16">
        <f t="shared" si="40"/>
        <v>15.345227120869396</v>
      </c>
      <c r="M67" s="16">
        <v>8</v>
      </c>
      <c r="N67" s="16">
        <f t="shared" si="41"/>
        <v>3.6760333338901079</v>
      </c>
      <c r="O67" s="16">
        <v>8</v>
      </c>
      <c r="P67" s="16">
        <f t="shared" si="42"/>
        <v>3.6760333338901079</v>
      </c>
      <c r="Q67" s="16">
        <v>0</v>
      </c>
      <c r="R67" s="16">
        <f t="shared" si="43"/>
        <v>36.999258185972955</v>
      </c>
      <c r="S67" s="16">
        <v>3</v>
      </c>
      <c r="T67" s="16">
        <f t="shared" si="44"/>
        <v>9.5030488664418851</v>
      </c>
      <c r="U67" s="16">
        <v>6</v>
      </c>
      <c r="V67" s="16">
        <f t="shared" si="45"/>
        <v>6.8395469108190107E-3</v>
      </c>
      <c r="W67" s="16">
        <v>5</v>
      </c>
      <c r="X67" s="16">
        <f t="shared" si="46"/>
        <v>1.1722426534211747</v>
      </c>
      <c r="Y67" s="16">
        <v>2</v>
      </c>
      <c r="Z67" s="16">
        <f t="shared" si="47"/>
        <v>16.668451972952241</v>
      </c>
      <c r="AA67" s="16">
        <v>3</v>
      </c>
      <c r="AB67" s="16">
        <f t="shared" si="48"/>
        <v>9.5030488664418851</v>
      </c>
      <c r="AC67" s="16">
        <v>8</v>
      </c>
      <c r="AD67" s="16">
        <f t="shared" si="49"/>
        <v>3.6760333338901079</v>
      </c>
      <c r="AE67" s="16">
        <v>7</v>
      </c>
      <c r="AF67" s="16">
        <f t="shared" si="50"/>
        <v>0.84143644040046339</v>
      </c>
      <c r="AG67" s="16">
        <v>8</v>
      </c>
      <c r="AH67" s="16">
        <f t="shared" si="51"/>
        <v>3.6760333338901079</v>
      </c>
      <c r="AI67" s="16">
        <v>1</v>
      </c>
      <c r="AJ67" s="16">
        <f t="shared" si="52"/>
        <v>25.833855079462598</v>
      </c>
      <c r="AK67" s="16">
        <v>4</v>
      </c>
      <c r="AL67" s="16">
        <f t="shared" si="53"/>
        <v>4.3376457599315303</v>
      </c>
      <c r="AM67" s="16">
        <v>0</v>
      </c>
      <c r="AN67" s="16">
        <f t="shared" si="54"/>
        <v>36.999258185972955</v>
      </c>
      <c r="AO67" s="16">
        <v>6</v>
      </c>
      <c r="AP67" s="16">
        <f t="shared" si="55"/>
        <v>6.8395469108190107E-3</v>
      </c>
      <c r="AQ67" s="16">
        <v>2</v>
      </c>
      <c r="AR67" s="16">
        <f t="shared" si="56"/>
        <v>16.668451972952241</v>
      </c>
      <c r="AS67" s="16">
        <v>10</v>
      </c>
      <c r="AT67" s="16">
        <f t="shared" si="57"/>
        <v>15.345227120869396</v>
      </c>
      <c r="AU67" s="16">
        <v>0</v>
      </c>
      <c r="AV67" s="16">
        <f t="shared" si="58"/>
        <v>36.999258185972955</v>
      </c>
      <c r="AW67" s="16">
        <v>8</v>
      </c>
      <c r="AX67" s="16">
        <f t="shared" si="59"/>
        <v>3.6760333338901079</v>
      </c>
      <c r="AY67" s="16">
        <v>7</v>
      </c>
      <c r="AZ67" s="16">
        <f t="shared" si="60"/>
        <v>0.84143644040046339</v>
      </c>
      <c r="BA67" s="16">
        <v>3</v>
      </c>
      <c r="BB67" s="16">
        <f t="shared" si="61"/>
        <v>9.5030488664418851</v>
      </c>
      <c r="BC67" s="16">
        <v>10</v>
      </c>
      <c r="BD67" s="16">
        <f t="shared" si="62"/>
        <v>15.345227120869396</v>
      </c>
      <c r="BE67" s="16">
        <v>10</v>
      </c>
      <c r="BF67" s="16">
        <f t="shared" si="63"/>
        <v>15.345227120869396</v>
      </c>
      <c r="BG67" s="16">
        <v>1</v>
      </c>
      <c r="BH67" s="16">
        <f t="shared" si="64"/>
        <v>25.833855079462598</v>
      </c>
      <c r="BI67" s="16">
        <v>3</v>
      </c>
      <c r="BJ67" s="16">
        <f t="shared" si="65"/>
        <v>9.5030488664418851</v>
      </c>
      <c r="BK67" s="16">
        <v>4</v>
      </c>
      <c r="BL67" s="16">
        <f t="shared" si="66"/>
        <v>4.3376457599315303</v>
      </c>
      <c r="BM67" s="16">
        <v>2</v>
      </c>
      <c r="BN67" s="16">
        <f t="shared" si="67"/>
        <v>16.668451972952241</v>
      </c>
      <c r="BO67" s="40">
        <f t="shared" si="68"/>
        <v>4.806451612903226</v>
      </c>
      <c r="BP67" s="16">
        <v>7.25</v>
      </c>
      <c r="BQ67" s="16">
        <v>13.058367768621322</v>
      </c>
      <c r="BR67" s="16">
        <v>3.0625</v>
      </c>
      <c r="BS67" s="16">
        <v>47.020408163267263</v>
      </c>
    </row>
    <row r="68" spans="1:71">
      <c r="A68" s="16">
        <f>(FUCKPRECISIONLISTAS!BJ20+FUCKPRECISIONLISTAS!BL20+FUCKPRECISIONLISTAS!BN20+FUCKPRECISIONLISTAS!BP20)/4</f>
        <v>5.9765625</v>
      </c>
      <c r="B68" s="40">
        <v>4.4444444444400002</v>
      </c>
      <c r="C68" s="16">
        <f t="shared" si="35"/>
        <v>2.3473857361729547</v>
      </c>
      <c r="D68" s="16">
        <f t="shared" si="36"/>
        <v>1.5321180555599998</v>
      </c>
      <c r="E68" s="16">
        <v>6</v>
      </c>
      <c r="F68" s="16">
        <f t="shared" si="37"/>
        <v>5.4931640625E-4</v>
      </c>
      <c r="G68" s="16">
        <v>10</v>
      </c>
      <c r="H68" s="16">
        <f t="shared" si="38"/>
        <v>16.18804931640625</v>
      </c>
      <c r="I68" s="40">
        <v>8</v>
      </c>
      <c r="J68" s="16">
        <f t="shared" si="39"/>
        <v>4.09429931640625</v>
      </c>
      <c r="K68" s="16">
        <v>1</v>
      </c>
      <c r="L68" s="16">
        <f t="shared" si="40"/>
        <v>24.76617431640625</v>
      </c>
      <c r="M68" s="16">
        <v>9</v>
      </c>
      <c r="N68" s="16">
        <f t="shared" si="41"/>
        <v>9.14117431640625</v>
      </c>
      <c r="O68" s="16">
        <v>10</v>
      </c>
      <c r="P68" s="16">
        <f t="shared" si="42"/>
        <v>16.18804931640625</v>
      </c>
      <c r="Q68" s="16">
        <v>5</v>
      </c>
      <c r="R68" s="16">
        <f t="shared" si="43"/>
        <v>0.95367431640625</v>
      </c>
      <c r="S68" s="16">
        <v>2</v>
      </c>
      <c r="T68" s="16">
        <f t="shared" si="44"/>
        <v>15.81304931640625</v>
      </c>
      <c r="U68" s="16">
        <v>3</v>
      </c>
      <c r="V68" s="16">
        <f t="shared" si="45"/>
        <v>8.85992431640625</v>
      </c>
      <c r="W68" s="16">
        <v>10</v>
      </c>
      <c r="X68" s="16">
        <f t="shared" si="46"/>
        <v>16.18804931640625</v>
      </c>
      <c r="Y68" s="16">
        <v>6</v>
      </c>
      <c r="Z68" s="16">
        <f t="shared" si="47"/>
        <v>5.4931640625E-4</v>
      </c>
      <c r="AA68" s="16">
        <v>7</v>
      </c>
      <c r="AB68" s="16">
        <f t="shared" si="48"/>
        <v>1.04742431640625</v>
      </c>
      <c r="AC68" s="16">
        <v>7</v>
      </c>
      <c r="AD68" s="16">
        <f t="shared" si="49"/>
        <v>1.04742431640625</v>
      </c>
      <c r="AE68" s="16">
        <v>2</v>
      </c>
      <c r="AF68" s="16">
        <f t="shared" si="50"/>
        <v>15.81304931640625</v>
      </c>
      <c r="AG68" s="16">
        <v>8</v>
      </c>
      <c r="AH68" s="16">
        <f t="shared" si="51"/>
        <v>4.09429931640625</v>
      </c>
      <c r="AI68" s="16">
        <v>1</v>
      </c>
      <c r="AJ68" s="16">
        <f t="shared" si="52"/>
        <v>24.76617431640625</v>
      </c>
      <c r="AK68" s="16">
        <v>8</v>
      </c>
      <c r="AL68" s="16">
        <f t="shared" si="53"/>
        <v>4.09429931640625</v>
      </c>
      <c r="AM68" s="16">
        <v>4</v>
      </c>
      <c r="AN68" s="16">
        <f t="shared" si="54"/>
        <v>3.90679931640625</v>
      </c>
      <c r="AO68" s="16">
        <v>6</v>
      </c>
      <c r="AP68" s="16">
        <f t="shared" si="55"/>
        <v>5.4931640625E-4</v>
      </c>
      <c r="AQ68" s="16">
        <v>0</v>
      </c>
      <c r="AR68" s="16">
        <f t="shared" si="56"/>
        <v>35.71929931640625</v>
      </c>
      <c r="AS68" s="16">
        <v>0</v>
      </c>
      <c r="AT68" s="16">
        <f t="shared" si="57"/>
        <v>35.71929931640625</v>
      </c>
      <c r="AU68" s="16">
        <v>3</v>
      </c>
      <c r="AV68" s="16">
        <f t="shared" si="58"/>
        <v>8.85992431640625</v>
      </c>
      <c r="AW68" s="16">
        <v>5</v>
      </c>
      <c r="AX68" s="16">
        <f t="shared" si="59"/>
        <v>0.95367431640625</v>
      </c>
      <c r="AY68" s="16">
        <v>2</v>
      </c>
      <c r="AZ68" s="16">
        <f t="shared" si="60"/>
        <v>15.81304931640625</v>
      </c>
      <c r="BA68" s="16">
        <v>0</v>
      </c>
      <c r="BB68" s="16">
        <f t="shared" si="61"/>
        <v>35.71929931640625</v>
      </c>
      <c r="BC68" s="16">
        <v>7</v>
      </c>
      <c r="BD68" s="16">
        <f t="shared" si="62"/>
        <v>1.04742431640625</v>
      </c>
      <c r="BE68" s="16">
        <v>4</v>
      </c>
      <c r="BF68" s="16">
        <f t="shared" si="63"/>
        <v>3.90679931640625</v>
      </c>
      <c r="BG68" s="16">
        <v>8</v>
      </c>
      <c r="BH68" s="16">
        <f t="shared" si="64"/>
        <v>4.09429931640625</v>
      </c>
      <c r="BI68" s="16">
        <v>5</v>
      </c>
      <c r="BJ68" s="16">
        <f t="shared" si="65"/>
        <v>0.95367431640625</v>
      </c>
      <c r="BK68" s="16">
        <v>4</v>
      </c>
      <c r="BL68" s="16">
        <f t="shared" si="66"/>
        <v>3.90679931640625</v>
      </c>
      <c r="BM68" s="16">
        <v>9</v>
      </c>
      <c r="BN68" s="16">
        <f t="shared" si="67"/>
        <v>9.14117431640625</v>
      </c>
      <c r="BO68" s="40">
        <f t="shared" si="68"/>
        <v>5.161290322580645</v>
      </c>
      <c r="BP68" s="16">
        <v>9.5</v>
      </c>
      <c r="BQ68" s="16">
        <v>0.25</v>
      </c>
      <c r="BR68" s="16">
        <v>6.8644000000000007</v>
      </c>
      <c r="BS68" s="16">
        <v>55.449298469409023</v>
      </c>
    </row>
    <row r="69" spans="1:71">
      <c r="A69" s="16">
        <f>(FUCKPRECISIONLISTAS!BJ14+FUCKPRECISIONLISTAS!BL14+FUCKPRECISIONLISTAS!BN14+FUCKPRECISIONLISTAS!BP14)/4</f>
        <v>5.9896338296401108</v>
      </c>
      <c r="B69" s="40">
        <v>0</v>
      </c>
      <c r="C69" s="16">
        <f t="shared" si="35"/>
        <v>35.875713413169258</v>
      </c>
      <c r="D69" s="16">
        <f t="shared" si="36"/>
        <v>5.9896338296401108</v>
      </c>
      <c r="E69" s="16">
        <v>3</v>
      </c>
      <c r="F69" s="16">
        <f t="shared" si="37"/>
        <v>8.937910435328595</v>
      </c>
      <c r="G69" s="16">
        <v>1</v>
      </c>
      <c r="H69" s="16">
        <f t="shared" si="38"/>
        <v>24.89644575388904</v>
      </c>
      <c r="I69" s="40">
        <v>9</v>
      </c>
      <c r="J69" s="16">
        <f t="shared" si="39"/>
        <v>9.0623044796472652</v>
      </c>
      <c r="K69" s="16">
        <v>4</v>
      </c>
      <c r="L69" s="16">
        <f t="shared" si="40"/>
        <v>3.9586427760483733</v>
      </c>
      <c r="M69" s="16">
        <v>10</v>
      </c>
      <c r="N69" s="16">
        <f t="shared" si="41"/>
        <v>16.083036820367045</v>
      </c>
      <c r="O69" s="16">
        <v>9</v>
      </c>
      <c r="P69" s="16">
        <f t="shared" si="42"/>
        <v>9.0623044796472652</v>
      </c>
      <c r="Q69" s="16">
        <v>1</v>
      </c>
      <c r="R69" s="16">
        <f t="shared" si="43"/>
        <v>24.89644575388904</v>
      </c>
      <c r="S69" s="16">
        <v>10</v>
      </c>
      <c r="T69" s="16">
        <f t="shared" si="44"/>
        <v>16.083036820367045</v>
      </c>
      <c r="U69" s="16">
        <v>2</v>
      </c>
      <c r="V69" s="16">
        <f t="shared" si="45"/>
        <v>15.917178094608817</v>
      </c>
      <c r="W69" s="16">
        <v>5</v>
      </c>
      <c r="X69" s="16">
        <f t="shared" si="46"/>
        <v>0.97937511676815192</v>
      </c>
      <c r="Y69" s="16">
        <v>9</v>
      </c>
      <c r="Z69" s="16">
        <f t="shared" si="47"/>
        <v>9.0623044796472652</v>
      </c>
      <c r="AA69" s="16">
        <v>6</v>
      </c>
      <c r="AB69" s="16">
        <f t="shared" si="48"/>
        <v>1.0745748793024501E-4</v>
      </c>
      <c r="AC69" s="16">
        <v>8</v>
      </c>
      <c r="AD69" s="16">
        <f t="shared" si="49"/>
        <v>4.0415721389274868</v>
      </c>
      <c r="AE69" s="16">
        <v>7</v>
      </c>
      <c r="AF69" s="16">
        <f t="shared" si="50"/>
        <v>1.0208397982077086</v>
      </c>
      <c r="AG69" s="16">
        <v>7</v>
      </c>
      <c r="AH69" s="16">
        <f t="shared" si="51"/>
        <v>1.0208397982077086</v>
      </c>
      <c r="AI69" s="16">
        <v>5</v>
      </c>
      <c r="AJ69" s="16">
        <f t="shared" si="52"/>
        <v>0.97937511676815192</v>
      </c>
      <c r="AK69" s="16">
        <v>9</v>
      </c>
      <c r="AL69" s="16">
        <f t="shared" si="53"/>
        <v>9.0623044796472652</v>
      </c>
      <c r="AM69" s="16">
        <v>1</v>
      </c>
      <c r="AN69" s="16">
        <f t="shared" si="54"/>
        <v>24.89644575388904</v>
      </c>
      <c r="AO69" s="16">
        <v>8</v>
      </c>
      <c r="AP69" s="16">
        <f t="shared" si="55"/>
        <v>4.0415721389274868</v>
      </c>
      <c r="AQ69" s="16">
        <v>4</v>
      </c>
      <c r="AR69" s="16">
        <f t="shared" si="56"/>
        <v>3.9586427760483733</v>
      </c>
      <c r="AS69" s="16">
        <v>4</v>
      </c>
      <c r="AT69" s="16">
        <f t="shared" si="57"/>
        <v>3.9586427760483733</v>
      </c>
      <c r="AU69" s="16">
        <v>10</v>
      </c>
      <c r="AV69" s="16">
        <f t="shared" si="58"/>
        <v>16.083036820367045</v>
      </c>
      <c r="AW69" s="16">
        <v>2</v>
      </c>
      <c r="AX69" s="16">
        <f t="shared" si="59"/>
        <v>15.917178094608817</v>
      </c>
      <c r="AY69" s="16">
        <v>0</v>
      </c>
      <c r="AZ69" s="16">
        <f t="shared" si="60"/>
        <v>35.875713413169258</v>
      </c>
      <c r="BA69" s="16">
        <v>1</v>
      </c>
      <c r="BB69" s="16">
        <f t="shared" si="61"/>
        <v>24.89644575388904</v>
      </c>
      <c r="BC69" s="16">
        <v>1</v>
      </c>
      <c r="BD69" s="16">
        <f t="shared" si="62"/>
        <v>24.89644575388904</v>
      </c>
      <c r="BE69" s="16">
        <v>7</v>
      </c>
      <c r="BF69" s="16">
        <f t="shared" si="63"/>
        <v>1.0208397982077086</v>
      </c>
      <c r="BG69" s="16">
        <v>4</v>
      </c>
      <c r="BH69" s="16">
        <f t="shared" si="64"/>
        <v>3.9586427760483733</v>
      </c>
      <c r="BI69" s="16">
        <v>10</v>
      </c>
      <c r="BJ69" s="16">
        <f t="shared" si="65"/>
        <v>16.083036820367045</v>
      </c>
      <c r="BK69" s="16">
        <v>9</v>
      </c>
      <c r="BL69" s="16">
        <f t="shared" si="66"/>
        <v>9.0623044796472652</v>
      </c>
      <c r="BM69" s="16">
        <v>5</v>
      </c>
      <c r="BN69" s="16">
        <f t="shared" si="67"/>
        <v>0.97937511676815192</v>
      </c>
      <c r="BO69" s="40">
        <f t="shared" si="68"/>
        <v>5.5161290322580649</v>
      </c>
      <c r="BP69" s="16">
        <v>8.25</v>
      </c>
      <c r="BQ69" s="16">
        <v>33.0625</v>
      </c>
      <c r="BR69" s="16">
        <v>26.291256250000004</v>
      </c>
      <c r="BS69" s="16">
        <v>62.591172960064171</v>
      </c>
    </row>
    <row r="70" spans="1:71">
      <c r="A70" s="16">
        <f>(FUCKPRECISIONLISTAS!BJ5+FUCKPRECISIONLISTAS!BL5+FUCKPRECISIONLISTAS!BN5+FUCKPRECISIONLISTAS!BP5)/4</f>
        <v>6.0201553254440974</v>
      </c>
      <c r="B70" s="40">
        <v>0</v>
      </c>
      <c r="C70" s="16">
        <f t="shared" si="35"/>
        <v>36.242270142472925</v>
      </c>
      <c r="D70" s="16">
        <f t="shared" si="36"/>
        <v>6.0201553254440974</v>
      </c>
      <c r="E70" s="16">
        <v>1</v>
      </c>
      <c r="F70" s="16">
        <f t="shared" si="37"/>
        <v>25.201959491584731</v>
      </c>
      <c r="G70" s="16">
        <v>4</v>
      </c>
      <c r="H70" s="16">
        <f t="shared" si="38"/>
        <v>4.0810275389201474</v>
      </c>
      <c r="I70" s="40">
        <v>9</v>
      </c>
      <c r="J70" s="16">
        <f t="shared" si="39"/>
        <v>8.8794742844791728</v>
      </c>
      <c r="K70" s="16">
        <v>7</v>
      </c>
      <c r="L70" s="16">
        <f t="shared" si="40"/>
        <v>0.96009558625556268</v>
      </c>
      <c r="M70" s="16">
        <v>7</v>
      </c>
      <c r="N70" s="16">
        <f t="shared" si="41"/>
        <v>0.96009558625556268</v>
      </c>
      <c r="O70" s="16">
        <v>9</v>
      </c>
      <c r="P70" s="16">
        <f t="shared" si="42"/>
        <v>8.8794742844791728</v>
      </c>
      <c r="Q70" s="16">
        <v>7</v>
      </c>
      <c r="R70" s="16">
        <f t="shared" si="43"/>
        <v>0.96009558625556268</v>
      </c>
      <c r="S70" s="16">
        <v>3</v>
      </c>
      <c r="T70" s="16">
        <f t="shared" si="44"/>
        <v>9.1213381898083412</v>
      </c>
      <c r="U70" s="16">
        <v>1</v>
      </c>
      <c r="V70" s="16">
        <f t="shared" si="45"/>
        <v>25.201959491584731</v>
      </c>
      <c r="W70" s="16">
        <v>3</v>
      </c>
      <c r="X70" s="16">
        <f t="shared" si="46"/>
        <v>9.1213381898083412</v>
      </c>
      <c r="Y70" s="16">
        <v>2</v>
      </c>
      <c r="Z70" s="16">
        <f t="shared" si="47"/>
        <v>16.161648840696536</v>
      </c>
      <c r="AA70" s="16">
        <v>0</v>
      </c>
      <c r="AB70" s="16">
        <f t="shared" si="48"/>
        <v>36.242270142472925</v>
      </c>
      <c r="AC70" s="16">
        <v>4</v>
      </c>
      <c r="AD70" s="16">
        <f t="shared" si="49"/>
        <v>4.0810275389201474</v>
      </c>
      <c r="AE70" s="16">
        <v>9</v>
      </c>
      <c r="AF70" s="16">
        <f t="shared" si="50"/>
        <v>8.8794742844791728</v>
      </c>
      <c r="AG70" s="16">
        <v>4</v>
      </c>
      <c r="AH70" s="16">
        <f t="shared" si="51"/>
        <v>4.0810275389201474</v>
      </c>
      <c r="AI70" s="16">
        <v>3</v>
      </c>
      <c r="AJ70" s="16">
        <f t="shared" si="52"/>
        <v>9.1213381898083412</v>
      </c>
      <c r="AK70" s="16">
        <v>3</v>
      </c>
      <c r="AL70" s="16">
        <f t="shared" si="53"/>
        <v>9.1213381898083412</v>
      </c>
      <c r="AM70" s="16">
        <v>5</v>
      </c>
      <c r="AN70" s="16">
        <f t="shared" si="54"/>
        <v>1.0407168880319522</v>
      </c>
      <c r="AO70" s="16">
        <v>4</v>
      </c>
      <c r="AP70" s="16">
        <f t="shared" si="55"/>
        <v>4.0810275389201474</v>
      </c>
      <c r="AQ70" s="16">
        <v>0</v>
      </c>
      <c r="AR70" s="16">
        <f t="shared" si="56"/>
        <v>36.242270142472925</v>
      </c>
      <c r="AS70" s="16">
        <v>0</v>
      </c>
      <c r="AT70" s="16">
        <f t="shared" si="57"/>
        <v>36.242270142472925</v>
      </c>
      <c r="AU70" s="16">
        <v>1</v>
      </c>
      <c r="AV70" s="16">
        <f t="shared" si="58"/>
        <v>25.201959491584731</v>
      </c>
      <c r="AW70" s="16">
        <v>6</v>
      </c>
      <c r="AX70" s="16">
        <f t="shared" si="59"/>
        <v>4.062371437574789E-4</v>
      </c>
      <c r="AY70" s="16">
        <v>5</v>
      </c>
      <c r="AZ70" s="16">
        <f t="shared" si="60"/>
        <v>1.0407168880319522</v>
      </c>
      <c r="BA70" s="16">
        <v>0</v>
      </c>
      <c r="BB70" s="16">
        <f t="shared" si="61"/>
        <v>36.242270142472925</v>
      </c>
      <c r="BC70" s="16">
        <v>10</v>
      </c>
      <c r="BD70" s="16">
        <f t="shared" si="62"/>
        <v>15.839163633590978</v>
      </c>
      <c r="BE70" s="16">
        <v>8</v>
      </c>
      <c r="BF70" s="16">
        <f t="shared" si="63"/>
        <v>3.9197849353673679</v>
      </c>
      <c r="BG70" s="16">
        <v>4</v>
      </c>
      <c r="BH70" s="16">
        <f t="shared" si="64"/>
        <v>4.0810275389201474</v>
      </c>
      <c r="BI70" s="16">
        <v>7</v>
      </c>
      <c r="BJ70" s="16">
        <f t="shared" si="65"/>
        <v>0.96009558625556268</v>
      </c>
      <c r="BK70" s="16">
        <v>3</v>
      </c>
      <c r="BL70" s="16">
        <f t="shared" si="66"/>
        <v>9.1213381898083412</v>
      </c>
      <c r="BM70" s="16">
        <v>3</v>
      </c>
      <c r="BN70" s="16">
        <f t="shared" si="67"/>
        <v>9.1213381898083412</v>
      </c>
      <c r="BO70" s="40">
        <f t="shared" si="68"/>
        <v>4.258064516129032</v>
      </c>
      <c r="BP70" s="16">
        <v>9</v>
      </c>
      <c r="BQ70" s="16">
        <v>47.537396121948966</v>
      </c>
      <c r="BR70" s="16">
        <v>4.4944000000000006</v>
      </c>
      <c r="BS70" s="16">
        <v>74.364648352452562</v>
      </c>
    </row>
    <row r="71" spans="1:71" ht="15.75" thickBot="1">
      <c r="A71" s="122">
        <f>(FUCKPRECISIONLISTAS!BJ41+FUCKPRECISIONLISTAS!BL41+FUCKPRECISIONLISTAS!BN41+FUCKPRECISIONLISTAS!BP41)/4</f>
        <v>6.3008609693865303</v>
      </c>
      <c r="B71" s="105">
        <v>0</v>
      </c>
      <c r="C71" s="62">
        <f t="shared" si="35"/>
        <v>39.700848955538568</v>
      </c>
      <c r="D71" s="122">
        <f t="shared" si="36"/>
        <v>6.3008609693865303</v>
      </c>
      <c r="E71">
        <v>9</v>
      </c>
      <c r="F71">
        <f t="shared" si="37"/>
        <v>7.285351506581021</v>
      </c>
      <c r="G71">
        <v>2</v>
      </c>
      <c r="H71">
        <f t="shared" si="38"/>
        <v>18.497405077992443</v>
      </c>
      <c r="I71" s="41">
        <v>5</v>
      </c>
      <c r="J71">
        <f t="shared" si="39"/>
        <v>1.6922392616732633</v>
      </c>
      <c r="K71">
        <v>2</v>
      </c>
      <c r="L71">
        <f t="shared" si="40"/>
        <v>18.497405077992443</v>
      </c>
      <c r="M71">
        <v>0</v>
      </c>
      <c r="N71">
        <f t="shared" si="41"/>
        <v>39.700848955538568</v>
      </c>
      <c r="O71">
        <v>6</v>
      </c>
      <c r="P71">
        <f t="shared" si="42"/>
        <v>9.0517322900202715E-2</v>
      </c>
      <c r="Q71">
        <v>3</v>
      </c>
      <c r="R71">
        <f t="shared" si="43"/>
        <v>10.895683139219384</v>
      </c>
      <c r="S71">
        <v>10</v>
      </c>
      <c r="T71">
        <f t="shared" si="44"/>
        <v>13.68362956780796</v>
      </c>
      <c r="U71">
        <v>7</v>
      </c>
      <c r="V71">
        <f t="shared" si="45"/>
        <v>0.48879538412714213</v>
      </c>
      <c r="W71">
        <v>10</v>
      </c>
      <c r="X71">
        <f t="shared" si="46"/>
        <v>13.68362956780796</v>
      </c>
      <c r="Y71">
        <v>6</v>
      </c>
      <c r="Z71">
        <f t="shared" si="47"/>
        <v>9.0517322900202715E-2</v>
      </c>
      <c r="AA71">
        <v>9</v>
      </c>
      <c r="AB71">
        <f t="shared" si="48"/>
        <v>7.285351506581021</v>
      </c>
      <c r="AC71">
        <v>6</v>
      </c>
      <c r="AD71">
        <f t="shared" si="49"/>
        <v>9.0517322900202715E-2</v>
      </c>
      <c r="AE71">
        <v>3</v>
      </c>
      <c r="AF71">
        <f t="shared" si="50"/>
        <v>10.895683139219384</v>
      </c>
      <c r="AG71">
        <v>9</v>
      </c>
      <c r="AH71">
        <f t="shared" si="51"/>
        <v>7.285351506581021</v>
      </c>
      <c r="AI71">
        <v>2</v>
      </c>
      <c r="AJ71">
        <f t="shared" si="52"/>
        <v>18.497405077992443</v>
      </c>
      <c r="AK71">
        <v>4</v>
      </c>
      <c r="AL71">
        <f t="shared" si="53"/>
        <v>5.2939612004463239</v>
      </c>
      <c r="AM71">
        <v>7</v>
      </c>
      <c r="AN71">
        <f t="shared" si="54"/>
        <v>0.48879538412714213</v>
      </c>
      <c r="AO71">
        <v>8</v>
      </c>
      <c r="AP71">
        <f t="shared" si="55"/>
        <v>2.8870734453540816</v>
      </c>
      <c r="AQ71">
        <v>8</v>
      </c>
      <c r="AR71">
        <f t="shared" si="56"/>
        <v>2.8870734453540816</v>
      </c>
      <c r="AS71">
        <v>8</v>
      </c>
      <c r="AT71">
        <f t="shared" si="57"/>
        <v>2.8870734453540816</v>
      </c>
      <c r="AU71">
        <v>5</v>
      </c>
      <c r="AV71">
        <f t="shared" si="58"/>
        <v>1.6922392616732633</v>
      </c>
      <c r="AW71">
        <v>1</v>
      </c>
      <c r="AX71">
        <f t="shared" si="59"/>
        <v>28.099127016765504</v>
      </c>
      <c r="AY71">
        <v>7</v>
      </c>
      <c r="AZ71">
        <f t="shared" si="60"/>
        <v>0.48879538412714213</v>
      </c>
      <c r="BA71">
        <v>1</v>
      </c>
      <c r="BB71">
        <f t="shared" si="61"/>
        <v>28.099127016765504</v>
      </c>
      <c r="BC71">
        <v>5</v>
      </c>
      <c r="BD71">
        <f t="shared" si="62"/>
        <v>1.6922392616732633</v>
      </c>
      <c r="BE71">
        <v>2</v>
      </c>
      <c r="BF71">
        <f t="shared" si="63"/>
        <v>18.497405077992443</v>
      </c>
      <c r="BG71">
        <v>9</v>
      </c>
      <c r="BH71">
        <f t="shared" si="64"/>
        <v>7.285351506581021</v>
      </c>
      <c r="BI71">
        <v>2</v>
      </c>
      <c r="BJ71">
        <f t="shared" si="65"/>
        <v>18.497405077992443</v>
      </c>
      <c r="BK71">
        <v>2</v>
      </c>
      <c r="BL71">
        <f t="shared" si="66"/>
        <v>18.497405077992443</v>
      </c>
      <c r="BM71">
        <v>3</v>
      </c>
      <c r="BN71">
        <f t="shared" si="67"/>
        <v>10.895683139219384</v>
      </c>
      <c r="BO71" s="41">
        <f t="shared" si="68"/>
        <v>5.193548387096774</v>
      </c>
      <c r="BP71" s="23"/>
      <c r="BQ71" s="62"/>
      <c r="BR71" s="16"/>
      <c r="BS71" s="23"/>
    </row>
    <row r="72" spans="1:71">
      <c r="C72" s="38"/>
      <c r="BQ72" s="38"/>
    </row>
    <row r="73" spans="1:71">
      <c r="C73" s="38"/>
      <c r="BQ73" s="38"/>
      <c r="BR73">
        <v>30.25</v>
      </c>
      <c r="BS73">
        <v>2.4591942148766033</v>
      </c>
    </row>
    <row r="74" spans="1:71">
      <c r="C74" s="38"/>
      <c r="BQ74" s="38"/>
      <c r="BR74" t="s">
        <v>523</v>
      </c>
      <c r="BS74" t="s">
        <v>535</v>
      </c>
    </row>
    <row r="75" spans="1:71">
      <c r="C75" s="38"/>
      <c r="BQ75" s="38"/>
    </row>
    <row r="76" spans="1:71">
      <c r="C76" s="38"/>
      <c r="BQ76" s="38"/>
    </row>
    <row r="77" spans="1:71">
      <c r="C77" s="38"/>
      <c r="BQ77" s="38"/>
    </row>
    <row r="78" spans="1:71">
      <c r="C78" s="38"/>
      <c r="BQ78" s="38"/>
    </row>
    <row r="79" spans="1:71">
      <c r="C79" s="38"/>
      <c r="BQ79" s="38"/>
    </row>
    <row r="80" spans="1:71">
      <c r="C80" s="38"/>
      <c r="BQ80" s="38"/>
    </row>
    <row r="81" spans="3:69">
      <c r="C81" s="38"/>
      <c r="BQ81" s="38"/>
    </row>
    <row r="82" spans="3:69">
      <c r="C82" s="38"/>
      <c r="BQ82" s="38"/>
    </row>
    <row r="83" spans="3:69">
      <c r="C83" s="38"/>
      <c r="BQ83" s="38"/>
    </row>
    <row r="84" spans="3:69">
      <c r="C84" s="38"/>
      <c r="BQ84" s="38"/>
    </row>
    <row r="85" spans="3:69">
      <c r="C85" s="38"/>
      <c r="BQ85" s="38"/>
    </row>
    <row r="86" spans="3:69">
      <c r="C86" s="38"/>
      <c r="BQ86" s="38"/>
    </row>
    <row r="87" spans="3:69">
      <c r="C87" s="38"/>
      <c r="BQ87" s="38"/>
    </row>
    <row r="88" spans="3:69">
      <c r="C88" s="38"/>
      <c r="BQ88" s="38"/>
    </row>
    <row r="89" spans="3:69">
      <c r="C89" s="38"/>
      <c r="BQ89" s="38"/>
    </row>
    <row r="90" spans="3:69">
      <c r="C90" s="38"/>
      <c r="BQ90" s="38"/>
    </row>
    <row r="91" spans="3:69">
      <c r="C91" s="38"/>
      <c r="BQ91" s="38"/>
    </row>
    <row r="92" spans="3:69">
      <c r="C92" s="38"/>
      <c r="BQ92" s="38"/>
    </row>
    <row r="93" spans="3:69">
      <c r="C93" s="38"/>
      <c r="BQ93" s="38"/>
    </row>
    <row r="94" spans="3:69">
      <c r="C94" s="38"/>
      <c r="BQ94" s="38"/>
    </row>
    <row r="95" spans="3:69">
      <c r="C95" s="38"/>
      <c r="BQ95" s="38"/>
    </row>
    <row r="96" spans="3:69">
      <c r="C96" s="38"/>
      <c r="BQ96" s="38"/>
    </row>
    <row r="97" spans="3:69">
      <c r="C97" s="38"/>
      <c r="BQ97" s="38"/>
    </row>
    <row r="98" spans="3:69">
      <c r="C98" s="38"/>
      <c r="BQ98" s="38"/>
    </row>
    <row r="99" spans="3:69">
      <c r="C99" s="38"/>
      <c r="BQ99" s="38"/>
    </row>
    <row r="100" spans="3:69">
      <c r="C100" s="38"/>
      <c r="BQ100" s="38"/>
    </row>
    <row r="101" spans="3:69">
      <c r="C101" s="38"/>
      <c r="BQ101" s="38"/>
    </row>
    <row r="102" spans="3:69">
      <c r="C102" s="38"/>
      <c r="BQ102" s="38"/>
    </row>
    <row r="103" spans="3:69">
      <c r="C103" s="38"/>
      <c r="BQ103" s="38"/>
    </row>
    <row r="104" spans="3:69">
      <c r="C104" s="38"/>
      <c r="BQ104" s="38"/>
    </row>
    <row r="105" spans="3:69">
      <c r="C105" s="38"/>
      <c r="BQ105" s="38"/>
    </row>
    <row r="106" spans="3:69">
      <c r="C106" s="38"/>
      <c r="BQ106" s="38"/>
    </row>
    <row r="107" spans="3:69">
      <c r="C107" s="38"/>
      <c r="BQ107" s="38"/>
    </row>
    <row r="108" spans="3:69">
      <c r="C108" s="38"/>
      <c r="BQ108" s="38"/>
    </row>
    <row r="109" spans="3:69">
      <c r="C109" s="38"/>
      <c r="BQ109" s="38"/>
    </row>
    <row r="110" spans="3:69">
      <c r="C110" s="38"/>
      <c r="BQ110" s="38"/>
    </row>
    <row r="111" spans="3:69">
      <c r="C111" s="38"/>
      <c r="BQ111" s="38"/>
    </row>
    <row r="112" spans="3:69">
      <c r="C112" s="38"/>
      <c r="BQ112" s="38"/>
    </row>
    <row r="113" spans="3:69">
      <c r="C113" s="38"/>
      <c r="BQ113" s="38"/>
    </row>
  </sheetData>
  <sortState ref="A2:BO71">
    <sortCondition ref="A1"/>
  </sortState>
  <conditionalFormatting sqref="I72:I1048576">
    <cfRule type="cellIs" dxfId="68" priority="16" operator="between">
      <formula>5</formula>
      <formula>8</formula>
    </cfRule>
    <cfRule type="cellIs" dxfId="67" priority="17" operator="lessThan">
      <formula>5</formula>
    </cfRule>
    <cfRule type="cellIs" dxfId="66" priority="18" operator="greaterThan">
      <formula>8</formula>
    </cfRule>
  </conditionalFormatting>
  <conditionalFormatting sqref="A2:BO71">
    <cfRule type="cellIs" dxfId="65" priority="13" operator="between">
      <formula>4</formula>
      <formula>7</formula>
    </cfRule>
    <cfRule type="cellIs" dxfId="64" priority="14" operator="lessThan">
      <formula>4</formula>
    </cfRule>
    <cfRule type="cellIs" dxfId="63" priority="15" operator="greaterThan">
      <formula>7</formula>
    </cfRule>
  </conditionalFormatting>
  <conditionalFormatting sqref="BP2:BR71">
    <cfRule type="cellIs" dxfId="62" priority="10" operator="between">
      <formula>4</formula>
      <formula>7</formula>
    </cfRule>
    <cfRule type="cellIs" dxfId="61" priority="11" operator="lessThan">
      <formula>4</formula>
    </cfRule>
    <cfRule type="cellIs" dxfId="60" priority="12" operator="greaterThan">
      <formula>7</formula>
    </cfRule>
  </conditionalFormatting>
  <conditionalFormatting sqref="BS2:BS71">
    <cfRule type="cellIs" dxfId="59" priority="9" operator="greaterThan">
      <formula>7</formula>
    </cfRule>
  </conditionalFormatting>
  <conditionalFormatting sqref="BS2:BS71">
    <cfRule type="cellIs" dxfId="58" priority="8" operator="between">
      <formula>4</formula>
      <formula>7</formula>
    </cfRule>
  </conditionalFormatting>
  <conditionalFormatting sqref="BS2:BS71">
    <cfRule type="cellIs" dxfId="57" priority="7" operator="lessThan">
      <formula>4</formula>
    </cfRule>
  </conditionalFormatting>
  <conditionalFormatting sqref="BP2:BR71">
    <cfRule type="cellIs" dxfId="56" priority="4" operator="between">
      <formula>4</formula>
      <formula>7</formula>
    </cfRule>
    <cfRule type="cellIs" dxfId="55" priority="5" operator="lessThan">
      <formula>4</formula>
    </cfRule>
    <cfRule type="cellIs" dxfId="54" priority="6" operator="greaterThan">
      <formula>7</formula>
    </cfRule>
  </conditionalFormatting>
  <conditionalFormatting sqref="BS2:BS71">
    <cfRule type="cellIs" dxfId="53" priority="3" operator="greaterThan">
      <formula>7</formula>
    </cfRule>
  </conditionalFormatting>
  <conditionalFormatting sqref="BS2:BS71">
    <cfRule type="cellIs" dxfId="52" priority="2" operator="between">
      <formula>4</formula>
      <formula>7</formula>
    </cfRule>
  </conditionalFormatting>
  <conditionalFormatting sqref="BS2:BS71">
    <cfRule type="cellIs" dxfId="51" priority="1" operator="lessThan">
      <formula>4</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B1:CN113"/>
  <sheetViews>
    <sheetView topLeftCell="BQ1" zoomScale="80" zoomScaleNormal="80" workbookViewId="0">
      <pane ySplit="1" topLeftCell="A2" activePane="bottomLeft" state="frozen"/>
      <selection activeCell="S1" sqref="S1"/>
      <selection pane="bottomLeft" activeCell="BY70" sqref="BY2:BY70"/>
    </sheetView>
  </sheetViews>
  <sheetFormatPr baseColWidth="10" defaultColWidth="9.140625" defaultRowHeight="15"/>
  <cols>
    <col min="2" max="2" width="89" customWidth="1"/>
    <col min="4" max="4" width="4.5703125" customWidth="1"/>
    <col min="6" max="6" width="4.7109375" customWidth="1"/>
    <col min="8" max="8" width="6.140625" customWidth="1"/>
    <col min="9" max="9" width="9.85546875" customWidth="1"/>
    <col min="10" max="10" width="4.42578125" customWidth="1"/>
    <col min="11" max="11" width="14.42578125" style="38" customWidth="1"/>
    <col min="12" max="12" width="9.140625" style="38" customWidth="1"/>
    <col min="13" max="14" width="9.140625" customWidth="1"/>
    <col min="15" max="15" width="4.42578125" customWidth="1"/>
    <col min="16" max="16" width="8.42578125" customWidth="1"/>
    <col min="17" max="17" width="6" customWidth="1"/>
    <col min="18" max="18" width="12.140625" style="41" customWidth="1"/>
    <col min="19" max="19" width="9.140625" style="41" customWidth="1"/>
    <col min="20" max="78" width="9.140625" customWidth="1"/>
  </cols>
  <sheetData>
    <row r="1" spans="2:92" ht="60">
      <c r="B1" s="16" t="s">
        <v>393</v>
      </c>
      <c r="C1" s="48" t="s">
        <v>394</v>
      </c>
      <c r="D1" s="49" t="s">
        <v>435</v>
      </c>
      <c r="E1" s="48" t="s">
        <v>395</v>
      </c>
      <c r="F1" s="48" t="s">
        <v>435</v>
      </c>
      <c r="G1" s="48" t="s">
        <v>396</v>
      </c>
      <c r="H1" s="52" t="s">
        <v>436</v>
      </c>
      <c r="I1" s="48" t="s">
        <v>397</v>
      </c>
      <c r="J1" s="53" t="s">
        <v>437</v>
      </c>
      <c r="K1" s="54" t="s">
        <v>414</v>
      </c>
      <c r="L1" s="54" t="s">
        <v>416</v>
      </c>
      <c r="M1" s="54" t="s">
        <v>417</v>
      </c>
      <c r="N1" s="48" t="s">
        <v>419</v>
      </c>
      <c r="O1" s="48" t="s">
        <v>442</v>
      </c>
      <c r="P1" s="48" t="s">
        <v>443</v>
      </c>
      <c r="Q1" s="48" t="s">
        <v>428</v>
      </c>
      <c r="R1" s="48" t="s">
        <v>444</v>
      </c>
      <c r="S1" s="48" t="s">
        <v>445</v>
      </c>
      <c r="T1" s="48" t="s">
        <v>446</v>
      </c>
      <c r="U1" s="48" t="s">
        <v>447</v>
      </c>
      <c r="V1" s="48" t="s">
        <v>448</v>
      </c>
      <c r="W1" s="48" t="s">
        <v>449</v>
      </c>
      <c r="X1" s="48" t="s">
        <v>450</v>
      </c>
      <c r="Y1" s="48" t="s">
        <v>451</v>
      </c>
      <c r="Z1" s="48" t="s">
        <v>452</v>
      </c>
      <c r="AA1" s="48" t="s">
        <v>453</v>
      </c>
      <c r="AB1" s="48" t="s">
        <v>454</v>
      </c>
      <c r="AC1" s="48" t="s">
        <v>455</v>
      </c>
      <c r="AD1" s="48" t="s">
        <v>456</v>
      </c>
      <c r="AE1" s="48" t="s">
        <v>457</v>
      </c>
      <c r="AF1" s="48" t="s">
        <v>458</v>
      </c>
      <c r="AG1" s="48" t="s">
        <v>459</v>
      </c>
      <c r="AH1" s="48" t="s">
        <v>460</v>
      </c>
      <c r="AI1" s="48" t="s">
        <v>461</v>
      </c>
      <c r="AJ1" s="48" t="s">
        <v>462</v>
      </c>
      <c r="AK1" s="48" t="s">
        <v>463</v>
      </c>
      <c r="AL1" s="48" t="s">
        <v>464</v>
      </c>
      <c r="AM1" s="48" t="s">
        <v>465</v>
      </c>
      <c r="AN1" s="48" t="s">
        <v>466</v>
      </c>
      <c r="AO1" s="48" t="s">
        <v>467</v>
      </c>
      <c r="AP1" s="48" t="s">
        <v>468</v>
      </c>
      <c r="AQ1" s="48" t="s">
        <v>469</v>
      </c>
      <c r="AR1" s="48" t="s">
        <v>470</v>
      </c>
      <c r="AS1" s="48" t="s">
        <v>471</v>
      </c>
      <c r="AT1" s="48" t="s">
        <v>472</v>
      </c>
      <c r="AU1" s="48" t="s">
        <v>473</v>
      </c>
      <c r="AV1" s="48" t="s">
        <v>474</v>
      </c>
      <c r="AW1" s="48" t="s">
        <v>475</v>
      </c>
      <c r="AX1" s="48" t="s">
        <v>476</v>
      </c>
      <c r="AY1" s="48" t="s">
        <v>477</v>
      </c>
      <c r="AZ1" s="48" t="s">
        <v>478</v>
      </c>
      <c r="BA1" s="48" t="s">
        <v>479</v>
      </c>
      <c r="BB1" s="48" t="s">
        <v>480</v>
      </c>
      <c r="BC1" s="48" t="s">
        <v>481</v>
      </c>
      <c r="BD1" s="48" t="s">
        <v>482</v>
      </c>
      <c r="BE1" s="48" t="s">
        <v>483</v>
      </c>
      <c r="BF1" s="48" t="s">
        <v>484</v>
      </c>
      <c r="BG1" s="48" t="s">
        <v>485</v>
      </c>
      <c r="BH1" s="48" t="s">
        <v>486</v>
      </c>
      <c r="BI1" s="48" t="s">
        <v>487</v>
      </c>
      <c r="BJ1" s="48" t="s">
        <v>488</v>
      </c>
      <c r="BK1" s="48" t="s">
        <v>489</v>
      </c>
      <c r="BL1" s="48" t="s">
        <v>490</v>
      </c>
      <c r="BM1" s="48" t="s">
        <v>491</v>
      </c>
      <c r="BN1" s="48" t="s">
        <v>492</v>
      </c>
      <c r="BO1" s="48" t="s">
        <v>493</v>
      </c>
      <c r="BP1" s="48" t="s">
        <v>494</v>
      </c>
      <c r="BQ1" s="48" t="s">
        <v>495</v>
      </c>
      <c r="BR1" s="48" t="s">
        <v>496</v>
      </c>
      <c r="BS1" s="48" t="s">
        <v>497</v>
      </c>
      <c r="BT1" s="48" t="s">
        <v>498</v>
      </c>
      <c r="BU1" s="48" t="s">
        <v>499</v>
      </c>
      <c r="BV1" s="48" t="s">
        <v>500</v>
      </c>
      <c r="BW1" s="48" t="s">
        <v>418</v>
      </c>
      <c r="BX1" s="55" t="s">
        <v>417</v>
      </c>
      <c r="BY1" s="55" t="s">
        <v>587</v>
      </c>
      <c r="BZ1" s="55" t="s">
        <v>597</v>
      </c>
      <c r="CA1" s="56" t="s">
        <v>420</v>
      </c>
      <c r="CB1" s="56" t="s">
        <v>421</v>
      </c>
      <c r="CC1" s="56" t="s">
        <v>422</v>
      </c>
      <c r="CD1" s="63" t="s">
        <v>429</v>
      </c>
      <c r="CE1" s="64" t="s">
        <v>430</v>
      </c>
      <c r="CF1" s="59" t="s">
        <v>439</v>
      </c>
      <c r="CG1" s="58" t="s">
        <v>438</v>
      </c>
      <c r="CH1" s="58" t="s">
        <v>440</v>
      </c>
      <c r="CI1" s="58" t="s">
        <v>441</v>
      </c>
      <c r="CJ1" s="58" t="s">
        <v>430</v>
      </c>
      <c r="CK1" s="58" t="s">
        <v>501</v>
      </c>
      <c r="CL1" s="58" t="s">
        <v>502</v>
      </c>
      <c r="CM1" s="58" t="s">
        <v>504</v>
      </c>
      <c r="CN1" s="58" t="s">
        <v>505</v>
      </c>
    </row>
    <row r="2" spans="2:92">
      <c r="B2" s="31" t="s">
        <v>284</v>
      </c>
      <c r="C2" s="16">
        <v>1</v>
      </c>
      <c r="D2" s="16">
        <f>POWER(C2,2)</f>
        <v>1</v>
      </c>
      <c r="E2" s="16">
        <v>0</v>
      </c>
      <c r="F2" s="16">
        <f>POWER(E2,2)</f>
        <v>0</v>
      </c>
      <c r="G2" s="16">
        <v>2</v>
      </c>
      <c r="H2" s="16">
        <f>POWER(G2,2)</f>
        <v>4</v>
      </c>
      <c r="I2" s="16">
        <v>0</v>
      </c>
      <c r="J2" s="16">
        <f>POWER(I2,2)</f>
        <v>0</v>
      </c>
      <c r="K2" s="16">
        <f t="shared" ref="K2:K33" si="0">(C2+E2+G2+I2)/4</f>
        <v>0.75</v>
      </c>
      <c r="L2" s="40">
        <v>0</v>
      </c>
      <c r="M2" s="16">
        <f t="shared" ref="M2:M66" si="1">POWER((K2-L2),2)</f>
        <v>0.5625</v>
      </c>
      <c r="N2" s="16">
        <f>ABS(K2-L2)</f>
        <v>0.75</v>
      </c>
      <c r="O2" s="16">
        <v>4</v>
      </c>
      <c r="P2" s="16">
        <f t="shared" ref="P2:P33" si="2">POWER((K2-O2),2)</f>
        <v>10.5625</v>
      </c>
      <c r="Q2" s="16">
        <v>10</v>
      </c>
      <c r="R2" s="16">
        <f>POWER((K2-Q2),2)</f>
        <v>85.5625</v>
      </c>
      <c r="S2" s="40">
        <v>9</v>
      </c>
      <c r="T2" s="16">
        <f>POWER((K2-S2),2)</f>
        <v>68.0625</v>
      </c>
      <c r="U2" s="16">
        <v>6</v>
      </c>
      <c r="V2" s="16">
        <f>POWER((K2-U2),2)</f>
        <v>27.5625</v>
      </c>
      <c r="W2" s="16">
        <v>0</v>
      </c>
      <c r="X2" s="16">
        <f>POWER((K2-W2),2)</f>
        <v>0.5625</v>
      </c>
      <c r="Y2" s="16">
        <v>3</v>
      </c>
      <c r="Z2" s="16">
        <f>POWER((K2-Y2),2)</f>
        <v>5.0625</v>
      </c>
      <c r="AA2" s="16">
        <v>10</v>
      </c>
      <c r="AB2" s="16">
        <f>POWER((K2-AA2),2)</f>
        <v>85.5625</v>
      </c>
      <c r="AC2" s="16">
        <v>7</v>
      </c>
      <c r="AD2" s="16">
        <f>POWER((K2-AC2),2)</f>
        <v>39.0625</v>
      </c>
      <c r="AE2" s="16">
        <v>4</v>
      </c>
      <c r="AF2" s="16">
        <f>POWER((K2-AE2),2)</f>
        <v>10.5625</v>
      </c>
      <c r="AG2" s="16">
        <v>8</v>
      </c>
      <c r="AH2" s="16">
        <f>POWER((K2-AG2),2)</f>
        <v>52.5625</v>
      </c>
      <c r="AI2" s="16">
        <v>8</v>
      </c>
      <c r="AJ2" s="16">
        <f>POWER((K2-AI2),2)</f>
        <v>52.5625</v>
      </c>
      <c r="AK2" s="16">
        <v>6</v>
      </c>
      <c r="AL2" s="16">
        <f>POWER((K2-AK2),2)</f>
        <v>27.5625</v>
      </c>
      <c r="AM2" s="16">
        <v>0</v>
      </c>
      <c r="AN2" s="16">
        <f>POWER((K2-AM2),2)</f>
        <v>0.5625</v>
      </c>
      <c r="AO2" s="16">
        <v>2</v>
      </c>
      <c r="AP2" s="16">
        <f>POWER((K2-AO2),2)</f>
        <v>1.5625</v>
      </c>
      <c r="AQ2" s="16">
        <v>6</v>
      </c>
      <c r="AR2" s="16">
        <f>POWER((K2-AQ2),2)</f>
        <v>27.5625</v>
      </c>
      <c r="AS2" s="16">
        <v>9</v>
      </c>
      <c r="AT2" s="16">
        <f>POWER((K2-AS2),2)</f>
        <v>68.0625</v>
      </c>
      <c r="AU2" s="16">
        <v>0</v>
      </c>
      <c r="AV2" s="16">
        <f>POWER((K2-AU2),2)</f>
        <v>0.5625</v>
      </c>
      <c r="AW2" s="16">
        <v>5</v>
      </c>
      <c r="AX2" s="16">
        <f>POWER((K2-AW2),2)</f>
        <v>18.0625</v>
      </c>
      <c r="AY2" s="16">
        <v>9</v>
      </c>
      <c r="AZ2" s="16">
        <f>POWER((K2-AY2),2)</f>
        <v>68.0625</v>
      </c>
      <c r="BA2" s="16">
        <v>9</v>
      </c>
      <c r="BB2" s="16">
        <f>POWER((K2-BA2),2)</f>
        <v>68.0625</v>
      </c>
      <c r="BC2" s="16">
        <v>2</v>
      </c>
      <c r="BD2" s="16">
        <f>POWER((K2-BC2),2)</f>
        <v>1.5625</v>
      </c>
      <c r="BE2" s="16">
        <v>7</v>
      </c>
      <c r="BF2" s="16">
        <f>POWER((K2-BE2),2)</f>
        <v>39.0625</v>
      </c>
      <c r="BG2" s="16">
        <v>10</v>
      </c>
      <c r="BH2" s="16">
        <f>POWER((K2-BG2),2)</f>
        <v>85.5625</v>
      </c>
      <c r="BI2" s="16">
        <v>3</v>
      </c>
      <c r="BJ2" s="16">
        <f>POWER((K2-BI2),2)</f>
        <v>5.0625</v>
      </c>
      <c r="BK2" s="16">
        <v>0</v>
      </c>
      <c r="BL2" s="16">
        <f>POWER((K2-BK2),2)</f>
        <v>0.5625</v>
      </c>
      <c r="BM2" s="16">
        <v>6</v>
      </c>
      <c r="BN2" s="16">
        <f>POWER((K2-BM2),2)</f>
        <v>27.5625</v>
      </c>
      <c r="BO2" s="16">
        <v>10</v>
      </c>
      <c r="BP2" s="16">
        <f>POWER((K2-BO2),2)</f>
        <v>85.5625</v>
      </c>
      <c r="BQ2" s="16">
        <v>7</v>
      </c>
      <c r="BR2" s="16">
        <f>POWER((K2-BQ2),2)</f>
        <v>39.0625</v>
      </c>
      <c r="BS2" s="16">
        <v>10</v>
      </c>
      <c r="BT2" s="16">
        <f>POWER((K2-BS2),2)</f>
        <v>85.5625</v>
      </c>
      <c r="BU2" s="16">
        <v>0</v>
      </c>
      <c r="BV2" s="16">
        <f>POWER((K2-BU2),2)</f>
        <v>0.5625</v>
      </c>
      <c r="BW2" s="16">
        <v>8</v>
      </c>
      <c r="BX2" s="16">
        <f>POWER((K2-BW2),2)</f>
        <v>52.5625</v>
      </c>
      <c r="BY2" s="40">
        <f>AVERAGE(BW2,BU2,BS2,BQ2,BO2,BM2,BK2,BI2,BG2,BE2,BC2,BA2,AY2,AW2,AU2,AS2,AQ2,AO2,AM2,AK2,AI2,AG2,AE2,AC2,AA2,Y2,W2,U2,S2,Q2,O2)</f>
        <v>5.741935483870968</v>
      </c>
      <c r="BZ2" s="16">
        <f>POWER((K2-BY2),2)</f>
        <v>24.919419875130075</v>
      </c>
      <c r="CA2" s="16">
        <v>0</v>
      </c>
      <c r="CB2" s="16">
        <v>10</v>
      </c>
      <c r="CC2" s="16">
        <f>POWER((CA2-CB2),2)</f>
        <v>100</v>
      </c>
      <c r="CD2" s="40">
        <v>0</v>
      </c>
      <c r="CE2" s="40">
        <f t="shared" ref="CE2:CE33" si="3">POWER((K2-CD2),2)</f>
        <v>0.5625</v>
      </c>
      <c r="CF2" s="16">
        <f>K2/10</f>
        <v>7.4999999999999997E-2</v>
      </c>
      <c r="CG2" s="40">
        <f>10-CD2</f>
        <v>10</v>
      </c>
      <c r="CH2" s="16">
        <v>0</v>
      </c>
      <c r="CI2" s="16">
        <f>9-CH2</f>
        <v>9</v>
      </c>
      <c r="CJ2" s="16">
        <f>POWER((K2-CI2),2)</f>
        <v>68.0625</v>
      </c>
      <c r="CK2">
        <v>0</v>
      </c>
      <c r="CL2" s="16">
        <f>POWER((K2-CK2),2)</f>
        <v>0.5625</v>
      </c>
      <c r="CM2" s="16">
        <f>ABS(K2-CI2)</f>
        <v>8.25</v>
      </c>
      <c r="CN2" s="16">
        <f>ABS(K2-CK2)</f>
        <v>0.75</v>
      </c>
    </row>
    <row r="3" spans="2:92">
      <c r="B3" s="32" t="s">
        <v>285</v>
      </c>
      <c r="C3" s="16">
        <v>2</v>
      </c>
      <c r="D3" s="16">
        <f t="shared" ref="D3:D66" si="4">POWER(C3,2)</f>
        <v>4</v>
      </c>
      <c r="E3" s="16">
        <v>1</v>
      </c>
      <c r="F3" s="16">
        <f t="shared" ref="F3:F66" si="5">POWER(E3,2)</f>
        <v>1</v>
      </c>
      <c r="G3" s="16">
        <v>3</v>
      </c>
      <c r="H3" s="16">
        <f t="shared" ref="H3:H66" si="6">POWER(G3,2)</f>
        <v>9</v>
      </c>
      <c r="I3" s="16">
        <v>5</v>
      </c>
      <c r="J3" s="16">
        <f t="shared" ref="J3:J66" si="7">POWER(I3,2)</f>
        <v>25</v>
      </c>
      <c r="K3" s="16">
        <f t="shared" si="0"/>
        <v>2.75</v>
      </c>
      <c r="L3" s="40">
        <v>0</v>
      </c>
      <c r="M3" s="16">
        <f>POWER((K3-L3),2)</f>
        <v>7.5625</v>
      </c>
      <c r="N3" s="16">
        <f t="shared" ref="N3:N66" si="8">ABS(K3-L3)</f>
        <v>2.75</v>
      </c>
      <c r="O3" s="16">
        <v>1</v>
      </c>
      <c r="P3" s="16">
        <f t="shared" si="2"/>
        <v>3.0625</v>
      </c>
      <c r="Q3" s="16">
        <v>1</v>
      </c>
      <c r="R3" s="16">
        <f t="shared" ref="R3:R66" si="9">POWER((K3-Q3),2)</f>
        <v>3.0625</v>
      </c>
      <c r="S3" s="40">
        <v>9</v>
      </c>
      <c r="T3" s="16">
        <f t="shared" ref="T3:T66" si="10">POWER((K3-S3),2)</f>
        <v>39.0625</v>
      </c>
      <c r="U3" s="16">
        <v>4</v>
      </c>
      <c r="V3" s="16">
        <f t="shared" ref="V3:V66" si="11">POWER((K3-U3),2)</f>
        <v>1.5625</v>
      </c>
      <c r="W3" s="16">
        <v>2</v>
      </c>
      <c r="X3" s="16">
        <f t="shared" ref="X3:X66" si="12">POWER((K3-W3),2)</f>
        <v>0.5625</v>
      </c>
      <c r="Y3" s="16">
        <v>9</v>
      </c>
      <c r="Z3" s="16">
        <f t="shared" ref="Z3:Z66" si="13">POWER((K3-Y3),2)</f>
        <v>39.0625</v>
      </c>
      <c r="AA3" s="16">
        <v>2</v>
      </c>
      <c r="AB3" s="16">
        <f t="shared" ref="AB3:AB66" si="14">POWER((K3-AA3),2)</f>
        <v>0.5625</v>
      </c>
      <c r="AC3" s="16">
        <v>4</v>
      </c>
      <c r="AD3" s="16">
        <f t="shared" ref="AD3:AD66" si="15">POWER((K3-AC3),2)</f>
        <v>1.5625</v>
      </c>
      <c r="AE3" s="16">
        <v>3</v>
      </c>
      <c r="AF3" s="16">
        <f t="shared" ref="AF3:AF66" si="16">POWER((K3-AE3),2)</f>
        <v>6.25E-2</v>
      </c>
      <c r="AG3" s="16">
        <v>7</v>
      </c>
      <c r="AH3" s="16">
        <f t="shared" ref="AH3:AH66" si="17">POWER((K3-AG3),2)</f>
        <v>18.0625</v>
      </c>
      <c r="AI3" s="16">
        <v>6</v>
      </c>
      <c r="AJ3" s="16">
        <f t="shared" ref="AJ3:AJ66" si="18">POWER((K3-AI3),2)</f>
        <v>10.5625</v>
      </c>
      <c r="AK3" s="16">
        <v>9</v>
      </c>
      <c r="AL3" s="16">
        <f t="shared" ref="AL3:AL66" si="19">POWER((K3-AK3),2)</f>
        <v>39.0625</v>
      </c>
      <c r="AM3" s="16">
        <v>7</v>
      </c>
      <c r="AN3" s="16">
        <f t="shared" ref="AN3:AN66" si="20">POWER((K3-AM3),2)</f>
        <v>18.0625</v>
      </c>
      <c r="AO3" s="16">
        <v>3</v>
      </c>
      <c r="AP3" s="16">
        <f t="shared" ref="AP3:AP66" si="21">POWER((K3-AO3),2)</f>
        <v>6.25E-2</v>
      </c>
      <c r="AQ3" s="16">
        <v>0</v>
      </c>
      <c r="AR3" s="16">
        <f t="shared" ref="AR3:AR66" si="22">POWER((K3-AQ3),2)</f>
        <v>7.5625</v>
      </c>
      <c r="AS3" s="16">
        <v>7</v>
      </c>
      <c r="AT3" s="16">
        <f t="shared" ref="AT3:AT66" si="23">POWER((K3-AS3),2)</f>
        <v>18.0625</v>
      </c>
      <c r="AU3" s="16">
        <v>1</v>
      </c>
      <c r="AV3" s="16">
        <f t="shared" ref="AV3:AV66" si="24">POWER((K3-AU3),2)</f>
        <v>3.0625</v>
      </c>
      <c r="AW3" s="16">
        <v>4</v>
      </c>
      <c r="AX3" s="16">
        <f t="shared" ref="AX3:AX66" si="25">POWER((K3-AW3),2)</f>
        <v>1.5625</v>
      </c>
      <c r="AY3" s="16">
        <v>7</v>
      </c>
      <c r="AZ3" s="16">
        <f t="shared" ref="AZ3:AZ66" si="26">POWER((K3-AY3),2)</f>
        <v>18.0625</v>
      </c>
      <c r="BA3" s="16">
        <v>5</v>
      </c>
      <c r="BB3" s="16">
        <f t="shared" ref="BB3:BB66" si="27">POWER((K3-BA3),2)</f>
        <v>5.0625</v>
      </c>
      <c r="BC3" s="16">
        <v>9</v>
      </c>
      <c r="BD3" s="16">
        <f t="shared" ref="BD3:BD66" si="28">POWER((K3-BC3),2)</f>
        <v>39.0625</v>
      </c>
      <c r="BE3" s="16">
        <v>5</v>
      </c>
      <c r="BF3" s="16">
        <f t="shared" ref="BF3:BF66" si="29">POWER((K3-BE3),2)</f>
        <v>5.0625</v>
      </c>
      <c r="BG3" s="16">
        <v>0</v>
      </c>
      <c r="BH3" s="16">
        <f t="shared" ref="BH3:BH66" si="30">POWER((K3-BG3),2)</f>
        <v>7.5625</v>
      </c>
      <c r="BI3" s="16">
        <v>8</v>
      </c>
      <c r="BJ3" s="16">
        <f t="shared" ref="BJ3:BJ66" si="31">POWER((K3-BI3),2)</f>
        <v>27.5625</v>
      </c>
      <c r="BK3" s="16">
        <v>9</v>
      </c>
      <c r="BL3" s="16">
        <f t="shared" ref="BL3:BL66" si="32">POWER((K3-BK3),2)</f>
        <v>39.0625</v>
      </c>
      <c r="BM3" s="16">
        <v>3</v>
      </c>
      <c r="BN3" s="16">
        <f t="shared" ref="BN3:BN66" si="33">POWER((K3-BM3),2)</f>
        <v>6.25E-2</v>
      </c>
      <c r="BO3" s="16">
        <v>4</v>
      </c>
      <c r="BP3" s="16">
        <f t="shared" ref="BP3:BP66" si="34">POWER((K3-BO3),2)</f>
        <v>1.5625</v>
      </c>
      <c r="BQ3" s="16">
        <v>6</v>
      </c>
      <c r="BR3" s="16">
        <f t="shared" ref="BR3:BR66" si="35">POWER((K3-BQ3),2)</f>
        <v>10.5625</v>
      </c>
      <c r="BS3" s="16">
        <v>1</v>
      </c>
      <c r="BT3" s="16">
        <f t="shared" ref="BT3:BT66" si="36">POWER((K3-BS3),2)</f>
        <v>3.0625</v>
      </c>
      <c r="BU3" s="16">
        <v>7</v>
      </c>
      <c r="BV3" s="16">
        <f t="shared" ref="BV3:BV66" si="37">POWER((K3-BU3),2)</f>
        <v>18.0625</v>
      </c>
      <c r="BW3" s="16">
        <v>7</v>
      </c>
      <c r="BX3" s="16">
        <f t="shared" ref="BX3:BX66" si="38">POWER((K3-BW3),2)</f>
        <v>18.0625</v>
      </c>
      <c r="BY3" s="40">
        <f t="shared" ref="BY3:BY66" si="39">AVERAGE(BW3,BU3,BS3,BQ3,BO3,BM3,BK3,BI3,BG3,BE3,BC3,BA3,AY3,AW3,AU3,AS3,AQ3,AO3,AM3,AK3,AI3,AG3,AE3,AC3,AA3,Y3,W3,U3,S3,Q3,O3)</f>
        <v>4.838709677419355</v>
      </c>
      <c r="BZ3" s="16">
        <f t="shared" ref="BZ3:BZ66" si="40">POWER((K3-BY3),2)</f>
        <v>4.3627081165452664</v>
      </c>
      <c r="CA3" s="16">
        <v>0</v>
      </c>
      <c r="CB3" s="16">
        <v>10</v>
      </c>
      <c r="CC3" s="16">
        <f t="shared" ref="CC3:CC66" si="41">POWER((CA3-CB3),2)</f>
        <v>100</v>
      </c>
      <c r="CD3" s="40">
        <v>0</v>
      </c>
      <c r="CE3" s="40">
        <f t="shared" si="3"/>
        <v>7.5625</v>
      </c>
      <c r="CF3" s="16">
        <f t="shared" ref="CF3:CF66" si="42">K3/10</f>
        <v>0.27500000000000002</v>
      </c>
      <c r="CG3" s="40">
        <f t="shared" ref="CG3:CG66" si="43">10-CD3</f>
        <v>10</v>
      </c>
      <c r="CH3" s="16">
        <v>0</v>
      </c>
      <c r="CI3" s="16">
        <f t="shared" ref="CI3:CI66" si="44">9-CH3</f>
        <v>9</v>
      </c>
      <c r="CJ3" s="16">
        <f>POWER((K3-CI3),2)</f>
        <v>39.0625</v>
      </c>
      <c r="CK3">
        <v>0.25735294117599999</v>
      </c>
      <c r="CL3" s="16">
        <f t="shared" ref="CL3:CL66" si="45">POWER((K3-CK3),2)</f>
        <v>6.2132893598639383</v>
      </c>
      <c r="CM3" s="16">
        <f t="shared" ref="CM3:CM66" si="46">ABS(K3-CI3)</f>
        <v>6.25</v>
      </c>
      <c r="CN3" s="16">
        <f t="shared" ref="CN3:CN66" si="47">ABS(K3-CK3)</f>
        <v>2.4926470588240002</v>
      </c>
    </row>
    <row r="4" spans="2:92">
      <c r="B4" s="31" t="s">
        <v>286</v>
      </c>
      <c r="C4" s="16">
        <v>2</v>
      </c>
      <c r="D4" s="16">
        <f t="shared" si="4"/>
        <v>4</v>
      </c>
      <c r="E4" s="16">
        <v>1</v>
      </c>
      <c r="F4" s="16">
        <f t="shared" si="5"/>
        <v>1</v>
      </c>
      <c r="G4" s="16">
        <v>6</v>
      </c>
      <c r="H4" s="16">
        <f t="shared" si="6"/>
        <v>36</v>
      </c>
      <c r="I4" s="16">
        <v>4</v>
      </c>
      <c r="J4" s="16">
        <f t="shared" si="7"/>
        <v>16</v>
      </c>
      <c r="K4" s="16">
        <f t="shared" si="0"/>
        <v>3.25</v>
      </c>
      <c r="L4" s="40">
        <v>3.63636363636</v>
      </c>
      <c r="M4" s="16">
        <f t="shared" si="1"/>
        <v>0.14927685950132236</v>
      </c>
      <c r="N4" s="16">
        <f t="shared" si="8"/>
        <v>0.38636363636000004</v>
      </c>
      <c r="O4" s="16">
        <v>8</v>
      </c>
      <c r="P4" s="16">
        <f t="shared" si="2"/>
        <v>22.5625</v>
      </c>
      <c r="Q4" s="16">
        <v>6</v>
      </c>
      <c r="R4" s="16">
        <f t="shared" si="9"/>
        <v>7.5625</v>
      </c>
      <c r="S4" s="40">
        <v>4</v>
      </c>
      <c r="T4" s="16">
        <f t="shared" si="10"/>
        <v>0.5625</v>
      </c>
      <c r="U4" s="16">
        <v>5</v>
      </c>
      <c r="V4" s="16">
        <f t="shared" si="11"/>
        <v>3.0625</v>
      </c>
      <c r="W4" s="16">
        <v>1</v>
      </c>
      <c r="X4" s="16">
        <f t="shared" si="12"/>
        <v>5.0625</v>
      </c>
      <c r="Y4" s="16">
        <v>0</v>
      </c>
      <c r="Z4" s="16">
        <f t="shared" si="13"/>
        <v>10.5625</v>
      </c>
      <c r="AA4" s="16">
        <v>8</v>
      </c>
      <c r="AB4" s="16">
        <f t="shared" si="14"/>
        <v>22.5625</v>
      </c>
      <c r="AC4" s="16">
        <v>4</v>
      </c>
      <c r="AD4" s="16">
        <f t="shared" si="15"/>
        <v>0.5625</v>
      </c>
      <c r="AE4" s="16">
        <v>0</v>
      </c>
      <c r="AF4" s="16">
        <f t="shared" si="16"/>
        <v>10.5625</v>
      </c>
      <c r="AG4" s="16">
        <v>4</v>
      </c>
      <c r="AH4" s="16">
        <f t="shared" si="17"/>
        <v>0.5625</v>
      </c>
      <c r="AI4" s="16">
        <v>10</v>
      </c>
      <c r="AJ4" s="16">
        <f t="shared" si="18"/>
        <v>45.5625</v>
      </c>
      <c r="AK4" s="16">
        <v>10</v>
      </c>
      <c r="AL4" s="16">
        <f t="shared" si="19"/>
        <v>45.5625</v>
      </c>
      <c r="AM4" s="16">
        <v>3</v>
      </c>
      <c r="AN4" s="16">
        <f t="shared" si="20"/>
        <v>6.25E-2</v>
      </c>
      <c r="AO4" s="16">
        <v>2</v>
      </c>
      <c r="AP4" s="16">
        <f t="shared" si="21"/>
        <v>1.5625</v>
      </c>
      <c r="AQ4" s="16">
        <v>2</v>
      </c>
      <c r="AR4" s="16">
        <f t="shared" si="22"/>
        <v>1.5625</v>
      </c>
      <c r="AS4" s="16">
        <v>2</v>
      </c>
      <c r="AT4" s="16">
        <f t="shared" si="23"/>
        <v>1.5625</v>
      </c>
      <c r="AU4" s="16">
        <v>9</v>
      </c>
      <c r="AV4" s="16">
        <f t="shared" si="24"/>
        <v>33.0625</v>
      </c>
      <c r="AW4" s="16">
        <v>5</v>
      </c>
      <c r="AX4" s="16">
        <f t="shared" si="25"/>
        <v>3.0625</v>
      </c>
      <c r="AY4" s="16">
        <v>3</v>
      </c>
      <c r="AZ4" s="16">
        <f t="shared" si="26"/>
        <v>6.25E-2</v>
      </c>
      <c r="BA4" s="16">
        <v>6</v>
      </c>
      <c r="BB4" s="16">
        <f t="shared" si="27"/>
        <v>7.5625</v>
      </c>
      <c r="BC4" s="16">
        <v>3</v>
      </c>
      <c r="BD4" s="16">
        <f t="shared" si="28"/>
        <v>6.25E-2</v>
      </c>
      <c r="BE4" s="16">
        <v>3</v>
      </c>
      <c r="BF4" s="16">
        <f t="shared" si="29"/>
        <v>6.25E-2</v>
      </c>
      <c r="BG4" s="16">
        <v>6</v>
      </c>
      <c r="BH4" s="16">
        <f t="shared" si="30"/>
        <v>7.5625</v>
      </c>
      <c r="BI4" s="16">
        <v>7</v>
      </c>
      <c r="BJ4" s="16">
        <f t="shared" si="31"/>
        <v>14.0625</v>
      </c>
      <c r="BK4" s="16">
        <v>6</v>
      </c>
      <c r="BL4" s="16">
        <f t="shared" si="32"/>
        <v>7.5625</v>
      </c>
      <c r="BM4" s="16">
        <v>6</v>
      </c>
      <c r="BN4" s="16">
        <f t="shared" si="33"/>
        <v>7.5625</v>
      </c>
      <c r="BO4" s="16">
        <v>3</v>
      </c>
      <c r="BP4" s="16">
        <f t="shared" si="34"/>
        <v>6.25E-2</v>
      </c>
      <c r="BQ4" s="16">
        <v>5</v>
      </c>
      <c r="BR4" s="16">
        <f t="shared" si="35"/>
        <v>3.0625</v>
      </c>
      <c r="BS4" s="16">
        <v>3</v>
      </c>
      <c r="BT4" s="16">
        <f t="shared" si="36"/>
        <v>6.25E-2</v>
      </c>
      <c r="BU4" s="16">
        <v>8</v>
      </c>
      <c r="BV4" s="16">
        <f t="shared" si="37"/>
        <v>22.5625</v>
      </c>
      <c r="BW4" s="16">
        <v>10</v>
      </c>
      <c r="BX4" s="16">
        <f t="shared" si="38"/>
        <v>45.5625</v>
      </c>
      <c r="BY4" s="40">
        <f t="shared" si="39"/>
        <v>4.903225806451613</v>
      </c>
      <c r="BZ4" s="16">
        <f t="shared" si="40"/>
        <v>2.7331555671175862</v>
      </c>
      <c r="CA4" s="16">
        <v>0</v>
      </c>
      <c r="CB4" s="16">
        <v>10</v>
      </c>
      <c r="CC4" s="16">
        <f t="shared" si="41"/>
        <v>100</v>
      </c>
      <c r="CD4" s="40">
        <v>0</v>
      </c>
      <c r="CE4" s="40">
        <f t="shared" si="3"/>
        <v>10.5625</v>
      </c>
      <c r="CF4" s="16">
        <f t="shared" si="42"/>
        <v>0.32500000000000001</v>
      </c>
      <c r="CG4" s="40">
        <f t="shared" si="43"/>
        <v>10</v>
      </c>
      <c r="CH4" s="16">
        <v>0</v>
      </c>
      <c r="CI4" s="16">
        <f t="shared" si="44"/>
        <v>9</v>
      </c>
      <c r="CJ4" s="16">
        <f t="shared" ref="CJ4:CJ66" si="48">POWER((K4-CI4),2)</f>
        <v>33.0625</v>
      </c>
      <c r="CK4">
        <v>0.16393442623000001</v>
      </c>
      <c r="CL4" s="16">
        <f t="shared" si="45"/>
        <v>9.5238007256083588</v>
      </c>
      <c r="CM4" s="16">
        <f t="shared" si="46"/>
        <v>5.75</v>
      </c>
      <c r="CN4" s="16">
        <f t="shared" si="47"/>
        <v>3.08606557377</v>
      </c>
    </row>
    <row r="5" spans="2:92">
      <c r="B5" s="31" t="s">
        <v>287</v>
      </c>
      <c r="C5" s="16">
        <v>5</v>
      </c>
      <c r="D5" s="16">
        <f t="shared" si="4"/>
        <v>25</v>
      </c>
      <c r="E5" s="16">
        <v>6</v>
      </c>
      <c r="F5" s="16">
        <f t="shared" si="5"/>
        <v>36</v>
      </c>
      <c r="G5" s="16">
        <v>10</v>
      </c>
      <c r="H5" s="16">
        <f t="shared" si="6"/>
        <v>100</v>
      </c>
      <c r="I5" s="16">
        <v>7</v>
      </c>
      <c r="J5" s="16">
        <f t="shared" si="7"/>
        <v>49</v>
      </c>
      <c r="K5" s="16">
        <f t="shared" si="0"/>
        <v>7</v>
      </c>
      <c r="L5" s="40">
        <v>0</v>
      </c>
      <c r="M5" s="16">
        <f t="shared" si="1"/>
        <v>49</v>
      </c>
      <c r="N5" s="16">
        <f t="shared" si="8"/>
        <v>7</v>
      </c>
      <c r="O5" s="16">
        <v>8</v>
      </c>
      <c r="P5" s="16">
        <f t="shared" si="2"/>
        <v>1</v>
      </c>
      <c r="Q5" s="16">
        <v>7</v>
      </c>
      <c r="R5" s="16">
        <f t="shared" si="9"/>
        <v>0</v>
      </c>
      <c r="S5" s="40">
        <v>9</v>
      </c>
      <c r="T5" s="16">
        <f t="shared" si="10"/>
        <v>4</v>
      </c>
      <c r="U5" s="16">
        <v>4</v>
      </c>
      <c r="V5" s="16">
        <f t="shared" si="11"/>
        <v>9</v>
      </c>
      <c r="W5" s="16">
        <v>0</v>
      </c>
      <c r="X5" s="16">
        <f t="shared" si="12"/>
        <v>49</v>
      </c>
      <c r="Y5" s="16">
        <v>1</v>
      </c>
      <c r="Z5" s="16">
        <f t="shared" si="13"/>
        <v>36</v>
      </c>
      <c r="AA5" s="16">
        <v>1</v>
      </c>
      <c r="AB5" s="16">
        <f t="shared" si="14"/>
        <v>36</v>
      </c>
      <c r="AC5" s="16">
        <v>4</v>
      </c>
      <c r="AD5" s="16">
        <f t="shared" si="15"/>
        <v>9</v>
      </c>
      <c r="AE5" s="16">
        <v>6</v>
      </c>
      <c r="AF5" s="16">
        <f t="shared" si="16"/>
        <v>1</v>
      </c>
      <c r="AG5" s="16">
        <v>8</v>
      </c>
      <c r="AH5" s="16">
        <f t="shared" si="17"/>
        <v>1</v>
      </c>
      <c r="AI5" s="16">
        <v>6</v>
      </c>
      <c r="AJ5" s="16">
        <f t="shared" si="18"/>
        <v>1</v>
      </c>
      <c r="AK5" s="16">
        <v>8</v>
      </c>
      <c r="AL5" s="16">
        <f t="shared" si="19"/>
        <v>1</v>
      </c>
      <c r="AM5" s="16">
        <v>2</v>
      </c>
      <c r="AN5" s="16">
        <f t="shared" si="20"/>
        <v>25</v>
      </c>
      <c r="AO5" s="16">
        <v>5</v>
      </c>
      <c r="AP5" s="16">
        <f t="shared" si="21"/>
        <v>4</v>
      </c>
      <c r="AQ5" s="16">
        <v>1</v>
      </c>
      <c r="AR5" s="16">
        <f t="shared" si="22"/>
        <v>36</v>
      </c>
      <c r="AS5" s="16">
        <v>2</v>
      </c>
      <c r="AT5" s="16">
        <f t="shared" si="23"/>
        <v>25</v>
      </c>
      <c r="AU5" s="16">
        <v>9</v>
      </c>
      <c r="AV5" s="16">
        <f t="shared" si="24"/>
        <v>4</v>
      </c>
      <c r="AW5" s="16">
        <v>0</v>
      </c>
      <c r="AX5" s="16">
        <f t="shared" si="25"/>
        <v>49</v>
      </c>
      <c r="AY5" s="16">
        <v>3</v>
      </c>
      <c r="AZ5" s="16">
        <f t="shared" si="26"/>
        <v>16</v>
      </c>
      <c r="BA5" s="16">
        <v>2</v>
      </c>
      <c r="BB5" s="16">
        <f t="shared" si="27"/>
        <v>25</v>
      </c>
      <c r="BC5" s="16">
        <v>5</v>
      </c>
      <c r="BD5" s="16">
        <f t="shared" si="28"/>
        <v>4</v>
      </c>
      <c r="BE5" s="16">
        <v>7</v>
      </c>
      <c r="BF5" s="16">
        <f t="shared" si="29"/>
        <v>0</v>
      </c>
      <c r="BG5" s="16">
        <v>2</v>
      </c>
      <c r="BH5" s="16">
        <f t="shared" si="30"/>
        <v>25</v>
      </c>
      <c r="BI5" s="16">
        <v>1</v>
      </c>
      <c r="BJ5" s="16">
        <f t="shared" si="31"/>
        <v>36</v>
      </c>
      <c r="BK5" s="16">
        <v>1</v>
      </c>
      <c r="BL5" s="16">
        <f t="shared" si="32"/>
        <v>36</v>
      </c>
      <c r="BM5" s="16">
        <v>9</v>
      </c>
      <c r="BN5" s="16">
        <f t="shared" si="33"/>
        <v>4</v>
      </c>
      <c r="BO5" s="16">
        <v>7</v>
      </c>
      <c r="BP5" s="16">
        <f t="shared" si="34"/>
        <v>0</v>
      </c>
      <c r="BQ5" s="16">
        <v>5</v>
      </c>
      <c r="BR5" s="16">
        <f t="shared" si="35"/>
        <v>4</v>
      </c>
      <c r="BS5" s="16">
        <v>10</v>
      </c>
      <c r="BT5" s="16">
        <f t="shared" si="36"/>
        <v>9</v>
      </c>
      <c r="BU5" s="16">
        <v>8</v>
      </c>
      <c r="BV5" s="16">
        <f t="shared" si="37"/>
        <v>1</v>
      </c>
      <c r="BW5" s="16">
        <v>8</v>
      </c>
      <c r="BX5" s="16">
        <f t="shared" si="38"/>
        <v>1</v>
      </c>
      <c r="BY5" s="40">
        <f t="shared" si="39"/>
        <v>4.806451612903226</v>
      </c>
      <c r="BZ5" s="16">
        <f t="shared" si="40"/>
        <v>4.8116545265348591</v>
      </c>
      <c r="CA5" s="16">
        <v>0</v>
      </c>
      <c r="CB5" s="16">
        <v>10</v>
      </c>
      <c r="CC5" s="16">
        <f t="shared" si="41"/>
        <v>100</v>
      </c>
      <c r="CD5" s="40">
        <v>8.3333333333299997</v>
      </c>
      <c r="CE5" s="40">
        <f t="shared" si="3"/>
        <v>1.7777777777688881</v>
      </c>
      <c r="CF5" s="16">
        <f t="shared" si="42"/>
        <v>0.7</v>
      </c>
      <c r="CG5" s="40">
        <f t="shared" si="43"/>
        <v>1.6666666666700003</v>
      </c>
      <c r="CH5" s="16">
        <v>4.7949999999999999</v>
      </c>
      <c r="CI5" s="16">
        <f t="shared" si="44"/>
        <v>4.2050000000000001</v>
      </c>
      <c r="CJ5" s="16">
        <f t="shared" si="48"/>
        <v>7.8120249999999993</v>
      </c>
      <c r="CK5">
        <v>0.75431034482799997</v>
      </c>
      <c r="CL5" s="16">
        <f t="shared" si="45"/>
        <v>39.008639268722533</v>
      </c>
      <c r="CM5" s="16">
        <f t="shared" si="46"/>
        <v>2.7949999999999999</v>
      </c>
      <c r="CN5" s="16">
        <f t="shared" si="47"/>
        <v>6.2456896551719998</v>
      </c>
    </row>
    <row r="6" spans="2:92" ht="25.5">
      <c r="B6" s="32" t="s">
        <v>288</v>
      </c>
      <c r="C6" s="16">
        <v>5</v>
      </c>
      <c r="D6" s="16">
        <f t="shared" si="4"/>
        <v>25</v>
      </c>
      <c r="E6" s="16">
        <v>5</v>
      </c>
      <c r="F6" s="16">
        <f t="shared" si="5"/>
        <v>25</v>
      </c>
      <c r="G6" s="16">
        <v>10</v>
      </c>
      <c r="H6" s="16">
        <f t="shared" si="6"/>
        <v>100</v>
      </c>
      <c r="I6" s="16">
        <v>7</v>
      </c>
      <c r="J6" s="16">
        <f t="shared" si="7"/>
        <v>49</v>
      </c>
      <c r="K6" s="16">
        <f t="shared" si="0"/>
        <v>6.75</v>
      </c>
      <c r="L6" s="40">
        <v>0</v>
      </c>
      <c r="M6" s="16">
        <f t="shared" si="1"/>
        <v>45.5625</v>
      </c>
      <c r="N6" s="16">
        <f t="shared" si="8"/>
        <v>6.75</v>
      </c>
      <c r="O6" s="16">
        <v>9</v>
      </c>
      <c r="P6" s="16">
        <f t="shared" si="2"/>
        <v>5.0625</v>
      </c>
      <c r="Q6" s="16">
        <v>2</v>
      </c>
      <c r="R6" s="16">
        <f t="shared" si="9"/>
        <v>22.5625</v>
      </c>
      <c r="S6" s="40">
        <v>5</v>
      </c>
      <c r="T6" s="16">
        <f t="shared" si="10"/>
        <v>3.0625</v>
      </c>
      <c r="U6" s="16">
        <v>2</v>
      </c>
      <c r="V6" s="16">
        <f t="shared" si="11"/>
        <v>22.5625</v>
      </c>
      <c r="W6" s="16">
        <v>0</v>
      </c>
      <c r="X6" s="16">
        <f t="shared" si="12"/>
        <v>45.5625</v>
      </c>
      <c r="Y6" s="16">
        <v>6</v>
      </c>
      <c r="Z6" s="16">
        <f t="shared" si="13"/>
        <v>0.5625</v>
      </c>
      <c r="AA6" s="16">
        <v>3</v>
      </c>
      <c r="AB6" s="16">
        <f t="shared" si="14"/>
        <v>14.0625</v>
      </c>
      <c r="AC6" s="16">
        <v>10</v>
      </c>
      <c r="AD6" s="16">
        <f t="shared" si="15"/>
        <v>10.5625</v>
      </c>
      <c r="AE6" s="16">
        <v>7</v>
      </c>
      <c r="AF6" s="16">
        <f t="shared" si="16"/>
        <v>6.25E-2</v>
      </c>
      <c r="AG6" s="16">
        <v>10</v>
      </c>
      <c r="AH6" s="16">
        <f t="shared" si="17"/>
        <v>10.5625</v>
      </c>
      <c r="AI6" s="16">
        <v>6</v>
      </c>
      <c r="AJ6" s="16">
        <f t="shared" si="18"/>
        <v>0.5625</v>
      </c>
      <c r="AK6" s="16">
        <v>9</v>
      </c>
      <c r="AL6" s="16">
        <f t="shared" si="19"/>
        <v>5.0625</v>
      </c>
      <c r="AM6" s="16">
        <v>6</v>
      </c>
      <c r="AN6" s="16">
        <f t="shared" si="20"/>
        <v>0.5625</v>
      </c>
      <c r="AO6" s="16">
        <v>3</v>
      </c>
      <c r="AP6" s="16">
        <f t="shared" si="21"/>
        <v>14.0625</v>
      </c>
      <c r="AQ6" s="16">
        <v>9</v>
      </c>
      <c r="AR6" s="16">
        <f t="shared" si="22"/>
        <v>5.0625</v>
      </c>
      <c r="AS6" s="16">
        <v>2</v>
      </c>
      <c r="AT6" s="16">
        <f t="shared" si="23"/>
        <v>22.5625</v>
      </c>
      <c r="AU6" s="16">
        <v>4</v>
      </c>
      <c r="AV6" s="16">
        <f t="shared" si="24"/>
        <v>7.5625</v>
      </c>
      <c r="AW6" s="16">
        <v>7</v>
      </c>
      <c r="AX6" s="16">
        <f t="shared" si="25"/>
        <v>6.25E-2</v>
      </c>
      <c r="AY6" s="16">
        <v>8</v>
      </c>
      <c r="AZ6" s="16">
        <f t="shared" si="26"/>
        <v>1.5625</v>
      </c>
      <c r="BA6" s="16">
        <v>8</v>
      </c>
      <c r="BB6" s="16">
        <f t="shared" si="27"/>
        <v>1.5625</v>
      </c>
      <c r="BC6" s="16">
        <v>8</v>
      </c>
      <c r="BD6" s="16">
        <f t="shared" si="28"/>
        <v>1.5625</v>
      </c>
      <c r="BE6" s="16">
        <v>5</v>
      </c>
      <c r="BF6" s="16">
        <f t="shared" si="29"/>
        <v>3.0625</v>
      </c>
      <c r="BG6" s="16">
        <v>1</v>
      </c>
      <c r="BH6" s="16">
        <f t="shared" si="30"/>
        <v>33.0625</v>
      </c>
      <c r="BI6" s="16">
        <v>7</v>
      </c>
      <c r="BJ6" s="16">
        <f t="shared" si="31"/>
        <v>6.25E-2</v>
      </c>
      <c r="BK6" s="16">
        <v>1</v>
      </c>
      <c r="BL6" s="16">
        <f t="shared" si="32"/>
        <v>33.0625</v>
      </c>
      <c r="BM6" s="16">
        <v>5</v>
      </c>
      <c r="BN6" s="16">
        <f t="shared" si="33"/>
        <v>3.0625</v>
      </c>
      <c r="BO6" s="16">
        <v>2</v>
      </c>
      <c r="BP6" s="16">
        <f t="shared" si="34"/>
        <v>22.5625</v>
      </c>
      <c r="BQ6" s="16">
        <v>9</v>
      </c>
      <c r="BR6" s="16">
        <f t="shared" si="35"/>
        <v>5.0625</v>
      </c>
      <c r="BS6" s="16">
        <v>2</v>
      </c>
      <c r="BT6" s="16">
        <f t="shared" si="36"/>
        <v>22.5625</v>
      </c>
      <c r="BU6" s="16">
        <v>2</v>
      </c>
      <c r="BV6" s="16">
        <f t="shared" si="37"/>
        <v>22.5625</v>
      </c>
      <c r="BW6" s="16">
        <v>3</v>
      </c>
      <c r="BX6" s="16">
        <f t="shared" si="38"/>
        <v>14.0625</v>
      </c>
      <c r="BY6" s="40">
        <f t="shared" si="39"/>
        <v>5.193548387096774</v>
      </c>
      <c r="BZ6" s="16">
        <f t="shared" si="40"/>
        <v>2.4225416233090535</v>
      </c>
      <c r="CA6" s="16">
        <v>0</v>
      </c>
      <c r="CB6" s="16">
        <v>10</v>
      </c>
      <c r="CC6" s="16">
        <f t="shared" si="41"/>
        <v>100</v>
      </c>
      <c r="CD6" s="40">
        <v>1.72413793103</v>
      </c>
      <c r="CE6" s="40">
        <f t="shared" si="3"/>
        <v>25.259289536311403</v>
      </c>
      <c r="CF6" s="16">
        <f t="shared" si="42"/>
        <v>0.67500000000000004</v>
      </c>
      <c r="CG6" s="40">
        <f t="shared" si="43"/>
        <v>8.2758620689699995</v>
      </c>
      <c r="CH6" s="16">
        <v>2.12</v>
      </c>
      <c r="CI6" s="16">
        <f t="shared" si="44"/>
        <v>6.88</v>
      </c>
      <c r="CJ6" s="16">
        <f t="shared" si="48"/>
        <v>1.6899999999999971E-2</v>
      </c>
      <c r="CK6">
        <v>0.56818181818199998</v>
      </c>
      <c r="CL6" s="16">
        <f t="shared" si="45"/>
        <v>38.21487603305561</v>
      </c>
      <c r="CM6" s="16">
        <f t="shared" si="46"/>
        <v>0.12999999999999989</v>
      </c>
      <c r="CN6" s="16">
        <f t="shared" si="47"/>
        <v>6.1818181818180005</v>
      </c>
    </row>
    <row r="7" spans="2:92">
      <c r="B7" s="31" t="s">
        <v>289</v>
      </c>
      <c r="C7" s="16">
        <v>8</v>
      </c>
      <c r="D7" s="16">
        <f t="shared" si="4"/>
        <v>64</v>
      </c>
      <c r="E7" s="16">
        <v>6</v>
      </c>
      <c r="F7" s="16">
        <f t="shared" si="5"/>
        <v>36</v>
      </c>
      <c r="G7" s="16">
        <v>10</v>
      </c>
      <c r="H7" s="16">
        <f t="shared" si="6"/>
        <v>100</v>
      </c>
      <c r="I7" s="16">
        <v>5</v>
      </c>
      <c r="J7" s="16">
        <f t="shared" si="7"/>
        <v>25</v>
      </c>
      <c r="K7" s="16">
        <f t="shared" si="0"/>
        <v>7.25</v>
      </c>
      <c r="L7" s="40">
        <v>3.63636363636</v>
      </c>
      <c r="M7" s="16">
        <f t="shared" si="1"/>
        <v>13.058367768621322</v>
      </c>
      <c r="N7" s="16">
        <f t="shared" si="8"/>
        <v>3.61363636364</v>
      </c>
      <c r="O7" s="16">
        <v>1</v>
      </c>
      <c r="P7" s="16">
        <f t="shared" si="2"/>
        <v>39.0625</v>
      </c>
      <c r="Q7" s="16">
        <v>4</v>
      </c>
      <c r="R7" s="16">
        <f t="shared" si="9"/>
        <v>10.5625</v>
      </c>
      <c r="S7" s="40">
        <v>1</v>
      </c>
      <c r="T7" s="16">
        <f t="shared" si="10"/>
        <v>39.0625</v>
      </c>
      <c r="U7" s="16">
        <v>1</v>
      </c>
      <c r="V7" s="16">
        <f t="shared" si="11"/>
        <v>39.0625</v>
      </c>
      <c r="W7" s="16">
        <v>3</v>
      </c>
      <c r="X7" s="16">
        <f t="shared" si="12"/>
        <v>18.0625</v>
      </c>
      <c r="Y7" s="16">
        <v>4</v>
      </c>
      <c r="Z7" s="16">
        <f t="shared" si="13"/>
        <v>10.5625</v>
      </c>
      <c r="AA7" s="16">
        <v>7</v>
      </c>
      <c r="AB7" s="16">
        <f t="shared" si="14"/>
        <v>6.25E-2</v>
      </c>
      <c r="AC7" s="16">
        <v>8</v>
      </c>
      <c r="AD7" s="16">
        <f t="shared" si="15"/>
        <v>0.5625</v>
      </c>
      <c r="AE7" s="16">
        <v>3</v>
      </c>
      <c r="AF7" s="16">
        <f t="shared" si="16"/>
        <v>18.0625</v>
      </c>
      <c r="AG7" s="16">
        <v>5</v>
      </c>
      <c r="AH7" s="16">
        <f t="shared" si="17"/>
        <v>5.0625</v>
      </c>
      <c r="AI7" s="16">
        <v>0</v>
      </c>
      <c r="AJ7" s="16">
        <f t="shared" si="18"/>
        <v>52.5625</v>
      </c>
      <c r="AK7" s="16">
        <v>5</v>
      </c>
      <c r="AL7" s="16">
        <f t="shared" si="19"/>
        <v>5.0625</v>
      </c>
      <c r="AM7" s="16">
        <v>0</v>
      </c>
      <c r="AN7" s="16">
        <f t="shared" si="20"/>
        <v>52.5625</v>
      </c>
      <c r="AO7" s="16">
        <v>10</v>
      </c>
      <c r="AP7" s="16">
        <f t="shared" si="21"/>
        <v>7.5625</v>
      </c>
      <c r="AQ7" s="16">
        <v>8</v>
      </c>
      <c r="AR7" s="16">
        <f t="shared" si="22"/>
        <v>0.5625</v>
      </c>
      <c r="AS7" s="16">
        <v>7</v>
      </c>
      <c r="AT7" s="16">
        <f t="shared" si="23"/>
        <v>6.25E-2</v>
      </c>
      <c r="AU7" s="16">
        <v>0</v>
      </c>
      <c r="AV7" s="16">
        <f t="shared" si="24"/>
        <v>52.5625</v>
      </c>
      <c r="AW7" s="16">
        <v>4</v>
      </c>
      <c r="AX7" s="16">
        <f t="shared" si="25"/>
        <v>10.5625</v>
      </c>
      <c r="AY7" s="16">
        <v>4</v>
      </c>
      <c r="AZ7" s="16">
        <f t="shared" si="26"/>
        <v>10.5625</v>
      </c>
      <c r="BA7" s="16">
        <v>7</v>
      </c>
      <c r="BB7" s="16">
        <f t="shared" si="27"/>
        <v>6.25E-2</v>
      </c>
      <c r="BC7" s="16">
        <v>6</v>
      </c>
      <c r="BD7" s="16">
        <f t="shared" si="28"/>
        <v>1.5625</v>
      </c>
      <c r="BE7" s="16">
        <v>10</v>
      </c>
      <c r="BF7" s="16">
        <f t="shared" si="29"/>
        <v>7.5625</v>
      </c>
      <c r="BG7" s="16">
        <v>7</v>
      </c>
      <c r="BH7" s="16">
        <f t="shared" si="30"/>
        <v>6.25E-2</v>
      </c>
      <c r="BI7" s="16">
        <v>6</v>
      </c>
      <c r="BJ7" s="16">
        <f t="shared" si="31"/>
        <v>1.5625</v>
      </c>
      <c r="BK7" s="16">
        <v>9</v>
      </c>
      <c r="BL7" s="16">
        <f t="shared" si="32"/>
        <v>3.0625</v>
      </c>
      <c r="BM7" s="16">
        <v>0</v>
      </c>
      <c r="BN7" s="16">
        <f t="shared" si="33"/>
        <v>52.5625</v>
      </c>
      <c r="BO7" s="16">
        <v>7</v>
      </c>
      <c r="BP7" s="16">
        <f t="shared" si="34"/>
        <v>6.25E-2</v>
      </c>
      <c r="BQ7" s="16">
        <v>0</v>
      </c>
      <c r="BR7" s="16">
        <f t="shared" si="35"/>
        <v>52.5625</v>
      </c>
      <c r="BS7" s="16">
        <v>9</v>
      </c>
      <c r="BT7" s="16">
        <f t="shared" si="36"/>
        <v>3.0625</v>
      </c>
      <c r="BU7" s="16">
        <v>2</v>
      </c>
      <c r="BV7" s="16">
        <f t="shared" si="37"/>
        <v>27.5625</v>
      </c>
      <c r="BW7" s="16">
        <v>8</v>
      </c>
      <c r="BX7" s="16">
        <f t="shared" si="38"/>
        <v>0.5625</v>
      </c>
      <c r="BY7" s="40">
        <f t="shared" si="39"/>
        <v>4.709677419354839</v>
      </c>
      <c r="BZ7" s="16">
        <f t="shared" si="40"/>
        <v>6.4532388137356911</v>
      </c>
      <c r="CA7" s="16">
        <v>0</v>
      </c>
      <c r="CB7" s="16">
        <v>10</v>
      </c>
      <c r="CC7" s="16">
        <f t="shared" si="41"/>
        <v>100</v>
      </c>
      <c r="CD7" s="40">
        <v>0</v>
      </c>
      <c r="CE7" s="40">
        <f t="shared" si="3"/>
        <v>52.5625</v>
      </c>
      <c r="CF7" s="16">
        <f t="shared" si="42"/>
        <v>0.72499999999999998</v>
      </c>
      <c r="CG7" s="40">
        <f t="shared" si="43"/>
        <v>10</v>
      </c>
      <c r="CH7" s="16">
        <v>0</v>
      </c>
      <c r="CI7" s="16">
        <f t="shared" si="44"/>
        <v>9</v>
      </c>
      <c r="CJ7" s="16">
        <f t="shared" si="48"/>
        <v>3.0625</v>
      </c>
      <c r="CK7">
        <v>0.39285714285700002</v>
      </c>
      <c r="CL7" s="16">
        <f t="shared" si="45"/>
        <v>47.020408163267263</v>
      </c>
      <c r="CM7" s="16">
        <f t="shared" si="46"/>
        <v>1.75</v>
      </c>
      <c r="CN7" s="16">
        <f t="shared" si="47"/>
        <v>6.8571428571429998</v>
      </c>
    </row>
    <row r="8" spans="2:92" ht="25.5">
      <c r="B8" s="31" t="s">
        <v>291</v>
      </c>
      <c r="C8" s="16">
        <v>0</v>
      </c>
      <c r="D8" s="16">
        <f t="shared" si="4"/>
        <v>0</v>
      </c>
      <c r="E8" s="16">
        <v>0</v>
      </c>
      <c r="F8" s="16">
        <f t="shared" si="5"/>
        <v>0</v>
      </c>
      <c r="G8" s="16">
        <v>2</v>
      </c>
      <c r="H8" s="16">
        <f t="shared" si="6"/>
        <v>4</v>
      </c>
      <c r="I8" s="16">
        <v>0</v>
      </c>
      <c r="J8" s="16">
        <f t="shared" si="7"/>
        <v>0</v>
      </c>
      <c r="K8" s="16">
        <f t="shared" si="0"/>
        <v>0.5</v>
      </c>
      <c r="L8" s="40">
        <v>0</v>
      </c>
      <c r="M8" s="16">
        <f t="shared" si="1"/>
        <v>0.25</v>
      </c>
      <c r="N8" s="16">
        <f t="shared" si="8"/>
        <v>0.5</v>
      </c>
      <c r="O8" s="16">
        <v>5</v>
      </c>
      <c r="P8" s="16">
        <f t="shared" si="2"/>
        <v>20.25</v>
      </c>
      <c r="Q8" s="16">
        <v>6</v>
      </c>
      <c r="R8" s="16">
        <f t="shared" si="9"/>
        <v>30.25</v>
      </c>
      <c r="S8" s="40">
        <v>3</v>
      </c>
      <c r="T8" s="16">
        <f t="shared" si="10"/>
        <v>6.25</v>
      </c>
      <c r="U8" s="16">
        <v>2</v>
      </c>
      <c r="V8" s="16">
        <f t="shared" si="11"/>
        <v>2.25</v>
      </c>
      <c r="W8" s="16">
        <v>6</v>
      </c>
      <c r="X8" s="16">
        <f t="shared" si="12"/>
        <v>30.25</v>
      </c>
      <c r="Y8" s="16">
        <v>3</v>
      </c>
      <c r="Z8" s="16">
        <f t="shared" si="13"/>
        <v>6.25</v>
      </c>
      <c r="AA8" s="16">
        <v>4</v>
      </c>
      <c r="AB8" s="16">
        <f t="shared" si="14"/>
        <v>12.25</v>
      </c>
      <c r="AC8" s="16">
        <v>5</v>
      </c>
      <c r="AD8" s="16">
        <f t="shared" si="15"/>
        <v>20.25</v>
      </c>
      <c r="AE8" s="16">
        <v>6</v>
      </c>
      <c r="AF8" s="16">
        <f t="shared" si="16"/>
        <v>30.25</v>
      </c>
      <c r="AG8" s="16">
        <v>9</v>
      </c>
      <c r="AH8" s="16">
        <f t="shared" si="17"/>
        <v>72.25</v>
      </c>
      <c r="AI8" s="16">
        <v>8</v>
      </c>
      <c r="AJ8" s="16">
        <f t="shared" si="18"/>
        <v>56.25</v>
      </c>
      <c r="AK8" s="16">
        <v>0</v>
      </c>
      <c r="AL8" s="16">
        <f t="shared" si="19"/>
        <v>0.25</v>
      </c>
      <c r="AM8" s="16">
        <v>3</v>
      </c>
      <c r="AN8" s="16">
        <f t="shared" si="20"/>
        <v>6.25</v>
      </c>
      <c r="AO8" s="16">
        <v>0</v>
      </c>
      <c r="AP8" s="16">
        <f t="shared" si="21"/>
        <v>0.25</v>
      </c>
      <c r="AQ8" s="16">
        <v>10</v>
      </c>
      <c r="AR8" s="16">
        <f t="shared" si="22"/>
        <v>90.25</v>
      </c>
      <c r="AS8" s="16">
        <v>8</v>
      </c>
      <c r="AT8" s="16">
        <f t="shared" si="23"/>
        <v>56.25</v>
      </c>
      <c r="AU8" s="16">
        <v>2</v>
      </c>
      <c r="AV8" s="16">
        <f t="shared" si="24"/>
        <v>2.25</v>
      </c>
      <c r="AW8" s="16">
        <v>10</v>
      </c>
      <c r="AX8" s="16">
        <f t="shared" si="25"/>
        <v>90.25</v>
      </c>
      <c r="AY8" s="16">
        <v>1</v>
      </c>
      <c r="AZ8" s="16">
        <f t="shared" si="26"/>
        <v>0.25</v>
      </c>
      <c r="BA8" s="16">
        <v>5</v>
      </c>
      <c r="BB8" s="16">
        <f t="shared" si="27"/>
        <v>20.25</v>
      </c>
      <c r="BC8" s="16">
        <v>7</v>
      </c>
      <c r="BD8" s="16">
        <f t="shared" si="28"/>
        <v>42.25</v>
      </c>
      <c r="BE8" s="16">
        <v>5</v>
      </c>
      <c r="BF8" s="16">
        <f t="shared" si="29"/>
        <v>20.25</v>
      </c>
      <c r="BG8" s="16">
        <v>6</v>
      </c>
      <c r="BH8" s="16">
        <f t="shared" si="30"/>
        <v>30.25</v>
      </c>
      <c r="BI8" s="16">
        <v>2</v>
      </c>
      <c r="BJ8" s="16">
        <f t="shared" si="31"/>
        <v>2.25</v>
      </c>
      <c r="BK8" s="16">
        <v>2</v>
      </c>
      <c r="BL8" s="16">
        <f t="shared" si="32"/>
        <v>2.25</v>
      </c>
      <c r="BM8" s="16">
        <v>0</v>
      </c>
      <c r="BN8" s="16">
        <f t="shared" si="33"/>
        <v>0.25</v>
      </c>
      <c r="BO8" s="16">
        <v>7</v>
      </c>
      <c r="BP8" s="16">
        <f t="shared" si="34"/>
        <v>42.25</v>
      </c>
      <c r="BQ8" s="16">
        <v>6</v>
      </c>
      <c r="BR8" s="16">
        <f t="shared" si="35"/>
        <v>30.25</v>
      </c>
      <c r="BS8" s="16">
        <v>4</v>
      </c>
      <c r="BT8" s="16">
        <f t="shared" si="36"/>
        <v>12.25</v>
      </c>
      <c r="BU8" s="16">
        <v>2</v>
      </c>
      <c r="BV8" s="16">
        <f t="shared" si="37"/>
        <v>2.25</v>
      </c>
      <c r="BW8" s="16">
        <v>2</v>
      </c>
      <c r="BX8" s="16">
        <f t="shared" si="38"/>
        <v>2.25</v>
      </c>
      <c r="BY8" s="40">
        <f t="shared" si="39"/>
        <v>4.4838709677419351</v>
      </c>
      <c r="BZ8" s="16">
        <f t="shared" si="40"/>
        <v>15.871227887617062</v>
      </c>
      <c r="CA8" s="16">
        <v>0</v>
      </c>
      <c r="CB8" s="16">
        <v>10</v>
      </c>
      <c r="CC8" s="16">
        <f t="shared" si="41"/>
        <v>100</v>
      </c>
      <c r="CD8" s="40">
        <v>0</v>
      </c>
      <c r="CE8" s="40">
        <f t="shared" si="3"/>
        <v>0.25</v>
      </c>
      <c r="CF8" s="16">
        <f t="shared" si="42"/>
        <v>0.05</v>
      </c>
      <c r="CG8" s="40">
        <f t="shared" si="43"/>
        <v>10</v>
      </c>
      <c r="CH8" s="16">
        <v>0</v>
      </c>
      <c r="CI8" s="16">
        <f t="shared" si="44"/>
        <v>9</v>
      </c>
      <c r="CJ8" s="16">
        <f t="shared" si="48"/>
        <v>72.25</v>
      </c>
      <c r="CK8">
        <v>0.143540669856</v>
      </c>
      <c r="CL8" s="16">
        <f t="shared" si="45"/>
        <v>0.12706325404670918</v>
      </c>
      <c r="CM8" s="16">
        <f t="shared" si="46"/>
        <v>8.5</v>
      </c>
      <c r="CN8" s="16">
        <f t="shared" si="47"/>
        <v>0.356459330144</v>
      </c>
    </row>
    <row r="9" spans="2:92">
      <c r="B9" s="31" t="s">
        <v>293</v>
      </c>
      <c r="C9" s="16">
        <v>0</v>
      </c>
      <c r="D9" s="16">
        <f t="shared" si="4"/>
        <v>0</v>
      </c>
      <c r="E9" s="16">
        <v>0</v>
      </c>
      <c r="F9" s="16">
        <f t="shared" si="5"/>
        <v>0</v>
      </c>
      <c r="G9" s="16">
        <v>3</v>
      </c>
      <c r="H9" s="16">
        <f t="shared" si="6"/>
        <v>9</v>
      </c>
      <c r="I9" s="16">
        <v>2</v>
      </c>
      <c r="J9" s="16">
        <f t="shared" si="7"/>
        <v>4</v>
      </c>
      <c r="K9" s="16">
        <f t="shared" si="0"/>
        <v>1.25</v>
      </c>
      <c r="L9" s="40">
        <v>0</v>
      </c>
      <c r="M9" s="16">
        <f t="shared" si="1"/>
        <v>1.5625</v>
      </c>
      <c r="N9" s="16">
        <f t="shared" si="8"/>
        <v>1.25</v>
      </c>
      <c r="O9" s="16">
        <v>9</v>
      </c>
      <c r="P9" s="16">
        <f t="shared" si="2"/>
        <v>60.0625</v>
      </c>
      <c r="Q9" s="16">
        <v>6</v>
      </c>
      <c r="R9" s="16">
        <f t="shared" si="9"/>
        <v>22.5625</v>
      </c>
      <c r="S9" s="40">
        <v>1</v>
      </c>
      <c r="T9" s="16">
        <f t="shared" si="10"/>
        <v>6.25E-2</v>
      </c>
      <c r="U9" s="16">
        <v>0</v>
      </c>
      <c r="V9" s="16">
        <f t="shared" si="11"/>
        <v>1.5625</v>
      </c>
      <c r="W9" s="16">
        <v>9</v>
      </c>
      <c r="X9" s="16">
        <f t="shared" si="12"/>
        <v>60.0625</v>
      </c>
      <c r="Y9" s="16">
        <v>4</v>
      </c>
      <c r="Z9" s="16">
        <f t="shared" si="13"/>
        <v>7.5625</v>
      </c>
      <c r="AA9" s="16">
        <v>3</v>
      </c>
      <c r="AB9" s="16">
        <f t="shared" si="14"/>
        <v>3.0625</v>
      </c>
      <c r="AC9" s="16">
        <v>3</v>
      </c>
      <c r="AD9" s="16">
        <f t="shared" si="15"/>
        <v>3.0625</v>
      </c>
      <c r="AE9" s="16">
        <v>6</v>
      </c>
      <c r="AF9" s="16">
        <f t="shared" si="16"/>
        <v>22.5625</v>
      </c>
      <c r="AG9" s="16">
        <v>2</v>
      </c>
      <c r="AH9" s="16">
        <f t="shared" si="17"/>
        <v>0.5625</v>
      </c>
      <c r="AI9" s="16">
        <v>2</v>
      </c>
      <c r="AJ9" s="16">
        <f t="shared" si="18"/>
        <v>0.5625</v>
      </c>
      <c r="AK9" s="16">
        <v>6</v>
      </c>
      <c r="AL9" s="16">
        <f t="shared" si="19"/>
        <v>22.5625</v>
      </c>
      <c r="AM9" s="16">
        <v>9</v>
      </c>
      <c r="AN9" s="16">
        <f t="shared" si="20"/>
        <v>60.0625</v>
      </c>
      <c r="AO9" s="16">
        <v>8</v>
      </c>
      <c r="AP9" s="16">
        <f t="shared" si="21"/>
        <v>45.5625</v>
      </c>
      <c r="AQ9" s="16">
        <v>7</v>
      </c>
      <c r="AR9" s="16">
        <f t="shared" si="22"/>
        <v>33.0625</v>
      </c>
      <c r="AS9" s="16">
        <v>2</v>
      </c>
      <c r="AT9" s="16">
        <f t="shared" si="23"/>
        <v>0.5625</v>
      </c>
      <c r="AU9" s="16">
        <v>3</v>
      </c>
      <c r="AV9" s="16">
        <f t="shared" si="24"/>
        <v>3.0625</v>
      </c>
      <c r="AW9" s="16">
        <v>8</v>
      </c>
      <c r="AX9" s="16">
        <f t="shared" si="25"/>
        <v>45.5625</v>
      </c>
      <c r="AY9" s="16">
        <v>8</v>
      </c>
      <c r="AZ9" s="16">
        <f t="shared" si="26"/>
        <v>45.5625</v>
      </c>
      <c r="BA9" s="16">
        <v>7</v>
      </c>
      <c r="BB9" s="16">
        <f t="shared" si="27"/>
        <v>33.0625</v>
      </c>
      <c r="BC9" s="16">
        <v>5</v>
      </c>
      <c r="BD9" s="16">
        <f t="shared" si="28"/>
        <v>14.0625</v>
      </c>
      <c r="BE9" s="16">
        <v>7</v>
      </c>
      <c r="BF9" s="16">
        <f t="shared" si="29"/>
        <v>33.0625</v>
      </c>
      <c r="BG9" s="16">
        <v>0</v>
      </c>
      <c r="BH9" s="16">
        <f t="shared" si="30"/>
        <v>1.5625</v>
      </c>
      <c r="BI9" s="16">
        <v>8</v>
      </c>
      <c r="BJ9" s="16">
        <f t="shared" si="31"/>
        <v>45.5625</v>
      </c>
      <c r="BK9" s="16">
        <v>7</v>
      </c>
      <c r="BL9" s="16">
        <f t="shared" si="32"/>
        <v>33.0625</v>
      </c>
      <c r="BM9" s="16">
        <v>3</v>
      </c>
      <c r="BN9" s="16">
        <f t="shared" si="33"/>
        <v>3.0625</v>
      </c>
      <c r="BO9" s="16">
        <v>3</v>
      </c>
      <c r="BP9" s="16">
        <f t="shared" si="34"/>
        <v>3.0625</v>
      </c>
      <c r="BQ9" s="16">
        <v>9</v>
      </c>
      <c r="BR9" s="16">
        <f t="shared" si="35"/>
        <v>60.0625</v>
      </c>
      <c r="BS9" s="16">
        <v>10</v>
      </c>
      <c r="BT9" s="16">
        <f t="shared" si="36"/>
        <v>76.5625</v>
      </c>
      <c r="BU9" s="16">
        <v>10</v>
      </c>
      <c r="BV9" s="16">
        <f t="shared" si="37"/>
        <v>76.5625</v>
      </c>
      <c r="BW9" s="16">
        <v>10</v>
      </c>
      <c r="BX9" s="16">
        <f t="shared" si="38"/>
        <v>76.5625</v>
      </c>
      <c r="BY9" s="40">
        <f t="shared" si="39"/>
        <v>5.645161290322581</v>
      </c>
      <c r="BZ9" s="16">
        <f t="shared" si="40"/>
        <v>19.317442767950055</v>
      </c>
      <c r="CA9" s="16">
        <v>0</v>
      </c>
      <c r="CB9" s="16">
        <v>10</v>
      </c>
      <c r="CC9" s="16">
        <f t="shared" si="41"/>
        <v>100</v>
      </c>
      <c r="CD9" s="40">
        <v>7.1428571428599996</v>
      </c>
      <c r="CE9" s="40">
        <f t="shared" si="3"/>
        <v>34.72576530615612</v>
      </c>
      <c r="CF9" s="16">
        <f t="shared" si="42"/>
        <v>0.125</v>
      </c>
      <c r="CG9" s="40">
        <f t="shared" si="43"/>
        <v>2.8571428571400004</v>
      </c>
      <c r="CH9" s="16">
        <v>2.12</v>
      </c>
      <c r="CI9" s="16">
        <f t="shared" si="44"/>
        <v>6.88</v>
      </c>
      <c r="CJ9" s="16">
        <f t="shared" si="48"/>
        <v>31.696899999999999</v>
      </c>
      <c r="CK9">
        <v>0.625</v>
      </c>
      <c r="CL9" s="16">
        <f t="shared" si="45"/>
        <v>0.390625</v>
      </c>
      <c r="CM9" s="16">
        <f t="shared" si="46"/>
        <v>5.63</v>
      </c>
      <c r="CN9" s="16">
        <f t="shared" si="47"/>
        <v>0.625</v>
      </c>
    </row>
    <row r="10" spans="2:92">
      <c r="B10" s="32" t="s">
        <v>294</v>
      </c>
      <c r="C10" s="16">
        <v>1</v>
      </c>
      <c r="D10" s="16">
        <f t="shared" si="4"/>
        <v>1</v>
      </c>
      <c r="E10" s="16">
        <v>0</v>
      </c>
      <c r="F10" s="16">
        <f t="shared" si="5"/>
        <v>0</v>
      </c>
      <c r="G10" s="16">
        <v>5</v>
      </c>
      <c r="H10" s="16">
        <f t="shared" si="6"/>
        <v>25</v>
      </c>
      <c r="I10" s="16">
        <v>3</v>
      </c>
      <c r="J10" s="16">
        <f t="shared" si="7"/>
        <v>9</v>
      </c>
      <c r="K10" s="16">
        <f t="shared" si="0"/>
        <v>2.25</v>
      </c>
      <c r="L10" s="40">
        <v>5</v>
      </c>
      <c r="M10" s="16">
        <f t="shared" si="1"/>
        <v>7.5625</v>
      </c>
      <c r="N10" s="16">
        <f t="shared" si="8"/>
        <v>2.75</v>
      </c>
      <c r="O10" s="16">
        <v>1</v>
      </c>
      <c r="P10" s="16">
        <f t="shared" si="2"/>
        <v>1.5625</v>
      </c>
      <c r="Q10" s="16">
        <v>8</v>
      </c>
      <c r="R10" s="16">
        <f t="shared" si="9"/>
        <v>33.0625</v>
      </c>
      <c r="S10" s="40">
        <v>8</v>
      </c>
      <c r="T10" s="16">
        <f t="shared" si="10"/>
        <v>33.0625</v>
      </c>
      <c r="U10" s="16">
        <v>10</v>
      </c>
      <c r="V10" s="16">
        <f t="shared" si="11"/>
        <v>60.0625</v>
      </c>
      <c r="W10" s="16">
        <v>4</v>
      </c>
      <c r="X10" s="16">
        <f t="shared" si="12"/>
        <v>3.0625</v>
      </c>
      <c r="Y10" s="16">
        <v>9</v>
      </c>
      <c r="Z10" s="16">
        <f t="shared" si="13"/>
        <v>45.5625</v>
      </c>
      <c r="AA10" s="16">
        <v>10</v>
      </c>
      <c r="AB10" s="16">
        <f t="shared" si="14"/>
        <v>60.0625</v>
      </c>
      <c r="AC10" s="16">
        <v>10</v>
      </c>
      <c r="AD10" s="16">
        <f t="shared" si="15"/>
        <v>60.0625</v>
      </c>
      <c r="AE10" s="16">
        <v>6</v>
      </c>
      <c r="AF10" s="16">
        <f t="shared" si="16"/>
        <v>14.0625</v>
      </c>
      <c r="AG10" s="16">
        <v>4</v>
      </c>
      <c r="AH10" s="16">
        <f t="shared" si="17"/>
        <v>3.0625</v>
      </c>
      <c r="AI10" s="16">
        <v>0</v>
      </c>
      <c r="AJ10" s="16">
        <f t="shared" si="18"/>
        <v>5.0625</v>
      </c>
      <c r="AK10" s="16">
        <v>7</v>
      </c>
      <c r="AL10" s="16">
        <f t="shared" si="19"/>
        <v>22.5625</v>
      </c>
      <c r="AM10" s="16">
        <v>6</v>
      </c>
      <c r="AN10" s="16">
        <f t="shared" si="20"/>
        <v>14.0625</v>
      </c>
      <c r="AO10" s="16">
        <v>6</v>
      </c>
      <c r="AP10" s="16">
        <f t="shared" si="21"/>
        <v>14.0625</v>
      </c>
      <c r="AQ10" s="16">
        <v>8</v>
      </c>
      <c r="AR10" s="16">
        <f t="shared" si="22"/>
        <v>33.0625</v>
      </c>
      <c r="AS10" s="16">
        <v>5</v>
      </c>
      <c r="AT10" s="16">
        <f t="shared" si="23"/>
        <v>7.5625</v>
      </c>
      <c r="AU10" s="16">
        <v>2</v>
      </c>
      <c r="AV10" s="16">
        <f t="shared" si="24"/>
        <v>6.25E-2</v>
      </c>
      <c r="AW10" s="16">
        <v>0</v>
      </c>
      <c r="AX10" s="16">
        <f t="shared" si="25"/>
        <v>5.0625</v>
      </c>
      <c r="AY10" s="16">
        <v>10</v>
      </c>
      <c r="AZ10" s="16">
        <f t="shared" si="26"/>
        <v>60.0625</v>
      </c>
      <c r="BA10" s="16">
        <v>3</v>
      </c>
      <c r="BB10" s="16">
        <f t="shared" si="27"/>
        <v>0.5625</v>
      </c>
      <c r="BC10" s="16">
        <v>6</v>
      </c>
      <c r="BD10" s="16">
        <f t="shared" si="28"/>
        <v>14.0625</v>
      </c>
      <c r="BE10" s="16">
        <v>7</v>
      </c>
      <c r="BF10" s="16">
        <f t="shared" si="29"/>
        <v>22.5625</v>
      </c>
      <c r="BG10" s="16">
        <v>1</v>
      </c>
      <c r="BH10" s="16">
        <f t="shared" si="30"/>
        <v>1.5625</v>
      </c>
      <c r="BI10" s="16">
        <v>10</v>
      </c>
      <c r="BJ10" s="16">
        <f t="shared" si="31"/>
        <v>60.0625</v>
      </c>
      <c r="BK10" s="16">
        <v>5</v>
      </c>
      <c r="BL10" s="16">
        <f t="shared" si="32"/>
        <v>7.5625</v>
      </c>
      <c r="BM10" s="16">
        <v>1</v>
      </c>
      <c r="BN10" s="16">
        <f t="shared" si="33"/>
        <v>1.5625</v>
      </c>
      <c r="BO10" s="16">
        <v>7</v>
      </c>
      <c r="BP10" s="16">
        <f t="shared" si="34"/>
        <v>22.5625</v>
      </c>
      <c r="BQ10" s="16">
        <v>4</v>
      </c>
      <c r="BR10" s="16">
        <f t="shared" si="35"/>
        <v>3.0625</v>
      </c>
      <c r="BS10" s="16">
        <v>7</v>
      </c>
      <c r="BT10" s="16">
        <f t="shared" si="36"/>
        <v>22.5625</v>
      </c>
      <c r="BU10" s="16">
        <v>7</v>
      </c>
      <c r="BV10" s="16">
        <f t="shared" si="37"/>
        <v>22.5625</v>
      </c>
      <c r="BW10" s="16">
        <v>8</v>
      </c>
      <c r="BX10" s="16">
        <f t="shared" si="38"/>
        <v>33.0625</v>
      </c>
      <c r="BY10" s="40">
        <f t="shared" si="39"/>
        <v>5.806451612903226</v>
      </c>
      <c r="BZ10" s="16">
        <f t="shared" si="40"/>
        <v>12.648348074921957</v>
      </c>
      <c r="CA10" s="16">
        <v>0</v>
      </c>
      <c r="CB10" s="16">
        <v>10</v>
      </c>
      <c r="CC10" s="16">
        <f t="shared" si="41"/>
        <v>100</v>
      </c>
      <c r="CD10" s="40">
        <v>0</v>
      </c>
      <c r="CE10" s="40">
        <f t="shared" si="3"/>
        <v>5.0625</v>
      </c>
      <c r="CF10" s="16">
        <f t="shared" si="42"/>
        <v>0.22500000000000001</v>
      </c>
      <c r="CG10" s="40">
        <f t="shared" si="43"/>
        <v>10</v>
      </c>
      <c r="CH10" s="16">
        <v>0</v>
      </c>
      <c r="CI10" s="16">
        <f t="shared" si="44"/>
        <v>9</v>
      </c>
      <c r="CJ10" s="16">
        <f t="shared" si="48"/>
        <v>45.5625</v>
      </c>
      <c r="CK10">
        <v>0.39473684210499999</v>
      </c>
      <c r="CL10" s="16">
        <f t="shared" si="45"/>
        <v>3.442001385042528</v>
      </c>
      <c r="CM10" s="16">
        <f t="shared" si="46"/>
        <v>6.75</v>
      </c>
      <c r="CN10" s="16">
        <f t="shared" si="47"/>
        <v>1.8552631578950001</v>
      </c>
    </row>
    <row r="11" spans="2:92">
      <c r="B11" s="31" t="s">
        <v>295</v>
      </c>
      <c r="C11" s="16">
        <v>5</v>
      </c>
      <c r="D11" s="16">
        <f t="shared" si="4"/>
        <v>25</v>
      </c>
      <c r="E11" s="16">
        <v>7</v>
      </c>
      <c r="F11" s="16">
        <f t="shared" si="5"/>
        <v>49</v>
      </c>
      <c r="G11" s="16">
        <v>10</v>
      </c>
      <c r="H11" s="16">
        <f t="shared" si="6"/>
        <v>100</v>
      </c>
      <c r="I11" s="16">
        <v>5</v>
      </c>
      <c r="J11" s="16">
        <f t="shared" si="7"/>
        <v>25</v>
      </c>
      <c r="K11" s="16">
        <f t="shared" si="0"/>
        <v>6.75</v>
      </c>
      <c r="L11" s="40">
        <v>2.6666666666699999</v>
      </c>
      <c r="M11" s="16">
        <f t="shared" si="1"/>
        <v>16.673611111083886</v>
      </c>
      <c r="N11" s="16">
        <f t="shared" si="8"/>
        <v>4.0833333333299997</v>
      </c>
      <c r="O11" s="16">
        <v>2</v>
      </c>
      <c r="P11" s="16">
        <f t="shared" si="2"/>
        <v>22.5625</v>
      </c>
      <c r="Q11" s="16">
        <v>3</v>
      </c>
      <c r="R11" s="16">
        <f t="shared" si="9"/>
        <v>14.0625</v>
      </c>
      <c r="S11" s="40">
        <v>0</v>
      </c>
      <c r="T11" s="16">
        <f t="shared" si="10"/>
        <v>45.5625</v>
      </c>
      <c r="U11" s="16">
        <v>0</v>
      </c>
      <c r="V11" s="16">
        <f t="shared" si="11"/>
        <v>45.5625</v>
      </c>
      <c r="W11" s="16">
        <v>1</v>
      </c>
      <c r="X11" s="16">
        <f t="shared" si="12"/>
        <v>33.0625</v>
      </c>
      <c r="Y11" s="16">
        <v>8</v>
      </c>
      <c r="Z11" s="16">
        <f t="shared" si="13"/>
        <v>1.5625</v>
      </c>
      <c r="AA11" s="16">
        <v>10</v>
      </c>
      <c r="AB11" s="16">
        <f t="shared" si="14"/>
        <v>10.5625</v>
      </c>
      <c r="AC11" s="16">
        <v>2</v>
      </c>
      <c r="AD11" s="16">
        <f t="shared" si="15"/>
        <v>22.5625</v>
      </c>
      <c r="AE11" s="16">
        <v>4</v>
      </c>
      <c r="AF11" s="16">
        <f t="shared" si="16"/>
        <v>7.5625</v>
      </c>
      <c r="AG11" s="16">
        <v>10</v>
      </c>
      <c r="AH11" s="16">
        <f t="shared" si="17"/>
        <v>10.5625</v>
      </c>
      <c r="AI11" s="16">
        <v>6</v>
      </c>
      <c r="AJ11" s="16">
        <f t="shared" si="18"/>
        <v>0.5625</v>
      </c>
      <c r="AK11" s="16">
        <v>0</v>
      </c>
      <c r="AL11" s="16">
        <f t="shared" si="19"/>
        <v>45.5625</v>
      </c>
      <c r="AM11" s="16">
        <v>10</v>
      </c>
      <c r="AN11" s="16">
        <f t="shared" si="20"/>
        <v>10.5625</v>
      </c>
      <c r="AO11" s="16">
        <v>10</v>
      </c>
      <c r="AP11" s="16">
        <f t="shared" si="21"/>
        <v>10.5625</v>
      </c>
      <c r="AQ11" s="16">
        <v>10</v>
      </c>
      <c r="AR11" s="16">
        <f t="shared" si="22"/>
        <v>10.5625</v>
      </c>
      <c r="AS11" s="16">
        <v>10</v>
      </c>
      <c r="AT11" s="16">
        <f t="shared" si="23"/>
        <v>10.5625</v>
      </c>
      <c r="AU11" s="16">
        <v>3</v>
      </c>
      <c r="AV11" s="16">
        <f t="shared" si="24"/>
        <v>14.0625</v>
      </c>
      <c r="AW11" s="16">
        <v>5</v>
      </c>
      <c r="AX11" s="16">
        <f t="shared" si="25"/>
        <v>3.0625</v>
      </c>
      <c r="AY11" s="16">
        <v>3</v>
      </c>
      <c r="AZ11" s="16">
        <f t="shared" si="26"/>
        <v>14.0625</v>
      </c>
      <c r="BA11" s="16">
        <v>3</v>
      </c>
      <c r="BB11" s="16">
        <f t="shared" si="27"/>
        <v>14.0625</v>
      </c>
      <c r="BC11" s="16">
        <v>2</v>
      </c>
      <c r="BD11" s="16">
        <f t="shared" si="28"/>
        <v>22.5625</v>
      </c>
      <c r="BE11" s="16">
        <v>4</v>
      </c>
      <c r="BF11" s="16">
        <f t="shared" si="29"/>
        <v>7.5625</v>
      </c>
      <c r="BG11" s="16">
        <v>9</v>
      </c>
      <c r="BH11" s="16">
        <f t="shared" si="30"/>
        <v>5.0625</v>
      </c>
      <c r="BI11" s="16">
        <v>8</v>
      </c>
      <c r="BJ11" s="16">
        <f t="shared" si="31"/>
        <v>1.5625</v>
      </c>
      <c r="BK11" s="16">
        <v>6</v>
      </c>
      <c r="BL11" s="16">
        <f t="shared" si="32"/>
        <v>0.5625</v>
      </c>
      <c r="BM11" s="16">
        <v>0</v>
      </c>
      <c r="BN11" s="16">
        <f t="shared" si="33"/>
        <v>45.5625</v>
      </c>
      <c r="BO11" s="16">
        <v>10</v>
      </c>
      <c r="BP11" s="16">
        <f t="shared" si="34"/>
        <v>10.5625</v>
      </c>
      <c r="BQ11" s="16">
        <v>9</v>
      </c>
      <c r="BR11" s="16">
        <f t="shared" si="35"/>
        <v>5.0625</v>
      </c>
      <c r="BS11" s="16">
        <v>5</v>
      </c>
      <c r="BT11" s="16">
        <f t="shared" si="36"/>
        <v>3.0625</v>
      </c>
      <c r="BU11" s="16">
        <v>10</v>
      </c>
      <c r="BV11" s="16">
        <f t="shared" si="37"/>
        <v>10.5625</v>
      </c>
      <c r="BW11" s="16">
        <v>8</v>
      </c>
      <c r="BX11" s="16">
        <f t="shared" si="38"/>
        <v>1.5625</v>
      </c>
      <c r="BY11" s="40">
        <f t="shared" si="39"/>
        <v>5.5161290322580649</v>
      </c>
      <c r="BZ11" s="16">
        <f t="shared" si="40"/>
        <v>1.5224375650364192</v>
      </c>
      <c r="CA11" s="16">
        <v>0</v>
      </c>
      <c r="CB11" s="16">
        <v>10</v>
      </c>
      <c r="CC11" s="16">
        <f t="shared" si="41"/>
        <v>100</v>
      </c>
      <c r="CD11" s="40">
        <v>10</v>
      </c>
      <c r="CE11" s="40">
        <f t="shared" si="3"/>
        <v>10.5625</v>
      </c>
      <c r="CF11" s="16">
        <f t="shared" si="42"/>
        <v>0.67500000000000004</v>
      </c>
      <c r="CG11" s="40">
        <f t="shared" si="43"/>
        <v>0</v>
      </c>
      <c r="CH11" s="16">
        <v>2.32666666667</v>
      </c>
      <c r="CI11" s="16">
        <f t="shared" si="44"/>
        <v>6.6733333333299996</v>
      </c>
      <c r="CJ11" s="16">
        <f t="shared" si="48"/>
        <v>5.8777777782889565E-3</v>
      </c>
      <c r="CK11">
        <v>1.88725490196</v>
      </c>
      <c r="CL11" s="16">
        <f t="shared" si="45"/>
        <v>23.646289888512044</v>
      </c>
      <c r="CM11" s="16">
        <f t="shared" si="46"/>
        <v>7.6666666670000438E-2</v>
      </c>
      <c r="CN11" s="16">
        <f t="shared" si="47"/>
        <v>4.8627450980399995</v>
      </c>
    </row>
    <row r="12" spans="2:92">
      <c r="B12" s="32" t="s">
        <v>296</v>
      </c>
      <c r="C12" s="16">
        <v>0</v>
      </c>
      <c r="D12" s="16">
        <f t="shared" si="4"/>
        <v>0</v>
      </c>
      <c r="E12" s="16">
        <v>0</v>
      </c>
      <c r="F12" s="16">
        <f t="shared" si="5"/>
        <v>0</v>
      </c>
      <c r="G12" s="16">
        <v>3</v>
      </c>
      <c r="H12" s="16">
        <f t="shared" si="6"/>
        <v>9</v>
      </c>
      <c r="I12" s="16">
        <v>2</v>
      </c>
      <c r="J12" s="16">
        <f t="shared" si="7"/>
        <v>4</v>
      </c>
      <c r="K12" s="16">
        <f t="shared" si="0"/>
        <v>1.25</v>
      </c>
      <c r="L12" s="40">
        <v>0</v>
      </c>
      <c r="M12" s="16">
        <f t="shared" si="1"/>
        <v>1.5625</v>
      </c>
      <c r="N12" s="16">
        <f t="shared" si="8"/>
        <v>1.25</v>
      </c>
      <c r="O12" s="16">
        <v>7</v>
      </c>
      <c r="P12" s="16">
        <f t="shared" si="2"/>
        <v>33.0625</v>
      </c>
      <c r="Q12" s="16">
        <v>5</v>
      </c>
      <c r="R12" s="16">
        <f t="shared" si="9"/>
        <v>14.0625</v>
      </c>
      <c r="S12" s="40">
        <v>0</v>
      </c>
      <c r="T12" s="16">
        <f t="shared" si="10"/>
        <v>1.5625</v>
      </c>
      <c r="U12" s="16">
        <v>2</v>
      </c>
      <c r="V12" s="16">
        <f t="shared" si="11"/>
        <v>0.5625</v>
      </c>
      <c r="W12" s="16">
        <v>5</v>
      </c>
      <c r="X12" s="16">
        <f t="shared" si="12"/>
        <v>14.0625</v>
      </c>
      <c r="Y12" s="16">
        <v>6</v>
      </c>
      <c r="Z12" s="16">
        <f t="shared" si="13"/>
        <v>22.5625</v>
      </c>
      <c r="AA12" s="16">
        <v>9</v>
      </c>
      <c r="AB12" s="16">
        <f t="shared" si="14"/>
        <v>60.0625</v>
      </c>
      <c r="AC12" s="16">
        <v>3</v>
      </c>
      <c r="AD12" s="16">
        <f t="shared" si="15"/>
        <v>3.0625</v>
      </c>
      <c r="AE12" s="16">
        <v>7</v>
      </c>
      <c r="AF12" s="16">
        <f t="shared" si="16"/>
        <v>33.0625</v>
      </c>
      <c r="AG12" s="16">
        <v>0</v>
      </c>
      <c r="AH12" s="16">
        <f t="shared" si="17"/>
        <v>1.5625</v>
      </c>
      <c r="AI12" s="16">
        <v>2</v>
      </c>
      <c r="AJ12" s="16">
        <f t="shared" si="18"/>
        <v>0.5625</v>
      </c>
      <c r="AK12" s="16">
        <v>9</v>
      </c>
      <c r="AL12" s="16">
        <f t="shared" si="19"/>
        <v>60.0625</v>
      </c>
      <c r="AM12" s="16">
        <v>6</v>
      </c>
      <c r="AN12" s="16">
        <f t="shared" si="20"/>
        <v>22.5625</v>
      </c>
      <c r="AO12" s="16">
        <v>1</v>
      </c>
      <c r="AP12" s="16">
        <f t="shared" si="21"/>
        <v>6.25E-2</v>
      </c>
      <c r="AQ12" s="16">
        <v>7</v>
      </c>
      <c r="AR12" s="16">
        <f t="shared" si="22"/>
        <v>33.0625</v>
      </c>
      <c r="AS12" s="16">
        <v>4</v>
      </c>
      <c r="AT12" s="16">
        <f t="shared" si="23"/>
        <v>7.5625</v>
      </c>
      <c r="AU12" s="16">
        <v>10</v>
      </c>
      <c r="AV12" s="16">
        <f t="shared" si="24"/>
        <v>76.5625</v>
      </c>
      <c r="AW12" s="16">
        <v>7</v>
      </c>
      <c r="AX12" s="16">
        <f t="shared" si="25"/>
        <v>33.0625</v>
      </c>
      <c r="AY12" s="16">
        <v>3</v>
      </c>
      <c r="AZ12" s="16">
        <f t="shared" si="26"/>
        <v>3.0625</v>
      </c>
      <c r="BA12" s="16">
        <v>7</v>
      </c>
      <c r="BB12" s="16">
        <f t="shared" si="27"/>
        <v>33.0625</v>
      </c>
      <c r="BC12" s="16">
        <v>1</v>
      </c>
      <c r="BD12" s="16">
        <f t="shared" si="28"/>
        <v>6.25E-2</v>
      </c>
      <c r="BE12" s="16">
        <v>10</v>
      </c>
      <c r="BF12" s="16">
        <f t="shared" si="29"/>
        <v>76.5625</v>
      </c>
      <c r="BG12" s="16">
        <v>10</v>
      </c>
      <c r="BH12" s="16">
        <f t="shared" si="30"/>
        <v>76.5625</v>
      </c>
      <c r="BI12" s="16">
        <v>4</v>
      </c>
      <c r="BJ12" s="16">
        <f t="shared" si="31"/>
        <v>7.5625</v>
      </c>
      <c r="BK12" s="16">
        <v>5</v>
      </c>
      <c r="BL12" s="16">
        <f t="shared" si="32"/>
        <v>14.0625</v>
      </c>
      <c r="BM12" s="16">
        <v>5</v>
      </c>
      <c r="BN12" s="16">
        <f t="shared" si="33"/>
        <v>14.0625</v>
      </c>
      <c r="BO12" s="16">
        <v>0</v>
      </c>
      <c r="BP12" s="16">
        <f t="shared" si="34"/>
        <v>1.5625</v>
      </c>
      <c r="BQ12" s="16">
        <v>0</v>
      </c>
      <c r="BR12" s="16">
        <f t="shared" si="35"/>
        <v>1.5625</v>
      </c>
      <c r="BS12" s="16">
        <v>9</v>
      </c>
      <c r="BT12" s="16">
        <f t="shared" si="36"/>
        <v>60.0625</v>
      </c>
      <c r="BU12" s="16">
        <v>5</v>
      </c>
      <c r="BV12" s="16">
        <f t="shared" si="37"/>
        <v>14.0625</v>
      </c>
      <c r="BW12" s="16">
        <v>4</v>
      </c>
      <c r="BX12" s="16">
        <f t="shared" si="38"/>
        <v>7.5625</v>
      </c>
      <c r="BY12" s="40">
        <f t="shared" si="39"/>
        <v>4.935483870967742</v>
      </c>
      <c r="BZ12" s="16">
        <f t="shared" si="40"/>
        <v>13.582791363163372</v>
      </c>
      <c r="CA12" s="16">
        <v>0</v>
      </c>
      <c r="CB12" s="16">
        <v>10</v>
      </c>
      <c r="CC12" s="16">
        <f t="shared" si="41"/>
        <v>100</v>
      </c>
      <c r="CD12" s="40">
        <v>6.25</v>
      </c>
      <c r="CE12" s="40">
        <f t="shared" si="3"/>
        <v>25</v>
      </c>
      <c r="CF12" s="16">
        <f t="shared" si="42"/>
        <v>0.125</v>
      </c>
      <c r="CG12" s="40">
        <f t="shared" si="43"/>
        <v>3.75</v>
      </c>
      <c r="CH12" s="16">
        <v>5.38</v>
      </c>
      <c r="CI12" s="16">
        <f t="shared" si="44"/>
        <v>3.62</v>
      </c>
      <c r="CJ12" s="16">
        <f t="shared" si="48"/>
        <v>5.6169000000000002</v>
      </c>
      <c r="CK12">
        <v>1</v>
      </c>
      <c r="CL12" s="16">
        <f t="shared" si="45"/>
        <v>6.25E-2</v>
      </c>
      <c r="CM12" s="16">
        <f t="shared" si="46"/>
        <v>2.37</v>
      </c>
      <c r="CN12" s="16">
        <f t="shared" si="47"/>
        <v>0.25</v>
      </c>
    </row>
    <row r="13" spans="2:92">
      <c r="B13" s="31" t="s">
        <v>300</v>
      </c>
      <c r="C13" s="16">
        <v>5</v>
      </c>
      <c r="D13" s="16">
        <f t="shared" si="4"/>
        <v>25</v>
      </c>
      <c r="E13" s="16">
        <v>0</v>
      </c>
      <c r="F13" s="16">
        <f t="shared" si="5"/>
        <v>0</v>
      </c>
      <c r="G13" s="16">
        <v>0</v>
      </c>
      <c r="H13" s="16">
        <f t="shared" si="6"/>
        <v>0</v>
      </c>
      <c r="I13" s="16">
        <v>1</v>
      </c>
      <c r="J13" s="16">
        <f t="shared" si="7"/>
        <v>1</v>
      </c>
      <c r="K13" s="16">
        <f t="shared" si="0"/>
        <v>1.5</v>
      </c>
      <c r="L13" s="40">
        <v>0</v>
      </c>
      <c r="M13" s="16">
        <f t="shared" si="1"/>
        <v>2.25</v>
      </c>
      <c r="N13" s="16">
        <f t="shared" si="8"/>
        <v>1.5</v>
      </c>
      <c r="O13" s="16">
        <v>3</v>
      </c>
      <c r="P13" s="16">
        <f t="shared" si="2"/>
        <v>2.25</v>
      </c>
      <c r="Q13" s="16">
        <v>1</v>
      </c>
      <c r="R13" s="16">
        <f t="shared" si="9"/>
        <v>0.25</v>
      </c>
      <c r="S13" s="40">
        <v>9</v>
      </c>
      <c r="T13" s="16">
        <f t="shared" si="10"/>
        <v>56.25</v>
      </c>
      <c r="U13" s="16">
        <v>4</v>
      </c>
      <c r="V13" s="16">
        <f t="shared" si="11"/>
        <v>6.25</v>
      </c>
      <c r="W13" s="16">
        <v>10</v>
      </c>
      <c r="X13" s="16">
        <f t="shared" si="12"/>
        <v>72.25</v>
      </c>
      <c r="Y13" s="16">
        <v>9</v>
      </c>
      <c r="Z13" s="16">
        <f t="shared" si="13"/>
        <v>56.25</v>
      </c>
      <c r="AA13" s="16">
        <v>1</v>
      </c>
      <c r="AB13" s="16">
        <f t="shared" si="14"/>
        <v>0.25</v>
      </c>
      <c r="AC13" s="16">
        <v>10</v>
      </c>
      <c r="AD13" s="16">
        <f t="shared" si="15"/>
        <v>72.25</v>
      </c>
      <c r="AE13" s="16">
        <v>2</v>
      </c>
      <c r="AF13" s="16">
        <f t="shared" si="16"/>
        <v>0.25</v>
      </c>
      <c r="AG13" s="16">
        <v>5</v>
      </c>
      <c r="AH13" s="16">
        <f t="shared" si="17"/>
        <v>12.25</v>
      </c>
      <c r="AI13" s="16">
        <v>9</v>
      </c>
      <c r="AJ13" s="16">
        <f t="shared" si="18"/>
        <v>56.25</v>
      </c>
      <c r="AK13" s="16">
        <v>6</v>
      </c>
      <c r="AL13" s="16">
        <f t="shared" si="19"/>
        <v>20.25</v>
      </c>
      <c r="AM13" s="16">
        <v>8</v>
      </c>
      <c r="AN13" s="16">
        <f t="shared" si="20"/>
        <v>42.25</v>
      </c>
      <c r="AO13" s="16">
        <v>7</v>
      </c>
      <c r="AP13" s="16">
        <f t="shared" si="21"/>
        <v>30.25</v>
      </c>
      <c r="AQ13" s="16">
        <v>7</v>
      </c>
      <c r="AR13" s="16">
        <f t="shared" si="22"/>
        <v>30.25</v>
      </c>
      <c r="AS13" s="16">
        <v>5</v>
      </c>
      <c r="AT13" s="16">
        <f t="shared" si="23"/>
        <v>12.25</v>
      </c>
      <c r="AU13" s="16">
        <v>9</v>
      </c>
      <c r="AV13" s="16">
        <f t="shared" si="24"/>
        <v>56.25</v>
      </c>
      <c r="AW13" s="16">
        <v>1</v>
      </c>
      <c r="AX13" s="16">
        <f t="shared" si="25"/>
        <v>0.25</v>
      </c>
      <c r="AY13" s="16">
        <v>8</v>
      </c>
      <c r="AZ13" s="16">
        <f t="shared" si="26"/>
        <v>42.25</v>
      </c>
      <c r="BA13" s="16">
        <v>4</v>
      </c>
      <c r="BB13" s="16">
        <f t="shared" si="27"/>
        <v>6.25</v>
      </c>
      <c r="BC13" s="16">
        <v>4</v>
      </c>
      <c r="BD13" s="16">
        <f t="shared" si="28"/>
        <v>6.25</v>
      </c>
      <c r="BE13" s="16">
        <v>10</v>
      </c>
      <c r="BF13" s="16">
        <f t="shared" si="29"/>
        <v>72.25</v>
      </c>
      <c r="BG13" s="16">
        <v>2</v>
      </c>
      <c r="BH13" s="16">
        <f t="shared" si="30"/>
        <v>0.25</v>
      </c>
      <c r="BI13" s="16">
        <v>0</v>
      </c>
      <c r="BJ13" s="16">
        <f t="shared" si="31"/>
        <v>2.25</v>
      </c>
      <c r="BK13" s="16">
        <v>1</v>
      </c>
      <c r="BL13" s="16">
        <f t="shared" si="32"/>
        <v>0.25</v>
      </c>
      <c r="BM13" s="16">
        <v>1</v>
      </c>
      <c r="BN13" s="16">
        <f t="shared" si="33"/>
        <v>0.25</v>
      </c>
      <c r="BO13" s="16">
        <v>7</v>
      </c>
      <c r="BP13" s="16">
        <f t="shared" si="34"/>
        <v>30.25</v>
      </c>
      <c r="BQ13" s="16">
        <v>4</v>
      </c>
      <c r="BR13" s="16">
        <f t="shared" si="35"/>
        <v>6.25</v>
      </c>
      <c r="BS13" s="16">
        <v>10</v>
      </c>
      <c r="BT13" s="16">
        <f t="shared" si="36"/>
        <v>72.25</v>
      </c>
      <c r="BU13" s="16">
        <v>9</v>
      </c>
      <c r="BV13" s="16">
        <f t="shared" si="37"/>
        <v>56.25</v>
      </c>
      <c r="BW13" s="16">
        <v>5</v>
      </c>
      <c r="BX13" s="16">
        <f t="shared" si="38"/>
        <v>12.25</v>
      </c>
      <c r="BY13" s="40">
        <f t="shared" si="39"/>
        <v>5.5161290322580649</v>
      </c>
      <c r="BZ13" s="16">
        <f t="shared" si="40"/>
        <v>16.129292403746103</v>
      </c>
      <c r="CA13" s="16">
        <v>0</v>
      </c>
      <c r="CB13" s="16">
        <v>10</v>
      </c>
      <c r="CC13" s="16">
        <f t="shared" si="41"/>
        <v>100</v>
      </c>
      <c r="CD13" s="40">
        <v>0</v>
      </c>
      <c r="CE13" s="40">
        <f t="shared" si="3"/>
        <v>2.25</v>
      </c>
      <c r="CF13" s="16">
        <f t="shared" si="42"/>
        <v>0.15</v>
      </c>
      <c r="CG13" s="40">
        <f t="shared" si="43"/>
        <v>10</v>
      </c>
      <c r="CH13" s="16">
        <v>0</v>
      </c>
      <c r="CI13" s="16">
        <f t="shared" si="44"/>
        <v>9</v>
      </c>
      <c r="CJ13" s="16">
        <f t="shared" si="48"/>
        <v>56.25</v>
      </c>
      <c r="CK13">
        <v>0.21341463414600001</v>
      </c>
      <c r="CL13" s="16">
        <f t="shared" si="45"/>
        <v>1.6553019036296712</v>
      </c>
      <c r="CM13" s="16">
        <f t="shared" si="46"/>
        <v>7.5</v>
      </c>
      <c r="CN13" s="16">
        <f t="shared" si="47"/>
        <v>1.2865853658540001</v>
      </c>
    </row>
    <row r="14" spans="2:92" ht="25.5">
      <c r="B14" s="32" t="s">
        <v>301</v>
      </c>
      <c r="C14" s="16">
        <v>9</v>
      </c>
      <c r="D14" s="16">
        <f t="shared" si="4"/>
        <v>81</v>
      </c>
      <c r="E14" s="16">
        <v>8</v>
      </c>
      <c r="F14" s="16">
        <f t="shared" si="5"/>
        <v>64</v>
      </c>
      <c r="G14" s="16">
        <v>8</v>
      </c>
      <c r="H14" s="16">
        <f t="shared" si="6"/>
        <v>64</v>
      </c>
      <c r="I14" s="16">
        <v>8</v>
      </c>
      <c r="J14" s="16">
        <f t="shared" si="7"/>
        <v>64</v>
      </c>
      <c r="K14" s="16">
        <f t="shared" si="0"/>
        <v>8.25</v>
      </c>
      <c r="L14" s="40">
        <v>2.5</v>
      </c>
      <c r="M14" s="16">
        <f t="shared" si="1"/>
        <v>33.0625</v>
      </c>
      <c r="N14" s="16">
        <f t="shared" si="8"/>
        <v>5.75</v>
      </c>
      <c r="O14" s="16">
        <v>4</v>
      </c>
      <c r="P14" s="16">
        <f t="shared" si="2"/>
        <v>18.0625</v>
      </c>
      <c r="Q14" s="16">
        <v>2</v>
      </c>
      <c r="R14" s="16">
        <f t="shared" si="9"/>
        <v>39.0625</v>
      </c>
      <c r="S14" s="40">
        <v>3</v>
      </c>
      <c r="T14" s="16">
        <f t="shared" si="10"/>
        <v>27.5625</v>
      </c>
      <c r="U14" s="16">
        <v>0</v>
      </c>
      <c r="V14" s="16">
        <f t="shared" si="11"/>
        <v>68.0625</v>
      </c>
      <c r="W14" s="16">
        <v>7</v>
      </c>
      <c r="X14" s="16">
        <f t="shared" si="12"/>
        <v>1.5625</v>
      </c>
      <c r="Y14" s="16">
        <v>6</v>
      </c>
      <c r="Z14" s="16">
        <f t="shared" si="13"/>
        <v>5.0625</v>
      </c>
      <c r="AA14" s="16">
        <v>7</v>
      </c>
      <c r="AB14" s="16">
        <f t="shared" si="14"/>
        <v>1.5625</v>
      </c>
      <c r="AC14" s="16">
        <v>8</v>
      </c>
      <c r="AD14" s="16">
        <f t="shared" si="15"/>
        <v>6.25E-2</v>
      </c>
      <c r="AE14" s="16">
        <v>4</v>
      </c>
      <c r="AF14" s="16">
        <f t="shared" si="16"/>
        <v>18.0625</v>
      </c>
      <c r="AG14" s="16">
        <v>7</v>
      </c>
      <c r="AH14" s="16">
        <f t="shared" si="17"/>
        <v>1.5625</v>
      </c>
      <c r="AI14" s="16">
        <v>8</v>
      </c>
      <c r="AJ14" s="16">
        <f t="shared" si="18"/>
        <v>6.25E-2</v>
      </c>
      <c r="AK14" s="16">
        <v>6</v>
      </c>
      <c r="AL14" s="16">
        <f t="shared" si="19"/>
        <v>5.0625</v>
      </c>
      <c r="AM14" s="16">
        <v>6</v>
      </c>
      <c r="AN14" s="16">
        <f t="shared" si="20"/>
        <v>5.0625</v>
      </c>
      <c r="AO14" s="16">
        <v>2</v>
      </c>
      <c r="AP14" s="16">
        <f t="shared" si="21"/>
        <v>39.0625</v>
      </c>
      <c r="AQ14" s="16">
        <v>6</v>
      </c>
      <c r="AR14" s="16">
        <f t="shared" si="22"/>
        <v>5.0625</v>
      </c>
      <c r="AS14" s="16">
        <v>7</v>
      </c>
      <c r="AT14" s="16">
        <f t="shared" si="23"/>
        <v>1.5625</v>
      </c>
      <c r="AU14" s="16">
        <v>3</v>
      </c>
      <c r="AV14" s="16">
        <f t="shared" si="24"/>
        <v>27.5625</v>
      </c>
      <c r="AW14" s="16">
        <v>6</v>
      </c>
      <c r="AX14" s="16">
        <f t="shared" si="25"/>
        <v>5.0625</v>
      </c>
      <c r="AY14" s="16">
        <v>6</v>
      </c>
      <c r="AZ14" s="16">
        <f t="shared" si="26"/>
        <v>5.0625</v>
      </c>
      <c r="BA14" s="16">
        <v>7</v>
      </c>
      <c r="BB14" s="16">
        <f t="shared" si="27"/>
        <v>1.5625</v>
      </c>
      <c r="BC14" s="16">
        <v>10</v>
      </c>
      <c r="BD14" s="16">
        <f t="shared" si="28"/>
        <v>3.0625</v>
      </c>
      <c r="BE14" s="16">
        <v>3</v>
      </c>
      <c r="BF14" s="16">
        <f t="shared" si="29"/>
        <v>27.5625</v>
      </c>
      <c r="BG14" s="16">
        <v>8</v>
      </c>
      <c r="BH14" s="16">
        <f t="shared" si="30"/>
        <v>6.25E-2</v>
      </c>
      <c r="BI14" s="16">
        <v>6</v>
      </c>
      <c r="BJ14" s="16">
        <f t="shared" si="31"/>
        <v>5.0625</v>
      </c>
      <c r="BK14" s="16">
        <v>2</v>
      </c>
      <c r="BL14" s="16">
        <f t="shared" si="32"/>
        <v>39.0625</v>
      </c>
      <c r="BM14" s="16">
        <v>7</v>
      </c>
      <c r="BN14" s="16">
        <f t="shared" si="33"/>
        <v>1.5625</v>
      </c>
      <c r="BO14" s="16">
        <v>2</v>
      </c>
      <c r="BP14" s="16">
        <f t="shared" si="34"/>
        <v>39.0625</v>
      </c>
      <c r="BQ14" s="16">
        <v>0</v>
      </c>
      <c r="BR14" s="16">
        <f t="shared" si="35"/>
        <v>68.0625</v>
      </c>
      <c r="BS14" s="16">
        <v>3</v>
      </c>
      <c r="BT14" s="16">
        <f t="shared" si="36"/>
        <v>27.5625</v>
      </c>
      <c r="BU14" s="16">
        <v>4</v>
      </c>
      <c r="BV14" s="16">
        <f t="shared" si="37"/>
        <v>18.0625</v>
      </c>
      <c r="BW14" s="16">
        <v>3</v>
      </c>
      <c r="BX14" s="16">
        <f t="shared" si="38"/>
        <v>27.5625</v>
      </c>
      <c r="BY14" s="40">
        <f t="shared" si="39"/>
        <v>4.935483870967742</v>
      </c>
      <c r="BZ14" s="16">
        <f t="shared" si="40"/>
        <v>10.986017169614984</v>
      </c>
      <c r="CA14" s="16">
        <v>0</v>
      </c>
      <c r="CB14" s="16">
        <v>10</v>
      </c>
      <c r="CC14" s="16">
        <f t="shared" si="41"/>
        <v>100</v>
      </c>
      <c r="CD14" s="40">
        <v>6.25</v>
      </c>
      <c r="CE14" s="40">
        <f t="shared" si="3"/>
        <v>4</v>
      </c>
      <c r="CF14" s="16">
        <f t="shared" si="42"/>
        <v>0.82499999999999996</v>
      </c>
      <c r="CG14" s="40">
        <f t="shared" si="43"/>
        <v>3.75</v>
      </c>
      <c r="CH14" s="16">
        <v>5.8775000000000004</v>
      </c>
      <c r="CI14" s="16">
        <f t="shared" si="44"/>
        <v>3.1224999999999996</v>
      </c>
      <c r="CJ14" s="16">
        <f t="shared" si="48"/>
        <v>26.291256250000004</v>
      </c>
      <c r="CK14">
        <v>0.33854166666699997</v>
      </c>
      <c r="CL14" s="16">
        <f t="shared" si="45"/>
        <v>62.591172960064171</v>
      </c>
      <c r="CM14" s="16">
        <f t="shared" si="46"/>
        <v>5.1275000000000004</v>
      </c>
      <c r="CN14" s="16">
        <f t="shared" si="47"/>
        <v>7.911458333333</v>
      </c>
    </row>
    <row r="15" spans="2:92" ht="25.5">
      <c r="B15" s="31" t="s">
        <v>306</v>
      </c>
      <c r="C15" s="16">
        <v>3</v>
      </c>
      <c r="D15" s="16">
        <f t="shared" si="4"/>
        <v>9</v>
      </c>
      <c r="E15" s="16">
        <v>3</v>
      </c>
      <c r="F15" s="16">
        <f t="shared" si="5"/>
        <v>9</v>
      </c>
      <c r="G15" s="16">
        <v>7</v>
      </c>
      <c r="H15" s="16">
        <f t="shared" si="6"/>
        <v>49</v>
      </c>
      <c r="I15" s="16">
        <v>6</v>
      </c>
      <c r="J15" s="16">
        <f t="shared" si="7"/>
        <v>36</v>
      </c>
      <c r="K15" s="16">
        <f t="shared" si="0"/>
        <v>4.75</v>
      </c>
      <c r="L15" s="40">
        <v>1.90476190476</v>
      </c>
      <c r="M15" s="16">
        <f t="shared" si="1"/>
        <v>8.0953798186049433</v>
      </c>
      <c r="N15" s="16">
        <f t="shared" si="8"/>
        <v>2.84523809524</v>
      </c>
      <c r="O15" s="16">
        <v>10</v>
      </c>
      <c r="P15" s="16">
        <f t="shared" si="2"/>
        <v>27.5625</v>
      </c>
      <c r="Q15" s="16">
        <v>2</v>
      </c>
      <c r="R15" s="16">
        <f t="shared" si="9"/>
        <v>7.5625</v>
      </c>
      <c r="S15" s="40">
        <v>10</v>
      </c>
      <c r="T15" s="16">
        <f t="shared" si="10"/>
        <v>27.5625</v>
      </c>
      <c r="U15" s="16">
        <v>2</v>
      </c>
      <c r="V15" s="16">
        <f t="shared" si="11"/>
        <v>7.5625</v>
      </c>
      <c r="W15" s="16">
        <v>8</v>
      </c>
      <c r="X15" s="16">
        <f t="shared" si="12"/>
        <v>10.5625</v>
      </c>
      <c r="Y15" s="16">
        <v>1</v>
      </c>
      <c r="Z15" s="16">
        <f t="shared" si="13"/>
        <v>14.0625</v>
      </c>
      <c r="AA15" s="16">
        <v>2</v>
      </c>
      <c r="AB15" s="16">
        <f t="shared" si="14"/>
        <v>7.5625</v>
      </c>
      <c r="AC15" s="16">
        <v>2</v>
      </c>
      <c r="AD15" s="16">
        <f t="shared" si="15"/>
        <v>7.5625</v>
      </c>
      <c r="AE15" s="16">
        <v>2</v>
      </c>
      <c r="AF15" s="16">
        <f t="shared" si="16"/>
        <v>7.5625</v>
      </c>
      <c r="AG15" s="16">
        <v>2</v>
      </c>
      <c r="AH15" s="16">
        <f t="shared" si="17"/>
        <v>7.5625</v>
      </c>
      <c r="AI15" s="16">
        <v>2</v>
      </c>
      <c r="AJ15" s="16">
        <f t="shared" si="18"/>
        <v>7.5625</v>
      </c>
      <c r="AK15" s="16">
        <v>2</v>
      </c>
      <c r="AL15" s="16">
        <f t="shared" si="19"/>
        <v>7.5625</v>
      </c>
      <c r="AM15" s="16">
        <v>4</v>
      </c>
      <c r="AN15" s="16">
        <f t="shared" si="20"/>
        <v>0.5625</v>
      </c>
      <c r="AO15" s="16">
        <v>5</v>
      </c>
      <c r="AP15" s="16">
        <f t="shared" si="21"/>
        <v>6.25E-2</v>
      </c>
      <c r="AQ15" s="16">
        <v>8</v>
      </c>
      <c r="AR15" s="16">
        <f t="shared" si="22"/>
        <v>10.5625</v>
      </c>
      <c r="AS15" s="16">
        <v>2</v>
      </c>
      <c r="AT15" s="16">
        <f t="shared" si="23"/>
        <v>7.5625</v>
      </c>
      <c r="AU15" s="16">
        <v>7</v>
      </c>
      <c r="AV15" s="16">
        <f t="shared" si="24"/>
        <v>5.0625</v>
      </c>
      <c r="AW15" s="16">
        <v>4</v>
      </c>
      <c r="AX15" s="16">
        <f t="shared" si="25"/>
        <v>0.5625</v>
      </c>
      <c r="AY15" s="16">
        <v>5</v>
      </c>
      <c r="AZ15" s="16">
        <f t="shared" si="26"/>
        <v>6.25E-2</v>
      </c>
      <c r="BA15" s="16">
        <v>10</v>
      </c>
      <c r="BB15" s="16">
        <f t="shared" si="27"/>
        <v>27.5625</v>
      </c>
      <c r="BC15" s="16">
        <v>9</v>
      </c>
      <c r="BD15" s="16">
        <f t="shared" si="28"/>
        <v>18.0625</v>
      </c>
      <c r="BE15" s="16">
        <v>4</v>
      </c>
      <c r="BF15" s="16">
        <f t="shared" si="29"/>
        <v>0.5625</v>
      </c>
      <c r="BG15" s="16">
        <v>1</v>
      </c>
      <c r="BH15" s="16">
        <f t="shared" si="30"/>
        <v>14.0625</v>
      </c>
      <c r="BI15" s="16">
        <v>8</v>
      </c>
      <c r="BJ15" s="16">
        <f t="shared" si="31"/>
        <v>10.5625</v>
      </c>
      <c r="BK15" s="16">
        <v>7</v>
      </c>
      <c r="BL15" s="16">
        <f t="shared" si="32"/>
        <v>5.0625</v>
      </c>
      <c r="BM15" s="16">
        <v>2</v>
      </c>
      <c r="BN15" s="16">
        <f t="shared" si="33"/>
        <v>7.5625</v>
      </c>
      <c r="BO15" s="16">
        <v>5</v>
      </c>
      <c r="BP15" s="16">
        <f t="shared" si="34"/>
        <v>6.25E-2</v>
      </c>
      <c r="BQ15" s="16">
        <v>1</v>
      </c>
      <c r="BR15" s="16">
        <f t="shared" si="35"/>
        <v>14.0625</v>
      </c>
      <c r="BS15" s="16">
        <v>6</v>
      </c>
      <c r="BT15" s="16">
        <f t="shared" si="36"/>
        <v>1.5625</v>
      </c>
      <c r="BU15" s="16">
        <v>2</v>
      </c>
      <c r="BV15" s="16">
        <f t="shared" si="37"/>
        <v>7.5625</v>
      </c>
      <c r="BW15" s="16">
        <v>1</v>
      </c>
      <c r="BX15" s="16">
        <f t="shared" si="38"/>
        <v>14.0625</v>
      </c>
      <c r="BY15" s="40">
        <f t="shared" si="39"/>
        <v>4.387096774193548</v>
      </c>
      <c r="BZ15" s="16">
        <f t="shared" si="40"/>
        <v>0.13169875130072867</v>
      </c>
      <c r="CA15" s="16">
        <v>0</v>
      </c>
      <c r="CB15" s="16">
        <v>10</v>
      </c>
      <c r="CC15" s="16">
        <f t="shared" si="41"/>
        <v>100</v>
      </c>
      <c r="CD15" s="40">
        <v>0</v>
      </c>
      <c r="CE15" s="40">
        <f t="shared" si="3"/>
        <v>22.5625</v>
      </c>
      <c r="CF15" s="16">
        <f t="shared" si="42"/>
        <v>0.47499999999999998</v>
      </c>
      <c r="CG15" s="40">
        <f t="shared" si="43"/>
        <v>10</v>
      </c>
      <c r="CH15" s="16">
        <v>0</v>
      </c>
      <c r="CI15" s="16">
        <f t="shared" si="44"/>
        <v>9</v>
      </c>
      <c r="CJ15" s="16">
        <f t="shared" si="48"/>
        <v>18.0625</v>
      </c>
      <c r="CK15">
        <v>0.21990740740699999</v>
      </c>
      <c r="CL15" s="16">
        <f t="shared" si="45"/>
        <v>20.521738897465969</v>
      </c>
      <c r="CM15" s="16">
        <f t="shared" si="46"/>
        <v>4.25</v>
      </c>
      <c r="CN15" s="16">
        <f t="shared" si="47"/>
        <v>4.5300925925930002</v>
      </c>
    </row>
    <row r="16" spans="2:92" ht="26.25" thickBot="1">
      <c r="B16" s="34" t="s">
        <v>309</v>
      </c>
      <c r="C16" s="16">
        <v>2</v>
      </c>
      <c r="D16" s="16">
        <f t="shared" si="4"/>
        <v>4</v>
      </c>
      <c r="E16" s="16">
        <v>2</v>
      </c>
      <c r="F16" s="16">
        <f t="shared" si="5"/>
        <v>4</v>
      </c>
      <c r="G16" s="16">
        <v>4</v>
      </c>
      <c r="H16" s="16">
        <f t="shared" si="6"/>
        <v>16</v>
      </c>
      <c r="I16" s="16">
        <v>3</v>
      </c>
      <c r="J16" s="16">
        <f t="shared" si="7"/>
        <v>9</v>
      </c>
      <c r="K16" s="16">
        <f t="shared" si="0"/>
        <v>2.75</v>
      </c>
      <c r="L16" s="40">
        <v>2.1052631578900001</v>
      </c>
      <c r="M16" s="16">
        <f t="shared" si="1"/>
        <v>0.415685595573975</v>
      </c>
      <c r="N16" s="16">
        <f t="shared" si="8"/>
        <v>0.64473684210999993</v>
      </c>
      <c r="O16" s="16">
        <v>6</v>
      </c>
      <c r="P16" s="16">
        <f t="shared" si="2"/>
        <v>10.5625</v>
      </c>
      <c r="Q16" s="16">
        <v>6</v>
      </c>
      <c r="R16" s="16">
        <f t="shared" si="9"/>
        <v>10.5625</v>
      </c>
      <c r="S16" s="40">
        <v>3</v>
      </c>
      <c r="T16" s="16">
        <f t="shared" si="10"/>
        <v>6.25E-2</v>
      </c>
      <c r="U16" s="16">
        <v>7</v>
      </c>
      <c r="V16" s="16">
        <f t="shared" si="11"/>
        <v>18.0625</v>
      </c>
      <c r="W16" s="16">
        <v>5</v>
      </c>
      <c r="X16" s="16">
        <f t="shared" si="12"/>
        <v>5.0625</v>
      </c>
      <c r="Y16" s="16">
        <v>8</v>
      </c>
      <c r="Z16" s="16">
        <f t="shared" si="13"/>
        <v>27.5625</v>
      </c>
      <c r="AA16" s="16">
        <v>9</v>
      </c>
      <c r="AB16" s="16">
        <f t="shared" si="14"/>
        <v>39.0625</v>
      </c>
      <c r="AC16" s="16">
        <v>8</v>
      </c>
      <c r="AD16" s="16">
        <f t="shared" si="15"/>
        <v>27.5625</v>
      </c>
      <c r="AE16" s="16">
        <v>0</v>
      </c>
      <c r="AF16" s="16">
        <f t="shared" si="16"/>
        <v>7.5625</v>
      </c>
      <c r="AG16" s="16">
        <v>2</v>
      </c>
      <c r="AH16" s="16">
        <f t="shared" si="17"/>
        <v>0.5625</v>
      </c>
      <c r="AI16" s="16">
        <v>1</v>
      </c>
      <c r="AJ16" s="16">
        <f t="shared" si="18"/>
        <v>3.0625</v>
      </c>
      <c r="AK16" s="16">
        <v>3</v>
      </c>
      <c r="AL16" s="16">
        <f t="shared" si="19"/>
        <v>6.25E-2</v>
      </c>
      <c r="AM16" s="16">
        <v>4</v>
      </c>
      <c r="AN16" s="16">
        <f t="shared" si="20"/>
        <v>1.5625</v>
      </c>
      <c r="AO16" s="16">
        <v>8</v>
      </c>
      <c r="AP16" s="16">
        <f t="shared" si="21"/>
        <v>27.5625</v>
      </c>
      <c r="AQ16" s="16">
        <v>10</v>
      </c>
      <c r="AR16" s="16">
        <f t="shared" si="22"/>
        <v>52.5625</v>
      </c>
      <c r="AS16" s="16">
        <v>1</v>
      </c>
      <c r="AT16" s="16">
        <f t="shared" si="23"/>
        <v>3.0625</v>
      </c>
      <c r="AU16" s="16">
        <v>6</v>
      </c>
      <c r="AV16" s="16">
        <f t="shared" si="24"/>
        <v>10.5625</v>
      </c>
      <c r="AW16" s="16">
        <v>8</v>
      </c>
      <c r="AX16" s="16">
        <f t="shared" si="25"/>
        <v>27.5625</v>
      </c>
      <c r="AY16" s="16">
        <v>8</v>
      </c>
      <c r="AZ16" s="16">
        <f t="shared" si="26"/>
        <v>27.5625</v>
      </c>
      <c r="BA16" s="16">
        <v>8</v>
      </c>
      <c r="BB16" s="16">
        <f t="shared" si="27"/>
        <v>27.5625</v>
      </c>
      <c r="BC16" s="16">
        <v>7</v>
      </c>
      <c r="BD16" s="16">
        <f t="shared" si="28"/>
        <v>18.0625</v>
      </c>
      <c r="BE16" s="16">
        <v>3</v>
      </c>
      <c r="BF16" s="16">
        <f t="shared" si="29"/>
        <v>6.25E-2</v>
      </c>
      <c r="BG16" s="16">
        <v>5</v>
      </c>
      <c r="BH16" s="16">
        <f t="shared" si="30"/>
        <v>5.0625</v>
      </c>
      <c r="BI16" s="16">
        <v>6</v>
      </c>
      <c r="BJ16" s="16">
        <f t="shared" si="31"/>
        <v>10.5625</v>
      </c>
      <c r="BK16" s="16">
        <v>10</v>
      </c>
      <c r="BL16" s="16">
        <f t="shared" si="32"/>
        <v>52.5625</v>
      </c>
      <c r="BM16" s="16">
        <v>5</v>
      </c>
      <c r="BN16" s="16">
        <f t="shared" si="33"/>
        <v>5.0625</v>
      </c>
      <c r="BO16" s="16">
        <v>8</v>
      </c>
      <c r="BP16" s="16">
        <f t="shared" si="34"/>
        <v>27.5625</v>
      </c>
      <c r="BQ16" s="16">
        <v>8</v>
      </c>
      <c r="BR16" s="16">
        <f t="shared" si="35"/>
        <v>27.5625</v>
      </c>
      <c r="BS16" s="16">
        <v>4</v>
      </c>
      <c r="BT16" s="16">
        <f t="shared" si="36"/>
        <v>1.5625</v>
      </c>
      <c r="BU16" s="16">
        <v>6</v>
      </c>
      <c r="BV16" s="16">
        <f t="shared" si="37"/>
        <v>10.5625</v>
      </c>
      <c r="BW16" s="16">
        <v>3</v>
      </c>
      <c r="BX16" s="16">
        <f t="shared" si="38"/>
        <v>6.25E-2</v>
      </c>
      <c r="BY16" s="40">
        <f t="shared" si="39"/>
        <v>5.67741935483871</v>
      </c>
      <c r="BZ16" s="16">
        <f t="shared" si="40"/>
        <v>8.5697840790842896</v>
      </c>
      <c r="CA16" s="16">
        <v>0</v>
      </c>
      <c r="CB16" s="16">
        <v>10</v>
      </c>
      <c r="CC16" s="16">
        <f t="shared" si="41"/>
        <v>100</v>
      </c>
      <c r="CD16" s="40">
        <v>0</v>
      </c>
      <c r="CE16" s="40">
        <f t="shared" si="3"/>
        <v>7.5625</v>
      </c>
      <c r="CF16" s="16">
        <f t="shared" si="42"/>
        <v>0.27500000000000002</v>
      </c>
      <c r="CG16" s="40">
        <f t="shared" si="43"/>
        <v>10</v>
      </c>
      <c r="CH16" s="16">
        <v>0</v>
      </c>
      <c r="CI16" s="16">
        <f t="shared" si="44"/>
        <v>9</v>
      </c>
      <c r="CJ16" s="16">
        <f t="shared" si="48"/>
        <v>39.0625</v>
      </c>
      <c r="CK16">
        <v>0.58139534883699995</v>
      </c>
      <c r="CL16" s="16">
        <f t="shared" si="45"/>
        <v>4.7028461330457976</v>
      </c>
      <c r="CM16" s="16">
        <f t="shared" si="46"/>
        <v>6.25</v>
      </c>
      <c r="CN16" s="16">
        <f t="shared" si="47"/>
        <v>2.1686046511630002</v>
      </c>
    </row>
    <row r="17" spans="2:92">
      <c r="B17" s="32" t="s">
        <v>311</v>
      </c>
      <c r="C17" s="16">
        <v>1</v>
      </c>
      <c r="D17" s="16">
        <f t="shared" si="4"/>
        <v>1</v>
      </c>
      <c r="E17" s="16">
        <v>6</v>
      </c>
      <c r="F17" s="16">
        <f t="shared" si="5"/>
        <v>36</v>
      </c>
      <c r="G17" s="16">
        <v>3</v>
      </c>
      <c r="H17" s="16">
        <f t="shared" si="6"/>
        <v>9</v>
      </c>
      <c r="I17" s="16">
        <v>4</v>
      </c>
      <c r="J17" s="16">
        <f t="shared" si="7"/>
        <v>16</v>
      </c>
      <c r="K17" s="16">
        <f t="shared" si="0"/>
        <v>3.5</v>
      </c>
      <c r="L17" s="40">
        <v>0</v>
      </c>
      <c r="M17" s="16">
        <f t="shared" si="1"/>
        <v>12.25</v>
      </c>
      <c r="N17" s="16">
        <f t="shared" si="8"/>
        <v>3.5</v>
      </c>
      <c r="O17" s="16">
        <v>6</v>
      </c>
      <c r="P17" s="16">
        <f t="shared" si="2"/>
        <v>6.25</v>
      </c>
      <c r="Q17" s="16">
        <v>9</v>
      </c>
      <c r="R17" s="16">
        <f t="shared" si="9"/>
        <v>30.25</v>
      </c>
      <c r="S17" s="40">
        <v>8</v>
      </c>
      <c r="T17" s="16">
        <f t="shared" si="10"/>
        <v>20.25</v>
      </c>
      <c r="U17" s="16">
        <v>8</v>
      </c>
      <c r="V17" s="16">
        <f t="shared" si="11"/>
        <v>20.25</v>
      </c>
      <c r="W17" s="16">
        <v>1</v>
      </c>
      <c r="X17" s="16">
        <f t="shared" si="12"/>
        <v>6.25</v>
      </c>
      <c r="Y17" s="16">
        <v>9</v>
      </c>
      <c r="Z17" s="16">
        <f t="shared" si="13"/>
        <v>30.25</v>
      </c>
      <c r="AA17" s="16">
        <v>6</v>
      </c>
      <c r="AB17" s="16">
        <f t="shared" si="14"/>
        <v>6.25</v>
      </c>
      <c r="AC17" s="16">
        <v>7</v>
      </c>
      <c r="AD17" s="16">
        <f t="shared" si="15"/>
        <v>12.25</v>
      </c>
      <c r="AE17" s="16">
        <v>10</v>
      </c>
      <c r="AF17" s="16">
        <f t="shared" si="16"/>
        <v>42.25</v>
      </c>
      <c r="AG17" s="16">
        <v>5</v>
      </c>
      <c r="AH17" s="16">
        <f t="shared" si="17"/>
        <v>2.25</v>
      </c>
      <c r="AI17" s="16">
        <v>1</v>
      </c>
      <c r="AJ17" s="16">
        <f t="shared" si="18"/>
        <v>6.25</v>
      </c>
      <c r="AK17" s="16">
        <v>4</v>
      </c>
      <c r="AL17" s="16">
        <f t="shared" si="19"/>
        <v>0.25</v>
      </c>
      <c r="AM17" s="16">
        <v>1</v>
      </c>
      <c r="AN17" s="16">
        <f t="shared" si="20"/>
        <v>6.25</v>
      </c>
      <c r="AO17" s="16">
        <v>10</v>
      </c>
      <c r="AP17" s="16">
        <f t="shared" si="21"/>
        <v>42.25</v>
      </c>
      <c r="AQ17" s="16">
        <v>9</v>
      </c>
      <c r="AR17" s="16">
        <f t="shared" si="22"/>
        <v>30.25</v>
      </c>
      <c r="AS17" s="16">
        <v>0</v>
      </c>
      <c r="AT17" s="16">
        <f t="shared" si="23"/>
        <v>12.25</v>
      </c>
      <c r="AU17" s="16">
        <v>3</v>
      </c>
      <c r="AV17" s="16">
        <f t="shared" si="24"/>
        <v>0.25</v>
      </c>
      <c r="AW17" s="16">
        <v>7</v>
      </c>
      <c r="AX17" s="16">
        <f t="shared" si="25"/>
        <v>12.25</v>
      </c>
      <c r="AY17" s="16">
        <v>1</v>
      </c>
      <c r="AZ17" s="16">
        <f t="shared" si="26"/>
        <v>6.25</v>
      </c>
      <c r="BA17" s="16">
        <v>4</v>
      </c>
      <c r="BB17" s="16">
        <f t="shared" si="27"/>
        <v>0.25</v>
      </c>
      <c r="BC17" s="16">
        <v>8</v>
      </c>
      <c r="BD17" s="16">
        <f t="shared" si="28"/>
        <v>20.25</v>
      </c>
      <c r="BE17" s="16">
        <v>7</v>
      </c>
      <c r="BF17" s="16">
        <f t="shared" si="29"/>
        <v>12.25</v>
      </c>
      <c r="BG17" s="16">
        <v>6</v>
      </c>
      <c r="BH17" s="16">
        <f t="shared" si="30"/>
        <v>6.25</v>
      </c>
      <c r="BI17" s="16">
        <v>2</v>
      </c>
      <c r="BJ17" s="16">
        <f t="shared" si="31"/>
        <v>2.25</v>
      </c>
      <c r="BK17" s="16">
        <v>0</v>
      </c>
      <c r="BL17" s="16">
        <f t="shared" si="32"/>
        <v>12.25</v>
      </c>
      <c r="BM17" s="16">
        <v>3</v>
      </c>
      <c r="BN17" s="16">
        <f t="shared" si="33"/>
        <v>0.25</v>
      </c>
      <c r="BO17" s="16">
        <v>1</v>
      </c>
      <c r="BP17" s="16">
        <f t="shared" si="34"/>
        <v>6.25</v>
      </c>
      <c r="BQ17" s="16">
        <v>4</v>
      </c>
      <c r="BR17" s="16">
        <f t="shared" si="35"/>
        <v>0.25</v>
      </c>
      <c r="BS17" s="16">
        <v>10</v>
      </c>
      <c r="BT17" s="16">
        <f t="shared" si="36"/>
        <v>42.25</v>
      </c>
      <c r="BU17" s="16">
        <v>9</v>
      </c>
      <c r="BV17" s="16">
        <f t="shared" si="37"/>
        <v>30.25</v>
      </c>
      <c r="BW17" s="16">
        <v>7</v>
      </c>
      <c r="BX17" s="16">
        <f t="shared" si="38"/>
        <v>12.25</v>
      </c>
      <c r="BY17" s="40">
        <f t="shared" si="39"/>
        <v>5.354838709677419</v>
      </c>
      <c r="BZ17" s="16">
        <f t="shared" si="40"/>
        <v>3.4404266389177929</v>
      </c>
      <c r="CA17" s="16">
        <v>0</v>
      </c>
      <c r="CB17" s="16">
        <v>10</v>
      </c>
      <c r="CC17" s="16">
        <f t="shared" si="41"/>
        <v>100</v>
      </c>
      <c r="CD17" s="40">
        <v>7.1428571428599996</v>
      </c>
      <c r="CE17" s="40">
        <f t="shared" si="3"/>
        <v>13.27040816328612</v>
      </c>
      <c r="CF17" s="16">
        <f t="shared" si="42"/>
        <v>0.35</v>
      </c>
      <c r="CG17" s="40">
        <f t="shared" si="43"/>
        <v>2.8571428571400004</v>
      </c>
      <c r="CH17" s="16">
        <v>2.12</v>
      </c>
      <c r="CI17" s="16">
        <f t="shared" si="44"/>
        <v>6.88</v>
      </c>
      <c r="CJ17" s="16">
        <f t="shared" si="48"/>
        <v>11.424399999999999</v>
      </c>
      <c r="CK17">
        <v>3.75</v>
      </c>
      <c r="CL17" s="16">
        <f t="shared" si="45"/>
        <v>6.25E-2</v>
      </c>
      <c r="CM17" s="16">
        <f t="shared" si="46"/>
        <v>3.38</v>
      </c>
      <c r="CN17" s="16">
        <f t="shared" si="47"/>
        <v>0.25</v>
      </c>
    </row>
    <row r="18" spans="2:92">
      <c r="B18" s="31" t="s">
        <v>124</v>
      </c>
      <c r="C18" s="16">
        <v>2</v>
      </c>
      <c r="D18" s="16">
        <f t="shared" si="4"/>
        <v>4</v>
      </c>
      <c r="E18" s="16">
        <v>2</v>
      </c>
      <c r="F18" s="16">
        <f t="shared" si="5"/>
        <v>4</v>
      </c>
      <c r="G18" s="16">
        <v>6</v>
      </c>
      <c r="H18" s="16">
        <f t="shared" si="6"/>
        <v>36</v>
      </c>
      <c r="I18" s="16">
        <v>4</v>
      </c>
      <c r="J18" s="16">
        <f t="shared" si="7"/>
        <v>16</v>
      </c>
      <c r="K18" s="16">
        <f t="shared" si="0"/>
        <v>3.5</v>
      </c>
      <c r="L18" s="40">
        <v>7.0588235294099997</v>
      </c>
      <c r="M18" s="16">
        <f t="shared" si="1"/>
        <v>12.665224913482247</v>
      </c>
      <c r="N18" s="16">
        <f t="shared" si="8"/>
        <v>3.5588235294099997</v>
      </c>
      <c r="O18" s="16">
        <v>7</v>
      </c>
      <c r="P18" s="16">
        <f t="shared" si="2"/>
        <v>12.25</v>
      </c>
      <c r="Q18" s="16">
        <v>6</v>
      </c>
      <c r="R18" s="16">
        <f t="shared" si="9"/>
        <v>6.25</v>
      </c>
      <c r="S18" s="40">
        <v>4</v>
      </c>
      <c r="T18" s="16">
        <f t="shared" si="10"/>
        <v>0.25</v>
      </c>
      <c r="U18" s="16">
        <v>7</v>
      </c>
      <c r="V18" s="16">
        <f t="shared" si="11"/>
        <v>12.25</v>
      </c>
      <c r="W18" s="16">
        <v>10</v>
      </c>
      <c r="X18" s="16">
        <f t="shared" si="12"/>
        <v>42.25</v>
      </c>
      <c r="Y18" s="16">
        <v>2</v>
      </c>
      <c r="Z18" s="16">
        <f t="shared" si="13"/>
        <v>2.25</v>
      </c>
      <c r="AA18" s="16">
        <v>3</v>
      </c>
      <c r="AB18" s="16">
        <f t="shared" si="14"/>
        <v>0.25</v>
      </c>
      <c r="AC18" s="16">
        <v>10</v>
      </c>
      <c r="AD18" s="16">
        <f t="shared" si="15"/>
        <v>42.25</v>
      </c>
      <c r="AE18" s="16">
        <v>7</v>
      </c>
      <c r="AF18" s="16">
        <f t="shared" si="16"/>
        <v>12.25</v>
      </c>
      <c r="AG18" s="16">
        <v>3</v>
      </c>
      <c r="AH18" s="16">
        <f t="shared" si="17"/>
        <v>0.25</v>
      </c>
      <c r="AI18" s="16">
        <v>6</v>
      </c>
      <c r="AJ18" s="16">
        <f t="shared" si="18"/>
        <v>6.25</v>
      </c>
      <c r="AK18" s="16">
        <v>1</v>
      </c>
      <c r="AL18" s="16">
        <f t="shared" si="19"/>
        <v>6.25</v>
      </c>
      <c r="AM18" s="16">
        <v>5</v>
      </c>
      <c r="AN18" s="16">
        <f t="shared" si="20"/>
        <v>2.25</v>
      </c>
      <c r="AO18" s="16">
        <v>9</v>
      </c>
      <c r="AP18" s="16">
        <f t="shared" si="21"/>
        <v>30.25</v>
      </c>
      <c r="AQ18" s="16">
        <v>5</v>
      </c>
      <c r="AR18" s="16">
        <f t="shared" si="22"/>
        <v>2.25</v>
      </c>
      <c r="AS18" s="16">
        <v>7</v>
      </c>
      <c r="AT18" s="16">
        <f t="shared" si="23"/>
        <v>12.25</v>
      </c>
      <c r="AU18" s="16">
        <v>3</v>
      </c>
      <c r="AV18" s="16">
        <f t="shared" si="24"/>
        <v>0.25</v>
      </c>
      <c r="AW18" s="16">
        <v>2</v>
      </c>
      <c r="AX18" s="16">
        <f t="shared" si="25"/>
        <v>2.25</v>
      </c>
      <c r="AY18" s="16">
        <v>7</v>
      </c>
      <c r="AZ18" s="16">
        <f t="shared" si="26"/>
        <v>12.25</v>
      </c>
      <c r="BA18" s="16">
        <v>0</v>
      </c>
      <c r="BB18" s="16">
        <f t="shared" si="27"/>
        <v>12.25</v>
      </c>
      <c r="BC18" s="16">
        <v>10</v>
      </c>
      <c r="BD18" s="16">
        <f t="shared" si="28"/>
        <v>42.25</v>
      </c>
      <c r="BE18" s="16">
        <v>4</v>
      </c>
      <c r="BF18" s="16">
        <f t="shared" si="29"/>
        <v>0.25</v>
      </c>
      <c r="BG18" s="16">
        <v>4</v>
      </c>
      <c r="BH18" s="16">
        <f t="shared" si="30"/>
        <v>0.25</v>
      </c>
      <c r="BI18" s="16">
        <v>3</v>
      </c>
      <c r="BJ18" s="16">
        <f t="shared" si="31"/>
        <v>0.25</v>
      </c>
      <c r="BK18" s="16">
        <v>2</v>
      </c>
      <c r="BL18" s="16">
        <f t="shared" si="32"/>
        <v>2.25</v>
      </c>
      <c r="BM18" s="16">
        <v>9</v>
      </c>
      <c r="BN18" s="16">
        <f t="shared" si="33"/>
        <v>30.25</v>
      </c>
      <c r="BO18" s="16">
        <v>7</v>
      </c>
      <c r="BP18" s="16">
        <f t="shared" si="34"/>
        <v>12.25</v>
      </c>
      <c r="BQ18" s="16">
        <v>9</v>
      </c>
      <c r="BR18" s="16">
        <f t="shared" si="35"/>
        <v>30.25</v>
      </c>
      <c r="BS18" s="16">
        <v>9</v>
      </c>
      <c r="BT18" s="16">
        <f t="shared" si="36"/>
        <v>30.25</v>
      </c>
      <c r="BU18" s="16">
        <v>10</v>
      </c>
      <c r="BV18" s="16">
        <f t="shared" si="37"/>
        <v>42.25</v>
      </c>
      <c r="BW18" s="16">
        <v>8</v>
      </c>
      <c r="BX18" s="16">
        <f t="shared" si="38"/>
        <v>20.25</v>
      </c>
      <c r="BY18" s="40">
        <f t="shared" si="39"/>
        <v>5.774193548387097</v>
      </c>
      <c r="BZ18" s="16">
        <f t="shared" si="40"/>
        <v>5.1719562955254954</v>
      </c>
      <c r="CA18" s="16">
        <v>0</v>
      </c>
      <c r="CB18" s="16">
        <v>10</v>
      </c>
      <c r="CC18" s="16">
        <f t="shared" si="41"/>
        <v>100</v>
      </c>
      <c r="CD18" s="40">
        <v>2.9411764705899999</v>
      </c>
      <c r="CE18" s="40">
        <f t="shared" si="3"/>
        <v>0.31228373702224926</v>
      </c>
      <c r="CF18" s="16">
        <f t="shared" si="42"/>
        <v>0.35</v>
      </c>
      <c r="CG18" s="40">
        <f t="shared" si="43"/>
        <v>7.0588235294100006</v>
      </c>
      <c r="CH18" s="16">
        <v>7.73</v>
      </c>
      <c r="CI18" s="16">
        <f t="shared" si="44"/>
        <v>1.2699999999999996</v>
      </c>
      <c r="CJ18" s="16">
        <f t="shared" si="48"/>
        <v>4.9729000000000019</v>
      </c>
      <c r="CK18">
        <v>0.63492063492100004</v>
      </c>
      <c r="CL18" s="16">
        <f t="shared" si="45"/>
        <v>8.2086797682014865</v>
      </c>
      <c r="CM18" s="16">
        <f t="shared" si="46"/>
        <v>2.2300000000000004</v>
      </c>
      <c r="CN18" s="16">
        <f t="shared" si="47"/>
        <v>2.8650793650790001</v>
      </c>
    </row>
    <row r="19" spans="2:92">
      <c r="B19" s="32" t="s">
        <v>312</v>
      </c>
      <c r="C19" s="16">
        <v>1</v>
      </c>
      <c r="D19" s="16">
        <f t="shared" si="4"/>
        <v>1</v>
      </c>
      <c r="E19" s="16">
        <v>0</v>
      </c>
      <c r="F19" s="16">
        <f t="shared" si="5"/>
        <v>0</v>
      </c>
      <c r="G19" s="16">
        <v>5</v>
      </c>
      <c r="H19" s="16">
        <f t="shared" si="6"/>
        <v>25</v>
      </c>
      <c r="I19" s="16">
        <v>3</v>
      </c>
      <c r="J19" s="16">
        <f t="shared" si="7"/>
        <v>9</v>
      </c>
      <c r="K19" s="16">
        <f t="shared" si="0"/>
        <v>2.25</v>
      </c>
      <c r="L19" s="40">
        <v>5.7142857142899999</v>
      </c>
      <c r="M19" s="16">
        <f t="shared" si="1"/>
        <v>12.001275510233775</v>
      </c>
      <c r="N19" s="16">
        <f t="shared" si="8"/>
        <v>3.4642857142899999</v>
      </c>
      <c r="O19" s="16">
        <v>3</v>
      </c>
      <c r="P19" s="16">
        <f t="shared" si="2"/>
        <v>0.5625</v>
      </c>
      <c r="Q19" s="16">
        <v>7</v>
      </c>
      <c r="R19" s="16">
        <f t="shared" si="9"/>
        <v>22.5625</v>
      </c>
      <c r="S19" s="40">
        <v>7</v>
      </c>
      <c r="T19" s="16">
        <f t="shared" si="10"/>
        <v>22.5625</v>
      </c>
      <c r="U19" s="16">
        <v>0</v>
      </c>
      <c r="V19" s="16">
        <f t="shared" si="11"/>
        <v>5.0625</v>
      </c>
      <c r="W19" s="16">
        <v>7</v>
      </c>
      <c r="X19" s="16">
        <f t="shared" si="12"/>
        <v>22.5625</v>
      </c>
      <c r="Y19" s="16">
        <v>7</v>
      </c>
      <c r="Z19" s="16">
        <f t="shared" si="13"/>
        <v>22.5625</v>
      </c>
      <c r="AA19" s="16">
        <v>1</v>
      </c>
      <c r="AB19" s="16">
        <f t="shared" si="14"/>
        <v>1.5625</v>
      </c>
      <c r="AC19" s="16">
        <v>2</v>
      </c>
      <c r="AD19" s="16">
        <f t="shared" si="15"/>
        <v>6.25E-2</v>
      </c>
      <c r="AE19" s="16">
        <v>3</v>
      </c>
      <c r="AF19" s="16">
        <f t="shared" si="16"/>
        <v>0.5625</v>
      </c>
      <c r="AG19" s="16">
        <v>2</v>
      </c>
      <c r="AH19" s="16">
        <f t="shared" si="17"/>
        <v>6.25E-2</v>
      </c>
      <c r="AI19" s="16">
        <v>0</v>
      </c>
      <c r="AJ19" s="16">
        <f t="shared" si="18"/>
        <v>5.0625</v>
      </c>
      <c r="AK19" s="16">
        <v>7</v>
      </c>
      <c r="AL19" s="16">
        <f t="shared" si="19"/>
        <v>22.5625</v>
      </c>
      <c r="AM19" s="16">
        <v>6</v>
      </c>
      <c r="AN19" s="16">
        <f t="shared" si="20"/>
        <v>14.0625</v>
      </c>
      <c r="AO19" s="16">
        <v>9</v>
      </c>
      <c r="AP19" s="16">
        <f t="shared" si="21"/>
        <v>45.5625</v>
      </c>
      <c r="AQ19" s="16">
        <v>0</v>
      </c>
      <c r="AR19" s="16">
        <f t="shared" si="22"/>
        <v>5.0625</v>
      </c>
      <c r="AS19" s="16">
        <v>8</v>
      </c>
      <c r="AT19" s="16">
        <f t="shared" si="23"/>
        <v>33.0625</v>
      </c>
      <c r="AU19" s="16">
        <v>4</v>
      </c>
      <c r="AV19" s="16">
        <f t="shared" si="24"/>
        <v>3.0625</v>
      </c>
      <c r="AW19" s="16">
        <v>0</v>
      </c>
      <c r="AX19" s="16">
        <f t="shared" si="25"/>
        <v>5.0625</v>
      </c>
      <c r="AY19" s="16">
        <v>2</v>
      </c>
      <c r="AZ19" s="16">
        <f t="shared" si="26"/>
        <v>6.25E-2</v>
      </c>
      <c r="BA19" s="16">
        <v>1</v>
      </c>
      <c r="BB19" s="16">
        <f t="shared" si="27"/>
        <v>1.5625</v>
      </c>
      <c r="BC19" s="16">
        <v>4</v>
      </c>
      <c r="BD19" s="16">
        <f t="shared" si="28"/>
        <v>3.0625</v>
      </c>
      <c r="BE19" s="16">
        <v>3</v>
      </c>
      <c r="BF19" s="16">
        <f t="shared" si="29"/>
        <v>0.5625</v>
      </c>
      <c r="BG19" s="16">
        <v>3</v>
      </c>
      <c r="BH19" s="16">
        <f t="shared" si="30"/>
        <v>0.5625</v>
      </c>
      <c r="BI19" s="16">
        <v>6</v>
      </c>
      <c r="BJ19" s="16">
        <f t="shared" si="31"/>
        <v>14.0625</v>
      </c>
      <c r="BK19" s="16">
        <v>6</v>
      </c>
      <c r="BL19" s="16">
        <f t="shared" si="32"/>
        <v>14.0625</v>
      </c>
      <c r="BM19" s="16">
        <v>2</v>
      </c>
      <c r="BN19" s="16">
        <f t="shared" si="33"/>
        <v>6.25E-2</v>
      </c>
      <c r="BO19" s="16">
        <v>6</v>
      </c>
      <c r="BP19" s="16">
        <f t="shared" si="34"/>
        <v>14.0625</v>
      </c>
      <c r="BQ19" s="16">
        <v>2</v>
      </c>
      <c r="BR19" s="16">
        <f t="shared" si="35"/>
        <v>6.25E-2</v>
      </c>
      <c r="BS19" s="16">
        <v>8</v>
      </c>
      <c r="BT19" s="16">
        <f t="shared" si="36"/>
        <v>33.0625</v>
      </c>
      <c r="BU19" s="16">
        <v>5</v>
      </c>
      <c r="BV19" s="16">
        <f t="shared" si="37"/>
        <v>7.5625</v>
      </c>
      <c r="BW19" s="16">
        <v>9</v>
      </c>
      <c r="BX19" s="16">
        <f t="shared" si="38"/>
        <v>45.5625</v>
      </c>
      <c r="BY19" s="40">
        <f t="shared" si="39"/>
        <v>4.193548387096774</v>
      </c>
      <c r="BZ19" s="16">
        <f t="shared" si="40"/>
        <v>3.7773803329864717</v>
      </c>
      <c r="CA19" s="16">
        <v>0</v>
      </c>
      <c r="CB19" s="16">
        <v>10</v>
      </c>
      <c r="CC19" s="16">
        <f t="shared" si="41"/>
        <v>100</v>
      </c>
      <c r="CD19" s="40">
        <v>0</v>
      </c>
      <c r="CE19" s="40">
        <f t="shared" si="3"/>
        <v>5.0625</v>
      </c>
      <c r="CF19" s="16">
        <f t="shared" si="42"/>
        <v>0.22500000000000001</v>
      </c>
      <c r="CG19" s="40">
        <f t="shared" si="43"/>
        <v>10</v>
      </c>
      <c r="CH19" s="16">
        <v>0</v>
      </c>
      <c r="CI19" s="16">
        <f t="shared" si="44"/>
        <v>9</v>
      </c>
      <c r="CJ19" s="16">
        <f t="shared" si="48"/>
        <v>45.5625</v>
      </c>
      <c r="CK19">
        <v>0.41666666666699997</v>
      </c>
      <c r="CL19" s="16">
        <f t="shared" si="45"/>
        <v>3.3611111111098886</v>
      </c>
      <c r="CM19" s="16">
        <f t="shared" si="46"/>
        <v>6.75</v>
      </c>
      <c r="CN19" s="16">
        <f t="shared" si="47"/>
        <v>1.833333333333</v>
      </c>
    </row>
    <row r="20" spans="2:92">
      <c r="B20" s="31" t="s">
        <v>313</v>
      </c>
      <c r="C20" s="16">
        <v>1</v>
      </c>
      <c r="D20" s="16">
        <f t="shared" si="4"/>
        <v>1</v>
      </c>
      <c r="E20" s="16">
        <v>0</v>
      </c>
      <c r="F20" s="16">
        <f t="shared" si="5"/>
        <v>0</v>
      </c>
      <c r="G20" s="16">
        <v>5</v>
      </c>
      <c r="H20" s="16">
        <f t="shared" si="6"/>
        <v>25</v>
      </c>
      <c r="I20" s="16">
        <v>4</v>
      </c>
      <c r="J20" s="16">
        <f t="shared" si="7"/>
        <v>16</v>
      </c>
      <c r="K20" s="16">
        <f t="shared" si="0"/>
        <v>2.5</v>
      </c>
      <c r="L20" s="40">
        <v>5.7142857142899999</v>
      </c>
      <c r="M20" s="16">
        <f t="shared" si="1"/>
        <v>10.331632653088775</v>
      </c>
      <c r="N20" s="16">
        <f t="shared" si="8"/>
        <v>3.2142857142899999</v>
      </c>
      <c r="O20" s="16">
        <v>0</v>
      </c>
      <c r="P20" s="16">
        <f t="shared" si="2"/>
        <v>6.25</v>
      </c>
      <c r="Q20" s="16">
        <v>7</v>
      </c>
      <c r="R20" s="16">
        <f t="shared" si="9"/>
        <v>20.25</v>
      </c>
      <c r="S20" s="40">
        <v>5</v>
      </c>
      <c r="T20" s="16">
        <f t="shared" si="10"/>
        <v>6.25</v>
      </c>
      <c r="U20" s="16">
        <v>5</v>
      </c>
      <c r="V20" s="16">
        <f t="shared" si="11"/>
        <v>6.25</v>
      </c>
      <c r="W20" s="16">
        <v>8</v>
      </c>
      <c r="X20" s="16">
        <f t="shared" si="12"/>
        <v>30.25</v>
      </c>
      <c r="Y20" s="16">
        <v>0</v>
      </c>
      <c r="Z20" s="16">
        <f t="shared" si="13"/>
        <v>6.25</v>
      </c>
      <c r="AA20" s="16">
        <v>9</v>
      </c>
      <c r="AB20" s="16">
        <f t="shared" si="14"/>
        <v>42.25</v>
      </c>
      <c r="AC20" s="16">
        <v>2</v>
      </c>
      <c r="AD20" s="16">
        <f t="shared" si="15"/>
        <v>0.25</v>
      </c>
      <c r="AE20" s="16">
        <v>2</v>
      </c>
      <c r="AF20" s="16">
        <f t="shared" si="16"/>
        <v>0.25</v>
      </c>
      <c r="AG20" s="16">
        <v>10</v>
      </c>
      <c r="AH20" s="16">
        <f t="shared" si="17"/>
        <v>56.25</v>
      </c>
      <c r="AI20" s="16">
        <v>10</v>
      </c>
      <c r="AJ20" s="16">
        <f t="shared" si="18"/>
        <v>56.25</v>
      </c>
      <c r="AK20" s="16">
        <v>0</v>
      </c>
      <c r="AL20" s="16">
        <f t="shared" si="19"/>
        <v>6.25</v>
      </c>
      <c r="AM20" s="16">
        <v>9</v>
      </c>
      <c r="AN20" s="16">
        <f t="shared" si="20"/>
        <v>42.25</v>
      </c>
      <c r="AO20" s="16">
        <v>8</v>
      </c>
      <c r="AP20" s="16">
        <f t="shared" si="21"/>
        <v>30.25</v>
      </c>
      <c r="AQ20" s="16">
        <v>10</v>
      </c>
      <c r="AR20" s="16">
        <f t="shared" si="22"/>
        <v>56.25</v>
      </c>
      <c r="AS20" s="16">
        <v>7</v>
      </c>
      <c r="AT20" s="16">
        <f t="shared" si="23"/>
        <v>20.25</v>
      </c>
      <c r="AU20" s="16">
        <v>2</v>
      </c>
      <c r="AV20" s="16">
        <f t="shared" si="24"/>
        <v>0.25</v>
      </c>
      <c r="AW20" s="16">
        <v>7</v>
      </c>
      <c r="AX20" s="16">
        <f t="shared" si="25"/>
        <v>20.25</v>
      </c>
      <c r="AY20" s="16">
        <v>8</v>
      </c>
      <c r="AZ20" s="16">
        <f t="shared" si="26"/>
        <v>30.25</v>
      </c>
      <c r="BA20" s="16">
        <v>9</v>
      </c>
      <c r="BB20" s="16">
        <f t="shared" si="27"/>
        <v>42.25</v>
      </c>
      <c r="BC20" s="16">
        <v>0</v>
      </c>
      <c r="BD20" s="16">
        <f t="shared" si="28"/>
        <v>6.25</v>
      </c>
      <c r="BE20" s="16">
        <v>10</v>
      </c>
      <c r="BF20" s="16">
        <f t="shared" si="29"/>
        <v>56.25</v>
      </c>
      <c r="BG20" s="16">
        <v>10</v>
      </c>
      <c r="BH20" s="16">
        <f t="shared" si="30"/>
        <v>56.25</v>
      </c>
      <c r="BI20" s="16">
        <v>2</v>
      </c>
      <c r="BJ20" s="16">
        <f t="shared" si="31"/>
        <v>0.25</v>
      </c>
      <c r="BK20" s="16">
        <v>5</v>
      </c>
      <c r="BL20" s="16">
        <f t="shared" si="32"/>
        <v>6.25</v>
      </c>
      <c r="BM20" s="16">
        <v>1</v>
      </c>
      <c r="BN20" s="16">
        <f t="shared" si="33"/>
        <v>2.25</v>
      </c>
      <c r="BO20" s="16">
        <v>9</v>
      </c>
      <c r="BP20" s="16">
        <f t="shared" si="34"/>
        <v>42.25</v>
      </c>
      <c r="BQ20" s="16">
        <v>8</v>
      </c>
      <c r="BR20" s="16">
        <f t="shared" si="35"/>
        <v>30.25</v>
      </c>
      <c r="BS20" s="16">
        <v>4</v>
      </c>
      <c r="BT20" s="16">
        <f t="shared" si="36"/>
        <v>2.25</v>
      </c>
      <c r="BU20" s="16">
        <v>6</v>
      </c>
      <c r="BV20" s="16">
        <f t="shared" si="37"/>
        <v>12.25</v>
      </c>
      <c r="BW20" s="16">
        <v>8</v>
      </c>
      <c r="BX20" s="16">
        <f t="shared" si="38"/>
        <v>30.25</v>
      </c>
      <c r="BY20" s="40">
        <f t="shared" si="39"/>
        <v>5.838709677419355</v>
      </c>
      <c r="BZ20" s="16">
        <f t="shared" si="40"/>
        <v>11.146982310093653</v>
      </c>
      <c r="CA20" s="16">
        <v>0</v>
      </c>
      <c r="CB20" s="16">
        <v>10</v>
      </c>
      <c r="CC20" s="16">
        <f t="shared" si="41"/>
        <v>100</v>
      </c>
      <c r="CD20" s="40">
        <v>0</v>
      </c>
      <c r="CE20" s="40">
        <f t="shared" si="3"/>
        <v>6.25</v>
      </c>
      <c r="CF20" s="16">
        <f t="shared" si="42"/>
        <v>0.25</v>
      </c>
      <c r="CG20" s="40">
        <f t="shared" si="43"/>
        <v>10</v>
      </c>
      <c r="CH20" s="16">
        <v>0</v>
      </c>
      <c r="CI20" s="16">
        <f t="shared" si="44"/>
        <v>9</v>
      </c>
      <c r="CJ20" s="16">
        <f t="shared" si="48"/>
        <v>42.25</v>
      </c>
      <c r="CK20">
        <v>0.44117647058800002</v>
      </c>
      <c r="CL20" s="16">
        <f t="shared" si="45"/>
        <v>4.2387543252604836</v>
      </c>
      <c r="CM20" s="16">
        <f t="shared" si="46"/>
        <v>6.5</v>
      </c>
      <c r="CN20" s="16">
        <f t="shared" si="47"/>
        <v>2.0588235294119999</v>
      </c>
    </row>
    <row r="21" spans="2:92">
      <c r="B21" s="32" t="s">
        <v>314</v>
      </c>
      <c r="C21" s="16">
        <v>0</v>
      </c>
      <c r="D21" s="16">
        <f t="shared" si="4"/>
        <v>0</v>
      </c>
      <c r="E21" s="16">
        <v>0</v>
      </c>
      <c r="F21" s="16">
        <f t="shared" si="5"/>
        <v>0</v>
      </c>
      <c r="G21" s="16">
        <v>0</v>
      </c>
      <c r="H21" s="16">
        <f t="shared" si="6"/>
        <v>0</v>
      </c>
      <c r="I21" s="16">
        <v>0</v>
      </c>
      <c r="J21" s="16">
        <f t="shared" si="7"/>
        <v>0</v>
      </c>
      <c r="K21" s="16">
        <f t="shared" si="0"/>
        <v>0</v>
      </c>
      <c r="L21" s="40">
        <v>0</v>
      </c>
      <c r="M21" s="16">
        <f t="shared" si="1"/>
        <v>0</v>
      </c>
      <c r="N21" s="16">
        <f t="shared" si="8"/>
        <v>0</v>
      </c>
      <c r="O21" s="16">
        <v>8</v>
      </c>
      <c r="P21" s="16">
        <f t="shared" si="2"/>
        <v>64</v>
      </c>
      <c r="Q21" s="16">
        <v>5</v>
      </c>
      <c r="R21" s="16">
        <f t="shared" si="9"/>
        <v>25</v>
      </c>
      <c r="S21" s="40">
        <v>3</v>
      </c>
      <c r="T21" s="16">
        <f t="shared" si="10"/>
        <v>9</v>
      </c>
      <c r="U21" s="16">
        <v>1</v>
      </c>
      <c r="V21" s="16">
        <f t="shared" si="11"/>
        <v>1</v>
      </c>
      <c r="W21" s="16">
        <v>1</v>
      </c>
      <c r="X21" s="16">
        <f t="shared" si="12"/>
        <v>1</v>
      </c>
      <c r="Y21" s="16">
        <v>5</v>
      </c>
      <c r="Z21" s="16">
        <f t="shared" si="13"/>
        <v>25</v>
      </c>
      <c r="AA21" s="16">
        <v>7</v>
      </c>
      <c r="AB21" s="16">
        <f t="shared" si="14"/>
        <v>49</v>
      </c>
      <c r="AC21" s="16">
        <v>7</v>
      </c>
      <c r="AD21" s="16">
        <f t="shared" si="15"/>
        <v>49</v>
      </c>
      <c r="AE21" s="16">
        <v>5</v>
      </c>
      <c r="AF21" s="16">
        <f t="shared" si="16"/>
        <v>25</v>
      </c>
      <c r="AG21" s="16">
        <v>3</v>
      </c>
      <c r="AH21" s="16">
        <f t="shared" si="17"/>
        <v>9</v>
      </c>
      <c r="AI21" s="16">
        <v>7</v>
      </c>
      <c r="AJ21" s="16">
        <f t="shared" si="18"/>
        <v>49</v>
      </c>
      <c r="AK21" s="16">
        <v>1</v>
      </c>
      <c r="AL21" s="16">
        <f t="shared" si="19"/>
        <v>1</v>
      </c>
      <c r="AM21" s="16">
        <v>9</v>
      </c>
      <c r="AN21" s="16">
        <f t="shared" si="20"/>
        <v>81</v>
      </c>
      <c r="AO21" s="16">
        <v>4</v>
      </c>
      <c r="AP21" s="16">
        <f t="shared" si="21"/>
        <v>16</v>
      </c>
      <c r="AQ21" s="16">
        <v>8</v>
      </c>
      <c r="AR21" s="16">
        <f t="shared" si="22"/>
        <v>64</v>
      </c>
      <c r="AS21" s="16">
        <v>6</v>
      </c>
      <c r="AT21" s="16">
        <f t="shared" si="23"/>
        <v>36</v>
      </c>
      <c r="AU21" s="16">
        <v>6</v>
      </c>
      <c r="AV21" s="16">
        <f t="shared" si="24"/>
        <v>36</v>
      </c>
      <c r="AW21" s="16">
        <v>4</v>
      </c>
      <c r="AX21" s="16">
        <f t="shared" si="25"/>
        <v>16</v>
      </c>
      <c r="AY21" s="16">
        <v>1</v>
      </c>
      <c r="AZ21" s="16">
        <f t="shared" si="26"/>
        <v>1</v>
      </c>
      <c r="BA21" s="16">
        <v>4</v>
      </c>
      <c r="BB21" s="16">
        <f t="shared" si="27"/>
        <v>16</v>
      </c>
      <c r="BC21" s="16">
        <v>9</v>
      </c>
      <c r="BD21" s="16">
        <f t="shared" si="28"/>
        <v>81</v>
      </c>
      <c r="BE21" s="16">
        <v>0</v>
      </c>
      <c r="BF21" s="16">
        <f t="shared" si="29"/>
        <v>0</v>
      </c>
      <c r="BG21" s="16">
        <v>8</v>
      </c>
      <c r="BH21" s="16">
        <f t="shared" si="30"/>
        <v>64</v>
      </c>
      <c r="BI21" s="16">
        <v>0</v>
      </c>
      <c r="BJ21" s="16">
        <f t="shared" si="31"/>
        <v>0</v>
      </c>
      <c r="BK21" s="16">
        <v>5</v>
      </c>
      <c r="BL21" s="16">
        <f t="shared" si="32"/>
        <v>25</v>
      </c>
      <c r="BM21" s="16">
        <v>4</v>
      </c>
      <c r="BN21" s="16">
        <f t="shared" si="33"/>
        <v>16</v>
      </c>
      <c r="BO21" s="16">
        <v>1</v>
      </c>
      <c r="BP21" s="16">
        <f t="shared" si="34"/>
        <v>1</v>
      </c>
      <c r="BQ21" s="16">
        <v>2</v>
      </c>
      <c r="BR21" s="16">
        <f t="shared" si="35"/>
        <v>4</v>
      </c>
      <c r="BS21" s="16">
        <v>6</v>
      </c>
      <c r="BT21" s="16">
        <f t="shared" si="36"/>
        <v>36</v>
      </c>
      <c r="BU21" s="16">
        <v>4</v>
      </c>
      <c r="BV21" s="16">
        <f t="shared" si="37"/>
        <v>16</v>
      </c>
      <c r="BW21" s="16">
        <v>2</v>
      </c>
      <c r="BX21" s="16">
        <f t="shared" si="38"/>
        <v>4</v>
      </c>
      <c r="BY21" s="40">
        <f t="shared" si="39"/>
        <v>4.387096774193548</v>
      </c>
      <c r="BZ21" s="16">
        <f t="shared" si="40"/>
        <v>19.246618106139437</v>
      </c>
      <c r="CA21" s="16">
        <v>0</v>
      </c>
      <c r="CB21" s="16">
        <v>10</v>
      </c>
      <c r="CC21" s="16">
        <f t="shared" si="41"/>
        <v>100</v>
      </c>
      <c r="CD21" s="40">
        <v>0</v>
      </c>
      <c r="CE21" s="40">
        <f t="shared" si="3"/>
        <v>0</v>
      </c>
      <c r="CF21" s="16">
        <f t="shared" si="42"/>
        <v>0</v>
      </c>
      <c r="CG21" s="40">
        <f t="shared" si="43"/>
        <v>10</v>
      </c>
      <c r="CH21" s="16">
        <v>0</v>
      </c>
      <c r="CI21" s="16">
        <f t="shared" si="44"/>
        <v>9</v>
      </c>
      <c r="CJ21" s="16">
        <f t="shared" si="48"/>
        <v>81</v>
      </c>
      <c r="CK21">
        <v>0.9375</v>
      </c>
      <c r="CL21" s="16">
        <f t="shared" si="45"/>
        <v>0.87890625</v>
      </c>
      <c r="CM21" s="16">
        <f t="shared" si="46"/>
        <v>9</v>
      </c>
      <c r="CN21" s="16">
        <f t="shared" si="47"/>
        <v>0.9375</v>
      </c>
    </row>
    <row r="22" spans="2:92" ht="25.5">
      <c r="B22" s="32" t="s">
        <v>316</v>
      </c>
      <c r="C22" s="16">
        <v>0</v>
      </c>
      <c r="D22" s="16">
        <f t="shared" si="4"/>
        <v>0</v>
      </c>
      <c r="E22" s="16">
        <v>0</v>
      </c>
      <c r="F22" s="16">
        <f t="shared" si="5"/>
        <v>0</v>
      </c>
      <c r="G22" s="16">
        <v>0</v>
      </c>
      <c r="H22" s="16">
        <f t="shared" si="6"/>
        <v>0</v>
      </c>
      <c r="I22" s="16">
        <v>0</v>
      </c>
      <c r="J22" s="16">
        <f t="shared" si="7"/>
        <v>0</v>
      </c>
      <c r="K22" s="16">
        <f t="shared" si="0"/>
        <v>0</v>
      </c>
      <c r="L22" s="40">
        <v>0</v>
      </c>
      <c r="M22" s="16">
        <f t="shared" si="1"/>
        <v>0</v>
      </c>
      <c r="N22" s="16">
        <f t="shared" si="8"/>
        <v>0</v>
      </c>
      <c r="O22" s="16">
        <v>0</v>
      </c>
      <c r="P22" s="16">
        <f t="shared" si="2"/>
        <v>0</v>
      </c>
      <c r="Q22" s="16">
        <v>0</v>
      </c>
      <c r="R22" s="16">
        <f t="shared" si="9"/>
        <v>0</v>
      </c>
      <c r="S22" s="40">
        <v>10</v>
      </c>
      <c r="T22" s="16">
        <f t="shared" si="10"/>
        <v>100</v>
      </c>
      <c r="U22" s="16">
        <v>6</v>
      </c>
      <c r="V22" s="16">
        <f t="shared" si="11"/>
        <v>36</v>
      </c>
      <c r="W22" s="16">
        <v>1</v>
      </c>
      <c r="X22" s="16">
        <f t="shared" si="12"/>
        <v>1</v>
      </c>
      <c r="Y22" s="16">
        <v>3</v>
      </c>
      <c r="Z22" s="16">
        <f t="shared" si="13"/>
        <v>9</v>
      </c>
      <c r="AA22" s="16">
        <v>8</v>
      </c>
      <c r="AB22" s="16">
        <f t="shared" si="14"/>
        <v>64</v>
      </c>
      <c r="AC22" s="16">
        <v>6</v>
      </c>
      <c r="AD22" s="16">
        <f t="shared" si="15"/>
        <v>36</v>
      </c>
      <c r="AE22" s="16">
        <v>6</v>
      </c>
      <c r="AF22" s="16">
        <f t="shared" si="16"/>
        <v>36</v>
      </c>
      <c r="AG22" s="16">
        <v>1</v>
      </c>
      <c r="AH22" s="16">
        <f t="shared" si="17"/>
        <v>1</v>
      </c>
      <c r="AI22" s="16">
        <v>1</v>
      </c>
      <c r="AJ22" s="16">
        <f t="shared" si="18"/>
        <v>1</v>
      </c>
      <c r="AK22" s="16">
        <v>6</v>
      </c>
      <c r="AL22" s="16">
        <f t="shared" si="19"/>
        <v>36</v>
      </c>
      <c r="AM22" s="16">
        <v>4</v>
      </c>
      <c r="AN22" s="16">
        <f t="shared" si="20"/>
        <v>16</v>
      </c>
      <c r="AO22" s="16">
        <v>4</v>
      </c>
      <c r="AP22" s="16">
        <f t="shared" si="21"/>
        <v>16</v>
      </c>
      <c r="AQ22" s="16">
        <v>2</v>
      </c>
      <c r="AR22" s="16">
        <f t="shared" si="22"/>
        <v>4</v>
      </c>
      <c r="AS22" s="16">
        <v>5</v>
      </c>
      <c r="AT22" s="16">
        <f t="shared" si="23"/>
        <v>25</v>
      </c>
      <c r="AU22" s="16">
        <v>6</v>
      </c>
      <c r="AV22" s="16">
        <f t="shared" si="24"/>
        <v>36</v>
      </c>
      <c r="AW22" s="16">
        <v>4</v>
      </c>
      <c r="AX22" s="16">
        <f t="shared" si="25"/>
        <v>16</v>
      </c>
      <c r="AY22" s="16">
        <v>5</v>
      </c>
      <c r="AZ22" s="16">
        <f t="shared" si="26"/>
        <v>25</v>
      </c>
      <c r="BA22" s="16">
        <v>0</v>
      </c>
      <c r="BB22" s="16">
        <f t="shared" si="27"/>
        <v>0</v>
      </c>
      <c r="BC22" s="16">
        <v>2</v>
      </c>
      <c r="BD22" s="16">
        <f t="shared" si="28"/>
        <v>4</v>
      </c>
      <c r="BE22" s="16">
        <v>7</v>
      </c>
      <c r="BF22" s="16">
        <f t="shared" si="29"/>
        <v>49</v>
      </c>
      <c r="BG22" s="16">
        <v>3</v>
      </c>
      <c r="BH22" s="16">
        <f t="shared" si="30"/>
        <v>9</v>
      </c>
      <c r="BI22" s="16">
        <v>1</v>
      </c>
      <c r="BJ22" s="16">
        <f t="shared" si="31"/>
        <v>1</v>
      </c>
      <c r="BK22" s="16">
        <v>5</v>
      </c>
      <c r="BL22" s="16">
        <f t="shared" si="32"/>
        <v>25</v>
      </c>
      <c r="BM22" s="16">
        <v>10</v>
      </c>
      <c r="BN22" s="16">
        <f t="shared" si="33"/>
        <v>100</v>
      </c>
      <c r="BO22" s="16">
        <v>6</v>
      </c>
      <c r="BP22" s="16">
        <f t="shared" si="34"/>
        <v>36</v>
      </c>
      <c r="BQ22" s="16">
        <v>8</v>
      </c>
      <c r="BR22" s="16">
        <f t="shared" si="35"/>
        <v>64</v>
      </c>
      <c r="BS22" s="16">
        <v>4</v>
      </c>
      <c r="BT22" s="16">
        <f t="shared" si="36"/>
        <v>16</v>
      </c>
      <c r="BU22" s="16">
        <v>9</v>
      </c>
      <c r="BV22" s="16">
        <f t="shared" si="37"/>
        <v>81</v>
      </c>
      <c r="BW22" s="16">
        <v>8</v>
      </c>
      <c r="BX22" s="16">
        <f t="shared" si="38"/>
        <v>64</v>
      </c>
      <c r="BY22" s="40">
        <f t="shared" si="39"/>
        <v>4.5483870967741939</v>
      </c>
      <c r="BZ22" s="16">
        <f t="shared" si="40"/>
        <v>20.687825182101982</v>
      </c>
      <c r="CA22" s="16">
        <v>0</v>
      </c>
      <c r="CB22" s="16">
        <v>10</v>
      </c>
      <c r="CC22" s="16">
        <f t="shared" si="41"/>
        <v>100</v>
      </c>
      <c r="CD22" s="40">
        <v>1.85185185185</v>
      </c>
      <c r="CE22" s="40">
        <f t="shared" si="3"/>
        <v>3.4293552812002743</v>
      </c>
      <c r="CF22" s="16">
        <f t="shared" si="42"/>
        <v>0</v>
      </c>
      <c r="CG22" s="40">
        <f t="shared" si="43"/>
        <v>8.1481481481499998</v>
      </c>
      <c r="CH22" s="16">
        <v>2.12</v>
      </c>
      <c r="CI22" s="16">
        <f t="shared" si="44"/>
        <v>6.88</v>
      </c>
      <c r="CJ22" s="16">
        <f t="shared" si="48"/>
        <v>47.334399999999995</v>
      </c>
      <c r="CK22">
        <v>0.60714285714299998</v>
      </c>
      <c r="CL22" s="16">
        <f t="shared" si="45"/>
        <v>0.36862244897976526</v>
      </c>
      <c r="CM22" s="16">
        <f t="shared" si="46"/>
        <v>6.88</v>
      </c>
      <c r="CN22" s="16">
        <f t="shared" si="47"/>
        <v>0.60714285714299998</v>
      </c>
    </row>
    <row r="23" spans="2:92">
      <c r="B23" s="31" t="s">
        <v>317</v>
      </c>
      <c r="C23" s="16">
        <v>0</v>
      </c>
      <c r="D23" s="16">
        <f t="shared" si="4"/>
        <v>0</v>
      </c>
      <c r="E23" s="16">
        <v>0</v>
      </c>
      <c r="F23" s="16">
        <f t="shared" si="5"/>
        <v>0</v>
      </c>
      <c r="G23" s="16">
        <v>5</v>
      </c>
      <c r="H23" s="16">
        <f t="shared" si="6"/>
        <v>25</v>
      </c>
      <c r="I23" s="16">
        <v>2</v>
      </c>
      <c r="J23" s="16">
        <f t="shared" si="7"/>
        <v>4</v>
      </c>
      <c r="K23" s="16">
        <f t="shared" si="0"/>
        <v>1.75</v>
      </c>
      <c r="L23" s="40">
        <v>5</v>
      </c>
      <c r="M23" s="16">
        <f t="shared" si="1"/>
        <v>10.5625</v>
      </c>
      <c r="N23" s="16">
        <f t="shared" si="8"/>
        <v>3.25</v>
      </c>
      <c r="O23" s="16">
        <v>4</v>
      </c>
      <c r="P23" s="16">
        <f t="shared" si="2"/>
        <v>5.0625</v>
      </c>
      <c r="Q23" s="16">
        <v>9</v>
      </c>
      <c r="R23" s="16">
        <f t="shared" si="9"/>
        <v>52.5625</v>
      </c>
      <c r="S23" s="40">
        <v>2</v>
      </c>
      <c r="T23" s="16">
        <f t="shared" si="10"/>
        <v>6.25E-2</v>
      </c>
      <c r="U23" s="16">
        <v>9</v>
      </c>
      <c r="V23" s="16">
        <f t="shared" si="11"/>
        <v>52.5625</v>
      </c>
      <c r="W23" s="16">
        <v>2</v>
      </c>
      <c r="X23" s="16">
        <f t="shared" si="12"/>
        <v>6.25E-2</v>
      </c>
      <c r="Y23" s="16">
        <v>9</v>
      </c>
      <c r="Z23" s="16">
        <f t="shared" si="13"/>
        <v>52.5625</v>
      </c>
      <c r="AA23" s="16">
        <v>1</v>
      </c>
      <c r="AB23" s="16">
        <f t="shared" si="14"/>
        <v>0.5625</v>
      </c>
      <c r="AC23" s="16">
        <v>8</v>
      </c>
      <c r="AD23" s="16">
        <f t="shared" si="15"/>
        <v>39.0625</v>
      </c>
      <c r="AE23" s="16">
        <v>7</v>
      </c>
      <c r="AF23" s="16">
        <f t="shared" si="16"/>
        <v>27.5625</v>
      </c>
      <c r="AG23" s="16">
        <v>4</v>
      </c>
      <c r="AH23" s="16">
        <f t="shared" si="17"/>
        <v>5.0625</v>
      </c>
      <c r="AI23" s="16">
        <v>9</v>
      </c>
      <c r="AJ23" s="16">
        <f t="shared" si="18"/>
        <v>52.5625</v>
      </c>
      <c r="AK23" s="16">
        <v>8</v>
      </c>
      <c r="AL23" s="16">
        <f t="shared" si="19"/>
        <v>39.0625</v>
      </c>
      <c r="AM23" s="16">
        <v>8</v>
      </c>
      <c r="AN23" s="16">
        <f t="shared" si="20"/>
        <v>39.0625</v>
      </c>
      <c r="AO23" s="16">
        <v>5</v>
      </c>
      <c r="AP23" s="16">
        <f t="shared" si="21"/>
        <v>10.5625</v>
      </c>
      <c r="AQ23" s="16">
        <v>4</v>
      </c>
      <c r="AR23" s="16">
        <f t="shared" si="22"/>
        <v>5.0625</v>
      </c>
      <c r="AS23" s="16">
        <v>10</v>
      </c>
      <c r="AT23" s="16">
        <f t="shared" si="23"/>
        <v>68.0625</v>
      </c>
      <c r="AU23" s="16">
        <v>2</v>
      </c>
      <c r="AV23" s="16">
        <f t="shared" si="24"/>
        <v>6.25E-2</v>
      </c>
      <c r="AW23" s="16">
        <v>8</v>
      </c>
      <c r="AX23" s="16">
        <f t="shared" si="25"/>
        <v>39.0625</v>
      </c>
      <c r="AY23" s="16">
        <v>0</v>
      </c>
      <c r="AZ23" s="16">
        <f t="shared" si="26"/>
        <v>3.0625</v>
      </c>
      <c r="BA23" s="16">
        <v>7</v>
      </c>
      <c r="BB23" s="16">
        <f t="shared" si="27"/>
        <v>27.5625</v>
      </c>
      <c r="BC23" s="16">
        <v>0</v>
      </c>
      <c r="BD23" s="16">
        <f t="shared" si="28"/>
        <v>3.0625</v>
      </c>
      <c r="BE23" s="16">
        <v>6</v>
      </c>
      <c r="BF23" s="16">
        <f t="shared" si="29"/>
        <v>18.0625</v>
      </c>
      <c r="BG23" s="16">
        <v>2</v>
      </c>
      <c r="BH23" s="16">
        <f t="shared" si="30"/>
        <v>6.25E-2</v>
      </c>
      <c r="BI23" s="16">
        <v>9</v>
      </c>
      <c r="BJ23" s="16">
        <f t="shared" si="31"/>
        <v>52.5625</v>
      </c>
      <c r="BK23" s="16">
        <v>1</v>
      </c>
      <c r="BL23" s="16">
        <f t="shared" si="32"/>
        <v>0.5625</v>
      </c>
      <c r="BM23" s="16">
        <v>8</v>
      </c>
      <c r="BN23" s="16">
        <f t="shared" si="33"/>
        <v>39.0625</v>
      </c>
      <c r="BO23" s="16">
        <v>10</v>
      </c>
      <c r="BP23" s="16">
        <f t="shared" si="34"/>
        <v>68.0625</v>
      </c>
      <c r="BQ23" s="16">
        <v>5</v>
      </c>
      <c r="BR23" s="16">
        <f t="shared" si="35"/>
        <v>10.5625</v>
      </c>
      <c r="BS23" s="16">
        <v>9</v>
      </c>
      <c r="BT23" s="16">
        <f t="shared" si="36"/>
        <v>52.5625</v>
      </c>
      <c r="BU23" s="16">
        <v>0</v>
      </c>
      <c r="BV23" s="16">
        <f t="shared" si="37"/>
        <v>3.0625</v>
      </c>
      <c r="BW23" s="16">
        <v>5</v>
      </c>
      <c r="BX23" s="16">
        <f t="shared" si="38"/>
        <v>10.5625</v>
      </c>
      <c r="BY23" s="40">
        <f t="shared" si="39"/>
        <v>5.5161290322580649</v>
      </c>
      <c r="BZ23" s="16">
        <f t="shared" si="40"/>
        <v>14.183727887617069</v>
      </c>
      <c r="CA23" s="16">
        <v>0</v>
      </c>
      <c r="CB23" s="16">
        <v>10</v>
      </c>
      <c r="CC23" s="16">
        <f t="shared" si="41"/>
        <v>100</v>
      </c>
      <c r="CD23" s="40">
        <v>6.25</v>
      </c>
      <c r="CE23" s="40">
        <f t="shared" si="3"/>
        <v>20.25</v>
      </c>
      <c r="CF23" s="16">
        <f t="shared" si="42"/>
        <v>0.17499999999999999</v>
      </c>
      <c r="CG23" s="40">
        <f t="shared" si="43"/>
        <v>3.75</v>
      </c>
      <c r="CH23" s="16">
        <v>7.91</v>
      </c>
      <c r="CI23" s="16">
        <f t="shared" si="44"/>
        <v>1.0899999999999999</v>
      </c>
      <c r="CJ23" s="16">
        <f t="shared" si="48"/>
        <v>0.43560000000000021</v>
      </c>
      <c r="CK23">
        <v>0.59375</v>
      </c>
      <c r="CL23" s="16">
        <f t="shared" si="45"/>
        <v>1.3369140625</v>
      </c>
      <c r="CM23" s="16">
        <f t="shared" si="46"/>
        <v>0.66000000000000014</v>
      </c>
      <c r="CN23" s="16">
        <f t="shared" si="47"/>
        <v>1.15625</v>
      </c>
    </row>
    <row r="24" spans="2:92">
      <c r="B24" s="32" t="s">
        <v>322</v>
      </c>
      <c r="C24" s="16">
        <v>0</v>
      </c>
      <c r="D24" s="16">
        <f t="shared" si="4"/>
        <v>0</v>
      </c>
      <c r="E24" s="16">
        <v>0</v>
      </c>
      <c r="F24" s="16">
        <f t="shared" si="5"/>
        <v>0</v>
      </c>
      <c r="G24" s="16">
        <v>0</v>
      </c>
      <c r="H24" s="16">
        <f t="shared" si="6"/>
        <v>0</v>
      </c>
      <c r="I24" s="16">
        <v>0</v>
      </c>
      <c r="J24" s="16">
        <f t="shared" si="7"/>
        <v>0</v>
      </c>
      <c r="K24" s="16">
        <f t="shared" si="0"/>
        <v>0</v>
      </c>
      <c r="L24" s="40">
        <v>0</v>
      </c>
      <c r="M24" s="16">
        <f t="shared" si="1"/>
        <v>0</v>
      </c>
      <c r="N24" s="16">
        <f t="shared" si="8"/>
        <v>0</v>
      </c>
      <c r="O24" s="16">
        <v>2</v>
      </c>
      <c r="P24" s="16">
        <f t="shared" si="2"/>
        <v>4</v>
      </c>
      <c r="Q24" s="16">
        <v>2</v>
      </c>
      <c r="R24" s="16">
        <f t="shared" si="9"/>
        <v>4</v>
      </c>
      <c r="S24" s="40">
        <v>5</v>
      </c>
      <c r="T24" s="16">
        <f t="shared" si="10"/>
        <v>25</v>
      </c>
      <c r="U24" s="16">
        <v>10</v>
      </c>
      <c r="V24" s="16">
        <f t="shared" si="11"/>
        <v>100</v>
      </c>
      <c r="W24" s="16">
        <v>1</v>
      </c>
      <c r="X24" s="16">
        <f t="shared" si="12"/>
        <v>1</v>
      </c>
      <c r="Y24" s="16">
        <v>0</v>
      </c>
      <c r="Z24" s="16">
        <f t="shared" si="13"/>
        <v>0</v>
      </c>
      <c r="AA24" s="16">
        <v>9</v>
      </c>
      <c r="AB24" s="16">
        <f t="shared" si="14"/>
        <v>81</v>
      </c>
      <c r="AC24" s="16">
        <v>10</v>
      </c>
      <c r="AD24" s="16">
        <f t="shared" si="15"/>
        <v>100</v>
      </c>
      <c r="AE24" s="16">
        <v>5</v>
      </c>
      <c r="AF24" s="16">
        <f t="shared" si="16"/>
        <v>25</v>
      </c>
      <c r="AG24" s="16">
        <v>4</v>
      </c>
      <c r="AH24" s="16">
        <f t="shared" si="17"/>
        <v>16</v>
      </c>
      <c r="AI24" s="16">
        <v>9</v>
      </c>
      <c r="AJ24" s="16">
        <f t="shared" si="18"/>
        <v>81</v>
      </c>
      <c r="AK24" s="16">
        <v>4</v>
      </c>
      <c r="AL24" s="16">
        <f t="shared" si="19"/>
        <v>16</v>
      </c>
      <c r="AM24" s="16">
        <v>0</v>
      </c>
      <c r="AN24" s="16">
        <f t="shared" si="20"/>
        <v>0</v>
      </c>
      <c r="AO24" s="16">
        <v>3</v>
      </c>
      <c r="AP24" s="16">
        <f t="shared" si="21"/>
        <v>9</v>
      </c>
      <c r="AQ24" s="16">
        <v>0</v>
      </c>
      <c r="AR24" s="16">
        <f t="shared" si="22"/>
        <v>0</v>
      </c>
      <c r="AS24" s="16">
        <v>2</v>
      </c>
      <c r="AT24" s="16">
        <f t="shared" si="23"/>
        <v>4</v>
      </c>
      <c r="AU24" s="16">
        <v>0</v>
      </c>
      <c r="AV24" s="16">
        <f t="shared" si="24"/>
        <v>0</v>
      </c>
      <c r="AW24" s="16">
        <v>2</v>
      </c>
      <c r="AX24" s="16">
        <f t="shared" si="25"/>
        <v>4</v>
      </c>
      <c r="AY24" s="16">
        <v>5</v>
      </c>
      <c r="AZ24" s="16">
        <f t="shared" si="26"/>
        <v>25</v>
      </c>
      <c r="BA24" s="16">
        <v>3</v>
      </c>
      <c r="BB24" s="16">
        <f t="shared" si="27"/>
        <v>9</v>
      </c>
      <c r="BC24" s="16">
        <v>2</v>
      </c>
      <c r="BD24" s="16">
        <f t="shared" si="28"/>
        <v>4</v>
      </c>
      <c r="BE24" s="16">
        <v>4</v>
      </c>
      <c r="BF24" s="16">
        <f t="shared" si="29"/>
        <v>16</v>
      </c>
      <c r="BG24" s="16">
        <v>3</v>
      </c>
      <c r="BH24" s="16">
        <f t="shared" si="30"/>
        <v>9</v>
      </c>
      <c r="BI24" s="16">
        <v>10</v>
      </c>
      <c r="BJ24" s="16">
        <f t="shared" si="31"/>
        <v>100</v>
      </c>
      <c r="BK24" s="16">
        <v>3</v>
      </c>
      <c r="BL24" s="16">
        <f t="shared" si="32"/>
        <v>9</v>
      </c>
      <c r="BM24" s="16">
        <v>7</v>
      </c>
      <c r="BN24" s="16">
        <f t="shared" si="33"/>
        <v>49</v>
      </c>
      <c r="BO24" s="16">
        <v>5</v>
      </c>
      <c r="BP24" s="16">
        <f t="shared" si="34"/>
        <v>25</v>
      </c>
      <c r="BQ24" s="16">
        <v>1</v>
      </c>
      <c r="BR24" s="16">
        <f t="shared" si="35"/>
        <v>1</v>
      </c>
      <c r="BS24" s="16">
        <v>9</v>
      </c>
      <c r="BT24" s="16">
        <f t="shared" si="36"/>
        <v>81</v>
      </c>
      <c r="BU24" s="16">
        <v>2</v>
      </c>
      <c r="BV24" s="16">
        <f t="shared" si="37"/>
        <v>4</v>
      </c>
      <c r="BW24" s="16">
        <v>8</v>
      </c>
      <c r="BX24" s="16">
        <f t="shared" si="38"/>
        <v>64</v>
      </c>
      <c r="BY24" s="40">
        <f t="shared" si="39"/>
        <v>4.193548387096774</v>
      </c>
      <c r="BZ24" s="16">
        <f t="shared" si="40"/>
        <v>17.585848074921955</v>
      </c>
      <c r="CA24" s="16">
        <v>0</v>
      </c>
      <c r="CB24" s="16">
        <v>10</v>
      </c>
      <c r="CC24" s="16">
        <f t="shared" si="41"/>
        <v>100</v>
      </c>
      <c r="CD24" s="40">
        <v>5</v>
      </c>
      <c r="CE24" s="40">
        <f t="shared" si="3"/>
        <v>25</v>
      </c>
      <c r="CF24" s="16">
        <f t="shared" si="42"/>
        <v>0</v>
      </c>
      <c r="CG24" s="40">
        <f t="shared" si="43"/>
        <v>5</v>
      </c>
      <c r="CH24" s="16">
        <v>2.12</v>
      </c>
      <c r="CI24" s="16">
        <f t="shared" si="44"/>
        <v>6.88</v>
      </c>
      <c r="CJ24" s="16">
        <f t="shared" si="48"/>
        <v>47.334399999999995</v>
      </c>
      <c r="CK24">
        <v>1.0472972973000001</v>
      </c>
      <c r="CL24" s="16">
        <f t="shared" si="45"/>
        <v>1.0968316289318847</v>
      </c>
      <c r="CM24" s="16">
        <f t="shared" si="46"/>
        <v>6.88</v>
      </c>
      <c r="CN24" s="16">
        <f t="shared" si="47"/>
        <v>1.0472972973000001</v>
      </c>
    </row>
    <row r="25" spans="2:92" ht="25.5">
      <c r="B25" s="32" t="s">
        <v>324</v>
      </c>
      <c r="C25" s="16">
        <v>1</v>
      </c>
      <c r="D25" s="16">
        <f t="shared" si="4"/>
        <v>1</v>
      </c>
      <c r="E25" s="16">
        <v>1</v>
      </c>
      <c r="F25" s="16">
        <f t="shared" si="5"/>
        <v>1</v>
      </c>
      <c r="G25" s="16">
        <v>5</v>
      </c>
      <c r="H25" s="16">
        <f t="shared" si="6"/>
        <v>25</v>
      </c>
      <c r="I25" s="16">
        <v>2</v>
      </c>
      <c r="J25" s="16">
        <f t="shared" si="7"/>
        <v>4</v>
      </c>
      <c r="K25" s="16">
        <f t="shared" si="0"/>
        <v>2.25</v>
      </c>
      <c r="L25" s="40">
        <v>1.3333333333299999</v>
      </c>
      <c r="M25" s="16">
        <f t="shared" si="1"/>
        <v>0.84027777778388901</v>
      </c>
      <c r="N25" s="16">
        <f t="shared" si="8"/>
        <v>0.91666666667000007</v>
      </c>
      <c r="O25" s="16">
        <v>6</v>
      </c>
      <c r="P25" s="16">
        <f t="shared" si="2"/>
        <v>14.0625</v>
      </c>
      <c r="Q25" s="16">
        <v>5</v>
      </c>
      <c r="R25" s="16">
        <f t="shared" si="9"/>
        <v>7.5625</v>
      </c>
      <c r="S25" s="40">
        <v>7</v>
      </c>
      <c r="T25" s="16">
        <f t="shared" si="10"/>
        <v>22.5625</v>
      </c>
      <c r="U25" s="16">
        <v>2</v>
      </c>
      <c r="V25" s="16">
        <f t="shared" si="11"/>
        <v>6.25E-2</v>
      </c>
      <c r="W25" s="16">
        <v>1</v>
      </c>
      <c r="X25" s="16">
        <f t="shared" si="12"/>
        <v>1.5625</v>
      </c>
      <c r="Y25" s="16">
        <v>1</v>
      </c>
      <c r="Z25" s="16">
        <f t="shared" si="13"/>
        <v>1.5625</v>
      </c>
      <c r="AA25" s="16">
        <v>6</v>
      </c>
      <c r="AB25" s="16">
        <f t="shared" si="14"/>
        <v>14.0625</v>
      </c>
      <c r="AC25" s="16">
        <v>0</v>
      </c>
      <c r="AD25" s="16">
        <f t="shared" si="15"/>
        <v>5.0625</v>
      </c>
      <c r="AE25" s="16">
        <v>3</v>
      </c>
      <c r="AF25" s="16">
        <f t="shared" si="16"/>
        <v>0.5625</v>
      </c>
      <c r="AG25" s="16">
        <v>6</v>
      </c>
      <c r="AH25" s="16">
        <f t="shared" si="17"/>
        <v>14.0625</v>
      </c>
      <c r="AI25" s="16">
        <v>8</v>
      </c>
      <c r="AJ25" s="16">
        <f t="shared" si="18"/>
        <v>33.0625</v>
      </c>
      <c r="AK25" s="16">
        <v>0</v>
      </c>
      <c r="AL25" s="16">
        <f t="shared" si="19"/>
        <v>5.0625</v>
      </c>
      <c r="AM25" s="16">
        <v>9</v>
      </c>
      <c r="AN25" s="16">
        <f t="shared" si="20"/>
        <v>45.5625</v>
      </c>
      <c r="AO25" s="16">
        <v>8</v>
      </c>
      <c r="AP25" s="16">
        <f t="shared" si="21"/>
        <v>33.0625</v>
      </c>
      <c r="AQ25" s="16">
        <v>5</v>
      </c>
      <c r="AR25" s="16">
        <f t="shared" si="22"/>
        <v>7.5625</v>
      </c>
      <c r="AS25" s="16">
        <v>5</v>
      </c>
      <c r="AT25" s="16">
        <f t="shared" si="23"/>
        <v>7.5625</v>
      </c>
      <c r="AU25" s="16">
        <v>3</v>
      </c>
      <c r="AV25" s="16">
        <f t="shared" si="24"/>
        <v>0.5625</v>
      </c>
      <c r="AW25" s="16">
        <v>8</v>
      </c>
      <c r="AX25" s="16">
        <f t="shared" si="25"/>
        <v>33.0625</v>
      </c>
      <c r="AY25" s="16">
        <v>1</v>
      </c>
      <c r="AZ25" s="16">
        <f t="shared" si="26"/>
        <v>1.5625</v>
      </c>
      <c r="BA25" s="16">
        <v>2</v>
      </c>
      <c r="BB25" s="16">
        <f t="shared" si="27"/>
        <v>6.25E-2</v>
      </c>
      <c r="BC25" s="16">
        <v>9</v>
      </c>
      <c r="BD25" s="16">
        <f t="shared" si="28"/>
        <v>45.5625</v>
      </c>
      <c r="BE25" s="16">
        <v>5</v>
      </c>
      <c r="BF25" s="16">
        <f t="shared" si="29"/>
        <v>7.5625</v>
      </c>
      <c r="BG25" s="16">
        <v>4</v>
      </c>
      <c r="BH25" s="16">
        <f t="shared" si="30"/>
        <v>3.0625</v>
      </c>
      <c r="BI25" s="16">
        <v>5</v>
      </c>
      <c r="BJ25" s="16">
        <f t="shared" si="31"/>
        <v>7.5625</v>
      </c>
      <c r="BK25" s="16">
        <v>10</v>
      </c>
      <c r="BL25" s="16">
        <f t="shared" si="32"/>
        <v>60.0625</v>
      </c>
      <c r="BM25" s="16">
        <v>6</v>
      </c>
      <c r="BN25" s="16">
        <f t="shared" si="33"/>
        <v>14.0625</v>
      </c>
      <c r="BO25" s="16">
        <v>0</v>
      </c>
      <c r="BP25" s="16">
        <f t="shared" si="34"/>
        <v>5.0625</v>
      </c>
      <c r="BQ25" s="16">
        <v>7</v>
      </c>
      <c r="BR25" s="16">
        <f t="shared" si="35"/>
        <v>22.5625</v>
      </c>
      <c r="BS25" s="16">
        <v>0</v>
      </c>
      <c r="BT25" s="16">
        <f t="shared" si="36"/>
        <v>5.0625</v>
      </c>
      <c r="BU25" s="16">
        <v>10</v>
      </c>
      <c r="BV25" s="16">
        <f t="shared" si="37"/>
        <v>60.0625</v>
      </c>
      <c r="BW25" s="16">
        <v>2</v>
      </c>
      <c r="BX25" s="16">
        <f t="shared" si="38"/>
        <v>6.25E-2</v>
      </c>
      <c r="BY25" s="40">
        <f t="shared" si="39"/>
        <v>4.645161290322581</v>
      </c>
      <c r="BZ25" s="16">
        <f t="shared" si="40"/>
        <v>5.7367976066597306</v>
      </c>
      <c r="CA25" s="16">
        <v>0</v>
      </c>
      <c r="CB25" s="16">
        <v>10</v>
      </c>
      <c r="CC25" s="16">
        <f t="shared" si="41"/>
        <v>100</v>
      </c>
      <c r="CD25" s="40">
        <v>3.3333333333300001</v>
      </c>
      <c r="CE25" s="40">
        <f t="shared" si="3"/>
        <v>1.1736111111038892</v>
      </c>
      <c r="CF25" s="16">
        <f t="shared" si="42"/>
        <v>0.22500000000000001</v>
      </c>
      <c r="CG25" s="40">
        <f t="shared" si="43"/>
        <v>6.6666666666700003</v>
      </c>
      <c r="CH25" s="16">
        <v>5.0149999999999997</v>
      </c>
      <c r="CI25" s="16">
        <f t="shared" si="44"/>
        <v>3.9850000000000003</v>
      </c>
      <c r="CJ25" s="16">
        <f t="shared" si="48"/>
        <v>3.010225000000001</v>
      </c>
      <c r="CK25">
        <v>0.38690476190500001</v>
      </c>
      <c r="CL25" s="16">
        <f t="shared" si="45"/>
        <v>3.471123866212265</v>
      </c>
      <c r="CM25" s="16">
        <f t="shared" si="46"/>
        <v>1.7350000000000003</v>
      </c>
      <c r="CN25" s="16">
        <f t="shared" si="47"/>
        <v>1.8630952380950001</v>
      </c>
    </row>
    <row r="26" spans="2:92">
      <c r="B26" s="31" t="s">
        <v>325</v>
      </c>
      <c r="C26" s="16">
        <v>1</v>
      </c>
      <c r="D26" s="16">
        <f t="shared" si="4"/>
        <v>1</v>
      </c>
      <c r="E26" s="16">
        <v>0</v>
      </c>
      <c r="F26" s="16">
        <f t="shared" si="5"/>
        <v>0</v>
      </c>
      <c r="G26" s="16">
        <v>7</v>
      </c>
      <c r="H26" s="16">
        <f t="shared" si="6"/>
        <v>49</v>
      </c>
      <c r="I26" s="16">
        <v>1</v>
      </c>
      <c r="J26" s="16">
        <f t="shared" si="7"/>
        <v>1</v>
      </c>
      <c r="K26" s="16">
        <f t="shared" si="0"/>
        <v>2.25</v>
      </c>
      <c r="L26" s="40">
        <v>4.4444444444400002</v>
      </c>
      <c r="M26" s="16">
        <f t="shared" si="1"/>
        <v>4.8155864197335809</v>
      </c>
      <c r="N26" s="16">
        <f t="shared" si="8"/>
        <v>2.1944444444400002</v>
      </c>
      <c r="O26" s="16">
        <v>3</v>
      </c>
      <c r="P26" s="16">
        <f t="shared" si="2"/>
        <v>0.5625</v>
      </c>
      <c r="Q26" s="16">
        <v>0</v>
      </c>
      <c r="R26" s="16">
        <f t="shared" si="9"/>
        <v>5.0625</v>
      </c>
      <c r="S26" s="40">
        <v>2</v>
      </c>
      <c r="T26" s="16">
        <f t="shared" si="10"/>
        <v>6.25E-2</v>
      </c>
      <c r="U26" s="16">
        <v>6</v>
      </c>
      <c r="V26" s="16">
        <f t="shared" si="11"/>
        <v>14.0625</v>
      </c>
      <c r="W26" s="16">
        <v>1</v>
      </c>
      <c r="X26" s="16">
        <f t="shared" si="12"/>
        <v>1.5625</v>
      </c>
      <c r="Y26" s="16">
        <v>7</v>
      </c>
      <c r="Z26" s="16">
        <f t="shared" si="13"/>
        <v>22.5625</v>
      </c>
      <c r="AA26" s="16">
        <v>1</v>
      </c>
      <c r="AB26" s="16">
        <f t="shared" si="14"/>
        <v>1.5625</v>
      </c>
      <c r="AC26" s="16">
        <v>6</v>
      </c>
      <c r="AD26" s="16">
        <f t="shared" si="15"/>
        <v>14.0625</v>
      </c>
      <c r="AE26" s="16">
        <v>7</v>
      </c>
      <c r="AF26" s="16">
        <f t="shared" si="16"/>
        <v>22.5625</v>
      </c>
      <c r="AG26" s="16">
        <v>8</v>
      </c>
      <c r="AH26" s="16">
        <f t="shared" si="17"/>
        <v>33.0625</v>
      </c>
      <c r="AI26" s="16">
        <v>9</v>
      </c>
      <c r="AJ26" s="16">
        <f t="shared" si="18"/>
        <v>45.5625</v>
      </c>
      <c r="AK26" s="16">
        <v>3</v>
      </c>
      <c r="AL26" s="16">
        <f t="shared" si="19"/>
        <v>0.5625</v>
      </c>
      <c r="AM26" s="16">
        <v>10</v>
      </c>
      <c r="AN26" s="16">
        <f t="shared" si="20"/>
        <v>60.0625</v>
      </c>
      <c r="AO26" s="16">
        <v>2</v>
      </c>
      <c r="AP26" s="16">
        <f t="shared" si="21"/>
        <v>6.25E-2</v>
      </c>
      <c r="AQ26" s="16">
        <v>6</v>
      </c>
      <c r="AR26" s="16">
        <f t="shared" si="22"/>
        <v>14.0625</v>
      </c>
      <c r="AS26" s="16">
        <v>2</v>
      </c>
      <c r="AT26" s="16">
        <f t="shared" si="23"/>
        <v>6.25E-2</v>
      </c>
      <c r="AU26" s="16">
        <v>3</v>
      </c>
      <c r="AV26" s="16">
        <f t="shared" si="24"/>
        <v>0.5625</v>
      </c>
      <c r="AW26" s="16">
        <v>0</v>
      </c>
      <c r="AX26" s="16">
        <f t="shared" si="25"/>
        <v>5.0625</v>
      </c>
      <c r="AY26" s="16">
        <v>9</v>
      </c>
      <c r="AZ26" s="16">
        <f t="shared" si="26"/>
        <v>45.5625</v>
      </c>
      <c r="BA26" s="16">
        <v>2</v>
      </c>
      <c r="BB26" s="16">
        <f t="shared" si="27"/>
        <v>6.25E-2</v>
      </c>
      <c r="BC26" s="16">
        <v>1</v>
      </c>
      <c r="BD26" s="16">
        <f t="shared" si="28"/>
        <v>1.5625</v>
      </c>
      <c r="BE26" s="16">
        <v>7</v>
      </c>
      <c r="BF26" s="16">
        <f t="shared" si="29"/>
        <v>22.5625</v>
      </c>
      <c r="BG26" s="16">
        <v>10</v>
      </c>
      <c r="BH26" s="16">
        <f t="shared" si="30"/>
        <v>60.0625</v>
      </c>
      <c r="BI26" s="16">
        <v>4</v>
      </c>
      <c r="BJ26" s="16">
        <f t="shared" si="31"/>
        <v>3.0625</v>
      </c>
      <c r="BK26" s="16">
        <v>8</v>
      </c>
      <c r="BL26" s="16">
        <f t="shared" si="32"/>
        <v>33.0625</v>
      </c>
      <c r="BM26" s="16">
        <v>3</v>
      </c>
      <c r="BN26" s="16">
        <f t="shared" si="33"/>
        <v>0.5625</v>
      </c>
      <c r="BO26" s="16">
        <v>6</v>
      </c>
      <c r="BP26" s="16">
        <f t="shared" si="34"/>
        <v>14.0625</v>
      </c>
      <c r="BQ26" s="16">
        <v>8</v>
      </c>
      <c r="BR26" s="16">
        <f t="shared" si="35"/>
        <v>33.0625</v>
      </c>
      <c r="BS26" s="16">
        <v>4</v>
      </c>
      <c r="BT26" s="16">
        <f t="shared" si="36"/>
        <v>3.0625</v>
      </c>
      <c r="BU26" s="16">
        <v>8</v>
      </c>
      <c r="BV26" s="16">
        <f t="shared" si="37"/>
        <v>33.0625</v>
      </c>
      <c r="BW26" s="16">
        <v>5</v>
      </c>
      <c r="BX26" s="16">
        <f t="shared" si="38"/>
        <v>7.5625</v>
      </c>
      <c r="BY26" s="40">
        <f t="shared" si="39"/>
        <v>4.870967741935484</v>
      </c>
      <c r="BZ26" s="16">
        <f t="shared" si="40"/>
        <v>6.8694719042663897</v>
      </c>
      <c r="CA26" s="16">
        <v>0</v>
      </c>
      <c r="CB26" s="16">
        <v>10</v>
      </c>
      <c r="CC26" s="16">
        <f t="shared" si="41"/>
        <v>100</v>
      </c>
      <c r="CD26" s="40">
        <v>0</v>
      </c>
      <c r="CE26" s="40">
        <f t="shared" si="3"/>
        <v>5.0625</v>
      </c>
      <c r="CF26" s="16">
        <f t="shared" si="42"/>
        <v>0.22500000000000001</v>
      </c>
      <c r="CG26" s="40">
        <f t="shared" si="43"/>
        <v>10</v>
      </c>
      <c r="CH26" s="16">
        <v>0</v>
      </c>
      <c r="CI26" s="16">
        <f t="shared" si="44"/>
        <v>9</v>
      </c>
      <c r="CJ26" s="16">
        <f t="shared" si="48"/>
        <v>45.5625</v>
      </c>
      <c r="CK26">
        <v>0.41666666666699997</v>
      </c>
      <c r="CL26" s="16">
        <f t="shared" si="45"/>
        <v>3.3611111111098886</v>
      </c>
      <c r="CM26" s="16">
        <f t="shared" si="46"/>
        <v>6.75</v>
      </c>
      <c r="CN26" s="16">
        <f t="shared" si="47"/>
        <v>1.833333333333</v>
      </c>
    </row>
    <row r="27" spans="2:92">
      <c r="B27" s="31" t="s">
        <v>327</v>
      </c>
      <c r="C27" s="16">
        <v>1</v>
      </c>
      <c r="D27" s="16">
        <f t="shared" si="4"/>
        <v>1</v>
      </c>
      <c r="E27" s="16">
        <v>6</v>
      </c>
      <c r="F27" s="16">
        <f t="shared" si="5"/>
        <v>36</v>
      </c>
      <c r="G27" s="16">
        <v>5</v>
      </c>
      <c r="H27" s="16">
        <f t="shared" si="6"/>
        <v>25</v>
      </c>
      <c r="I27" s="16">
        <v>4</v>
      </c>
      <c r="J27" s="16">
        <f t="shared" si="7"/>
        <v>16</v>
      </c>
      <c r="K27" s="16">
        <f t="shared" si="0"/>
        <v>4</v>
      </c>
      <c r="L27" s="40">
        <v>3.07692307692</v>
      </c>
      <c r="M27" s="16">
        <f t="shared" si="1"/>
        <v>0.85207100592284024</v>
      </c>
      <c r="N27" s="16">
        <f t="shared" si="8"/>
        <v>0.92307692308</v>
      </c>
      <c r="O27" s="16">
        <v>9</v>
      </c>
      <c r="P27" s="16">
        <f t="shared" si="2"/>
        <v>25</v>
      </c>
      <c r="Q27" s="16">
        <v>8</v>
      </c>
      <c r="R27" s="16">
        <f t="shared" si="9"/>
        <v>16</v>
      </c>
      <c r="S27" s="40">
        <v>8</v>
      </c>
      <c r="T27" s="16">
        <f t="shared" si="10"/>
        <v>16</v>
      </c>
      <c r="U27" s="16">
        <v>6</v>
      </c>
      <c r="V27" s="16">
        <f t="shared" si="11"/>
        <v>4</v>
      </c>
      <c r="W27" s="16">
        <v>4</v>
      </c>
      <c r="X27" s="16">
        <f t="shared" si="12"/>
        <v>0</v>
      </c>
      <c r="Y27" s="16">
        <v>0</v>
      </c>
      <c r="Z27" s="16">
        <f t="shared" si="13"/>
        <v>16</v>
      </c>
      <c r="AA27" s="16">
        <v>1</v>
      </c>
      <c r="AB27" s="16">
        <f t="shared" si="14"/>
        <v>9</v>
      </c>
      <c r="AC27" s="16">
        <v>5</v>
      </c>
      <c r="AD27" s="16">
        <f t="shared" si="15"/>
        <v>1</v>
      </c>
      <c r="AE27" s="16">
        <v>9</v>
      </c>
      <c r="AF27" s="16">
        <f t="shared" si="16"/>
        <v>25</v>
      </c>
      <c r="AG27" s="16">
        <v>3</v>
      </c>
      <c r="AH27" s="16">
        <f t="shared" si="17"/>
        <v>1</v>
      </c>
      <c r="AI27" s="16">
        <v>2</v>
      </c>
      <c r="AJ27" s="16">
        <f t="shared" si="18"/>
        <v>4</v>
      </c>
      <c r="AK27" s="16">
        <v>1</v>
      </c>
      <c r="AL27" s="16">
        <f t="shared" si="19"/>
        <v>9</v>
      </c>
      <c r="AM27" s="16">
        <v>10</v>
      </c>
      <c r="AN27" s="16">
        <f t="shared" si="20"/>
        <v>36</v>
      </c>
      <c r="AO27" s="16">
        <v>10</v>
      </c>
      <c r="AP27" s="16">
        <f t="shared" si="21"/>
        <v>36</v>
      </c>
      <c r="AQ27" s="16">
        <v>7</v>
      </c>
      <c r="AR27" s="16">
        <f t="shared" si="22"/>
        <v>9</v>
      </c>
      <c r="AS27" s="16">
        <v>5</v>
      </c>
      <c r="AT27" s="16">
        <f t="shared" si="23"/>
        <v>1</v>
      </c>
      <c r="AU27" s="16">
        <v>10</v>
      </c>
      <c r="AV27" s="16">
        <f t="shared" si="24"/>
        <v>36</v>
      </c>
      <c r="AW27" s="16">
        <v>0</v>
      </c>
      <c r="AX27" s="16">
        <f t="shared" si="25"/>
        <v>16</v>
      </c>
      <c r="AY27" s="16">
        <v>6</v>
      </c>
      <c r="AZ27" s="16">
        <f t="shared" si="26"/>
        <v>4</v>
      </c>
      <c r="BA27" s="16">
        <v>9</v>
      </c>
      <c r="BB27" s="16">
        <f t="shared" si="27"/>
        <v>25</v>
      </c>
      <c r="BC27" s="16">
        <v>10</v>
      </c>
      <c r="BD27" s="16">
        <f t="shared" si="28"/>
        <v>36</v>
      </c>
      <c r="BE27" s="16">
        <v>0</v>
      </c>
      <c r="BF27" s="16">
        <f t="shared" si="29"/>
        <v>16</v>
      </c>
      <c r="BG27" s="16">
        <v>10</v>
      </c>
      <c r="BH27" s="16">
        <f t="shared" si="30"/>
        <v>36</v>
      </c>
      <c r="BI27" s="16">
        <v>5</v>
      </c>
      <c r="BJ27" s="16">
        <f t="shared" si="31"/>
        <v>1</v>
      </c>
      <c r="BK27" s="16">
        <v>7</v>
      </c>
      <c r="BL27" s="16">
        <f t="shared" si="32"/>
        <v>9</v>
      </c>
      <c r="BM27" s="16">
        <v>10</v>
      </c>
      <c r="BN27" s="16">
        <f t="shared" si="33"/>
        <v>36</v>
      </c>
      <c r="BO27" s="16">
        <v>10</v>
      </c>
      <c r="BP27" s="16">
        <f t="shared" si="34"/>
        <v>36</v>
      </c>
      <c r="BQ27" s="16">
        <v>5</v>
      </c>
      <c r="BR27" s="16">
        <f t="shared" si="35"/>
        <v>1</v>
      </c>
      <c r="BS27" s="16">
        <v>4</v>
      </c>
      <c r="BT27" s="16">
        <f t="shared" si="36"/>
        <v>0</v>
      </c>
      <c r="BU27" s="16">
        <v>8</v>
      </c>
      <c r="BV27" s="16">
        <f t="shared" si="37"/>
        <v>16</v>
      </c>
      <c r="BW27" s="16">
        <v>3</v>
      </c>
      <c r="BX27" s="16">
        <f t="shared" si="38"/>
        <v>1</v>
      </c>
      <c r="BY27" s="40">
        <f t="shared" si="39"/>
        <v>5.967741935483871</v>
      </c>
      <c r="BZ27" s="16">
        <f t="shared" si="40"/>
        <v>3.8720083246618109</v>
      </c>
      <c r="CA27" s="16">
        <v>0</v>
      </c>
      <c r="CB27" s="16">
        <v>10</v>
      </c>
      <c r="CC27" s="16">
        <f t="shared" si="41"/>
        <v>100</v>
      </c>
      <c r="CD27" s="40">
        <v>3.84615384615</v>
      </c>
      <c r="CE27" s="40">
        <f t="shared" si="3"/>
        <v>2.3668639054437869E-2</v>
      </c>
      <c r="CF27" s="16">
        <f t="shared" si="42"/>
        <v>0.4</v>
      </c>
      <c r="CG27" s="40">
        <f t="shared" si="43"/>
        <v>6.15384615385</v>
      </c>
      <c r="CH27" s="16">
        <v>2.12</v>
      </c>
      <c r="CI27" s="16">
        <f t="shared" si="44"/>
        <v>6.88</v>
      </c>
      <c r="CJ27" s="16">
        <f t="shared" si="48"/>
        <v>8.2943999999999996</v>
      </c>
      <c r="CK27">
        <v>0.73529411764700003</v>
      </c>
      <c r="CL27" s="16">
        <f t="shared" si="45"/>
        <v>10.658304498270279</v>
      </c>
      <c r="CM27" s="16">
        <f t="shared" si="46"/>
        <v>2.88</v>
      </c>
      <c r="CN27" s="16">
        <f t="shared" si="47"/>
        <v>3.2647058823529997</v>
      </c>
    </row>
    <row r="28" spans="2:92">
      <c r="B28" s="32" t="s">
        <v>328</v>
      </c>
      <c r="C28" s="16">
        <v>3</v>
      </c>
      <c r="D28" s="16">
        <f t="shared" si="4"/>
        <v>9</v>
      </c>
      <c r="E28" s="16">
        <v>0</v>
      </c>
      <c r="F28" s="16">
        <f t="shared" si="5"/>
        <v>0</v>
      </c>
      <c r="G28" s="16">
        <v>4</v>
      </c>
      <c r="H28" s="16">
        <f t="shared" si="6"/>
        <v>16</v>
      </c>
      <c r="I28" s="16">
        <v>7</v>
      </c>
      <c r="J28" s="16">
        <f t="shared" si="7"/>
        <v>49</v>
      </c>
      <c r="K28" s="16">
        <f t="shared" si="0"/>
        <v>3.5</v>
      </c>
      <c r="L28" s="40">
        <v>3.63636363636</v>
      </c>
      <c r="M28" s="16">
        <f t="shared" si="1"/>
        <v>1.8595041321322326E-2</v>
      </c>
      <c r="N28" s="16">
        <f t="shared" si="8"/>
        <v>0.13636363636000004</v>
      </c>
      <c r="O28" s="16">
        <v>7</v>
      </c>
      <c r="P28" s="16">
        <f t="shared" si="2"/>
        <v>12.25</v>
      </c>
      <c r="Q28" s="16">
        <v>0</v>
      </c>
      <c r="R28" s="16">
        <f t="shared" si="9"/>
        <v>12.25</v>
      </c>
      <c r="S28" s="40">
        <v>10</v>
      </c>
      <c r="T28" s="16">
        <f t="shared" si="10"/>
        <v>42.25</v>
      </c>
      <c r="U28" s="16">
        <v>6</v>
      </c>
      <c r="V28" s="16">
        <f t="shared" si="11"/>
        <v>6.25</v>
      </c>
      <c r="W28" s="16">
        <v>1</v>
      </c>
      <c r="X28" s="16">
        <f t="shared" si="12"/>
        <v>6.25</v>
      </c>
      <c r="Y28" s="16">
        <v>6</v>
      </c>
      <c r="Z28" s="16">
        <f t="shared" si="13"/>
        <v>6.25</v>
      </c>
      <c r="AA28" s="16">
        <v>2</v>
      </c>
      <c r="AB28" s="16">
        <f t="shared" si="14"/>
        <v>2.25</v>
      </c>
      <c r="AC28" s="16">
        <v>10</v>
      </c>
      <c r="AD28" s="16">
        <f t="shared" si="15"/>
        <v>42.25</v>
      </c>
      <c r="AE28" s="16">
        <v>3</v>
      </c>
      <c r="AF28" s="16">
        <f t="shared" si="16"/>
        <v>0.25</v>
      </c>
      <c r="AG28" s="16">
        <v>10</v>
      </c>
      <c r="AH28" s="16">
        <f t="shared" si="17"/>
        <v>42.25</v>
      </c>
      <c r="AI28" s="16">
        <v>1</v>
      </c>
      <c r="AJ28" s="16">
        <f t="shared" si="18"/>
        <v>6.25</v>
      </c>
      <c r="AK28" s="16">
        <v>5</v>
      </c>
      <c r="AL28" s="16">
        <f t="shared" si="19"/>
        <v>2.25</v>
      </c>
      <c r="AM28" s="16">
        <v>3</v>
      </c>
      <c r="AN28" s="16">
        <f t="shared" si="20"/>
        <v>0.25</v>
      </c>
      <c r="AO28" s="16">
        <v>8</v>
      </c>
      <c r="AP28" s="16">
        <f t="shared" si="21"/>
        <v>20.25</v>
      </c>
      <c r="AQ28" s="16">
        <v>3</v>
      </c>
      <c r="AR28" s="16">
        <f t="shared" si="22"/>
        <v>0.25</v>
      </c>
      <c r="AS28" s="16">
        <v>4</v>
      </c>
      <c r="AT28" s="16">
        <f t="shared" si="23"/>
        <v>0.25</v>
      </c>
      <c r="AU28" s="16">
        <v>10</v>
      </c>
      <c r="AV28" s="16">
        <f t="shared" si="24"/>
        <v>42.25</v>
      </c>
      <c r="AW28" s="16">
        <v>4</v>
      </c>
      <c r="AX28" s="16">
        <f t="shared" si="25"/>
        <v>0.25</v>
      </c>
      <c r="AY28" s="16">
        <v>3</v>
      </c>
      <c r="AZ28" s="16">
        <f t="shared" si="26"/>
        <v>0.25</v>
      </c>
      <c r="BA28" s="16">
        <v>5</v>
      </c>
      <c r="BB28" s="16">
        <f t="shared" si="27"/>
        <v>2.25</v>
      </c>
      <c r="BC28" s="16">
        <v>6</v>
      </c>
      <c r="BD28" s="16">
        <f t="shared" si="28"/>
        <v>6.25</v>
      </c>
      <c r="BE28" s="16">
        <v>8</v>
      </c>
      <c r="BF28" s="16">
        <f t="shared" si="29"/>
        <v>20.25</v>
      </c>
      <c r="BG28" s="16">
        <v>2</v>
      </c>
      <c r="BH28" s="16">
        <f t="shared" si="30"/>
        <v>2.25</v>
      </c>
      <c r="BI28" s="16">
        <v>9</v>
      </c>
      <c r="BJ28" s="16">
        <f t="shared" si="31"/>
        <v>30.25</v>
      </c>
      <c r="BK28" s="16">
        <v>10</v>
      </c>
      <c r="BL28" s="16">
        <f t="shared" si="32"/>
        <v>42.25</v>
      </c>
      <c r="BM28" s="16">
        <v>8</v>
      </c>
      <c r="BN28" s="16">
        <f t="shared" si="33"/>
        <v>20.25</v>
      </c>
      <c r="BO28" s="16">
        <v>3</v>
      </c>
      <c r="BP28" s="16">
        <f t="shared" si="34"/>
        <v>0.25</v>
      </c>
      <c r="BQ28" s="16">
        <v>8</v>
      </c>
      <c r="BR28" s="16">
        <f t="shared" si="35"/>
        <v>20.25</v>
      </c>
      <c r="BS28" s="16">
        <v>8</v>
      </c>
      <c r="BT28" s="16">
        <f t="shared" si="36"/>
        <v>20.25</v>
      </c>
      <c r="BU28" s="16">
        <v>3</v>
      </c>
      <c r="BV28" s="16">
        <f t="shared" si="37"/>
        <v>0.25</v>
      </c>
      <c r="BW28" s="16">
        <v>1</v>
      </c>
      <c r="BX28" s="16">
        <f t="shared" si="38"/>
        <v>6.25</v>
      </c>
      <c r="BY28" s="40">
        <f t="shared" si="39"/>
        <v>5.387096774193548</v>
      </c>
      <c r="BZ28" s="16">
        <f t="shared" si="40"/>
        <v>3.561134235171695</v>
      </c>
      <c r="CA28" s="16">
        <v>0</v>
      </c>
      <c r="CB28" s="16">
        <v>10</v>
      </c>
      <c r="CC28" s="16">
        <f t="shared" si="41"/>
        <v>100</v>
      </c>
      <c r="CD28" s="40">
        <v>0</v>
      </c>
      <c r="CE28" s="40">
        <f t="shared" si="3"/>
        <v>12.25</v>
      </c>
      <c r="CF28" s="16">
        <f t="shared" si="42"/>
        <v>0.35</v>
      </c>
      <c r="CG28" s="40">
        <f t="shared" si="43"/>
        <v>10</v>
      </c>
      <c r="CH28" s="16">
        <v>0</v>
      </c>
      <c r="CI28" s="16">
        <f t="shared" si="44"/>
        <v>9</v>
      </c>
      <c r="CJ28" s="16">
        <f t="shared" si="48"/>
        <v>30.25</v>
      </c>
      <c r="CK28">
        <v>0.77777777777799995</v>
      </c>
      <c r="CL28" s="16">
        <f t="shared" si="45"/>
        <v>7.4104938271592857</v>
      </c>
      <c r="CM28" s="16">
        <f t="shared" si="46"/>
        <v>5.5</v>
      </c>
      <c r="CN28" s="16">
        <f t="shared" si="47"/>
        <v>2.7222222222220003</v>
      </c>
    </row>
    <row r="29" spans="2:92" ht="25.5">
      <c r="B29" s="32" t="s">
        <v>330</v>
      </c>
      <c r="C29" s="16">
        <v>0</v>
      </c>
      <c r="D29" s="16">
        <f t="shared" si="4"/>
        <v>0</v>
      </c>
      <c r="E29" s="16">
        <v>0</v>
      </c>
      <c r="F29" s="16">
        <f t="shared" si="5"/>
        <v>0</v>
      </c>
      <c r="G29" s="16">
        <v>0</v>
      </c>
      <c r="H29" s="16">
        <f t="shared" si="6"/>
        <v>0</v>
      </c>
      <c r="I29" s="16">
        <v>0</v>
      </c>
      <c r="J29" s="16">
        <f t="shared" si="7"/>
        <v>0</v>
      </c>
      <c r="K29" s="16">
        <f t="shared" si="0"/>
        <v>0</v>
      </c>
      <c r="L29" s="40">
        <v>0</v>
      </c>
      <c r="M29" s="16">
        <f t="shared" si="1"/>
        <v>0</v>
      </c>
      <c r="N29" s="16">
        <f t="shared" si="8"/>
        <v>0</v>
      </c>
      <c r="O29" s="16">
        <v>3</v>
      </c>
      <c r="P29" s="16">
        <f t="shared" si="2"/>
        <v>9</v>
      </c>
      <c r="Q29" s="16">
        <v>5</v>
      </c>
      <c r="R29" s="16">
        <f t="shared" si="9"/>
        <v>25</v>
      </c>
      <c r="S29" s="40">
        <v>7</v>
      </c>
      <c r="T29" s="16">
        <f t="shared" si="10"/>
        <v>49</v>
      </c>
      <c r="U29" s="16">
        <v>5</v>
      </c>
      <c r="V29" s="16">
        <f t="shared" si="11"/>
        <v>25</v>
      </c>
      <c r="W29" s="16">
        <v>1</v>
      </c>
      <c r="X29" s="16">
        <f t="shared" si="12"/>
        <v>1</v>
      </c>
      <c r="Y29" s="16">
        <v>1</v>
      </c>
      <c r="Z29" s="16">
        <f t="shared" si="13"/>
        <v>1</v>
      </c>
      <c r="AA29" s="16">
        <v>2</v>
      </c>
      <c r="AB29" s="16">
        <f t="shared" si="14"/>
        <v>4</v>
      </c>
      <c r="AC29" s="16">
        <v>6</v>
      </c>
      <c r="AD29" s="16">
        <f t="shared" si="15"/>
        <v>36</v>
      </c>
      <c r="AE29" s="16">
        <v>6</v>
      </c>
      <c r="AF29" s="16">
        <f t="shared" si="16"/>
        <v>36</v>
      </c>
      <c r="AG29" s="16">
        <v>5</v>
      </c>
      <c r="AH29" s="16">
        <f t="shared" si="17"/>
        <v>25</v>
      </c>
      <c r="AI29" s="16">
        <v>5</v>
      </c>
      <c r="AJ29" s="16">
        <f t="shared" si="18"/>
        <v>25</v>
      </c>
      <c r="AK29" s="16">
        <v>5</v>
      </c>
      <c r="AL29" s="16">
        <f t="shared" si="19"/>
        <v>25</v>
      </c>
      <c r="AM29" s="16">
        <v>1</v>
      </c>
      <c r="AN29" s="16">
        <f t="shared" si="20"/>
        <v>1</v>
      </c>
      <c r="AO29" s="16">
        <v>10</v>
      </c>
      <c r="AP29" s="16">
        <f t="shared" si="21"/>
        <v>100</v>
      </c>
      <c r="AQ29" s="16">
        <v>3</v>
      </c>
      <c r="AR29" s="16">
        <f t="shared" si="22"/>
        <v>9</v>
      </c>
      <c r="AS29" s="16">
        <v>3</v>
      </c>
      <c r="AT29" s="16">
        <f t="shared" si="23"/>
        <v>9</v>
      </c>
      <c r="AU29" s="16">
        <v>9</v>
      </c>
      <c r="AV29" s="16">
        <f t="shared" si="24"/>
        <v>81</v>
      </c>
      <c r="AW29" s="16">
        <v>6</v>
      </c>
      <c r="AX29" s="16">
        <f t="shared" si="25"/>
        <v>36</v>
      </c>
      <c r="AY29" s="16">
        <v>5</v>
      </c>
      <c r="AZ29" s="16">
        <f t="shared" si="26"/>
        <v>25</v>
      </c>
      <c r="BA29" s="16">
        <v>5</v>
      </c>
      <c r="BB29" s="16">
        <f t="shared" si="27"/>
        <v>25</v>
      </c>
      <c r="BC29" s="16">
        <v>6</v>
      </c>
      <c r="BD29" s="16">
        <f t="shared" si="28"/>
        <v>36</v>
      </c>
      <c r="BE29" s="16">
        <v>9</v>
      </c>
      <c r="BF29" s="16">
        <f t="shared" si="29"/>
        <v>81</v>
      </c>
      <c r="BG29" s="16">
        <v>9</v>
      </c>
      <c r="BH29" s="16">
        <f t="shared" si="30"/>
        <v>81</v>
      </c>
      <c r="BI29" s="16">
        <v>9</v>
      </c>
      <c r="BJ29" s="16">
        <f t="shared" si="31"/>
        <v>81</v>
      </c>
      <c r="BK29" s="16">
        <v>9</v>
      </c>
      <c r="BL29" s="16">
        <f t="shared" si="32"/>
        <v>81</v>
      </c>
      <c r="BM29" s="16">
        <v>1</v>
      </c>
      <c r="BN29" s="16">
        <f t="shared" si="33"/>
        <v>1</v>
      </c>
      <c r="BO29" s="16">
        <v>5</v>
      </c>
      <c r="BP29" s="16">
        <f t="shared" si="34"/>
        <v>25</v>
      </c>
      <c r="BQ29" s="16">
        <v>4</v>
      </c>
      <c r="BR29" s="16">
        <f t="shared" si="35"/>
        <v>16</v>
      </c>
      <c r="BS29" s="16">
        <v>8</v>
      </c>
      <c r="BT29" s="16">
        <f t="shared" si="36"/>
        <v>64</v>
      </c>
      <c r="BU29" s="16">
        <v>8</v>
      </c>
      <c r="BV29" s="16">
        <f t="shared" si="37"/>
        <v>64</v>
      </c>
      <c r="BW29" s="16">
        <v>7</v>
      </c>
      <c r="BX29" s="16">
        <f t="shared" si="38"/>
        <v>49</v>
      </c>
      <c r="BY29" s="40">
        <f t="shared" si="39"/>
        <v>5.419354838709677</v>
      </c>
      <c r="BZ29" s="16">
        <f t="shared" si="40"/>
        <v>29.369406867845989</v>
      </c>
      <c r="CA29" s="16">
        <v>0</v>
      </c>
      <c r="CB29" s="16">
        <v>10</v>
      </c>
      <c r="CC29" s="16">
        <f t="shared" si="41"/>
        <v>100</v>
      </c>
      <c r="CD29" s="40">
        <v>0</v>
      </c>
      <c r="CE29" s="40">
        <f t="shared" si="3"/>
        <v>0</v>
      </c>
      <c r="CF29" s="16">
        <f t="shared" si="42"/>
        <v>0</v>
      </c>
      <c r="CG29" s="40">
        <f t="shared" si="43"/>
        <v>10</v>
      </c>
      <c r="CH29" s="16">
        <v>0</v>
      </c>
      <c r="CI29" s="16">
        <f t="shared" si="44"/>
        <v>9</v>
      </c>
      <c r="CJ29" s="16">
        <f t="shared" si="48"/>
        <v>81</v>
      </c>
      <c r="CK29">
        <v>0.33333333333300003</v>
      </c>
      <c r="CL29" s="16">
        <f t="shared" si="45"/>
        <v>0.11111111111088891</v>
      </c>
      <c r="CM29" s="16">
        <f t="shared" si="46"/>
        <v>9</v>
      </c>
      <c r="CN29" s="16">
        <f t="shared" si="47"/>
        <v>0.33333333333300003</v>
      </c>
    </row>
    <row r="30" spans="2:92" ht="25.5">
      <c r="B30" s="31" t="s">
        <v>331</v>
      </c>
      <c r="C30" s="16">
        <v>0</v>
      </c>
      <c r="D30" s="16">
        <f t="shared" si="4"/>
        <v>0</v>
      </c>
      <c r="E30" s="16">
        <v>0</v>
      </c>
      <c r="F30" s="16">
        <f t="shared" si="5"/>
        <v>0</v>
      </c>
      <c r="G30" s="16">
        <v>0</v>
      </c>
      <c r="H30" s="16">
        <f t="shared" si="6"/>
        <v>0</v>
      </c>
      <c r="I30" s="16">
        <v>0</v>
      </c>
      <c r="J30" s="16">
        <f t="shared" si="7"/>
        <v>0</v>
      </c>
      <c r="K30" s="16">
        <f t="shared" si="0"/>
        <v>0</v>
      </c>
      <c r="L30" s="40">
        <v>0</v>
      </c>
      <c r="M30" s="16">
        <f t="shared" si="1"/>
        <v>0</v>
      </c>
      <c r="N30" s="16">
        <f t="shared" si="8"/>
        <v>0</v>
      </c>
      <c r="O30" s="16">
        <v>1</v>
      </c>
      <c r="P30" s="16">
        <f t="shared" si="2"/>
        <v>1</v>
      </c>
      <c r="Q30" s="16">
        <v>4</v>
      </c>
      <c r="R30" s="16">
        <f t="shared" si="9"/>
        <v>16</v>
      </c>
      <c r="S30" s="40">
        <v>9</v>
      </c>
      <c r="T30" s="16">
        <f t="shared" si="10"/>
        <v>81</v>
      </c>
      <c r="U30" s="16">
        <v>7</v>
      </c>
      <c r="V30" s="16">
        <f t="shared" si="11"/>
        <v>49</v>
      </c>
      <c r="W30" s="16">
        <v>7</v>
      </c>
      <c r="X30" s="16">
        <f t="shared" si="12"/>
        <v>49</v>
      </c>
      <c r="Y30" s="16">
        <v>9</v>
      </c>
      <c r="Z30" s="16">
        <f t="shared" si="13"/>
        <v>81</v>
      </c>
      <c r="AA30" s="16">
        <v>7</v>
      </c>
      <c r="AB30" s="16">
        <f t="shared" si="14"/>
        <v>49</v>
      </c>
      <c r="AC30" s="16">
        <v>3</v>
      </c>
      <c r="AD30" s="16">
        <f t="shared" si="15"/>
        <v>9</v>
      </c>
      <c r="AE30" s="16">
        <v>1</v>
      </c>
      <c r="AF30" s="16">
        <f t="shared" si="16"/>
        <v>1</v>
      </c>
      <c r="AG30" s="16">
        <v>3</v>
      </c>
      <c r="AH30" s="16">
        <f t="shared" si="17"/>
        <v>9</v>
      </c>
      <c r="AI30" s="16">
        <v>2</v>
      </c>
      <c r="AJ30" s="16">
        <f t="shared" si="18"/>
        <v>4</v>
      </c>
      <c r="AK30" s="16">
        <v>0</v>
      </c>
      <c r="AL30" s="16">
        <f t="shared" si="19"/>
        <v>0</v>
      </c>
      <c r="AM30" s="16">
        <v>4</v>
      </c>
      <c r="AN30" s="16">
        <f t="shared" si="20"/>
        <v>16</v>
      </c>
      <c r="AO30" s="16">
        <v>9</v>
      </c>
      <c r="AP30" s="16">
        <f t="shared" si="21"/>
        <v>81</v>
      </c>
      <c r="AQ30" s="16">
        <v>4</v>
      </c>
      <c r="AR30" s="16">
        <f t="shared" si="22"/>
        <v>16</v>
      </c>
      <c r="AS30" s="16">
        <v>3</v>
      </c>
      <c r="AT30" s="16">
        <f t="shared" si="23"/>
        <v>9</v>
      </c>
      <c r="AU30" s="16">
        <v>3</v>
      </c>
      <c r="AV30" s="16">
        <f t="shared" si="24"/>
        <v>9</v>
      </c>
      <c r="AW30" s="16">
        <v>5</v>
      </c>
      <c r="AX30" s="16">
        <f t="shared" si="25"/>
        <v>25</v>
      </c>
      <c r="AY30" s="16">
        <v>4</v>
      </c>
      <c r="AZ30" s="16">
        <f t="shared" si="26"/>
        <v>16</v>
      </c>
      <c r="BA30" s="16">
        <v>0</v>
      </c>
      <c r="BB30" s="16">
        <f t="shared" si="27"/>
        <v>0</v>
      </c>
      <c r="BC30" s="16">
        <v>0</v>
      </c>
      <c r="BD30" s="16">
        <f t="shared" si="28"/>
        <v>0</v>
      </c>
      <c r="BE30" s="16">
        <v>1</v>
      </c>
      <c r="BF30" s="16">
        <f t="shared" si="29"/>
        <v>1</v>
      </c>
      <c r="BG30" s="16">
        <v>6</v>
      </c>
      <c r="BH30" s="16">
        <f t="shared" si="30"/>
        <v>36</v>
      </c>
      <c r="BI30" s="16">
        <v>5</v>
      </c>
      <c r="BJ30" s="16">
        <f t="shared" si="31"/>
        <v>25</v>
      </c>
      <c r="BK30" s="16">
        <v>0</v>
      </c>
      <c r="BL30" s="16">
        <f t="shared" si="32"/>
        <v>0</v>
      </c>
      <c r="BM30" s="16">
        <v>10</v>
      </c>
      <c r="BN30" s="16">
        <f t="shared" si="33"/>
        <v>100</v>
      </c>
      <c r="BO30" s="16">
        <v>8</v>
      </c>
      <c r="BP30" s="16">
        <f t="shared" si="34"/>
        <v>64</v>
      </c>
      <c r="BQ30" s="16">
        <v>4</v>
      </c>
      <c r="BR30" s="16">
        <f t="shared" si="35"/>
        <v>16</v>
      </c>
      <c r="BS30" s="16">
        <v>7</v>
      </c>
      <c r="BT30" s="16">
        <f t="shared" si="36"/>
        <v>49</v>
      </c>
      <c r="BU30" s="16">
        <v>3</v>
      </c>
      <c r="BV30" s="16">
        <f t="shared" si="37"/>
        <v>9</v>
      </c>
      <c r="BW30" s="16">
        <v>3</v>
      </c>
      <c r="BX30" s="16">
        <f t="shared" si="38"/>
        <v>9</v>
      </c>
      <c r="BY30" s="40">
        <f t="shared" si="39"/>
        <v>4.258064516129032</v>
      </c>
      <c r="BZ30" s="16">
        <f t="shared" si="40"/>
        <v>18.131113423517167</v>
      </c>
      <c r="CA30" s="16">
        <v>0</v>
      </c>
      <c r="CB30" s="16">
        <v>10</v>
      </c>
      <c r="CC30" s="16">
        <f t="shared" si="41"/>
        <v>100</v>
      </c>
      <c r="CD30" s="40">
        <v>3.125</v>
      </c>
      <c r="CE30" s="40">
        <f t="shared" si="3"/>
        <v>9.765625</v>
      </c>
      <c r="CF30" s="16">
        <f t="shared" si="42"/>
        <v>0</v>
      </c>
      <c r="CG30" s="40">
        <f t="shared" si="43"/>
        <v>6.875</v>
      </c>
      <c r="CH30" s="16">
        <v>8.26</v>
      </c>
      <c r="CI30" s="16">
        <f t="shared" si="44"/>
        <v>0.74000000000000021</v>
      </c>
      <c r="CJ30" s="16">
        <f t="shared" si="48"/>
        <v>0.54760000000000031</v>
      </c>
      <c r="CK30">
        <v>0.546875</v>
      </c>
      <c r="CL30" s="16">
        <f t="shared" si="45"/>
        <v>0.299072265625</v>
      </c>
      <c r="CM30" s="16">
        <f t="shared" si="46"/>
        <v>0.74000000000000021</v>
      </c>
      <c r="CN30" s="16">
        <f t="shared" si="47"/>
        <v>0.546875</v>
      </c>
    </row>
    <row r="31" spans="2:92">
      <c r="B31" s="32" t="s">
        <v>332</v>
      </c>
      <c r="C31" s="16">
        <v>0</v>
      </c>
      <c r="D31" s="16">
        <f t="shared" si="4"/>
        <v>0</v>
      </c>
      <c r="E31" s="16">
        <v>0</v>
      </c>
      <c r="F31" s="16">
        <f t="shared" si="5"/>
        <v>0</v>
      </c>
      <c r="G31" s="16">
        <v>0</v>
      </c>
      <c r="H31" s="16">
        <f t="shared" si="6"/>
        <v>0</v>
      </c>
      <c r="I31" s="16">
        <v>0</v>
      </c>
      <c r="J31" s="16">
        <f t="shared" si="7"/>
        <v>0</v>
      </c>
      <c r="K31" s="16">
        <f t="shared" si="0"/>
        <v>0</v>
      </c>
      <c r="L31" s="40">
        <v>0</v>
      </c>
      <c r="M31" s="16">
        <f t="shared" si="1"/>
        <v>0</v>
      </c>
      <c r="N31" s="16">
        <f t="shared" si="8"/>
        <v>0</v>
      </c>
      <c r="O31" s="16">
        <v>9</v>
      </c>
      <c r="P31" s="16">
        <f t="shared" si="2"/>
        <v>81</v>
      </c>
      <c r="Q31" s="16">
        <v>5</v>
      </c>
      <c r="R31" s="16">
        <f t="shared" si="9"/>
        <v>25</v>
      </c>
      <c r="S31" s="40">
        <v>0</v>
      </c>
      <c r="T31" s="16">
        <f t="shared" si="10"/>
        <v>0</v>
      </c>
      <c r="U31" s="16">
        <v>6</v>
      </c>
      <c r="V31" s="16">
        <f t="shared" si="11"/>
        <v>36</v>
      </c>
      <c r="W31" s="16">
        <v>2</v>
      </c>
      <c r="X31" s="16">
        <f t="shared" si="12"/>
        <v>4</v>
      </c>
      <c r="Y31" s="16">
        <v>5</v>
      </c>
      <c r="Z31" s="16">
        <f t="shared" si="13"/>
        <v>25</v>
      </c>
      <c r="AA31" s="16">
        <v>7</v>
      </c>
      <c r="AB31" s="16">
        <f t="shared" si="14"/>
        <v>49</v>
      </c>
      <c r="AC31" s="16">
        <v>0</v>
      </c>
      <c r="AD31" s="16">
        <f t="shared" si="15"/>
        <v>0</v>
      </c>
      <c r="AE31" s="16">
        <v>3</v>
      </c>
      <c r="AF31" s="16">
        <f t="shared" si="16"/>
        <v>9</v>
      </c>
      <c r="AG31" s="16">
        <v>4</v>
      </c>
      <c r="AH31" s="16">
        <f t="shared" si="17"/>
        <v>16</v>
      </c>
      <c r="AI31" s="16">
        <v>3</v>
      </c>
      <c r="AJ31" s="16">
        <f t="shared" si="18"/>
        <v>9</v>
      </c>
      <c r="AK31" s="16">
        <v>2</v>
      </c>
      <c r="AL31" s="16">
        <f t="shared" si="19"/>
        <v>4</v>
      </c>
      <c r="AM31" s="16">
        <v>2</v>
      </c>
      <c r="AN31" s="16">
        <f t="shared" si="20"/>
        <v>4</v>
      </c>
      <c r="AO31" s="16">
        <v>6</v>
      </c>
      <c r="AP31" s="16">
        <f t="shared" si="21"/>
        <v>36</v>
      </c>
      <c r="AQ31" s="16">
        <v>3</v>
      </c>
      <c r="AR31" s="16">
        <f t="shared" si="22"/>
        <v>9</v>
      </c>
      <c r="AS31" s="16">
        <v>5</v>
      </c>
      <c r="AT31" s="16">
        <f t="shared" si="23"/>
        <v>25</v>
      </c>
      <c r="AU31" s="16">
        <v>3</v>
      </c>
      <c r="AV31" s="16">
        <f t="shared" si="24"/>
        <v>9</v>
      </c>
      <c r="AW31" s="16">
        <v>8</v>
      </c>
      <c r="AX31" s="16">
        <f t="shared" si="25"/>
        <v>64</v>
      </c>
      <c r="AY31" s="16">
        <v>8</v>
      </c>
      <c r="AZ31" s="16">
        <f t="shared" si="26"/>
        <v>64</v>
      </c>
      <c r="BA31" s="16">
        <v>2</v>
      </c>
      <c r="BB31" s="16">
        <f t="shared" si="27"/>
        <v>4</v>
      </c>
      <c r="BC31" s="16">
        <v>2</v>
      </c>
      <c r="BD31" s="16">
        <f t="shared" si="28"/>
        <v>4</v>
      </c>
      <c r="BE31" s="16">
        <v>5</v>
      </c>
      <c r="BF31" s="16">
        <f t="shared" si="29"/>
        <v>25</v>
      </c>
      <c r="BG31" s="16">
        <v>9</v>
      </c>
      <c r="BH31" s="16">
        <f t="shared" si="30"/>
        <v>81</v>
      </c>
      <c r="BI31" s="16">
        <v>0</v>
      </c>
      <c r="BJ31" s="16">
        <f t="shared" si="31"/>
        <v>0</v>
      </c>
      <c r="BK31" s="16">
        <v>0</v>
      </c>
      <c r="BL31" s="16">
        <f t="shared" si="32"/>
        <v>0</v>
      </c>
      <c r="BM31" s="16">
        <v>2</v>
      </c>
      <c r="BN31" s="16">
        <f t="shared" si="33"/>
        <v>4</v>
      </c>
      <c r="BO31" s="16">
        <v>2</v>
      </c>
      <c r="BP31" s="16">
        <f t="shared" si="34"/>
        <v>4</v>
      </c>
      <c r="BQ31" s="16">
        <v>3</v>
      </c>
      <c r="BR31" s="16">
        <f t="shared" si="35"/>
        <v>9</v>
      </c>
      <c r="BS31" s="16">
        <v>7</v>
      </c>
      <c r="BT31" s="16">
        <f t="shared" si="36"/>
        <v>49</v>
      </c>
      <c r="BU31" s="16">
        <v>8</v>
      </c>
      <c r="BV31" s="16">
        <f t="shared" si="37"/>
        <v>64</v>
      </c>
      <c r="BW31" s="16">
        <v>10</v>
      </c>
      <c r="BX31" s="16">
        <f t="shared" si="38"/>
        <v>100</v>
      </c>
      <c r="BY31" s="40">
        <f t="shared" si="39"/>
        <v>4.225806451612903</v>
      </c>
      <c r="BZ31" s="16">
        <f t="shared" si="40"/>
        <v>17.857440166493234</v>
      </c>
      <c r="CA31" s="16">
        <v>0</v>
      </c>
      <c r="CB31" s="16">
        <v>10</v>
      </c>
      <c r="CC31" s="16">
        <f t="shared" si="41"/>
        <v>100</v>
      </c>
      <c r="CD31" s="40">
        <v>0</v>
      </c>
      <c r="CE31" s="40">
        <f t="shared" si="3"/>
        <v>0</v>
      </c>
      <c r="CF31" s="16">
        <f t="shared" si="42"/>
        <v>0</v>
      </c>
      <c r="CG31" s="40">
        <f t="shared" si="43"/>
        <v>10</v>
      </c>
      <c r="CH31" s="16">
        <v>0</v>
      </c>
      <c r="CI31" s="16">
        <f t="shared" si="44"/>
        <v>9</v>
      </c>
      <c r="CJ31" s="16">
        <f t="shared" si="48"/>
        <v>81</v>
      </c>
      <c r="CK31">
        <v>0.217391304348</v>
      </c>
      <c r="CL31" s="16">
        <f t="shared" si="45"/>
        <v>4.7258979206124763E-2</v>
      </c>
      <c r="CM31" s="16">
        <f t="shared" si="46"/>
        <v>9</v>
      </c>
      <c r="CN31" s="16">
        <f t="shared" si="47"/>
        <v>0.217391304348</v>
      </c>
    </row>
    <row r="32" spans="2:92">
      <c r="B32" s="31" t="s">
        <v>335</v>
      </c>
      <c r="C32" s="16">
        <v>1</v>
      </c>
      <c r="D32" s="16">
        <f t="shared" si="4"/>
        <v>1</v>
      </c>
      <c r="E32" s="16">
        <v>2</v>
      </c>
      <c r="F32" s="16">
        <f t="shared" si="5"/>
        <v>4</v>
      </c>
      <c r="G32" s="16">
        <v>4</v>
      </c>
      <c r="H32" s="16">
        <f t="shared" si="6"/>
        <v>16</v>
      </c>
      <c r="I32" s="16">
        <v>3</v>
      </c>
      <c r="J32" s="16">
        <f t="shared" si="7"/>
        <v>9</v>
      </c>
      <c r="K32" s="16">
        <f t="shared" si="0"/>
        <v>2.5</v>
      </c>
      <c r="L32" s="40">
        <v>4.4444444444400002</v>
      </c>
      <c r="M32" s="16">
        <f t="shared" si="1"/>
        <v>3.7808641975135808</v>
      </c>
      <c r="N32" s="16">
        <f t="shared" si="8"/>
        <v>1.9444444444400002</v>
      </c>
      <c r="O32" s="16">
        <v>6</v>
      </c>
      <c r="P32" s="16">
        <f t="shared" si="2"/>
        <v>12.25</v>
      </c>
      <c r="Q32" s="16">
        <v>10</v>
      </c>
      <c r="R32" s="16">
        <f t="shared" si="9"/>
        <v>56.25</v>
      </c>
      <c r="S32" s="40">
        <v>8</v>
      </c>
      <c r="T32" s="16">
        <f t="shared" si="10"/>
        <v>30.25</v>
      </c>
      <c r="U32" s="16">
        <v>1</v>
      </c>
      <c r="V32" s="16">
        <f t="shared" si="11"/>
        <v>2.25</v>
      </c>
      <c r="W32" s="16">
        <v>9</v>
      </c>
      <c r="X32" s="16">
        <f t="shared" si="12"/>
        <v>42.25</v>
      </c>
      <c r="Y32" s="16">
        <v>10</v>
      </c>
      <c r="Z32" s="16">
        <f t="shared" si="13"/>
        <v>56.25</v>
      </c>
      <c r="AA32" s="16">
        <v>5</v>
      </c>
      <c r="AB32" s="16">
        <f t="shared" si="14"/>
        <v>6.25</v>
      </c>
      <c r="AC32" s="16">
        <v>2</v>
      </c>
      <c r="AD32" s="16">
        <f t="shared" si="15"/>
        <v>0.25</v>
      </c>
      <c r="AE32" s="16">
        <v>3</v>
      </c>
      <c r="AF32" s="16">
        <f t="shared" si="16"/>
        <v>0.25</v>
      </c>
      <c r="AG32" s="16">
        <v>10</v>
      </c>
      <c r="AH32" s="16">
        <f t="shared" si="17"/>
        <v>56.25</v>
      </c>
      <c r="AI32" s="16">
        <v>6</v>
      </c>
      <c r="AJ32" s="16">
        <f t="shared" si="18"/>
        <v>12.25</v>
      </c>
      <c r="AK32" s="16">
        <v>7</v>
      </c>
      <c r="AL32" s="16">
        <f t="shared" si="19"/>
        <v>20.25</v>
      </c>
      <c r="AM32" s="16">
        <v>7</v>
      </c>
      <c r="AN32" s="16">
        <f t="shared" si="20"/>
        <v>20.25</v>
      </c>
      <c r="AO32" s="16">
        <v>2</v>
      </c>
      <c r="AP32" s="16">
        <f t="shared" si="21"/>
        <v>0.25</v>
      </c>
      <c r="AQ32" s="16">
        <v>8</v>
      </c>
      <c r="AR32" s="16">
        <f t="shared" si="22"/>
        <v>30.25</v>
      </c>
      <c r="AS32" s="16">
        <v>1</v>
      </c>
      <c r="AT32" s="16">
        <f t="shared" si="23"/>
        <v>2.25</v>
      </c>
      <c r="AU32" s="16">
        <v>8</v>
      </c>
      <c r="AV32" s="16">
        <f t="shared" si="24"/>
        <v>30.25</v>
      </c>
      <c r="AW32" s="16">
        <v>4</v>
      </c>
      <c r="AX32" s="16">
        <f t="shared" si="25"/>
        <v>2.25</v>
      </c>
      <c r="AY32" s="16">
        <v>6</v>
      </c>
      <c r="AZ32" s="16">
        <f t="shared" si="26"/>
        <v>12.25</v>
      </c>
      <c r="BA32" s="16">
        <v>0</v>
      </c>
      <c r="BB32" s="16">
        <f t="shared" si="27"/>
        <v>6.25</v>
      </c>
      <c r="BC32" s="16">
        <v>0</v>
      </c>
      <c r="BD32" s="16">
        <f t="shared" si="28"/>
        <v>6.25</v>
      </c>
      <c r="BE32" s="16">
        <v>3</v>
      </c>
      <c r="BF32" s="16">
        <f t="shared" si="29"/>
        <v>0.25</v>
      </c>
      <c r="BG32" s="16">
        <v>5</v>
      </c>
      <c r="BH32" s="16">
        <f t="shared" si="30"/>
        <v>6.25</v>
      </c>
      <c r="BI32" s="16">
        <v>2</v>
      </c>
      <c r="BJ32" s="16">
        <f t="shared" si="31"/>
        <v>0.25</v>
      </c>
      <c r="BK32" s="16">
        <v>0</v>
      </c>
      <c r="BL32" s="16">
        <f t="shared" si="32"/>
        <v>6.25</v>
      </c>
      <c r="BM32" s="16">
        <v>7</v>
      </c>
      <c r="BN32" s="16">
        <f t="shared" si="33"/>
        <v>20.25</v>
      </c>
      <c r="BO32" s="16">
        <v>4</v>
      </c>
      <c r="BP32" s="16">
        <f t="shared" si="34"/>
        <v>2.25</v>
      </c>
      <c r="BQ32" s="16">
        <v>8</v>
      </c>
      <c r="BR32" s="16">
        <f t="shared" si="35"/>
        <v>30.25</v>
      </c>
      <c r="BS32" s="16">
        <v>5</v>
      </c>
      <c r="BT32" s="16">
        <f t="shared" si="36"/>
        <v>6.25</v>
      </c>
      <c r="BU32" s="16">
        <v>4</v>
      </c>
      <c r="BV32" s="16">
        <f t="shared" si="37"/>
        <v>2.25</v>
      </c>
      <c r="BW32" s="16">
        <v>9</v>
      </c>
      <c r="BX32" s="16">
        <f t="shared" si="38"/>
        <v>42.25</v>
      </c>
      <c r="BY32" s="40">
        <f t="shared" si="39"/>
        <v>5.161290322580645</v>
      </c>
      <c r="BZ32" s="16">
        <f t="shared" si="40"/>
        <v>7.0824661810613936</v>
      </c>
      <c r="CA32" s="16">
        <v>0</v>
      </c>
      <c r="CB32" s="16">
        <v>10</v>
      </c>
      <c r="CC32" s="16">
        <f t="shared" si="41"/>
        <v>100</v>
      </c>
      <c r="CD32" s="40">
        <v>0</v>
      </c>
      <c r="CE32" s="40">
        <f t="shared" si="3"/>
        <v>6.25</v>
      </c>
      <c r="CF32" s="16">
        <f t="shared" si="42"/>
        <v>0.25</v>
      </c>
      <c r="CG32" s="40">
        <f t="shared" si="43"/>
        <v>10</v>
      </c>
      <c r="CH32" s="16">
        <v>0</v>
      </c>
      <c r="CI32" s="16">
        <f t="shared" si="44"/>
        <v>9</v>
      </c>
      <c r="CJ32" s="16">
        <f t="shared" si="48"/>
        <v>42.25</v>
      </c>
      <c r="CK32">
        <v>0.32608695652199998</v>
      </c>
      <c r="CL32" s="16">
        <f t="shared" si="45"/>
        <v>4.7258979206037814</v>
      </c>
      <c r="CM32" s="16">
        <f t="shared" si="46"/>
        <v>6.5</v>
      </c>
      <c r="CN32" s="16">
        <f t="shared" si="47"/>
        <v>2.1739130434780001</v>
      </c>
    </row>
    <row r="33" spans="2:92" ht="25.5">
      <c r="B33" s="32" t="s">
        <v>336</v>
      </c>
      <c r="C33" s="16">
        <v>0</v>
      </c>
      <c r="D33" s="16">
        <f t="shared" si="4"/>
        <v>0</v>
      </c>
      <c r="E33" s="16">
        <v>0</v>
      </c>
      <c r="F33" s="16">
        <f t="shared" si="5"/>
        <v>0</v>
      </c>
      <c r="G33" s="16">
        <v>0</v>
      </c>
      <c r="H33" s="16">
        <f t="shared" si="6"/>
        <v>0</v>
      </c>
      <c r="I33" s="16">
        <v>0</v>
      </c>
      <c r="J33" s="16">
        <f t="shared" si="7"/>
        <v>0</v>
      </c>
      <c r="K33" s="16">
        <f t="shared" si="0"/>
        <v>0</v>
      </c>
      <c r="L33" s="40">
        <v>0</v>
      </c>
      <c r="M33" s="16">
        <f t="shared" si="1"/>
        <v>0</v>
      </c>
      <c r="N33" s="16">
        <f t="shared" si="8"/>
        <v>0</v>
      </c>
      <c r="O33" s="16">
        <v>4</v>
      </c>
      <c r="P33" s="16">
        <f t="shared" si="2"/>
        <v>16</v>
      </c>
      <c r="Q33" s="16">
        <v>7</v>
      </c>
      <c r="R33" s="16">
        <f t="shared" si="9"/>
        <v>49</v>
      </c>
      <c r="S33" s="40">
        <v>3</v>
      </c>
      <c r="T33" s="16">
        <f t="shared" si="10"/>
        <v>9</v>
      </c>
      <c r="U33" s="16">
        <v>5</v>
      </c>
      <c r="V33" s="16">
        <f t="shared" si="11"/>
        <v>25</v>
      </c>
      <c r="W33" s="16">
        <v>7</v>
      </c>
      <c r="X33" s="16">
        <f t="shared" si="12"/>
        <v>49</v>
      </c>
      <c r="Y33" s="16">
        <v>9</v>
      </c>
      <c r="Z33" s="16">
        <f t="shared" si="13"/>
        <v>81</v>
      </c>
      <c r="AA33" s="16">
        <v>0</v>
      </c>
      <c r="AB33" s="16">
        <f t="shared" si="14"/>
        <v>0</v>
      </c>
      <c r="AC33" s="16">
        <v>4</v>
      </c>
      <c r="AD33" s="16">
        <f t="shared" si="15"/>
        <v>16</v>
      </c>
      <c r="AE33" s="16">
        <v>2</v>
      </c>
      <c r="AF33" s="16">
        <f t="shared" si="16"/>
        <v>4</v>
      </c>
      <c r="AG33" s="16">
        <v>10</v>
      </c>
      <c r="AH33" s="16">
        <f t="shared" si="17"/>
        <v>100</v>
      </c>
      <c r="AI33" s="16">
        <v>4</v>
      </c>
      <c r="AJ33" s="16">
        <f t="shared" si="18"/>
        <v>16</v>
      </c>
      <c r="AK33" s="16">
        <v>7</v>
      </c>
      <c r="AL33" s="16">
        <f t="shared" si="19"/>
        <v>49</v>
      </c>
      <c r="AM33" s="16">
        <v>3</v>
      </c>
      <c r="AN33" s="16">
        <f t="shared" si="20"/>
        <v>9</v>
      </c>
      <c r="AO33" s="16">
        <v>1</v>
      </c>
      <c r="AP33" s="16">
        <f t="shared" si="21"/>
        <v>1</v>
      </c>
      <c r="AQ33" s="16">
        <v>8</v>
      </c>
      <c r="AR33" s="16">
        <f t="shared" si="22"/>
        <v>64</v>
      </c>
      <c r="AS33" s="16">
        <v>1</v>
      </c>
      <c r="AT33" s="16">
        <f t="shared" si="23"/>
        <v>1</v>
      </c>
      <c r="AU33" s="16">
        <v>9</v>
      </c>
      <c r="AV33" s="16">
        <f t="shared" si="24"/>
        <v>81</v>
      </c>
      <c r="AW33" s="16">
        <v>6</v>
      </c>
      <c r="AX33" s="16">
        <f t="shared" si="25"/>
        <v>36</v>
      </c>
      <c r="AY33" s="16">
        <v>8</v>
      </c>
      <c r="AZ33" s="16">
        <f t="shared" si="26"/>
        <v>64</v>
      </c>
      <c r="BA33" s="16">
        <v>9</v>
      </c>
      <c r="BB33" s="16">
        <f t="shared" si="27"/>
        <v>81</v>
      </c>
      <c r="BC33" s="16">
        <v>9</v>
      </c>
      <c r="BD33" s="16">
        <f t="shared" si="28"/>
        <v>81</v>
      </c>
      <c r="BE33" s="16">
        <v>6</v>
      </c>
      <c r="BF33" s="16">
        <f t="shared" si="29"/>
        <v>36</v>
      </c>
      <c r="BG33" s="16">
        <v>1</v>
      </c>
      <c r="BH33" s="16">
        <f t="shared" si="30"/>
        <v>1</v>
      </c>
      <c r="BI33" s="16">
        <v>8</v>
      </c>
      <c r="BJ33" s="16">
        <f t="shared" si="31"/>
        <v>64</v>
      </c>
      <c r="BK33" s="16">
        <v>4</v>
      </c>
      <c r="BL33" s="16">
        <f t="shared" si="32"/>
        <v>16</v>
      </c>
      <c r="BM33" s="16">
        <v>5</v>
      </c>
      <c r="BN33" s="16">
        <f t="shared" si="33"/>
        <v>25</v>
      </c>
      <c r="BO33" s="16">
        <v>9</v>
      </c>
      <c r="BP33" s="16">
        <f t="shared" si="34"/>
        <v>81</v>
      </c>
      <c r="BQ33" s="16">
        <v>9</v>
      </c>
      <c r="BR33" s="16">
        <f t="shared" si="35"/>
        <v>81</v>
      </c>
      <c r="BS33" s="16">
        <v>1</v>
      </c>
      <c r="BT33" s="16">
        <f t="shared" si="36"/>
        <v>1</v>
      </c>
      <c r="BU33" s="16">
        <v>8</v>
      </c>
      <c r="BV33" s="16">
        <f t="shared" si="37"/>
        <v>64</v>
      </c>
      <c r="BW33" s="16">
        <v>1</v>
      </c>
      <c r="BX33" s="16">
        <f t="shared" si="38"/>
        <v>1</v>
      </c>
      <c r="BY33" s="40">
        <f t="shared" si="39"/>
        <v>5.419354838709677</v>
      </c>
      <c r="BZ33" s="16">
        <f t="shared" si="40"/>
        <v>29.369406867845989</v>
      </c>
      <c r="CA33" s="16">
        <v>0</v>
      </c>
      <c r="CB33" s="16">
        <v>10</v>
      </c>
      <c r="CC33" s="16">
        <f t="shared" si="41"/>
        <v>100</v>
      </c>
      <c r="CD33" s="40">
        <v>0</v>
      </c>
      <c r="CE33" s="40">
        <f t="shared" si="3"/>
        <v>0</v>
      </c>
      <c r="CF33" s="16">
        <f t="shared" si="42"/>
        <v>0</v>
      </c>
      <c r="CG33" s="40">
        <f t="shared" si="43"/>
        <v>10</v>
      </c>
      <c r="CH33" s="16">
        <v>0</v>
      </c>
      <c r="CI33" s="16">
        <f t="shared" si="44"/>
        <v>9</v>
      </c>
      <c r="CJ33" s="16">
        <f t="shared" si="48"/>
        <v>81</v>
      </c>
      <c r="CK33">
        <v>0.176470588235</v>
      </c>
      <c r="CL33" s="16">
        <f t="shared" si="45"/>
        <v>3.1141868512006923E-2</v>
      </c>
      <c r="CM33" s="16">
        <f t="shared" si="46"/>
        <v>9</v>
      </c>
      <c r="CN33" s="16">
        <f t="shared" si="47"/>
        <v>0.176470588235</v>
      </c>
    </row>
    <row r="34" spans="2:92">
      <c r="B34" s="31" t="s">
        <v>337</v>
      </c>
      <c r="C34" s="16">
        <v>0</v>
      </c>
      <c r="D34" s="16">
        <f t="shared" si="4"/>
        <v>0</v>
      </c>
      <c r="E34" s="16">
        <v>0</v>
      </c>
      <c r="F34" s="16">
        <f t="shared" si="5"/>
        <v>0</v>
      </c>
      <c r="G34" s="16">
        <v>1</v>
      </c>
      <c r="H34" s="16">
        <f t="shared" si="6"/>
        <v>1</v>
      </c>
      <c r="I34" s="16">
        <v>0</v>
      </c>
      <c r="J34" s="16">
        <f t="shared" si="7"/>
        <v>0</v>
      </c>
      <c r="K34" s="16">
        <f t="shared" ref="K34:K70" si="49">(C34+E34+G34+I34)/4</f>
        <v>0.25</v>
      </c>
      <c r="L34" s="40">
        <v>0</v>
      </c>
      <c r="M34" s="16">
        <f t="shared" si="1"/>
        <v>6.25E-2</v>
      </c>
      <c r="N34" s="16">
        <f t="shared" si="8"/>
        <v>0.25</v>
      </c>
      <c r="O34" s="16">
        <v>4</v>
      </c>
      <c r="P34" s="16">
        <f t="shared" ref="P34:P65" si="50">POWER((K34-O34),2)</f>
        <v>14.0625</v>
      </c>
      <c r="Q34" s="16">
        <v>5</v>
      </c>
      <c r="R34" s="16">
        <f t="shared" si="9"/>
        <v>22.5625</v>
      </c>
      <c r="S34" s="40">
        <v>6</v>
      </c>
      <c r="T34" s="16">
        <f t="shared" si="10"/>
        <v>33.0625</v>
      </c>
      <c r="U34" s="16">
        <v>9</v>
      </c>
      <c r="V34" s="16">
        <f t="shared" si="11"/>
        <v>76.5625</v>
      </c>
      <c r="W34" s="16">
        <v>5</v>
      </c>
      <c r="X34" s="16">
        <f t="shared" si="12"/>
        <v>22.5625</v>
      </c>
      <c r="Y34" s="16">
        <v>10</v>
      </c>
      <c r="Z34" s="16">
        <f t="shared" si="13"/>
        <v>95.0625</v>
      </c>
      <c r="AA34" s="16">
        <v>2</v>
      </c>
      <c r="AB34" s="16">
        <f t="shared" si="14"/>
        <v>3.0625</v>
      </c>
      <c r="AC34" s="16">
        <v>1</v>
      </c>
      <c r="AD34" s="16">
        <f t="shared" si="15"/>
        <v>0.5625</v>
      </c>
      <c r="AE34" s="16">
        <v>6</v>
      </c>
      <c r="AF34" s="16">
        <f t="shared" si="16"/>
        <v>33.0625</v>
      </c>
      <c r="AG34" s="16">
        <v>9</v>
      </c>
      <c r="AH34" s="16">
        <f t="shared" si="17"/>
        <v>76.5625</v>
      </c>
      <c r="AI34" s="16">
        <v>1</v>
      </c>
      <c r="AJ34" s="16">
        <f t="shared" si="18"/>
        <v>0.5625</v>
      </c>
      <c r="AK34" s="16">
        <v>2</v>
      </c>
      <c r="AL34" s="16">
        <f t="shared" si="19"/>
        <v>3.0625</v>
      </c>
      <c r="AM34" s="16">
        <v>4</v>
      </c>
      <c r="AN34" s="16">
        <f t="shared" si="20"/>
        <v>14.0625</v>
      </c>
      <c r="AO34" s="16">
        <v>1</v>
      </c>
      <c r="AP34" s="16">
        <f t="shared" si="21"/>
        <v>0.5625</v>
      </c>
      <c r="AQ34" s="16">
        <v>1</v>
      </c>
      <c r="AR34" s="16">
        <f t="shared" si="22"/>
        <v>0.5625</v>
      </c>
      <c r="AS34" s="16">
        <v>9</v>
      </c>
      <c r="AT34" s="16">
        <f t="shared" si="23"/>
        <v>76.5625</v>
      </c>
      <c r="AU34" s="16">
        <v>8</v>
      </c>
      <c r="AV34" s="16">
        <f t="shared" si="24"/>
        <v>60.0625</v>
      </c>
      <c r="AW34" s="16">
        <v>4</v>
      </c>
      <c r="AX34" s="16">
        <f t="shared" si="25"/>
        <v>14.0625</v>
      </c>
      <c r="AY34" s="16">
        <v>8</v>
      </c>
      <c r="AZ34" s="16">
        <f t="shared" si="26"/>
        <v>60.0625</v>
      </c>
      <c r="BA34" s="16">
        <v>8</v>
      </c>
      <c r="BB34" s="16">
        <f t="shared" si="27"/>
        <v>60.0625</v>
      </c>
      <c r="BC34" s="16">
        <v>6</v>
      </c>
      <c r="BD34" s="16">
        <f t="shared" si="28"/>
        <v>33.0625</v>
      </c>
      <c r="BE34" s="16">
        <v>3</v>
      </c>
      <c r="BF34" s="16">
        <f t="shared" si="29"/>
        <v>7.5625</v>
      </c>
      <c r="BG34" s="16">
        <v>8</v>
      </c>
      <c r="BH34" s="16">
        <f t="shared" si="30"/>
        <v>60.0625</v>
      </c>
      <c r="BI34" s="16">
        <v>4</v>
      </c>
      <c r="BJ34" s="16">
        <f t="shared" si="31"/>
        <v>14.0625</v>
      </c>
      <c r="BK34" s="16">
        <v>2</v>
      </c>
      <c r="BL34" s="16">
        <f t="shared" si="32"/>
        <v>3.0625</v>
      </c>
      <c r="BM34" s="16">
        <v>7</v>
      </c>
      <c r="BN34" s="16">
        <f t="shared" si="33"/>
        <v>45.5625</v>
      </c>
      <c r="BO34" s="16">
        <v>3</v>
      </c>
      <c r="BP34" s="16">
        <f t="shared" si="34"/>
        <v>7.5625</v>
      </c>
      <c r="BQ34" s="16">
        <v>6</v>
      </c>
      <c r="BR34" s="16">
        <f t="shared" si="35"/>
        <v>33.0625</v>
      </c>
      <c r="BS34" s="16">
        <v>6</v>
      </c>
      <c r="BT34" s="16">
        <f t="shared" si="36"/>
        <v>33.0625</v>
      </c>
      <c r="BU34" s="16">
        <v>8</v>
      </c>
      <c r="BV34" s="16">
        <f t="shared" si="37"/>
        <v>60.0625</v>
      </c>
      <c r="BW34" s="16">
        <v>5</v>
      </c>
      <c r="BX34" s="16">
        <f t="shared" si="38"/>
        <v>22.5625</v>
      </c>
      <c r="BY34" s="40">
        <f t="shared" si="39"/>
        <v>5.193548387096774</v>
      </c>
      <c r="BZ34" s="16">
        <f t="shared" si="40"/>
        <v>24.438670655567115</v>
      </c>
      <c r="CA34" s="16">
        <v>0</v>
      </c>
      <c r="CB34" s="16">
        <v>10</v>
      </c>
      <c r="CC34" s="16">
        <f t="shared" si="41"/>
        <v>100</v>
      </c>
      <c r="CD34" s="40">
        <v>0</v>
      </c>
      <c r="CE34" s="40">
        <f t="shared" ref="CE34:CE65" si="51">POWER((K34-CD34),2)</f>
        <v>6.25E-2</v>
      </c>
      <c r="CF34" s="16">
        <f t="shared" si="42"/>
        <v>2.5000000000000001E-2</v>
      </c>
      <c r="CG34" s="40">
        <f t="shared" si="43"/>
        <v>10</v>
      </c>
      <c r="CH34" s="16">
        <v>0</v>
      </c>
      <c r="CI34" s="16">
        <f t="shared" si="44"/>
        <v>9</v>
      </c>
      <c r="CJ34" s="16">
        <f t="shared" si="48"/>
        <v>76.5625</v>
      </c>
      <c r="CK34">
        <v>0</v>
      </c>
      <c r="CL34" s="16">
        <f t="shared" si="45"/>
        <v>6.25E-2</v>
      </c>
      <c r="CM34" s="16">
        <f t="shared" si="46"/>
        <v>8.75</v>
      </c>
      <c r="CN34" s="16">
        <f t="shared" si="47"/>
        <v>0.25</v>
      </c>
    </row>
    <row r="35" spans="2:92">
      <c r="B35" s="32" t="s">
        <v>340</v>
      </c>
      <c r="C35" s="16">
        <v>1</v>
      </c>
      <c r="D35" s="16">
        <f t="shared" si="4"/>
        <v>1</v>
      </c>
      <c r="E35" s="16">
        <v>0</v>
      </c>
      <c r="F35" s="16">
        <f t="shared" si="5"/>
        <v>0</v>
      </c>
      <c r="G35" s="16">
        <v>7</v>
      </c>
      <c r="H35" s="16">
        <f t="shared" si="6"/>
        <v>49</v>
      </c>
      <c r="I35" s="16">
        <v>1</v>
      </c>
      <c r="J35" s="16">
        <f t="shared" si="7"/>
        <v>1</v>
      </c>
      <c r="K35" s="16">
        <f t="shared" si="49"/>
        <v>2.25</v>
      </c>
      <c r="L35" s="40">
        <v>0</v>
      </c>
      <c r="M35" s="16">
        <f t="shared" si="1"/>
        <v>5.0625</v>
      </c>
      <c r="N35" s="16">
        <f t="shared" si="8"/>
        <v>2.25</v>
      </c>
      <c r="O35" s="16">
        <v>2</v>
      </c>
      <c r="P35" s="16">
        <f t="shared" si="50"/>
        <v>6.25E-2</v>
      </c>
      <c r="Q35" s="16">
        <v>9</v>
      </c>
      <c r="R35" s="16">
        <f t="shared" si="9"/>
        <v>45.5625</v>
      </c>
      <c r="S35" s="40">
        <v>2</v>
      </c>
      <c r="T35" s="16">
        <f t="shared" si="10"/>
        <v>6.25E-2</v>
      </c>
      <c r="U35" s="16">
        <v>5</v>
      </c>
      <c r="V35" s="16">
        <f t="shared" si="11"/>
        <v>7.5625</v>
      </c>
      <c r="W35" s="16">
        <v>8</v>
      </c>
      <c r="X35" s="16">
        <f t="shared" si="12"/>
        <v>33.0625</v>
      </c>
      <c r="Y35" s="16">
        <v>8</v>
      </c>
      <c r="Z35" s="16">
        <f t="shared" si="13"/>
        <v>33.0625</v>
      </c>
      <c r="AA35" s="16">
        <v>10</v>
      </c>
      <c r="AB35" s="16">
        <f t="shared" si="14"/>
        <v>60.0625</v>
      </c>
      <c r="AC35" s="16">
        <v>1</v>
      </c>
      <c r="AD35" s="16">
        <f t="shared" si="15"/>
        <v>1.5625</v>
      </c>
      <c r="AE35" s="16">
        <v>0</v>
      </c>
      <c r="AF35" s="16">
        <f t="shared" si="16"/>
        <v>5.0625</v>
      </c>
      <c r="AG35" s="16">
        <v>10</v>
      </c>
      <c r="AH35" s="16">
        <f t="shared" si="17"/>
        <v>60.0625</v>
      </c>
      <c r="AI35" s="16">
        <v>0</v>
      </c>
      <c r="AJ35" s="16">
        <f t="shared" si="18"/>
        <v>5.0625</v>
      </c>
      <c r="AK35" s="16">
        <v>8</v>
      </c>
      <c r="AL35" s="16">
        <f t="shared" si="19"/>
        <v>33.0625</v>
      </c>
      <c r="AM35" s="16">
        <v>10</v>
      </c>
      <c r="AN35" s="16">
        <f t="shared" si="20"/>
        <v>60.0625</v>
      </c>
      <c r="AO35" s="16">
        <v>8</v>
      </c>
      <c r="AP35" s="16">
        <f t="shared" si="21"/>
        <v>33.0625</v>
      </c>
      <c r="AQ35" s="16">
        <v>6</v>
      </c>
      <c r="AR35" s="16">
        <f t="shared" si="22"/>
        <v>14.0625</v>
      </c>
      <c r="AS35" s="16">
        <v>5</v>
      </c>
      <c r="AT35" s="16">
        <f t="shared" si="23"/>
        <v>7.5625</v>
      </c>
      <c r="AU35" s="16">
        <v>7</v>
      </c>
      <c r="AV35" s="16">
        <f t="shared" si="24"/>
        <v>22.5625</v>
      </c>
      <c r="AW35" s="16">
        <v>4</v>
      </c>
      <c r="AX35" s="16">
        <f t="shared" si="25"/>
        <v>3.0625</v>
      </c>
      <c r="AY35" s="16">
        <v>6</v>
      </c>
      <c r="AZ35" s="16">
        <f t="shared" si="26"/>
        <v>14.0625</v>
      </c>
      <c r="BA35" s="16">
        <v>5</v>
      </c>
      <c r="BB35" s="16">
        <f t="shared" si="27"/>
        <v>7.5625</v>
      </c>
      <c r="BC35" s="16">
        <v>3</v>
      </c>
      <c r="BD35" s="16">
        <f t="shared" si="28"/>
        <v>0.5625</v>
      </c>
      <c r="BE35" s="16">
        <v>5</v>
      </c>
      <c r="BF35" s="16">
        <f t="shared" si="29"/>
        <v>7.5625</v>
      </c>
      <c r="BG35" s="16">
        <v>3</v>
      </c>
      <c r="BH35" s="16">
        <f t="shared" si="30"/>
        <v>0.5625</v>
      </c>
      <c r="BI35" s="16">
        <v>8</v>
      </c>
      <c r="BJ35" s="16">
        <f t="shared" si="31"/>
        <v>33.0625</v>
      </c>
      <c r="BK35" s="16">
        <v>0</v>
      </c>
      <c r="BL35" s="16">
        <f t="shared" si="32"/>
        <v>5.0625</v>
      </c>
      <c r="BM35" s="16">
        <v>7</v>
      </c>
      <c r="BN35" s="16">
        <f t="shared" si="33"/>
        <v>22.5625</v>
      </c>
      <c r="BO35" s="16">
        <v>10</v>
      </c>
      <c r="BP35" s="16">
        <f t="shared" si="34"/>
        <v>60.0625</v>
      </c>
      <c r="BQ35" s="16">
        <v>10</v>
      </c>
      <c r="BR35" s="16">
        <f t="shared" si="35"/>
        <v>60.0625</v>
      </c>
      <c r="BS35" s="16">
        <v>9</v>
      </c>
      <c r="BT35" s="16">
        <f t="shared" si="36"/>
        <v>45.5625</v>
      </c>
      <c r="BU35" s="16">
        <v>7</v>
      </c>
      <c r="BV35" s="16">
        <f t="shared" si="37"/>
        <v>22.5625</v>
      </c>
      <c r="BW35" s="16">
        <v>3</v>
      </c>
      <c r="BX35" s="16">
        <f t="shared" si="38"/>
        <v>0.5625</v>
      </c>
      <c r="BY35" s="40">
        <f t="shared" si="39"/>
        <v>5.774193548387097</v>
      </c>
      <c r="BZ35" s="16">
        <f t="shared" si="40"/>
        <v>12.419940166493237</v>
      </c>
      <c r="CA35" s="16">
        <v>0</v>
      </c>
      <c r="CB35" s="16">
        <v>10</v>
      </c>
      <c r="CC35" s="16">
        <f t="shared" si="41"/>
        <v>100</v>
      </c>
      <c r="CD35" s="40">
        <v>0</v>
      </c>
      <c r="CE35" s="40">
        <f t="shared" si="51"/>
        <v>5.0625</v>
      </c>
      <c r="CF35" s="16">
        <f t="shared" si="42"/>
        <v>0.22500000000000001</v>
      </c>
      <c r="CG35" s="40">
        <f t="shared" si="43"/>
        <v>10</v>
      </c>
      <c r="CH35" s="16">
        <v>0</v>
      </c>
      <c r="CI35" s="16">
        <f t="shared" si="44"/>
        <v>9</v>
      </c>
      <c r="CJ35" s="16">
        <f t="shared" si="48"/>
        <v>45.5625</v>
      </c>
      <c r="CK35">
        <v>0.125</v>
      </c>
      <c r="CL35" s="16">
        <f t="shared" si="45"/>
        <v>4.515625</v>
      </c>
      <c r="CM35" s="16">
        <f t="shared" si="46"/>
        <v>6.75</v>
      </c>
      <c r="CN35" s="16">
        <f t="shared" si="47"/>
        <v>2.125</v>
      </c>
    </row>
    <row r="36" spans="2:92" ht="25.5">
      <c r="B36" s="31" t="s">
        <v>341</v>
      </c>
      <c r="C36" s="16">
        <v>3</v>
      </c>
      <c r="D36" s="16">
        <f t="shared" si="4"/>
        <v>9</v>
      </c>
      <c r="E36" s="16">
        <v>2</v>
      </c>
      <c r="F36" s="16">
        <f t="shared" si="5"/>
        <v>4</v>
      </c>
      <c r="G36" s="16">
        <v>5</v>
      </c>
      <c r="H36" s="16">
        <f t="shared" si="6"/>
        <v>25</v>
      </c>
      <c r="I36" s="16">
        <v>2</v>
      </c>
      <c r="J36" s="16">
        <f t="shared" si="7"/>
        <v>4</v>
      </c>
      <c r="K36" s="16">
        <f t="shared" si="49"/>
        <v>3</v>
      </c>
      <c r="L36" s="40">
        <v>1.90476190476</v>
      </c>
      <c r="M36" s="16">
        <f t="shared" si="1"/>
        <v>1.1995464852649433</v>
      </c>
      <c r="N36" s="16">
        <f t="shared" si="8"/>
        <v>1.09523809524</v>
      </c>
      <c r="O36" s="16">
        <v>5</v>
      </c>
      <c r="P36" s="16">
        <f t="shared" si="50"/>
        <v>4</v>
      </c>
      <c r="Q36" s="16">
        <v>0</v>
      </c>
      <c r="R36" s="16">
        <f t="shared" si="9"/>
        <v>9</v>
      </c>
      <c r="S36" s="40">
        <v>9</v>
      </c>
      <c r="T36" s="16">
        <f t="shared" si="10"/>
        <v>36</v>
      </c>
      <c r="U36" s="16">
        <v>3</v>
      </c>
      <c r="V36" s="16">
        <f t="shared" si="11"/>
        <v>0</v>
      </c>
      <c r="W36" s="16">
        <v>6</v>
      </c>
      <c r="X36" s="16">
        <f t="shared" si="12"/>
        <v>9</v>
      </c>
      <c r="Y36" s="16">
        <v>7</v>
      </c>
      <c r="Z36" s="16">
        <f t="shared" si="13"/>
        <v>16</v>
      </c>
      <c r="AA36" s="16">
        <v>7</v>
      </c>
      <c r="AB36" s="16">
        <f t="shared" si="14"/>
        <v>16</v>
      </c>
      <c r="AC36" s="16">
        <v>3</v>
      </c>
      <c r="AD36" s="16">
        <f t="shared" si="15"/>
        <v>0</v>
      </c>
      <c r="AE36" s="16">
        <v>4</v>
      </c>
      <c r="AF36" s="16">
        <f t="shared" si="16"/>
        <v>1</v>
      </c>
      <c r="AG36" s="16">
        <v>1</v>
      </c>
      <c r="AH36" s="16">
        <f t="shared" si="17"/>
        <v>4</v>
      </c>
      <c r="AI36" s="16">
        <v>10</v>
      </c>
      <c r="AJ36" s="16">
        <f t="shared" si="18"/>
        <v>49</v>
      </c>
      <c r="AK36" s="16">
        <v>5</v>
      </c>
      <c r="AL36" s="16">
        <f t="shared" si="19"/>
        <v>4</v>
      </c>
      <c r="AM36" s="16">
        <v>7</v>
      </c>
      <c r="AN36" s="16">
        <f t="shared" si="20"/>
        <v>16</v>
      </c>
      <c r="AO36" s="16">
        <v>6</v>
      </c>
      <c r="AP36" s="16">
        <f t="shared" si="21"/>
        <v>9</v>
      </c>
      <c r="AQ36" s="16">
        <v>1</v>
      </c>
      <c r="AR36" s="16">
        <f t="shared" si="22"/>
        <v>4</v>
      </c>
      <c r="AS36" s="16">
        <v>8</v>
      </c>
      <c r="AT36" s="16">
        <f t="shared" si="23"/>
        <v>25</v>
      </c>
      <c r="AU36" s="16">
        <v>4</v>
      </c>
      <c r="AV36" s="16">
        <f t="shared" si="24"/>
        <v>1</v>
      </c>
      <c r="AW36" s="16">
        <v>10</v>
      </c>
      <c r="AX36" s="16">
        <f t="shared" si="25"/>
        <v>49</v>
      </c>
      <c r="AY36" s="16">
        <v>1</v>
      </c>
      <c r="AZ36" s="16">
        <f t="shared" si="26"/>
        <v>4</v>
      </c>
      <c r="BA36" s="16">
        <v>2</v>
      </c>
      <c r="BB36" s="16">
        <f t="shared" si="27"/>
        <v>1</v>
      </c>
      <c r="BC36" s="16">
        <v>0</v>
      </c>
      <c r="BD36" s="16">
        <f t="shared" si="28"/>
        <v>9</v>
      </c>
      <c r="BE36" s="16">
        <v>0</v>
      </c>
      <c r="BF36" s="16">
        <f t="shared" si="29"/>
        <v>9</v>
      </c>
      <c r="BG36" s="16">
        <v>9</v>
      </c>
      <c r="BH36" s="16">
        <f t="shared" si="30"/>
        <v>36</v>
      </c>
      <c r="BI36" s="16">
        <v>6</v>
      </c>
      <c r="BJ36" s="16">
        <f t="shared" si="31"/>
        <v>9</v>
      </c>
      <c r="BK36" s="16">
        <v>0</v>
      </c>
      <c r="BL36" s="16">
        <f t="shared" si="32"/>
        <v>9</v>
      </c>
      <c r="BM36" s="16">
        <v>3</v>
      </c>
      <c r="BN36" s="16">
        <f t="shared" si="33"/>
        <v>0</v>
      </c>
      <c r="BO36" s="16">
        <v>5</v>
      </c>
      <c r="BP36" s="16">
        <f t="shared" si="34"/>
        <v>4</v>
      </c>
      <c r="BQ36" s="16">
        <v>6</v>
      </c>
      <c r="BR36" s="16">
        <f t="shared" si="35"/>
        <v>9</v>
      </c>
      <c r="BS36" s="16">
        <v>2</v>
      </c>
      <c r="BT36" s="16">
        <f t="shared" si="36"/>
        <v>1</v>
      </c>
      <c r="BU36" s="16">
        <v>5</v>
      </c>
      <c r="BV36" s="16">
        <f t="shared" si="37"/>
        <v>4</v>
      </c>
      <c r="BW36" s="16">
        <v>2</v>
      </c>
      <c r="BX36" s="16">
        <f t="shared" si="38"/>
        <v>1</v>
      </c>
      <c r="BY36" s="40">
        <f t="shared" si="39"/>
        <v>4.419354838709677</v>
      </c>
      <c r="BZ36" s="16">
        <f t="shared" si="40"/>
        <v>2.0145681581685735</v>
      </c>
      <c r="CA36" s="16">
        <v>0</v>
      </c>
      <c r="CB36" s="16">
        <v>10</v>
      </c>
      <c r="CC36" s="16">
        <f t="shared" si="41"/>
        <v>100</v>
      </c>
      <c r="CD36" s="40">
        <v>2.3809523809500002</v>
      </c>
      <c r="CE36" s="40">
        <f t="shared" si="51"/>
        <v>0.38321995465147374</v>
      </c>
      <c r="CF36" s="16">
        <f t="shared" si="42"/>
        <v>0.3</v>
      </c>
      <c r="CG36" s="40">
        <f t="shared" si="43"/>
        <v>7.6190476190499998</v>
      </c>
      <c r="CH36" s="16">
        <v>2.12</v>
      </c>
      <c r="CI36" s="16">
        <f t="shared" si="44"/>
        <v>6.88</v>
      </c>
      <c r="CJ36" s="16">
        <f t="shared" si="48"/>
        <v>15.054399999999999</v>
      </c>
      <c r="CK36">
        <v>0.45673076923099998</v>
      </c>
      <c r="CL36" s="16">
        <f t="shared" si="45"/>
        <v>6.4682183801763404</v>
      </c>
      <c r="CM36" s="16">
        <f t="shared" si="46"/>
        <v>3.88</v>
      </c>
      <c r="CN36" s="16">
        <f t="shared" si="47"/>
        <v>2.5432692307689999</v>
      </c>
    </row>
    <row r="37" spans="2:92">
      <c r="B37" s="32" t="s">
        <v>342</v>
      </c>
      <c r="C37" s="16">
        <v>0</v>
      </c>
      <c r="D37" s="16">
        <f t="shared" si="4"/>
        <v>0</v>
      </c>
      <c r="E37" s="16">
        <v>0</v>
      </c>
      <c r="F37" s="16">
        <f t="shared" si="5"/>
        <v>0</v>
      </c>
      <c r="G37" s="16">
        <v>0</v>
      </c>
      <c r="H37" s="16">
        <f t="shared" si="6"/>
        <v>0</v>
      </c>
      <c r="I37" s="16">
        <v>0</v>
      </c>
      <c r="J37" s="16">
        <f t="shared" si="7"/>
        <v>0</v>
      </c>
      <c r="K37" s="16">
        <f t="shared" si="49"/>
        <v>0</v>
      </c>
      <c r="L37" s="40">
        <v>0</v>
      </c>
      <c r="M37" s="16">
        <f t="shared" si="1"/>
        <v>0</v>
      </c>
      <c r="N37" s="16">
        <f t="shared" si="8"/>
        <v>0</v>
      </c>
      <c r="O37" s="16">
        <v>4</v>
      </c>
      <c r="P37" s="16">
        <f t="shared" si="50"/>
        <v>16</v>
      </c>
      <c r="Q37" s="16">
        <v>9</v>
      </c>
      <c r="R37" s="16">
        <f t="shared" si="9"/>
        <v>81</v>
      </c>
      <c r="S37" s="40">
        <v>2</v>
      </c>
      <c r="T37" s="16">
        <f t="shared" si="10"/>
        <v>4</v>
      </c>
      <c r="U37" s="16">
        <v>9</v>
      </c>
      <c r="V37" s="16">
        <f t="shared" si="11"/>
        <v>81</v>
      </c>
      <c r="W37" s="16">
        <v>6</v>
      </c>
      <c r="X37" s="16">
        <f t="shared" si="12"/>
        <v>36</v>
      </c>
      <c r="Y37" s="16">
        <v>2</v>
      </c>
      <c r="Z37" s="16">
        <f t="shared" si="13"/>
        <v>4</v>
      </c>
      <c r="AA37" s="16">
        <v>8</v>
      </c>
      <c r="AB37" s="16">
        <f t="shared" si="14"/>
        <v>64</v>
      </c>
      <c r="AC37" s="16">
        <v>6</v>
      </c>
      <c r="AD37" s="16">
        <f t="shared" si="15"/>
        <v>36</v>
      </c>
      <c r="AE37" s="16">
        <v>5</v>
      </c>
      <c r="AF37" s="16">
        <f t="shared" si="16"/>
        <v>25</v>
      </c>
      <c r="AG37" s="16">
        <v>9</v>
      </c>
      <c r="AH37" s="16">
        <f t="shared" si="17"/>
        <v>81</v>
      </c>
      <c r="AI37" s="16">
        <v>1</v>
      </c>
      <c r="AJ37" s="16">
        <f t="shared" si="18"/>
        <v>1</v>
      </c>
      <c r="AK37" s="16">
        <v>3</v>
      </c>
      <c r="AL37" s="16">
        <f t="shared" si="19"/>
        <v>9</v>
      </c>
      <c r="AM37" s="16">
        <v>10</v>
      </c>
      <c r="AN37" s="16">
        <f t="shared" si="20"/>
        <v>100</v>
      </c>
      <c r="AO37" s="16">
        <v>3</v>
      </c>
      <c r="AP37" s="16">
        <f t="shared" si="21"/>
        <v>9</v>
      </c>
      <c r="AQ37" s="16">
        <v>3</v>
      </c>
      <c r="AR37" s="16">
        <f t="shared" si="22"/>
        <v>9</v>
      </c>
      <c r="AS37" s="16">
        <v>6</v>
      </c>
      <c r="AT37" s="16">
        <f t="shared" si="23"/>
        <v>36</v>
      </c>
      <c r="AU37" s="16">
        <v>0</v>
      </c>
      <c r="AV37" s="16">
        <f t="shared" si="24"/>
        <v>0</v>
      </c>
      <c r="AW37" s="16">
        <v>8</v>
      </c>
      <c r="AX37" s="16">
        <f t="shared" si="25"/>
        <v>64</v>
      </c>
      <c r="AY37" s="16">
        <v>8</v>
      </c>
      <c r="AZ37" s="16">
        <f t="shared" si="26"/>
        <v>64</v>
      </c>
      <c r="BA37" s="16">
        <v>6</v>
      </c>
      <c r="BB37" s="16">
        <f t="shared" si="27"/>
        <v>36</v>
      </c>
      <c r="BC37" s="16">
        <v>6</v>
      </c>
      <c r="BD37" s="16">
        <f t="shared" si="28"/>
        <v>36</v>
      </c>
      <c r="BE37" s="16">
        <v>2</v>
      </c>
      <c r="BF37" s="16">
        <f t="shared" si="29"/>
        <v>4</v>
      </c>
      <c r="BG37" s="16">
        <v>1</v>
      </c>
      <c r="BH37" s="16">
        <f t="shared" si="30"/>
        <v>1</v>
      </c>
      <c r="BI37" s="16">
        <v>2</v>
      </c>
      <c r="BJ37" s="16">
        <f t="shared" si="31"/>
        <v>4</v>
      </c>
      <c r="BK37" s="16">
        <v>4</v>
      </c>
      <c r="BL37" s="16">
        <f t="shared" si="32"/>
        <v>16</v>
      </c>
      <c r="BM37" s="16">
        <v>3</v>
      </c>
      <c r="BN37" s="16">
        <f t="shared" si="33"/>
        <v>9</v>
      </c>
      <c r="BO37" s="16">
        <v>4</v>
      </c>
      <c r="BP37" s="16">
        <f t="shared" si="34"/>
        <v>16</v>
      </c>
      <c r="BQ37" s="16">
        <v>1</v>
      </c>
      <c r="BR37" s="16">
        <f t="shared" si="35"/>
        <v>1</v>
      </c>
      <c r="BS37" s="16">
        <v>9</v>
      </c>
      <c r="BT37" s="16">
        <f t="shared" si="36"/>
        <v>81</v>
      </c>
      <c r="BU37" s="16">
        <v>9</v>
      </c>
      <c r="BV37" s="16">
        <f t="shared" si="37"/>
        <v>81</v>
      </c>
      <c r="BW37" s="16">
        <v>4</v>
      </c>
      <c r="BX37" s="16">
        <f t="shared" si="38"/>
        <v>16</v>
      </c>
      <c r="BY37" s="40">
        <f t="shared" si="39"/>
        <v>4.935483870967742</v>
      </c>
      <c r="BZ37" s="16">
        <f t="shared" si="40"/>
        <v>24.359001040582726</v>
      </c>
      <c r="CA37" s="16">
        <v>0</v>
      </c>
      <c r="CB37" s="16">
        <v>10</v>
      </c>
      <c r="CC37" s="16">
        <f t="shared" si="41"/>
        <v>100</v>
      </c>
      <c r="CD37" s="40">
        <v>0</v>
      </c>
      <c r="CE37" s="40">
        <f t="shared" si="51"/>
        <v>0</v>
      </c>
      <c r="CF37" s="16">
        <f t="shared" si="42"/>
        <v>0</v>
      </c>
      <c r="CG37" s="40">
        <f t="shared" si="43"/>
        <v>10</v>
      </c>
      <c r="CH37" s="16">
        <v>0</v>
      </c>
      <c r="CI37" s="16">
        <f t="shared" si="44"/>
        <v>9</v>
      </c>
      <c r="CJ37" s="16">
        <f t="shared" si="48"/>
        <v>81</v>
      </c>
      <c r="CK37">
        <v>0.104166666667</v>
      </c>
      <c r="CL37" s="16">
        <f t="shared" si="45"/>
        <v>1.0850694444513889E-2</v>
      </c>
      <c r="CM37" s="16">
        <f t="shared" si="46"/>
        <v>9</v>
      </c>
      <c r="CN37" s="16">
        <f t="shared" si="47"/>
        <v>0.104166666667</v>
      </c>
    </row>
    <row r="38" spans="2:92">
      <c r="B38" s="31" t="s">
        <v>343</v>
      </c>
      <c r="C38" s="16">
        <v>0</v>
      </c>
      <c r="D38" s="16">
        <f t="shared" si="4"/>
        <v>0</v>
      </c>
      <c r="E38" s="16">
        <v>4</v>
      </c>
      <c r="F38" s="16">
        <f t="shared" si="5"/>
        <v>16</v>
      </c>
      <c r="G38" s="16">
        <v>5</v>
      </c>
      <c r="H38" s="16">
        <f t="shared" si="6"/>
        <v>25</v>
      </c>
      <c r="I38" s="16">
        <v>3</v>
      </c>
      <c r="J38" s="16">
        <f t="shared" si="7"/>
        <v>9</v>
      </c>
      <c r="K38" s="16">
        <f t="shared" si="49"/>
        <v>3</v>
      </c>
      <c r="L38" s="40">
        <v>5.7142857142899999</v>
      </c>
      <c r="M38" s="16">
        <f t="shared" si="1"/>
        <v>7.3673469387987751</v>
      </c>
      <c r="N38" s="16">
        <f t="shared" si="8"/>
        <v>2.7142857142899999</v>
      </c>
      <c r="O38" s="16">
        <v>3</v>
      </c>
      <c r="P38" s="16">
        <f t="shared" si="50"/>
        <v>0</v>
      </c>
      <c r="Q38" s="16">
        <v>2</v>
      </c>
      <c r="R38" s="16">
        <f t="shared" si="9"/>
        <v>1</v>
      </c>
      <c r="S38" s="40">
        <v>5</v>
      </c>
      <c r="T38" s="16">
        <f t="shared" si="10"/>
        <v>4</v>
      </c>
      <c r="U38" s="16">
        <v>10</v>
      </c>
      <c r="V38" s="16">
        <f t="shared" si="11"/>
        <v>49</v>
      </c>
      <c r="W38" s="16">
        <v>8</v>
      </c>
      <c r="X38" s="16">
        <f t="shared" si="12"/>
        <v>25</v>
      </c>
      <c r="Y38" s="16">
        <v>8</v>
      </c>
      <c r="Z38" s="16">
        <f t="shared" si="13"/>
        <v>25</v>
      </c>
      <c r="AA38" s="16">
        <v>0</v>
      </c>
      <c r="AB38" s="16">
        <f t="shared" si="14"/>
        <v>9</v>
      </c>
      <c r="AC38" s="16">
        <v>3</v>
      </c>
      <c r="AD38" s="16">
        <f t="shared" si="15"/>
        <v>0</v>
      </c>
      <c r="AE38" s="16">
        <v>6</v>
      </c>
      <c r="AF38" s="16">
        <f t="shared" si="16"/>
        <v>9</v>
      </c>
      <c r="AG38" s="16">
        <v>5</v>
      </c>
      <c r="AH38" s="16">
        <f t="shared" si="17"/>
        <v>4</v>
      </c>
      <c r="AI38" s="16">
        <v>2</v>
      </c>
      <c r="AJ38" s="16">
        <f t="shared" si="18"/>
        <v>1</v>
      </c>
      <c r="AK38" s="16">
        <v>3</v>
      </c>
      <c r="AL38" s="16">
        <f t="shared" si="19"/>
        <v>0</v>
      </c>
      <c r="AM38" s="16">
        <v>8</v>
      </c>
      <c r="AN38" s="16">
        <f t="shared" si="20"/>
        <v>25</v>
      </c>
      <c r="AO38" s="16">
        <v>7</v>
      </c>
      <c r="AP38" s="16">
        <f t="shared" si="21"/>
        <v>16</v>
      </c>
      <c r="AQ38" s="16">
        <v>8</v>
      </c>
      <c r="AR38" s="16">
        <f t="shared" si="22"/>
        <v>25</v>
      </c>
      <c r="AS38" s="16">
        <v>1</v>
      </c>
      <c r="AT38" s="16">
        <f t="shared" si="23"/>
        <v>4</v>
      </c>
      <c r="AU38" s="16">
        <v>4</v>
      </c>
      <c r="AV38" s="16">
        <f t="shared" si="24"/>
        <v>1</v>
      </c>
      <c r="AW38" s="16">
        <v>0</v>
      </c>
      <c r="AX38" s="16">
        <f t="shared" si="25"/>
        <v>9</v>
      </c>
      <c r="AY38" s="16">
        <v>6</v>
      </c>
      <c r="AZ38" s="16">
        <f t="shared" si="26"/>
        <v>9</v>
      </c>
      <c r="BA38" s="16">
        <v>2</v>
      </c>
      <c r="BB38" s="16">
        <f t="shared" si="27"/>
        <v>1</v>
      </c>
      <c r="BC38" s="16">
        <v>10</v>
      </c>
      <c r="BD38" s="16">
        <f t="shared" si="28"/>
        <v>49</v>
      </c>
      <c r="BE38" s="16">
        <v>0</v>
      </c>
      <c r="BF38" s="16">
        <f t="shared" si="29"/>
        <v>9</v>
      </c>
      <c r="BG38" s="16">
        <v>8</v>
      </c>
      <c r="BH38" s="16">
        <f t="shared" si="30"/>
        <v>25</v>
      </c>
      <c r="BI38" s="16">
        <v>7</v>
      </c>
      <c r="BJ38" s="16">
        <f t="shared" si="31"/>
        <v>16</v>
      </c>
      <c r="BK38" s="16">
        <v>3</v>
      </c>
      <c r="BL38" s="16">
        <f t="shared" si="32"/>
        <v>0</v>
      </c>
      <c r="BM38" s="16">
        <v>10</v>
      </c>
      <c r="BN38" s="16">
        <f t="shared" si="33"/>
        <v>49</v>
      </c>
      <c r="BO38" s="16">
        <v>10</v>
      </c>
      <c r="BP38" s="16">
        <f t="shared" si="34"/>
        <v>49</v>
      </c>
      <c r="BQ38" s="16">
        <v>1</v>
      </c>
      <c r="BR38" s="16">
        <f t="shared" si="35"/>
        <v>4</v>
      </c>
      <c r="BS38" s="16">
        <v>3</v>
      </c>
      <c r="BT38" s="16">
        <f t="shared" si="36"/>
        <v>0</v>
      </c>
      <c r="BU38" s="16">
        <v>4</v>
      </c>
      <c r="BV38" s="16">
        <f t="shared" si="37"/>
        <v>1</v>
      </c>
      <c r="BW38" s="16">
        <v>2</v>
      </c>
      <c r="BX38" s="16">
        <f t="shared" si="38"/>
        <v>1</v>
      </c>
      <c r="BY38" s="40">
        <f t="shared" si="39"/>
        <v>4.806451612903226</v>
      </c>
      <c r="BZ38" s="16">
        <f t="shared" si="40"/>
        <v>3.2632674297606665</v>
      </c>
      <c r="CA38" s="16">
        <v>0</v>
      </c>
      <c r="CB38" s="16">
        <v>10</v>
      </c>
      <c r="CC38" s="16">
        <f t="shared" si="41"/>
        <v>100</v>
      </c>
      <c r="CD38" s="40">
        <v>7.1428571428599996</v>
      </c>
      <c r="CE38" s="40">
        <f t="shared" si="51"/>
        <v>17.163265306146119</v>
      </c>
      <c r="CF38" s="16">
        <f t="shared" si="42"/>
        <v>0.3</v>
      </c>
      <c r="CG38" s="40">
        <f t="shared" si="43"/>
        <v>2.8571428571400004</v>
      </c>
      <c r="CH38" s="16">
        <v>2.12</v>
      </c>
      <c r="CI38" s="16">
        <f t="shared" si="44"/>
        <v>6.88</v>
      </c>
      <c r="CJ38" s="16">
        <f t="shared" si="48"/>
        <v>15.054399999999999</v>
      </c>
      <c r="CK38">
        <v>1.53846153846</v>
      </c>
      <c r="CL38" s="16">
        <f t="shared" si="45"/>
        <v>2.1360946745607099</v>
      </c>
      <c r="CM38" s="16">
        <f t="shared" si="46"/>
        <v>3.88</v>
      </c>
      <c r="CN38" s="16">
        <f t="shared" si="47"/>
        <v>1.46153846154</v>
      </c>
    </row>
    <row r="39" spans="2:92">
      <c r="B39" s="32" t="s">
        <v>344</v>
      </c>
      <c r="C39" s="16">
        <v>1</v>
      </c>
      <c r="D39" s="16">
        <f t="shared" si="4"/>
        <v>1</v>
      </c>
      <c r="E39" s="16">
        <v>0</v>
      </c>
      <c r="F39" s="16">
        <f t="shared" si="5"/>
        <v>0</v>
      </c>
      <c r="G39" s="16">
        <v>7</v>
      </c>
      <c r="H39" s="16">
        <f t="shared" si="6"/>
        <v>49</v>
      </c>
      <c r="I39" s="16">
        <v>1</v>
      </c>
      <c r="J39" s="16">
        <f t="shared" si="7"/>
        <v>1</v>
      </c>
      <c r="K39" s="16">
        <f t="shared" si="49"/>
        <v>2.25</v>
      </c>
      <c r="L39" s="40">
        <v>2.8571428571399999</v>
      </c>
      <c r="M39" s="16">
        <f t="shared" si="1"/>
        <v>0.3686224489761224</v>
      </c>
      <c r="N39" s="16">
        <f t="shared" si="8"/>
        <v>0.60714285713999994</v>
      </c>
      <c r="O39" s="16">
        <v>9</v>
      </c>
      <c r="P39" s="16">
        <f t="shared" si="50"/>
        <v>45.5625</v>
      </c>
      <c r="Q39" s="16">
        <v>2</v>
      </c>
      <c r="R39" s="16">
        <f t="shared" si="9"/>
        <v>6.25E-2</v>
      </c>
      <c r="S39" s="40">
        <v>6</v>
      </c>
      <c r="T39" s="16">
        <f t="shared" si="10"/>
        <v>14.0625</v>
      </c>
      <c r="U39" s="16">
        <v>7</v>
      </c>
      <c r="V39" s="16">
        <f t="shared" si="11"/>
        <v>22.5625</v>
      </c>
      <c r="W39" s="16">
        <v>6</v>
      </c>
      <c r="X39" s="16">
        <f t="shared" si="12"/>
        <v>14.0625</v>
      </c>
      <c r="Y39" s="16">
        <v>1</v>
      </c>
      <c r="Z39" s="16">
        <f t="shared" si="13"/>
        <v>1.5625</v>
      </c>
      <c r="AA39" s="16">
        <v>8</v>
      </c>
      <c r="AB39" s="16">
        <f t="shared" si="14"/>
        <v>33.0625</v>
      </c>
      <c r="AC39" s="16">
        <v>5</v>
      </c>
      <c r="AD39" s="16">
        <f t="shared" si="15"/>
        <v>7.5625</v>
      </c>
      <c r="AE39" s="16">
        <v>2</v>
      </c>
      <c r="AF39" s="16">
        <f t="shared" si="16"/>
        <v>6.25E-2</v>
      </c>
      <c r="AG39" s="16">
        <v>9</v>
      </c>
      <c r="AH39" s="16">
        <f t="shared" si="17"/>
        <v>45.5625</v>
      </c>
      <c r="AI39" s="16">
        <v>10</v>
      </c>
      <c r="AJ39" s="16">
        <f t="shared" si="18"/>
        <v>60.0625</v>
      </c>
      <c r="AK39" s="16">
        <v>1</v>
      </c>
      <c r="AL39" s="16">
        <f t="shared" si="19"/>
        <v>1.5625</v>
      </c>
      <c r="AM39" s="16">
        <v>1</v>
      </c>
      <c r="AN39" s="16">
        <f t="shared" si="20"/>
        <v>1.5625</v>
      </c>
      <c r="AO39" s="16">
        <v>0</v>
      </c>
      <c r="AP39" s="16">
        <f t="shared" si="21"/>
        <v>5.0625</v>
      </c>
      <c r="AQ39" s="16">
        <v>3</v>
      </c>
      <c r="AR39" s="16">
        <f t="shared" si="22"/>
        <v>0.5625</v>
      </c>
      <c r="AS39" s="16">
        <v>7</v>
      </c>
      <c r="AT39" s="16">
        <f t="shared" si="23"/>
        <v>22.5625</v>
      </c>
      <c r="AU39" s="16">
        <v>0</v>
      </c>
      <c r="AV39" s="16">
        <f t="shared" si="24"/>
        <v>5.0625</v>
      </c>
      <c r="AW39" s="16">
        <v>5</v>
      </c>
      <c r="AX39" s="16">
        <f t="shared" si="25"/>
        <v>7.5625</v>
      </c>
      <c r="AY39" s="16">
        <v>8</v>
      </c>
      <c r="AZ39" s="16">
        <f t="shared" si="26"/>
        <v>33.0625</v>
      </c>
      <c r="BA39" s="16">
        <v>3</v>
      </c>
      <c r="BB39" s="16">
        <f t="shared" si="27"/>
        <v>0.5625</v>
      </c>
      <c r="BC39" s="16">
        <v>2</v>
      </c>
      <c r="BD39" s="16">
        <f t="shared" si="28"/>
        <v>6.25E-2</v>
      </c>
      <c r="BE39" s="16">
        <v>9</v>
      </c>
      <c r="BF39" s="16">
        <f t="shared" si="29"/>
        <v>45.5625</v>
      </c>
      <c r="BG39" s="16">
        <v>3</v>
      </c>
      <c r="BH39" s="16">
        <f t="shared" si="30"/>
        <v>0.5625</v>
      </c>
      <c r="BI39" s="16">
        <v>8</v>
      </c>
      <c r="BJ39" s="16">
        <f t="shared" si="31"/>
        <v>33.0625</v>
      </c>
      <c r="BK39" s="16">
        <v>10</v>
      </c>
      <c r="BL39" s="16">
        <f t="shared" si="32"/>
        <v>60.0625</v>
      </c>
      <c r="BM39" s="16">
        <v>6</v>
      </c>
      <c r="BN39" s="16">
        <f t="shared" si="33"/>
        <v>14.0625</v>
      </c>
      <c r="BO39" s="16">
        <v>3</v>
      </c>
      <c r="BP39" s="16">
        <f t="shared" si="34"/>
        <v>0.5625</v>
      </c>
      <c r="BQ39" s="16">
        <v>10</v>
      </c>
      <c r="BR39" s="16">
        <f t="shared" si="35"/>
        <v>60.0625</v>
      </c>
      <c r="BS39" s="16">
        <v>3</v>
      </c>
      <c r="BT39" s="16">
        <f t="shared" si="36"/>
        <v>0.5625</v>
      </c>
      <c r="BU39" s="16">
        <v>0</v>
      </c>
      <c r="BV39" s="16">
        <f t="shared" si="37"/>
        <v>5.0625</v>
      </c>
      <c r="BW39" s="16">
        <v>8</v>
      </c>
      <c r="BX39" s="16">
        <f t="shared" si="38"/>
        <v>33.0625</v>
      </c>
      <c r="BY39" s="40">
        <f t="shared" si="39"/>
        <v>5</v>
      </c>
      <c r="BZ39" s="16">
        <f t="shared" si="40"/>
        <v>7.5625</v>
      </c>
      <c r="CA39" s="16">
        <v>0</v>
      </c>
      <c r="CB39" s="16">
        <v>10</v>
      </c>
      <c r="CC39" s="16">
        <f t="shared" si="41"/>
        <v>100</v>
      </c>
      <c r="CD39" s="40">
        <v>0</v>
      </c>
      <c r="CE39" s="40">
        <f t="shared" si="51"/>
        <v>5.0625</v>
      </c>
      <c r="CF39" s="16">
        <f t="shared" si="42"/>
        <v>0.22500000000000001</v>
      </c>
      <c r="CG39" s="40">
        <f t="shared" si="43"/>
        <v>10</v>
      </c>
      <c r="CH39" s="16">
        <v>0</v>
      </c>
      <c r="CI39" s="16">
        <f t="shared" si="44"/>
        <v>9</v>
      </c>
      <c r="CJ39" s="16">
        <f t="shared" si="48"/>
        <v>45.5625</v>
      </c>
      <c r="CK39">
        <v>0.38690476190500001</v>
      </c>
      <c r="CL39" s="16">
        <f t="shared" si="45"/>
        <v>3.471123866212265</v>
      </c>
      <c r="CM39" s="16">
        <f t="shared" si="46"/>
        <v>6.75</v>
      </c>
      <c r="CN39" s="16">
        <f t="shared" si="47"/>
        <v>1.8630952380950001</v>
      </c>
    </row>
    <row r="40" spans="2:92">
      <c r="B40" s="31" t="s">
        <v>345</v>
      </c>
      <c r="C40" s="16">
        <v>5</v>
      </c>
      <c r="D40" s="16">
        <f t="shared" si="4"/>
        <v>25</v>
      </c>
      <c r="E40" s="16">
        <v>8</v>
      </c>
      <c r="F40" s="16">
        <f t="shared" si="5"/>
        <v>64</v>
      </c>
      <c r="G40" s="16">
        <v>8</v>
      </c>
      <c r="H40" s="16">
        <f t="shared" si="6"/>
        <v>64</v>
      </c>
      <c r="I40" s="16">
        <v>6</v>
      </c>
      <c r="J40" s="16">
        <f t="shared" si="7"/>
        <v>36</v>
      </c>
      <c r="K40" s="16">
        <f t="shared" si="49"/>
        <v>6.75</v>
      </c>
      <c r="L40" s="40">
        <v>5.7142857142899999</v>
      </c>
      <c r="M40" s="16">
        <f t="shared" si="1"/>
        <v>1.0727040816237758</v>
      </c>
      <c r="N40" s="16">
        <f t="shared" si="8"/>
        <v>1.0357142857100001</v>
      </c>
      <c r="O40" s="16">
        <v>7</v>
      </c>
      <c r="P40" s="16">
        <f t="shared" si="50"/>
        <v>6.25E-2</v>
      </c>
      <c r="Q40" s="16">
        <v>7</v>
      </c>
      <c r="R40" s="16">
        <f t="shared" si="9"/>
        <v>6.25E-2</v>
      </c>
      <c r="S40" s="40">
        <v>0</v>
      </c>
      <c r="T40" s="16">
        <f t="shared" si="10"/>
        <v>45.5625</v>
      </c>
      <c r="U40" s="16">
        <v>3</v>
      </c>
      <c r="V40" s="16">
        <f t="shared" si="11"/>
        <v>14.0625</v>
      </c>
      <c r="W40" s="16">
        <v>9</v>
      </c>
      <c r="X40" s="16">
        <f t="shared" si="12"/>
        <v>5.0625</v>
      </c>
      <c r="Y40" s="16">
        <v>3</v>
      </c>
      <c r="Z40" s="16">
        <f t="shared" si="13"/>
        <v>14.0625</v>
      </c>
      <c r="AA40" s="16">
        <v>8</v>
      </c>
      <c r="AB40" s="16">
        <f t="shared" si="14"/>
        <v>1.5625</v>
      </c>
      <c r="AC40" s="16">
        <v>8</v>
      </c>
      <c r="AD40" s="16">
        <f t="shared" si="15"/>
        <v>1.5625</v>
      </c>
      <c r="AE40" s="16">
        <v>4</v>
      </c>
      <c r="AF40" s="16">
        <f t="shared" si="16"/>
        <v>7.5625</v>
      </c>
      <c r="AG40" s="16">
        <v>3</v>
      </c>
      <c r="AH40" s="16">
        <f t="shared" si="17"/>
        <v>14.0625</v>
      </c>
      <c r="AI40" s="16">
        <v>5</v>
      </c>
      <c r="AJ40" s="16">
        <f t="shared" si="18"/>
        <v>3.0625</v>
      </c>
      <c r="AK40" s="16">
        <v>6</v>
      </c>
      <c r="AL40" s="16">
        <f t="shared" si="19"/>
        <v>0.5625</v>
      </c>
      <c r="AM40" s="16">
        <v>7</v>
      </c>
      <c r="AN40" s="16">
        <f t="shared" si="20"/>
        <v>6.25E-2</v>
      </c>
      <c r="AO40" s="16">
        <v>4</v>
      </c>
      <c r="AP40" s="16">
        <f t="shared" si="21"/>
        <v>7.5625</v>
      </c>
      <c r="AQ40" s="16">
        <v>1</v>
      </c>
      <c r="AR40" s="16">
        <f t="shared" si="22"/>
        <v>33.0625</v>
      </c>
      <c r="AS40" s="16">
        <v>0</v>
      </c>
      <c r="AT40" s="16">
        <f t="shared" si="23"/>
        <v>45.5625</v>
      </c>
      <c r="AU40" s="16">
        <v>3</v>
      </c>
      <c r="AV40" s="16">
        <f t="shared" si="24"/>
        <v>14.0625</v>
      </c>
      <c r="AW40" s="16">
        <v>1</v>
      </c>
      <c r="AX40" s="16">
        <f t="shared" si="25"/>
        <v>33.0625</v>
      </c>
      <c r="AY40" s="16">
        <v>6</v>
      </c>
      <c r="AZ40" s="16">
        <f t="shared" si="26"/>
        <v>0.5625</v>
      </c>
      <c r="BA40" s="16">
        <v>2</v>
      </c>
      <c r="BB40" s="16">
        <f t="shared" si="27"/>
        <v>22.5625</v>
      </c>
      <c r="BC40" s="16">
        <v>5</v>
      </c>
      <c r="BD40" s="16">
        <f t="shared" si="28"/>
        <v>3.0625</v>
      </c>
      <c r="BE40" s="16">
        <v>7</v>
      </c>
      <c r="BF40" s="16">
        <f t="shared" si="29"/>
        <v>6.25E-2</v>
      </c>
      <c r="BG40" s="16">
        <v>8</v>
      </c>
      <c r="BH40" s="16">
        <f t="shared" si="30"/>
        <v>1.5625</v>
      </c>
      <c r="BI40" s="16">
        <v>10</v>
      </c>
      <c r="BJ40" s="16">
        <f t="shared" si="31"/>
        <v>10.5625</v>
      </c>
      <c r="BK40" s="16">
        <v>0</v>
      </c>
      <c r="BL40" s="16">
        <f t="shared" si="32"/>
        <v>45.5625</v>
      </c>
      <c r="BM40" s="16">
        <v>7</v>
      </c>
      <c r="BN40" s="16">
        <f t="shared" si="33"/>
        <v>6.25E-2</v>
      </c>
      <c r="BO40" s="16">
        <v>7</v>
      </c>
      <c r="BP40" s="16">
        <f t="shared" si="34"/>
        <v>6.25E-2</v>
      </c>
      <c r="BQ40" s="16">
        <v>0</v>
      </c>
      <c r="BR40" s="16">
        <f t="shared" si="35"/>
        <v>45.5625</v>
      </c>
      <c r="BS40" s="16">
        <v>1</v>
      </c>
      <c r="BT40" s="16">
        <f t="shared" si="36"/>
        <v>33.0625</v>
      </c>
      <c r="BU40" s="16">
        <v>7</v>
      </c>
      <c r="BV40" s="16">
        <f t="shared" si="37"/>
        <v>6.25E-2</v>
      </c>
      <c r="BW40" s="16">
        <v>2</v>
      </c>
      <c r="BX40" s="16">
        <f t="shared" si="38"/>
        <v>22.5625</v>
      </c>
      <c r="BY40" s="40">
        <f t="shared" si="39"/>
        <v>4.5483870967741939</v>
      </c>
      <c r="BZ40" s="16">
        <f t="shared" si="40"/>
        <v>4.8470993756503624</v>
      </c>
      <c r="CA40" s="16">
        <v>0</v>
      </c>
      <c r="CB40" s="16">
        <v>10</v>
      </c>
      <c r="CC40" s="16">
        <f t="shared" si="41"/>
        <v>100</v>
      </c>
      <c r="CD40" s="40">
        <v>7.1428571428599996</v>
      </c>
      <c r="CE40" s="40">
        <f t="shared" si="51"/>
        <v>0.15433673469612216</v>
      </c>
      <c r="CF40" s="16">
        <f t="shared" si="42"/>
        <v>0.67500000000000004</v>
      </c>
      <c r="CG40" s="40">
        <f t="shared" si="43"/>
        <v>2.8571428571400004</v>
      </c>
      <c r="CH40" s="16">
        <v>2.1800000000000002</v>
      </c>
      <c r="CI40" s="16">
        <f t="shared" si="44"/>
        <v>6.82</v>
      </c>
      <c r="CJ40" s="16">
        <f t="shared" si="48"/>
        <v>4.9000000000000397E-3</v>
      </c>
      <c r="CK40">
        <v>0.96153846153800004</v>
      </c>
      <c r="CL40" s="16">
        <f t="shared" si="45"/>
        <v>33.506286982253869</v>
      </c>
      <c r="CM40" s="16">
        <f t="shared" si="46"/>
        <v>7.0000000000000284E-2</v>
      </c>
      <c r="CN40" s="16">
        <f t="shared" si="47"/>
        <v>5.7884615384620002</v>
      </c>
    </row>
    <row r="41" spans="2:92" ht="25.5">
      <c r="B41" s="32" t="s">
        <v>346</v>
      </c>
      <c r="C41" s="16">
        <v>3</v>
      </c>
      <c r="D41" s="16">
        <f t="shared" si="4"/>
        <v>9</v>
      </c>
      <c r="E41" s="16">
        <v>4</v>
      </c>
      <c r="F41" s="16">
        <f t="shared" si="5"/>
        <v>16</v>
      </c>
      <c r="G41" s="16">
        <v>5</v>
      </c>
      <c r="H41" s="16">
        <f t="shared" si="6"/>
        <v>25</v>
      </c>
      <c r="I41" s="16">
        <v>2</v>
      </c>
      <c r="J41" s="16">
        <f t="shared" si="7"/>
        <v>4</v>
      </c>
      <c r="K41" s="16">
        <f t="shared" si="49"/>
        <v>3.5</v>
      </c>
      <c r="L41" s="40">
        <v>0</v>
      </c>
      <c r="M41" s="16">
        <f t="shared" si="1"/>
        <v>12.25</v>
      </c>
      <c r="N41" s="16">
        <f t="shared" si="8"/>
        <v>3.5</v>
      </c>
      <c r="O41" s="16">
        <v>7</v>
      </c>
      <c r="P41" s="16">
        <f t="shared" si="50"/>
        <v>12.25</v>
      </c>
      <c r="Q41" s="16">
        <v>10</v>
      </c>
      <c r="R41" s="16">
        <f t="shared" si="9"/>
        <v>42.25</v>
      </c>
      <c r="S41" s="40">
        <v>1</v>
      </c>
      <c r="T41" s="16">
        <f t="shared" si="10"/>
        <v>6.25</v>
      </c>
      <c r="U41" s="16">
        <v>9</v>
      </c>
      <c r="V41" s="16">
        <f t="shared" si="11"/>
        <v>30.25</v>
      </c>
      <c r="W41" s="16">
        <v>5</v>
      </c>
      <c r="X41" s="16">
        <f t="shared" si="12"/>
        <v>2.25</v>
      </c>
      <c r="Y41" s="16">
        <v>1</v>
      </c>
      <c r="Z41" s="16">
        <f t="shared" si="13"/>
        <v>6.25</v>
      </c>
      <c r="AA41" s="16">
        <v>7</v>
      </c>
      <c r="AB41" s="16">
        <f t="shared" si="14"/>
        <v>12.25</v>
      </c>
      <c r="AC41" s="16">
        <v>2</v>
      </c>
      <c r="AD41" s="16">
        <f t="shared" si="15"/>
        <v>2.25</v>
      </c>
      <c r="AE41" s="16">
        <v>3</v>
      </c>
      <c r="AF41" s="16">
        <f t="shared" si="16"/>
        <v>0.25</v>
      </c>
      <c r="AG41" s="16">
        <v>10</v>
      </c>
      <c r="AH41" s="16">
        <f t="shared" si="17"/>
        <v>42.25</v>
      </c>
      <c r="AI41" s="16">
        <v>5</v>
      </c>
      <c r="AJ41" s="16">
        <f t="shared" si="18"/>
        <v>2.25</v>
      </c>
      <c r="AK41" s="16">
        <v>10</v>
      </c>
      <c r="AL41" s="16">
        <f t="shared" si="19"/>
        <v>42.25</v>
      </c>
      <c r="AM41" s="16">
        <v>4</v>
      </c>
      <c r="AN41" s="16">
        <f t="shared" si="20"/>
        <v>0.25</v>
      </c>
      <c r="AO41" s="16">
        <v>0</v>
      </c>
      <c r="AP41" s="16">
        <f t="shared" si="21"/>
        <v>12.25</v>
      </c>
      <c r="AQ41" s="16">
        <v>8</v>
      </c>
      <c r="AR41" s="16">
        <f t="shared" si="22"/>
        <v>20.25</v>
      </c>
      <c r="AS41" s="16">
        <v>2</v>
      </c>
      <c r="AT41" s="16">
        <f t="shared" si="23"/>
        <v>2.25</v>
      </c>
      <c r="AU41" s="16">
        <v>10</v>
      </c>
      <c r="AV41" s="16">
        <f t="shared" si="24"/>
        <v>42.25</v>
      </c>
      <c r="AW41" s="16">
        <v>6</v>
      </c>
      <c r="AX41" s="16">
        <f t="shared" si="25"/>
        <v>6.25</v>
      </c>
      <c r="AY41" s="16">
        <v>7</v>
      </c>
      <c r="AZ41" s="16">
        <f t="shared" si="26"/>
        <v>12.25</v>
      </c>
      <c r="BA41" s="16">
        <v>4</v>
      </c>
      <c r="BB41" s="16">
        <f t="shared" si="27"/>
        <v>0.25</v>
      </c>
      <c r="BC41" s="16">
        <v>1</v>
      </c>
      <c r="BD41" s="16">
        <f t="shared" si="28"/>
        <v>6.25</v>
      </c>
      <c r="BE41" s="16">
        <v>6</v>
      </c>
      <c r="BF41" s="16">
        <f t="shared" si="29"/>
        <v>6.25</v>
      </c>
      <c r="BG41" s="16">
        <v>2</v>
      </c>
      <c r="BH41" s="16">
        <f t="shared" si="30"/>
        <v>2.25</v>
      </c>
      <c r="BI41" s="16">
        <v>7</v>
      </c>
      <c r="BJ41" s="16">
        <f t="shared" si="31"/>
        <v>12.25</v>
      </c>
      <c r="BK41" s="16">
        <v>3</v>
      </c>
      <c r="BL41" s="16">
        <f t="shared" si="32"/>
        <v>0.25</v>
      </c>
      <c r="BM41" s="16">
        <v>6</v>
      </c>
      <c r="BN41" s="16">
        <f t="shared" si="33"/>
        <v>6.25</v>
      </c>
      <c r="BO41" s="16">
        <v>9</v>
      </c>
      <c r="BP41" s="16">
        <f t="shared" si="34"/>
        <v>30.25</v>
      </c>
      <c r="BQ41" s="16">
        <v>2</v>
      </c>
      <c r="BR41" s="16">
        <f t="shared" si="35"/>
        <v>2.25</v>
      </c>
      <c r="BS41" s="16">
        <v>5</v>
      </c>
      <c r="BT41" s="16">
        <f t="shared" si="36"/>
        <v>2.25</v>
      </c>
      <c r="BU41" s="16">
        <v>8</v>
      </c>
      <c r="BV41" s="16">
        <f t="shared" si="37"/>
        <v>20.25</v>
      </c>
      <c r="BW41" s="16">
        <v>6</v>
      </c>
      <c r="BX41" s="16">
        <f t="shared" si="38"/>
        <v>6.25</v>
      </c>
      <c r="BY41" s="40">
        <f t="shared" si="39"/>
        <v>5.354838709677419</v>
      </c>
      <c r="BZ41" s="16">
        <f t="shared" si="40"/>
        <v>3.4404266389177929</v>
      </c>
      <c r="CA41" s="16">
        <v>0</v>
      </c>
      <c r="CB41" s="16">
        <v>10</v>
      </c>
      <c r="CC41" s="16">
        <f t="shared" si="41"/>
        <v>100</v>
      </c>
      <c r="CD41" s="40">
        <v>4.5454545454500002</v>
      </c>
      <c r="CE41" s="40">
        <f t="shared" si="51"/>
        <v>1.0929752066020664</v>
      </c>
      <c r="CF41" s="16">
        <f t="shared" si="42"/>
        <v>0.35</v>
      </c>
      <c r="CG41" s="40">
        <f t="shared" si="43"/>
        <v>5.4545454545499998</v>
      </c>
      <c r="CH41" s="16">
        <v>5.1349999999999998</v>
      </c>
      <c r="CI41" s="16">
        <f t="shared" si="44"/>
        <v>3.8650000000000002</v>
      </c>
      <c r="CJ41" s="16">
        <f t="shared" si="48"/>
        <v>0.13322500000000015</v>
      </c>
      <c r="CK41">
        <v>0.45343137254900001</v>
      </c>
      <c r="CL41" s="16">
        <f t="shared" si="45"/>
        <v>9.2815804017686716</v>
      </c>
      <c r="CM41" s="16">
        <f t="shared" si="46"/>
        <v>0.36500000000000021</v>
      </c>
      <c r="CN41" s="16">
        <f t="shared" si="47"/>
        <v>3.0465686274510002</v>
      </c>
    </row>
    <row r="42" spans="2:92">
      <c r="B42" s="31" t="s">
        <v>348</v>
      </c>
      <c r="C42" s="16">
        <v>1</v>
      </c>
      <c r="D42" s="16">
        <f t="shared" si="4"/>
        <v>1</v>
      </c>
      <c r="E42" s="16">
        <v>0</v>
      </c>
      <c r="F42" s="16">
        <f t="shared" si="5"/>
        <v>0</v>
      </c>
      <c r="G42" s="16">
        <v>5</v>
      </c>
      <c r="H42" s="16">
        <f t="shared" si="6"/>
        <v>25</v>
      </c>
      <c r="I42" s="16">
        <v>1</v>
      </c>
      <c r="J42" s="16">
        <f t="shared" si="7"/>
        <v>1</v>
      </c>
      <c r="K42" s="16">
        <f t="shared" si="49"/>
        <v>1.75</v>
      </c>
      <c r="L42" s="40">
        <v>0</v>
      </c>
      <c r="M42" s="16">
        <f t="shared" si="1"/>
        <v>3.0625</v>
      </c>
      <c r="N42" s="16">
        <f t="shared" si="8"/>
        <v>1.75</v>
      </c>
      <c r="O42" s="16">
        <v>0</v>
      </c>
      <c r="P42" s="16">
        <f t="shared" si="50"/>
        <v>3.0625</v>
      </c>
      <c r="Q42" s="16">
        <v>9</v>
      </c>
      <c r="R42" s="16">
        <f t="shared" si="9"/>
        <v>52.5625</v>
      </c>
      <c r="S42" s="40">
        <v>7</v>
      </c>
      <c r="T42" s="16">
        <f t="shared" si="10"/>
        <v>27.5625</v>
      </c>
      <c r="U42" s="16">
        <v>8</v>
      </c>
      <c r="V42" s="16">
        <f t="shared" si="11"/>
        <v>39.0625</v>
      </c>
      <c r="W42" s="16">
        <v>9</v>
      </c>
      <c r="X42" s="16">
        <f t="shared" si="12"/>
        <v>52.5625</v>
      </c>
      <c r="Y42" s="16">
        <v>6</v>
      </c>
      <c r="Z42" s="16">
        <f t="shared" si="13"/>
        <v>18.0625</v>
      </c>
      <c r="AA42" s="16">
        <v>0</v>
      </c>
      <c r="AB42" s="16">
        <f t="shared" si="14"/>
        <v>3.0625</v>
      </c>
      <c r="AC42" s="16">
        <v>3</v>
      </c>
      <c r="AD42" s="16">
        <f t="shared" si="15"/>
        <v>1.5625</v>
      </c>
      <c r="AE42" s="16">
        <v>7</v>
      </c>
      <c r="AF42" s="16">
        <f t="shared" si="16"/>
        <v>27.5625</v>
      </c>
      <c r="AG42" s="16">
        <v>4</v>
      </c>
      <c r="AH42" s="16">
        <f t="shared" si="17"/>
        <v>5.0625</v>
      </c>
      <c r="AI42" s="16">
        <v>3</v>
      </c>
      <c r="AJ42" s="16">
        <f t="shared" si="18"/>
        <v>1.5625</v>
      </c>
      <c r="AK42" s="16">
        <v>10</v>
      </c>
      <c r="AL42" s="16">
        <f t="shared" si="19"/>
        <v>68.0625</v>
      </c>
      <c r="AM42" s="16">
        <v>7</v>
      </c>
      <c r="AN42" s="16">
        <f t="shared" si="20"/>
        <v>27.5625</v>
      </c>
      <c r="AO42" s="16">
        <v>3</v>
      </c>
      <c r="AP42" s="16">
        <f t="shared" si="21"/>
        <v>1.5625</v>
      </c>
      <c r="AQ42" s="16">
        <v>1</v>
      </c>
      <c r="AR42" s="16">
        <f t="shared" si="22"/>
        <v>0.5625</v>
      </c>
      <c r="AS42" s="16">
        <v>10</v>
      </c>
      <c r="AT42" s="16">
        <f t="shared" si="23"/>
        <v>68.0625</v>
      </c>
      <c r="AU42" s="16">
        <v>6</v>
      </c>
      <c r="AV42" s="16">
        <f t="shared" si="24"/>
        <v>18.0625</v>
      </c>
      <c r="AW42" s="16">
        <v>7</v>
      </c>
      <c r="AX42" s="16">
        <f t="shared" si="25"/>
        <v>27.5625</v>
      </c>
      <c r="AY42" s="16">
        <v>8</v>
      </c>
      <c r="AZ42" s="16">
        <f t="shared" si="26"/>
        <v>39.0625</v>
      </c>
      <c r="BA42" s="16">
        <v>6</v>
      </c>
      <c r="BB42" s="16">
        <f t="shared" si="27"/>
        <v>18.0625</v>
      </c>
      <c r="BC42" s="16">
        <v>10</v>
      </c>
      <c r="BD42" s="16">
        <f t="shared" si="28"/>
        <v>68.0625</v>
      </c>
      <c r="BE42" s="16">
        <v>8</v>
      </c>
      <c r="BF42" s="16">
        <f t="shared" si="29"/>
        <v>39.0625</v>
      </c>
      <c r="BG42" s="16">
        <v>8</v>
      </c>
      <c r="BH42" s="16">
        <f t="shared" si="30"/>
        <v>39.0625</v>
      </c>
      <c r="BI42" s="16">
        <v>1</v>
      </c>
      <c r="BJ42" s="16">
        <f t="shared" si="31"/>
        <v>0.5625</v>
      </c>
      <c r="BK42" s="16">
        <v>10</v>
      </c>
      <c r="BL42" s="16">
        <f t="shared" si="32"/>
        <v>68.0625</v>
      </c>
      <c r="BM42" s="16">
        <v>8</v>
      </c>
      <c r="BN42" s="16">
        <f t="shared" si="33"/>
        <v>39.0625</v>
      </c>
      <c r="BO42" s="16">
        <v>2</v>
      </c>
      <c r="BP42" s="16">
        <f t="shared" si="34"/>
        <v>6.25E-2</v>
      </c>
      <c r="BQ42" s="16">
        <v>6</v>
      </c>
      <c r="BR42" s="16">
        <f t="shared" si="35"/>
        <v>18.0625</v>
      </c>
      <c r="BS42" s="16">
        <v>1</v>
      </c>
      <c r="BT42" s="16">
        <f t="shared" si="36"/>
        <v>0.5625</v>
      </c>
      <c r="BU42" s="16">
        <v>7</v>
      </c>
      <c r="BV42" s="16">
        <f t="shared" si="37"/>
        <v>27.5625</v>
      </c>
      <c r="BW42" s="16">
        <v>2</v>
      </c>
      <c r="BX42" s="16">
        <f t="shared" si="38"/>
        <v>6.25E-2</v>
      </c>
      <c r="BY42" s="40">
        <f t="shared" si="39"/>
        <v>5.709677419354839</v>
      </c>
      <c r="BZ42" s="16">
        <f t="shared" si="40"/>
        <v>15.679045265348597</v>
      </c>
      <c r="CA42" s="16">
        <v>0</v>
      </c>
      <c r="CB42" s="16">
        <v>10</v>
      </c>
      <c r="CC42" s="16">
        <f t="shared" si="41"/>
        <v>100</v>
      </c>
      <c r="CD42" s="40">
        <v>0</v>
      </c>
      <c r="CE42" s="40">
        <f t="shared" si="51"/>
        <v>3.0625</v>
      </c>
      <c r="CF42" s="16">
        <f t="shared" si="42"/>
        <v>0.17499999999999999</v>
      </c>
      <c r="CG42" s="40">
        <f t="shared" si="43"/>
        <v>10</v>
      </c>
      <c r="CH42" s="16">
        <v>0</v>
      </c>
      <c r="CI42" s="16">
        <f t="shared" si="44"/>
        <v>9</v>
      </c>
      <c r="CJ42" s="16">
        <f t="shared" si="48"/>
        <v>52.5625</v>
      </c>
      <c r="CK42">
        <v>0.181818181818</v>
      </c>
      <c r="CL42" s="16">
        <f t="shared" si="45"/>
        <v>2.4591942148766033</v>
      </c>
      <c r="CM42" s="16">
        <f t="shared" si="46"/>
        <v>7.25</v>
      </c>
      <c r="CN42" s="16">
        <f t="shared" si="47"/>
        <v>1.568181818182</v>
      </c>
    </row>
    <row r="43" spans="2:92">
      <c r="B43" s="31" t="s">
        <v>350</v>
      </c>
      <c r="C43" s="16">
        <v>1</v>
      </c>
      <c r="D43" s="16">
        <f t="shared" si="4"/>
        <v>1</v>
      </c>
      <c r="E43" s="16">
        <v>4</v>
      </c>
      <c r="F43" s="16">
        <f t="shared" si="5"/>
        <v>16</v>
      </c>
      <c r="G43" s="16">
        <v>5</v>
      </c>
      <c r="H43" s="16">
        <f t="shared" si="6"/>
        <v>25</v>
      </c>
      <c r="I43" s="16">
        <v>2</v>
      </c>
      <c r="J43" s="16">
        <f t="shared" si="7"/>
        <v>4</v>
      </c>
      <c r="K43" s="16">
        <f t="shared" si="49"/>
        <v>3</v>
      </c>
      <c r="L43" s="40">
        <v>0</v>
      </c>
      <c r="M43" s="16">
        <f t="shared" si="1"/>
        <v>9</v>
      </c>
      <c r="N43" s="16">
        <f t="shared" si="8"/>
        <v>3</v>
      </c>
      <c r="O43" s="16">
        <v>8</v>
      </c>
      <c r="P43" s="16">
        <f t="shared" si="50"/>
        <v>25</v>
      </c>
      <c r="Q43" s="16">
        <v>3</v>
      </c>
      <c r="R43" s="16">
        <f t="shared" si="9"/>
        <v>0</v>
      </c>
      <c r="S43" s="40">
        <v>1</v>
      </c>
      <c r="T43" s="16">
        <f t="shared" si="10"/>
        <v>4</v>
      </c>
      <c r="U43" s="16">
        <v>7</v>
      </c>
      <c r="V43" s="16">
        <f t="shared" si="11"/>
        <v>16</v>
      </c>
      <c r="W43" s="16">
        <v>6</v>
      </c>
      <c r="X43" s="16">
        <f t="shared" si="12"/>
        <v>9</v>
      </c>
      <c r="Y43" s="16">
        <v>9</v>
      </c>
      <c r="Z43" s="16">
        <f t="shared" si="13"/>
        <v>36</v>
      </c>
      <c r="AA43" s="16">
        <v>1</v>
      </c>
      <c r="AB43" s="16">
        <f t="shared" si="14"/>
        <v>4</v>
      </c>
      <c r="AC43" s="16">
        <v>8</v>
      </c>
      <c r="AD43" s="16">
        <f t="shared" si="15"/>
        <v>25</v>
      </c>
      <c r="AE43" s="16">
        <v>0</v>
      </c>
      <c r="AF43" s="16">
        <f t="shared" si="16"/>
        <v>9</v>
      </c>
      <c r="AG43" s="16">
        <v>5</v>
      </c>
      <c r="AH43" s="16">
        <f t="shared" si="17"/>
        <v>4</v>
      </c>
      <c r="AI43" s="16">
        <v>8</v>
      </c>
      <c r="AJ43" s="16">
        <f t="shared" si="18"/>
        <v>25</v>
      </c>
      <c r="AK43" s="16">
        <v>4</v>
      </c>
      <c r="AL43" s="16">
        <f t="shared" si="19"/>
        <v>1</v>
      </c>
      <c r="AM43" s="16">
        <v>10</v>
      </c>
      <c r="AN43" s="16">
        <f t="shared" si="20"/>
        <v>49</v>
      </c>
      <c r="AO43" s="16">
        <v>9</v>
      </c>
      <c r="AP43" s="16">
        <f t="shared" si="21"/>
        <v>36</v>
      </c>
      <c r="AQ43" s="16">
        <v>6</v>
      </c>
      <c r="AR43" s="16">
        <f t="shared" si="22"/>
        <v>9</v>
      </c>
      <c r="AS43" s="16">
        <v>6</v>
      </c>
      <c r="AT43" s="16">
        <f t="shared" si="23"/>
        <v>9</v>
      </c>
      <c r="AU43" s="16">
        <v>3</v>
      </c>
      <c r="AV43" s="16">
        <f t="shared" si="24"/>
        <v>0</v>
      </c>
      <c r="AW43" s="16">
        <v>5</v>
      </c>
      <c r="AX43" s="16">
        <f t="shared" si="25"/>
        <v>4</v>
      </c>
      <c r="AY43" s="16">
        <v>6</v>
      </c>
      <c r="AZ43" s="16">
        <f t="shared" si="26"/>
        <v>9</v>
      </c>
      <c r="BA43" s="16">
        <v>6</v>
      </c>
      <c r="BB43" s="16">
        <f t="shared" si="27"/>
        <v>9</v>
      </c>
      <c r="BC43" s="16">
        <v>10</v>
      </c>
      <c r="BD43" s="16">
        <f t="shared" si="28"/>
        <v>49</v>
      </c>
      <c r="BE43" s="16">
        <v>4</v>
      </c>
      <c r="BF43" s="16">
        <f t="shared" si="29"/>
        <v>1</v>
      </c>
      <c r="BG43" s="16">
        <v>9</v>
      </c>
      <c r="BH43" s="16">
        <f t="shared" si="30"/>
        <v>36</v>
      </c>
      <c r="BI43" s="16">
        <v>9</v>
      </c>
      <c r="BJ43" s="16">
        <f t="shared" si="31"/>
        <v>36</v>
      </c>
      <c r="BK43" s="16">
        <v>8</v>
      </c>
      <c r="BL43" s="16">
        <f t="shared" si="32"/>
        <v>25</v>
      </c>
      <c r="BM43" s="16">
        <v>1</v>
      </c>
      <c r="BN43" s="16">
        <f t="shared" si="33"/>
        <v>4</v>
      </c>
      <c r="BO43" s="16">
        <v>2</v>
      </c>
      <c r="BP43" s="16">
        <f t="shared" si="34"/>
        <v>1</v>
      </c>
      <c r="BQ43" s="16">
        <v>5</v>
      </c>
      <c r="BR43" s="16">
        <f t="shared" si="35"/>
        <v>4</v>
      </c>
      <c r="BS43" s="16">
        <v>8</v>
      </c>
      <c r="BT43" s="16">
        <f t="shared" si="36"/>
        <v>25</v>
      </c>
      <c r="BU43" s="16">
        <v>6</v>
      </c>
      <c r="BV43" s="16">
        <f t="shared" si="37"/>
        <v>9</v>
      </c>
      <c r="BW43" s="16">
        <v>3</v>
      </c>
      <c r="BX43" s="16">
        <f t="shared" si="38"/>
        <v>0</v>
      </c>
      <c r="BY43" s="40">
        <f t="shared" si="39"/>
        <v>5.67741935483871</v>
      </c>
      <c r="BZ43" s="16">
        <f t="shared" si="40"/>
        <v>7.1685744016649338</v>
      </c>
      <c r="CA43" s="16">
        <v>0</v>
      </c>
      <c r="CB43" s="16">
        <v>10</v>
      </c>
      <c r="CC43" s="16">
        <f t="shared" si="41"/>
        <v>100</v>
      </c>
      <c r="CD43" s="40">
        <v>6.25</v>
      </c>
      <c r="CE43" s="40">
        <f t="shared" si="51"/>
        <v>10.5625</v>
      </c>
      <c r="CF43" s="16">
        <f t="shared" si="42"/>
        <v>0.3</v>
      </c>
      <c r="CG43" s="40">
        <f t="shared" si="43"/>
        <v>3.75</v>
      </c>
      <c r="CH43" s="16">
        <v>4.7249999999999996</v>
      </c>
      <c r="CI43" s="16">
        <f t="shared" si="44"/>
        <v>4.2750000000000004</v>
      </c>
      <c r="CJ43" s="16">
        <f t="shared" si="48"/>
        <v>1.625625000000001</v>
      </c>
      <c r="CK43">
        <v>0.52311111111099995</v>
      </c>
      <c r="CL43" s="16">
        <f t="shared" si="45"/>
        <v>6.1349785679017845</v>
      </c>
      <c r="CM43" s="16">
        <f t="shared" si="46"/>
        <v>1.2750000000000004</v>
      </c>
      <c r="CN43" s="16">
        <f t="shared" si="47"/>
        <v>2.4768888888889999</v>
      </c>
    </row>
    <row r="44" spans="2:92" ht="25.5">
      <c r="B44" s="32" t="s">
        <v>351</v>
      </c>
      <c r="C44" s="16">
        <v>1</v>
      </c>
      <c r="D44" s="16">
        <f t="shared" si="4"/>
        <v>1</v>
      </c>
      <c r="E44" s="16">
        <v>0</v>
      </c>
      <c r="F44" s="16">
        <f t="shared" si="5"/>
        <v>0</v>
      </c>
      <c r="G44" s="16">
        <v>4</v>
      </c>
      <c r="H44" s="16">
        <f t="shared" si="6"/>
        <v>16</v>
      </c>
      <c r="I44" s="16">
        <v>1</v>
      </c>
      <c r="J44" s="16">
        <f t="shared" si="7"/>
        <v>1</v>
      </c>
      <c r="K44" s="16">
        <f t="shared" si="49"/>
        <v>1.5</v>
      </c>
      <c r="L44" s="40">
        <v>1.53846153846</v>
      </c>
      <c r="M44" s="16">
        <f t="shared" si="1"/>
        <v>1.4792899407100591E-3</v>
      </c>
      <c r="N44" s="16">
        <f t="shared" si="8"/>
        <v>3.846153846E-2</v>
      </c>
      <c r="O44" s="16">
        <v>1</v>
      </c>
      <c r="P44" s="16">
        <f t="shared" si="50"/>
        <v>0.25</v>
      </c>
      <c r="Q44" s="16">
        <v>7</v>
      </c>
      <c r="R44" s="16">
        <f t="shared" si="9"/>
        <v>30.25</v>
      </c>
      <c r="S44" s="40">
        <v>2</v>
      </c>
      <c r="T44" s="16">
        <f t="shared" si="10"/>
        <v>0.25</v>
      </c>
      <c r="U44" s="16">
        <v>9</v>
      </c>
      <c r="V44" s="16">
        <f t="shared" si="11"/>
        <v>56.25</v>
      </c>
      <c r="W44" s="16">
        <v>4</v>
      </c>
      <c r="X44" s="16">
        <f t="shared" si="12"/>
        <v>6.25</v>
      </c>
      <c r="Y44" s="16">
        <v>5</v>
      </c>
      <c r="Z44" s="16">
        <f t="shared" si="13"/>
        <v>12.25</v>
      </c>
      <c r="AA44" s="16">
        <v>2</v>
      </c>
      <c r="AB44" s="16">
        <f t="shared" si="14"/>
        <v>0.25</v>
      </c>
      <c r="AC44" s="16">
        <v>4</v>
      </c>
      <c r="AD44" s="16">
        <f t="shared" si="15"/>
        <v>6.25</v>
      </c>
      <c r="AE44" s="16">
        <v>4</v>
      </c>
      <c r="AF44" s="16">
        <f t="shared" si="16"/>
        <v>6.25</v>
      </c>
      <c r="AG44" s="16">
        <v>10</v>
      </c>
      <c r="AH44" s="16">
        <f t="shared" si="17"/>
        <v>72.25</v>
      </c>
      <c r="AI44" s="16">
        <v>7</v>
      </c>
      <c r="AJ44" s="16">
        <f t="shared" si="18"/>
        <v>30.25</v>
      </c>
      <c r="AK44" s="16">
        <v>3</v>
      </c>
      <c r="AL44" s="16">
        <f t="shared" si="19"/>
        <v>2.25</v>
      </c>
      <c r="AM44" s="16">
        <v>9</v>
      </c>
      <c r="AN44" s="16">
        <f t="shared" si="20"/>
        <v>56.25</v>
      </c>
      <c r="AO44" s="16">
        <v>0</v>
      </c>
      <c r="AP44" s="16">
        <f t="shared" si="21"/>
        <v>2.25</v>
      </c>
      <c r="AQ44" s="16">
        <v>2</v>
      </c>
      <c r="AR44" s="16">
        <f t="shared" si="22"/>
        <v>0.25</v>
      </c>
      <c r="AS44" s="16">
        <v>2</v>
      </c>
      <c r="AT44" s="16">
        <f t="shared" si="23"/>
        <v>0.25</v>
      </c>
      <c r="AU44" s="16">
        <v>5</v>
      </c>
      <c r="AV44" s="16">
        <f t="shared" si="24"/>
        <v>12.25</v>
      </c>
      <c r="AW44" s="16">
        <v>7</v>
      </c>
      <c r="AX44" s="16">
        <f t="shared" si="25"/>
        <v>30.25</v>
      </c>
      <c r="AY44" s="16">
        <v>0</v>
      </c>
      <c r="AZ44" s="16">
        <f t="shared" si="26"/>
        <v>2.25</v>
      </c>
      <c r="BA44" s="16">
        <v>5</v>
      </c>
      <c r="BB44" s="16">
        <f t="shared" si="27"/>
        <v>12.25</v>
      </c>
      <c r="BC44" s="16">
        <v>4</v>
      </c>
      <c r="BD44" s="16">
        <f t="shared" si="28"/>
        <v>6.25</v>
      </c>
      <c r="BE44" s="16">
        <v>10</v>
      </c>
      <c r="BF44" s="16">
        <f t="shared" si="29"/>
        <v>72.25</v>
      </c>
      <c r="BG44" s="16">
        <v>8</v>
      </c>
      <c r="BH44" s="16">
        <f t="shared" si="30"/>
        <v>42.25</v>
      </c>
      <c r="BI44" s="16">
        <v>10</v>
      </c>
      <c r="BJ44" s="16">
        <f t="shared" si="31"/>
        <v>72.25</v>
      </c>
      <c r="BK44" s="16">
        <v>9</v>
      </c>
      <c r="BL44" s="16">
        <f t="shared" si="32"/>
        <v>56.25</v>
      </c>
      <c r="BM44" s="16">
        <v>5</v>
      </c>
      <c r="BN44" s="16">
        <f t="shared" si="33"/>
        <v>12.25</v>
      </c>
      <c r="BO44" s="16">
        <v>5</v>
      </c>
      <c r="BP44" s="16">
        <f t="shared" si="34"/>
        <v>12.25</v>
      </c>
      <c r="BQ44" s="16">
        <v>9</v>
      </c>
      <c r="BR44" s="16">
        <f t="shared" si="35"/>
        <v>56.25</v>
      </c>
      <c r="BS44" s="16">
        <v>3</v>
      </c>
      <c r="BT44" s="16">
        <f t="shared" si="36"/>
        <v>2.25</v>
      </c>
      <c r="BU44" s="16">
        <v>7</v>
      </c>
      <c r="BV44" s="16">
        <f t="shared" si="37"/>
        <v>30.25</v>
      </c>
      <c r="BW44" s="16">
        <v>0</v>
      </c>
      <c r="BX44" s="16">
        <f t="shared" si="38"/>
        <v>2.25</v>
      </c>
      <c r="BY44" s="40">
        <f t="shared" si="39"/>
        <v>5.096774193548387</v>
      </c>
      <c r="BZ44" s="16">
        <f t="shared" si="40"/>
        <v>12.936784599375649</v>
      </c>
      <c r="CA44" s="16">
        <v>0</v>
      </c>
      <c r="CB44" s="16">
        <v>10</v>
      </c>
      <c r="CC44" s="16">
        <f t="shared" si="41"/>
        <v>100</v>
      </c>
      <c r="CD44" s="40">
        <v>1.92307692308</v>
      </c>
      <c r="CE44" s="40">
        <f t="shared" si="51"/>
        <v>0.17899408284284024</v>
      </c>
      <c r="CF44" s="16">
        <f t="shared" si="42"/>
        <v>0.15</v>
      </c>
      <c r="CG44" s="40">
        <f t="shared" si="43"/>
        <v>8.07692307692</v>
      </c>
      <c r="CH44" s="16">
        <v>6.85</v>
      </c>
      <c r="CI44" s="16">
        <f t="shared" si="44"/>
        <v>2.1500000000000004</v>
      </c>
      <c r="CJ44" s="16">
        <f t="shared" si="48"/>
        <v>0.42250000000000049</v>
      </c>
      <c r="CK44">
        <v>0.24166666666700001</v>
      </c>
      <c r="CL44" s="16">
        <f t="shared" si="45"/>
        <v>1.5834027777769388</v>
      </c>
      <c r="CM44" s="16">
        <f t="shared" si="46"/>
        <v>0.65000000000000036</v>
      </c>
      <c r="CN44" s="16">
        <f t="shared" si="47"/>
        <v>1.258333333333</v>
      </c>
    </row>
    <row r="45" spans="2:92">
      <c r="B45" s="32" t="s">
        <v>357</v>
      </c>
      <c r="C45" s="16">
        <v>0</v>
      </c>
      <c r="D45" s="16">
        <f t="shared" si="4"/>
        <v>0</v>
      </c>
      <c r="E45" s="16">
        <v>2</v>
      </c>
      <c r="F45" s="16">
        <f t="shared" si="5"/>
        <v>4</v>
      </c>
      <c r="G45" s="16">
        <v>2</v>
      </c>
      <c r="H45" s="16">
        <f t="shared" si="6"/>
        <v>4</v>
      </c>
      <c r="I45" s="16">
        <v>0</v>
      </c>
      <c r="J45" s="16">
        <f t="shared" si="7"/>
        <v>0</v>
      </c>
      <c r="K45" s="16">
        <f t="shared" si="49"/>
        <v>1</v>
      </c>
      <c r="L45" s="40">
        <v>6.6666666666700003</v>
      </c>
      <c r="M45" s="16">
        <f t="shared" si="1"/>
        <v>32.111111111148894</v>
      </c>
      <c r="N45" s="16">
        <f t="shared" si="8"/>
        <v>5.6666666666700003</v>
      </c>
      <c r="O45" s="16">
        <v>4</v>
      </c>
      <c r="P45" s="16">
        <f t="shared" si="50"/>
        <v>9</v>
      </c>
      <c r="Q45" s="16">
        <v>3</v>
      </c>
      <c r="R45" s="16">
        <f t="shared" si="9"/>
        <v>4</v>
      </c>
      <c r="S45" s="40">
        <v>6</v>
      </c>
      <c r="T45" s="16">
        <f t="shared" si="10"/>
        <v>25</v>
      </c>
      <c r="U45" s="16">
        <v>8</v>
      </c>
      <c r="V45" s="16">
        <f t="shared" si="11"/>
        <v>49</v>
      </c>
      <c r="W45" s="16">
        <v>1</v>
      </c>
      <c r="X45" s="16">
        <f t="shared" si="12"/>
        <v>0</v>
      </c>
      <c r="Y45" s="16">
        <v>4</v>
      </c>
      <c r="Z45" s="16">
        <f t="shared" si="13"/>
        <v>9</v>
      </c>
      <c r="AA45" s="16">
        <v>3</v>
      </c>
      <c r="AB45" s="16">
        <f t="shared" si="14"/>
        <v>4</v>
      </c>
      <c r="AC45" s="16">
        <v>10</v>
      </c>
      <c r="AD45" s="16">
        <f t="shared" si="15"/>
        <v>81</v>
      </c>
      <c r="AE45" s="16">
        <v>5</v>
      </c>
      <c r="AF45" s="16">
        <f t="shared" si="16"/>
        <v>16</v>
      </c>
      <c r="AG45" s="16">
        <v>2</v>
      </c>
      <c r="AH45" s="16">
        <f t="shared" si="17"/>
        <v>1</v>
      </c>
      <c r="AI45" s="16">
        <v>8</v>
      </c>
      <c r="AJ45" s="16">
        <f t="shared" si="18"/>
        <v>49</v>
      </c>
      <c r="AK45" s="16">
        <v>10</v>
      </c>
      <c r="AL45" s="16">
        <f t="shared" si="19"/>
        <v>81</v>
      </c>
      <c r="AM45" s="16">
        <v>6</v>
      </c>
      <c r="AN45" s="16">
        <f t="shared" si="20"/>
        <v>25</v>
      </c>
      <c r="AO45" s="16">
        <v>5</v>
      </c>
      <c r="AP45" s="16">
        <f t="shared" si="21"/>
        <v>16</v>
      </c>
      <c r="AQ45" s="16">
        <v>1</v>
      </c>
      <c r="AR45" s="16">
        <f t="shared" si="22"/>
        <v>0</v>
      </c>
      <c r="AS45" s="16">
        <v>8</v>
      </c>
      <c r="AT45" s="16">
        <f t="shared" si="23"/>
        <v>49</v>
      </c>
      <c r="AU45" s="16">
        <v>3</v>
      </c>
      <c r="AV45" s="16">
        <f t="shared" si="24"/>
        <v>4</v>
      </c>
      <c r="AW45" s="16">
        <v>2</v>
      </c>
      <c r="AX45" s="16">
        <f t="shared" si="25"/>
        <v>1</v>
      </c>
      <c r="AY45" s="16">
        <v>10</v>
      </c>
      <c r="AZ45" s="16">
        <f t="shared" si="26"/>
        <v>81</v>
      </c>
      <c r="BA45" s="16">
        <v>10</v>
      </c>
      <c r="BB45" s="16">
        <f t="shared" si="27"/>
        <v>81</v>
      </c>
      <c r="BC45" s="16">
        <v>5</v>
      </c>
      <c r="BD45" s="16">
        <f t="shared" si="28"/>
        <v>16</v>
      </c>
      <c r="BE45" s="16">
        <v>4</v>
      </c>
      <c r="BF45" s="16">
        <f t="shared" si="29"/>
        <v>9</v>
      </c>
      <c r="BG45" s="16">
        <v>2</v>
      </c>
      <c r="BH45" s="16">
        <f t="shared" si="30"/>
        <v>1</v>
      </c>
      <c r="BI45" s="16">
        <v>2</v>
      </c>
      <c r="BJ45" s="16">
        <f t="shared" si="31"/>
        <v>1</v>
      </c>
      <c r="BK45" s="16">
        <v>10</v>
      </c>
      <c r="BL45" s="16">
        <f t="shared" si="32"/>
        <v>81</v>
      </c>
      <c r="BM45" s="16">
        <v>7</v>
      </c>
      <c r="BN45" s="16">
        <f t="shared" si="33"/>
        <v>36</v>
      </c>
      <c r="BO45" s="16">
        <v>5</v>
      </c>
      <c r="BP45" s="16">
        <f t="shared" si="34"/>
        <v>16</v>
      </c>
      <c r="BQ45" s="16">
        <v>6</v>
      </c>
      <c r="BR45" s="16">
        <f t="shared" si="35"/>
        <v>25</v>
      </c>
      <c r="BS45" s="16">
        <v>1</v>
      </c>
      <c r="BT45" s="16">
        <f t="shared" si="36"/>
        <v>0</v>
      </c>
      <c r="BU45" s="16">
        <v>8</v>
      </c>
      <c r="BV45" s="16">
        <f t="shared" si="37"/>
        <v>49</v>
      </c>
      <c r="BW45" s="16">
        <v>6</v>
      </c>
      <c r="BX45" s="16">
        <f t="shared" si="38"/>
        <v>25</v>
      </c>
      <c r="BY45" s="40">
        <f t="shared" si="39"/>
        <v>5.32258064516129</v>
      </c>
      <c r="BZ45" s="16">
        <f t="shared" si="40"/>
        <v>18.684703433922994</v>
      </c>
      <c r="CA45" s="16">
        <v>0</v>
      </c>
      <c r="CB45" s="16">
        <v>10</v>
      </c>
      <c r="CC45" s="16">
        <f t="shared" si="41"/>
        <v>100</v>
      </c>
      <c r="CD45" s="40">
        <v>0</v>
      </c>
      <c r="CE45" s="40">
        <f t="shared" si="51"/>
        <v>1</v>
      </c>
      <c r="CF45" s="16">
        <f t="shared" si="42"/>
        <v>0.1</v>
      </c>
      <c r="CG45" s="40">
        <f t="shared" si="43"/>
        <v>10</v>
      </c>
      <c r="CH45" s="16">
        <v>0</v>
      </c>
      <c r="CI45" s="16">
        <f t="shared" si="44"/>
        <v>9</v>
      </c>
      <c r="CJ45" s="16">
        <f t="shared" si="48"/>
        <v>64</v>
      </c>
      <c r="CK45">
        <v>0.27027027027</v>
      </c>
      <c r="CL45" s="16">
        <f t="shared" si="45"/>
        <v>0.53250547845181895</v>
      </c>
      <c r="CM45" s="16">
        <f t="shared" si="46"/>
        <v>8</v>
      </c>
      <c r="CN45" s="16">
        <f t="shared" si="47"/>
        <v>0.72972972973000005</v>
      </c>
    </row>
    <row r="46" spans="2:92">
      <c r="B46" s="31" t="s">
        <v>358</v>
      </c>
      <c r="C46" s="16">
        <v>0</v>
      </c>
      <c r="D46" s="16">
        <f t="shared" si="4"/>
        <v>0</v>
      </c>
      <c r="E46" s="16">
        <v>0</v>
      </c>
      <c r="F46" s="16">
        <f t="shared" si="5"/>
        <v>0</v>
      </c>
      <c r="G46" s="16">
        <v>3</v>
      </c>
      <c r="H46" s="16">
        <f t="shared" si="6"/>
        <v>9</v>
      </c>
      <c r="I46" s="16">
        <v>3</v>
      </c>
      <c r="J46" s="16">
        <f t="shared" si="7"/>
        <v>9</v>
      </c>
      <c r="K46" s="16">
        <f t="shared" si="49"/>
        <v>1.5</v>
      </c>
      <c r="L46" s="40">
        <v>0</v>
      </c>
      <c r="M46" s="16">
        <f t="shared" si="1"/>
        <v>2.25</v>
      </c>
      <c r="N46" s="16">
        <f t="shared" si="8"/>
        <v>1.5</v>
      </c>
      <c r="O46" s="16">
        <v>9</v>
      </c>
      <c r="P46" s="16">
        <f t="shared" si="50"/>
        <v>56.25</v>
      </c>
      <c r="Q46" s="16">
        <v>8</v>
      </c>
      <c r="R46" s="16">
        <f t="shared" si="9"/>
        <v>42.25</v>
      </c>
      <c r="S46" s="40">
        <v>4</v>
      </c>
      <c r="T46" s="16">
        <f t="shared" si="10"/>
        <v>6.25</v>
      </c>
      <c r="U46" s="16">
        <v>4</v>
      </c>
      <c r="V46" s="16">
        <f t="shared" si="11"/>
        <v>6.25</v>
      </c>
      <c r="W46" s="16">
        <v>0</v>
      </c>
      <c r="X46" s="16">
        <f t="shared" si="12"/>
        <v>2.25</v>
      </c>
      <c r="Y46" s="16">
        <v>9</v>
      </c>
      <c r="Z46" s="16">
        <f t="shared" si="13"/>
        <v>56.25</v>
      </c>
      <c r="AA46" s="16">
        <v>4</v>
      </c>
      <c r="AB46" s="16">
        <f t="shared" si="14"/>
        <v>6.25</v>
      </c>
      <c r="AC46" s="16">
        <v>8</v>
      </c>
      <c r="AD46" s="16">
        <f t="shared" si="15"/>
        <v>42.25</v>
      </c>
      <c r="AE46" s="16">
        <v>2</v>
      </c>
      <c r="AF46" s="16">
        <f t="shared" si="16"/>
        <v>0.25</v>
      </c>
      <c r="AG46" s="16">
        <v>3</v>
      </c>
      <c r="AH46" s="16">
        <f t="shared" si="17"/>
        <v>2.25</v>
      </c>
      <c r="AI46" s="16">
        <v>8</v>
      </c>
      <c r="AJ46" s="16">
        <f t="shared" si="18"/>
        <v>42.25</v>
      </c>
      <c r="AK46" s="16">
        <v>3</v>
      </c>
      <c r="AL46" s="16">
        <f t="shared" si="19"/>
        <v>2.25</v>
      </c>
      <c r="AM46" s="16">
        <v>5</v>
      </c>
      <c r="AN46" s="16">
        <f t="shared" si="20"/>
        <v>12.25</v>
      </c>
      <c r="AO46" s="16">
        <v>1</v>
      </c>
      <c r="AP46" s="16">
        <f t="shared" si="21"/>
        <v>0.25</v>
      </c>
      <c r="AQ46" s="16">
        <v>4</v>
      </c>
      <c r="AR46" s="16">
        <f t="shared" si="22"/>
        <v>6.25</v>
      </c>
      <c r="AS46" s="16">
        <v>0</v>
      </c>
      <c r="AT46" s="16">
        <f t="shared" si="23"/>
        <v>2.25</v>
      </c>
      <c r="AU46" s="16">
        <v>8</v>
      </c>
      <c r="AV46" s="16">
        <f t="shared" si="24"/>
        <v>42.25</v>
      </c>
      <c r="AW46" s="16">
        <v>8</v>
      </c>
      <c r="AX46" s="16">
        <f t="shared" si="25"/>
        <v>42.25</v>
      </c>
      <c r="AY46" s="16">
        <v>9</v>
      </c>
      <c r="AZ46" s="16">
        <f t="shared" si="26"/>
        <v>56.25</v>
      </c>
      <c r="BA46" s="16">
        <v>8</v>
      </c>
      <c r="BB46" s="16">
        <f t="shared" si="27"/>
        <v>42.25</v>
      </c>
      <c r="BC46" s="16">
        <v>8</v>
      </c>
      <c r="BD46" s="16">
        <f t="shared" si="28"/>
        <v>42.25</v>
      </c>
      <c r="BE46" s="16">
        <v>8</v>
      </c>
      <c r="BF46" s="16">
        <f t="shared" si="29"/>
        <v>42.25</v>
      </c>
      <c r="BG46" s="16">
        <v>7</v>
      </c>
      <c r="BH46" s="16">
        <f t="shared" si="30"/>
        <v>30.25</v>
      </c>
      <c r="BI46" s="16">
        <v>0</v>
      </c>
      <c r="BJ46" s="16">
        <f t="shared" si="31"/>
        <v>2.25</v>
      </c>
      <c r="BK46" s="16">
        <v>6</v>
      </c>
      <c r="BL46" s="16">
        <f t="shared" si="32"/>
        <v>20.25</v>
      </c>
      <c r="BM46" s="16">
        <v>10</v>
      </c>
      <c r="BN46" s="16">
        <f t="shared" si="33"/>
        <v>72.25</v>
      </c>
      <c r="BO46" s="16">
        <v>2</v>
      </c>
      <c r="BP46" s="16">
        <f t="shared" si="34"/>
        <v>0.25</v>
      </c>
      <c r="BQ46" s="16">
        <v>9</v>
      </c>
      <c r="BR46" s="16">
        <f t="shared" si="35"/>
        <v>56.25</v>
      </c>
      <c r="BS46" s="16">
        <v>8</v>
      </c>
      <c r="BT46" s="16">
        <f t="shared" si="36"/>
        <v>42.25</v>
      </c>
      <c r="BU46" s="16">
        <v>3</v>
      </c>
      <c r="BV46" s="16">
        <f t="shared" si="37"/>
        <v>2.25</v>
      </c>
      <c r="BW46" s="16">
        <v>7</v>
      </c>
      <c r="BX46" s="16">
        <f t="shared" si="38"/>
        <v>30.25</v>
      </c>
      <c r="BY46" s="40">
        <f t="shared" si="39"/>
        <v>5.580645161290323</v>
      </c>
      <c r="BZ46" s="16">
        <f t="shared" si="40"/>
        <v>16.651664932362127</v>
      </c>
      <c r="CA46" s="16">
        <v>0</v>
      </c>
      <c r="CB46" s="16">
        <v>10</v>
      </c>
      <c r="CC46" s="16">
        <f t="shared" si="41"/>
        <v>100</v>
      </c>
      <c r="CD46" s="40">
        <v>6.25</v>
      </c>
      <c r="CE46" s="40">
        <f t="shared" si="51"/>
        <v>22.5625</v>
      </c>
      <c r="CF46" s="16">
        <f t="shared" si="42"/>
        <v>0.15</v>
      </c>
      <c r="CG46" s="40">
        <f t="shared" si="43"/>
        <v>3.75</v>
      </c>
      <c r="CH46" s="16">
        <v>2.12</v>
      </c>
      <c r="CI46" s="16">
        <f t="shared" si="44"/>
        <v>6.88</v>
      </c>
      <c r="CJ46" s="16">
        <f t="shared" si="48"/>
        <v>28.944399999999998</v>
      </c>
      <c r="CK46">
        <v>1.375</v>
      </c>
      <c r="CL46" s="16">
        <f t="shared" si="45"/>
        <v>1.5625E-2</v>
      </c>
      <c r="CM46" s="16">
        <f t="shared" si="46"/>
        <v>5.38</v>
      </c>
      <c r="CN46" s="16">
        <f t="shared" si="47"/>
        <v>0.125</v>
      </c>
    </row>
    <row r="47" spans="2:92" ht="25.5">
      <c r="B47" s="32" t="s">
        <v>359</v>
      </c>
      <c r="C47" s="16">
        <v>0</v>
      </c>
      <c r="D47" s="16">
        <f t="shared" si="4"/>
        <v>0</v>
      </c>
      <c r="E47" s="16">
        <v>0</v>
      </c>
      <c r="F47" s="16">
        <f t="shared" si="5"/>
        <v>0</v>
      </c>
      <c r="G47" s="16">
        <v>1</v>
      </c>
      <c r="H47" s="16">
        <f t="shared" si="6"/>
        <v>1</v>
      </c>
      <c r="I47" s="16">
        <v>0</v>
      </c>
      <c r="J47" s="16">
        <f t="shared" si="7"/>
        <v>0</v>
      </c>
      <c r="K47" s="16">
        <f t="shared" si="49"/>
        <v>0.25</v>
      </c>
      <c r="L47" s="40">
        <v>0</v>
      </c>
      <c r="M47" s="16">
        <f t="shared" si="1"/>
        <v>6.25E-2</v>
      </c>
      <c r="N47" s="16">
        <f t="shared" si="8"/>
        <v>0.25</v>
      </c>
      <c r="O47" s="16">
        <v>2</v>
      </c>
      <c r="P47" s="16">
        <f t="shared" si="50"/>
        <v>3.0625</v>
      </c>
      <c r="Q47" s="16">
        <v>5</v>
      </c>
      <c r="R47" s="16">
        <f t="shared" si="9"/>
        <v>22.5625</v>
      </c>
      <c r="S47" s="40">
        <v>8</v>
      </c>
      <c r="T47" s="16">
        <f t="shared" si="10"/>
        <v>60.0625</v>
      </c>
      <c r="U47" s="16">
        <v>3</v>
      </c>
      <c r="V47" s="16">
        <f t="shared" si="11"/>
        <v>7.5625</v>
      </c>
      <c r="W47" s="16">
        <v>9</v>
      </c>
      <c r="X47" s="16">
        <f t="shared" si="12"/>
        <v>76.5625</v>
      </c>
      <c r="Y47" s="16">
        <v>10</v>
      </c>
      <c r="Z47" s="16">
        <f t="shared" si="13"/>
        <v>95.0625</v>
      </c>
      <c r="AA47" s="16">
        <v>1</v>
      </c>
      <c r="AB47" s="16">
        <f t="shared" si="14"/>
        <v>0.5625</v>
      </c>
      <c r="AC47" s="16">
        <v>1</v>
      </c>
      <c r="AD47" s="16">
        <f t="shared" si="15"/>
        <v>0.5625</v>
      </c>
      <c r="AE47" s="16">
        <v>10</v>
      </c>
      <c r="AF47" s="16">
        <f t="shared" si="16"/>
        <v>95.0625</v>
      </c>
      <c r="AG47" s="16">
        <v>6</v>
      </c>
      <c r="AH47" s="16">
        <f t="shared" si="17"/>
        <v>33.0625</v>
      </c>
      <c r="AI47" s="16">
        <v>1</v>
      </c>
      <c r="AJ47" s="16">
        <f t="shared" si="18"/>
        <v>0.5625</v>
      </c>
      <c r="AK47" s="16">
        <v>2</v>
      </c>
      <c r="AL47" s="16">
        <f t="shared" si="19"/>
        <v>3.0625</v>
      </c>
      <c r="AM47" s="16">
        <v>1</v>
      </c>
      <c r="AN47" s="16">
        <f t="shared" si="20"/>
        <v>0.5625</v>
      </c>
      <c r="AO47" s="16">
        <v>8</v>
      </c>
      <c r="AP47" s="16">
        <f t="shared" si="21"/>
        <v>60.0625</v>
      </c>
      <c r="AQ47" s="16">
        <v>2</v>
      </c>
      <c r="AR47" s="16">
        <f t="shared" si="22"/>
        <v>3.0625</v>
      </c>
      <c r="AS47" s="16">
        <v>5</v>
      </c>
      <c r="AT47" s="16">
        <f t="shared" si="23"/>
        <v>22.5625</v>
      </c>
      <c r="AU47" s="16">
        <v>9</v>
      </c>
      <c r="AV47" s="16">
        <f t="shared" si="24"/>
        <v>76.5625</v>
      </c>
      <c r="AW47" s="16">
        <v>3</v>
      </c>
      <c r="AX47" s="16">
        <f t="shared" si="25"/>
        <v>7.5625</v>
      </c>
      <c r="AY47" s="16">
        <v>2</v>
      </c>
      <c r="AZ47" s="16">
        <f t="shared" si="26"/>
        <v>3.0625</v>
      </c>
      <c r="BA47" s="16">
        <v>3</v>
      </c>
      <c r="BB47" s="16">
        <f t="shared" si="27"/>
        <v>7.5625</v>
      </c>
      <c r="BC47" s="16">
        <v>5</v>
      </c>
      <c r="BD47" s="16">
        <f t="shared" si="28"/>
        <v>22.5625</v>
      </c>
      <c r="BE47" s="16">
        <v>0</v>
      </c>
      <c r="BF47" s="16">
        <f t="shared" si="29"/>
        <v>6.25E-2</v>
      </c>
      <c r="BG47" s="16">
        <v>0</v>
      </c>
      <c r="BH47" s="16">
        <f t="shared" si="30"/>
        <v>6.25E-2</v>
      </c>
      <c r="BI47" s="16">
        <v>3</v>
      </c>
      <c r="BJ47" s="16">
        <f t="shared" si="31"/>
        <v>7.5625</v>
      </c>
      <c r="BK47" s="16">
        <v>10</v>
      </c>
      <c r="BL47" s="16">
        <f t="shared" si="32"/>
        <v>95.0625</v>
      </c>
      <c r="BM47" s="16">
        <v>2</v>
      </c>
      <c r="BN47" s="16">
        <f t="shared" si="33"/>
        <v>3.0625</v>
      </c>
      <c r="BO47" s="16">
        <v>6</v>
      </c>
      <c r="BP47" s="16">
        <f t="shared" si="34"/>
        <v>33.0625</v>
      </c>
      <c r="BQ47" s="16">
        <v>5</v>
      </c>
      <c r="BR47" s="16">
        <f t="shared" si="35"/>
        <v>22.5625</v>
      </c>
      <c r="BS47" s="16">
        <v>2</v>
      </c>
      <c r="BT47" s="16">
        <f t="shared" si="36"/>
        <v>3.0625</v>
      </c>
      <c r="BU47" s="16">
        <v>5</v>
      </c>
      <c r="BV47" s="16">
        <f t="shared" si="37"/>
        <v>22.5625</v>
      </c>
      <c r="BW47" s="16">
        <v>2</v>
      </c>
      <c r="BX47" s="16">
        <f t="shared" si="38"/>
        <v>3.0625</v>
      </c>
      <c r="BY47" s="40">
        <f t="shared" si="39"/>
        <v>4.225806451612903</v>
      </c>
      <c r="BZ47" s="16">
        <f t="shared" si="40"/>
        <v>15.807036940686784</v>
      </c>
      <c r="CA47" s="16">
        <v>0</v>
      </c>
      <c r="CB47" s="16">
        <v>10</v>
      </c>
      <c r="CC47" s="16">
        <f t="shared" si="41"/>
        <v>100</v>
      </c>
      <c r="CD47" s="40">
        <v>0</v>
      </c>
      <c r="CE47" s="40">
        <f t="shared" si="51"/>
        <v>6.25E-2</v>
      </c>
      <c r="CF47" s="16">
        <f t="shared" si="42"/>
        <v>2.5000000000000001E-2</v>
      </c>
      <c r="CG47" s="40">
        <f t="shared" si="43"/>
        <v>10</v>
      </c>
      <c r="CH47" s="16">
        <v>0</v>
      </c>
      <c r="CI47" s="16">
        <f t="shared" si="44"/>
        <v>9</v>
      </c>
      <c r="CJ47" s="16">
        <f t="shared" si="48"/>
        <v>76.5625</v>
      </c>
      <c r="CK47">
        <v>0.11363636363600001</v>
      </c>
      <c r="CL47" s="16">
        <f t="shared" si="45"/>
        <v>1.8595041322413224E-2</v>
      </c>
      <c r="CM47" s="16">
        <f t="shared" si="46"/>
        <v>8.75</v>
      </c>
      <c r="CN47" s="16">
        <f t="shared" si="47"/>
        <v>0.13636363636400001</v>
      </c>
    </row>
    <row r="48" spans="2:92">
      <c r="B48" s="31" t="s">
        <v>360</v>
      </c>
      <c r="C48" s="16">
        <v>0</v>
      </c>
      <c r="D48" s="16">
        <f t="shared" si="4"/>
        <v>0</v>
      </c>
      <c r="E48" s="16">
        <v>0</v>
      </c>
      <c r="F48" s="16">
        <f t="shared" si="5"/>
        <v>0</v>
      </c>
      <c r="G48" s="16">
        <v>0</v>
      </c>
      <c r="H48" s="16">
        <f t="shared" si="6"/>
        <v>0</v>
      </c>
      <c r="I48" s="16">
        <v>0</v>
      </c>
      <c r="J48" s="16">
        <f t="shared" si="7"/>
        <v>0</v>
      </c>
      <c r="K48" s="16">
        <f t="shared" si="49"/>
        <v>0</v>
      </c>
      <c r="L48" s="40">
        <v>0</v>
      </c>
      <c r="M48" s="16">
        <f t="shared" si="1"/>
        <v>0</v>
      </c>
      <c r="N48" s="16">
        <f t="shared" si="8"/>
        <v>0</v>
      </c>
      <c r="O48" s="16">
        <v>9</v>
      </c>
      <c r="P48" s="16">
        <f t="shared" si="50"/>
        <v>81</v>
      </c>
      <c r="Q48" s="16">
        <v>8</v>
      </c>
      <c r="R48" s="16">
        <f t="shared" si="9"/>
        <v>64</v>
      </c>
      <c r="S48" s="40">
        <v>4</v>
      </c>
      <c r="T48" s="16">
        <f t="shared" si="10"/>
        <v>16</v>
      </c>
      <c r="U48" s="16">
        <v>2</v>
      </c>
      <c r="V48" s="16">
        <f t="shared" si="11"/>
        <v>4</v>
      </c>
      <c r="W48" s="16">
        <v>8</v>
      </c>
      <c r="X48" s="16">
        <f t="shared" si="12"/>
        <v>64</v>
      </c>
      <c r="Y48" s="16">
        <v>1</v>
      </c>
      <c r="Z48" s="16">
        <f t="shared" si="13"/>
        <v>1</v>
      </c>
      <c r="AA48" s="16">
        <v>10</v>
      </c>
      <c r="AB48" s="16">
        <f t="shared" si="14"/>
        <v>100</v>
      </c>
      <c r="AC48" s="16">
        <v>0</v>
      </c>
      <c r="AD48" s="16">
        <f t="shared" si="15"/>
        <v>0</v>
      </c>
      <c r="AE48" s="16">
        <v>2</v>
      </c>
      <c r="AF48" s="16">
        <f t="shared" si="16"/>
        <v>4</v>
      </c>
      <c r="AG48" s="16">
        <v>1</v>
      </c>
      <c r="AH48" s="16">
        <f t="shared" si="17"/>
        <v>1</v>
      </c>
      <c r="AI48" s="16">
        <v>6</v>
      </c>
      <c r="AJ48" s="16">
        <f t="shared" si="18"/>
        <v>36</v>
      </c>
      <c r="AK48" s="16">
        <v>8</v>
      </c>
      <c r="AL48" s="16">
        <f t="shared" si="19"/>
        <v>64</v>
      </c>
      <c r="AM48" s="16">
        <v>9</v>
      </c>
      <c r="AN48" s="16">
        <f t="shared" si="20"/>
        <v>81</v>
      </c>
      <c r="AO48" s="16">
        <v>8</v>
      </c>
      <c r="AP48" s="16">
        <f t="shared" si="21"/>
        <v>64</v>
      </c>
      <c r="AQ48" s="16">
        <v>8</v>
      </c>
      <c r="AR48" s="16">
        <f t="shared" si="22"/>
        <v>64</v>
      </c>
      <c r="AS48" s="16">
        <v>3</v>
      </c>
      <c r="AT48" s="16">
        <f t="shared" si="23"/>
        <v>9</v>
      </c>
      <c r="AU48" s="16">
        <v>4</v>
      </c>
      <c r="AV48" s="16">
        <f t="shared" si="24"/>
        <v>16</v>
      </c>
      <c r="AW48" s="16">
        <v>3</v>
      </c>
      <c r="AX48" s="16">
        <f t="shared" si="25"/>
        <v>9</v>
      </c>
      <c r="AY48" s="16">
        <v>5</v>
      </c>
      <c r="AZ48" s="16">
        <f t="shared" si="26"/>
        <v>25</v>
      </c>
      <c r="BA48" s="16">
        <v>8</v>
      </c>
      <c r="BB48" s="16">
        <f t="shared" si="27"/>
        <v>64</v>
      </c>
      <c r="BC48" s="16">
        <v>8</v>
      </c>
      <c r="BD48" s="16">
        <f t="shared" si="28"/>
        <v>64</v>
      </c>
      <c r="BE48" s="16">
        <v>0</v>
      </c>
      <c r="BF48" s="16">
        <f t="shared" si="29"/>
        <v>0</v>
      </c>
      <c r="BG48" s="16">
        <v>5</v>
      </c>
      <c r="BH48" s="16">
        <f t="shared" si="30"/>
        <v>25</v>
      </c>
      <c r="BI48" s="16">
        <v>6</v>
      </c>
      <c r="BJ48" s="16">
        <f t="shared" si="31"/>
        <v>36</v>
      </c>
      <c r="BK48" s="16">
        <v>0</v>
      </c>
      <c r="BL48" s="16">
        <f t="shared" si="32"/>
        <v>0</v>
      </c>
      <c r="BM48" s="16">
        <v>1</v>
      </c>
      <c r="BN48" s="16">
        <f t="shared" si="33"/>
        <v>1</v>
      </c>
      <c r="BO48" s="16">
        <v>6</v>
      </c>
      <c r="BP48" s="16">
        <f t="shared" si="34"/>
        <v>36</v>
      </c>
      <c r="BQ48" s="16">
        <v>7</v>
      </c>
      <c r="BR48" s="16">
        <f t="shared" si="35"/>
        <v>49</v>
      </c>
      <c r="BS48" s="16">
        <v>6</v>
      </c>
      <c r="BT48" s="16">
        <f t="shared" si="36"/>
        <v>36</v>
      </c>
      <c r="BU48" s="16">
        <v>7</v>
      </c>
      <c r="BV48" s="16">
        <f t="shared" si="37"/>
        <v>49</v>
      </c>
      <c r="BW48" s="16">
        <v>7</v>
      </c>
      <c r="BX48" s="16">
        <f t="shared" si="38"/>
        <v>49</v>
      </c>
      <c r="BY48" s="40">
        <f t="shared" si="39"/>
        <v>5.161290322580645</v>
      </c>
      <c r="BZ48" s="16">
        <f t="shared" si="40"/>
        <v>26.63891779396462</v>
      </c>
      <c r="CA48" s="16">
        <v>0</v>
      </c>
      <c r="CB48" s="16">
        <v>10</v>
      </c>
      <c r="CC48" s="16">
        <f t="shared" si="41"/>
        <v>100</v>
      </c>
      <c r="CD48" s="40">
        <v>0</v>
      </c>
      <c r="CE48" s="40">
        <f t="shared" si="51"/>
        <v>0</v>
      </c>
      <c r="CF48" s="16">
        <f t="shared" si="42"/>
        <v>0</v>
      </c>
      <c r="CG48" s="40">
        <f t="shared" si="43"/>
        <v>10</v>
      </c>
      <c r="CH48" s="16">
        <v>0</v>
      </c>
      <c r="CI48" s="16">
        <f t="shared" si="44"/>
        <v>9</v>
      </c>
      <c r="CJ48" s="16">
        <f t="shared" si="48"/>
        <v>81</v>
      </c>
      <c r="CK48">
        <v>0.32196969697</v>
      </c>
      <c r="CL48" s="16">
        <f t="shared" si="45"/>
        <v>0.10366448576695363</v>
      </c>
      <c r="CM48" s="16">
        <f t="shared" si="46"/>
        <v>9</v>
      </c>
      <c r="CN48" s="16">
        <f t="shared" si="47"/>
        <v>0.32196969697</v>
      </c>
    </row>
    <row r="49" spans="2:92" ht="25.5">
      <c r="B49" s="32" t="s">
        <v>361</v>
      </c>
      <c r="C49" s="16">
        <v>10</v>
      </c>
      <c r="D49" s="16">
        <f t="shared" si="4"/>
        <v>100</v>
      </c>
      <c r="E49" s="16">
        <v>10</v>
      </c>
      <c r="F49" s="16">
        <f t="shared" si="5"/>
        <v>100</v>
      </c>
      <c r="G49" s="16">
        <v>7</v>
      </c>
      <c r="H49" s="16">
        <f t="shared" si="6"/>
        <v>49</v>
      </c>
      <c r="I49" s="16">
        <v>9</v>
      </c>
      <c r="J49" s="16">
        <f t="shared" si="7"/>
        <v>81</v>
      </c>
      <c r="K49" s="16">
        <f t="shared" si="49"/>
        <v>9</v>
      </c>
      <c r="L49" s="40">
        <v>2.1052631578900001</v>
      </c>
      <c r="M49" s="16">
        <f t="shared" si="1"/>
        <v>47.537396121948966</v>
      </c>
      <c r="N49" s="16">
        <f t="shared" si="8"/>
        <v>6.8947368421099995</v>
      </c>
      <c r="O49" s="16">
        <v>6</v>
      </c>
      <c r="P49" s="16">
        <f t="shared" si="50"/>
        <v>9</v>
      </c>
      <c r="Q49" s="16">
        <v>4</v>
      </c>
      <c r="R49" s="16">
        <f t="shared" si="9"/>
        <v>25</v>
      </c>
      <c r="S49" s="40">
        <v>10</v>
      </c>
      <c r="T49" s="16">
        <f t="shared" si="10"/>
        <v>1</v>
      </c>
      <c r="U49" s="16">
        <v>3</v>
      </c>
      <c r="V49" s="16">
        <f t="shared" si="11"/>
        <v>36</v>
      </c>
      <c r="W49" s="16">
        <v>4</v>
      </c>
      <c r="X49" s="16">
        <f t="shared" si="12"/>
        <v>25</v>
      </c>
      <c r="Y49" s="16">
        <v>0</v>
      </c>
      <c r="Z49" s="16">
        <f t="shared" si="13"/>
        <v>81</v>
      </c>
      <c r="AA49" s="16">
        <v>5</v>
      </c>
      <c r="AB49" s="16">
        <f t="shared" si="14"/>
        <v>16</v>
      </c>
      <c r="AC49" s="16">
        <v>2</v>
      </c>
      <c r="AD49" s="16">
        <f t="shared" si="15"/>
        <v>49</v>
      </c>
      <c r="AE49" s="16">
        <v>10</v>
      </c>
      <c r="AF49" s="16">
        <f t="shared" si="16"/>
        <v>1</v>
      </c>
      <c r="AG49" s="16">
        <v>9</v>
      </c>
      <c r="AH49" s="16">
        <f t="shared" si="17"/>
        <v>0</v>
      </c>
      <c r="AI49" s="16">
        <v>4</v>
      </c>
      <c r="AJ49" s="16">
        <f t="shared" si="18"/>
        <v>25</v>
      </c>
      <c r="AK49" s="16">
        <v>0</v>
      </c>
      <c r="AL49" s="16">
        <f t="shared" si="19"/>
        <v>81</v>
      </c>
      <c r="AM49" s="16">
        <v>8</v>
      </c>
      <c r="AN49" s="16">
        <f t="shared" si="20"/>
        <v>1</v>
      </c>
      <c r="AO49" s="16">
        <v>9</v>
      </c>
      <c r="AP49" s="16">
        <f t="shared" si="21"/>
        <v>0</v>
      </c>
      <c r="AQ49" s="16">
        <v>1</v>
      </c>
      <c r="AR49" s="16">
        <f t="shared" si="22"/>
        <v>64</v>
      </c>
      <c r="AS49" s="16">
        <v>4</v>
      </c>
      <c r="AT49" s="16">
        <f t="shared" si="23"/>
        <v>25</v>
      </c>
      <c r="AU49" s="16">
        <v>2</v>
      </c>
      <c r="AV49" s="16">
        <f t="shared" si="24"/>
        <v>49</v>
      </c>
      <c r="AW49" s="16">
        <v>8</v>
      </c>
      <c r="AX49" s="16">
        <f t="shared" si="25"/>
        <v>1</v>
      </c>
      <c r="AY49" s="16">
        <v>9</v>
      </c>
      <c r="AZ49" s="16">
        <f t="shared" si="26"/>
        <v>0</v>
      </c>
      <c r="BA49" s="16">
        <v>1</v>
      </c>
      <c r="BB49" s="16">
        <f t="shared" si="27"/>
        <v>64</v>
      </c>
      <c r="BC49" s="16">
        <v>5</v>
      </c>
      <c r="BD49" s="16">
        <f t="shared" si="28"/>
        <v>16</v>
      </c>
      <c r="BE49" s="16">
        <v>6</v>
      </c>
      <c r="BF49" s="16">
        <f t="shared" si="29"/>
        <v>9</v>
      </c>
      <c r="BG49" s="16">
        <v>1</v>
      </c>
      <c r="BH49" s="16">
        <f t="shared" si="30"/>
        <v>64</v>
      </c>
      <c r="BI49" s="16">
        <v>6</v>
      </c>
      <c r="BJ49" s="16">
        <f t="shared" si="31"/>
        <v>9</v>
      </c>
      <c r="BK49" s="16">
        <v>2</v>
      </c>
      <c r="BL49" s="16">
        <f t="shared" si="32"/>
        <v>49</v>
      </c>
      <c r="BM49" s="16">
        <v>8</v>
      </c>
      <c r="BN49" s="16">
        <f t="shared" si="33"/>
        <v>1</v>
      </c>
      <c r="BO49" s="16">
        <v>10</v>
      </c>
      <c r="BP49" s="16">
        <f t="shared" si="34"/>
        <v>1</v>
      </c>
      <c r="BQ49" s="16">
        <v>2</v>
      </c>
      <c r="BR49" s="16">
        <f t="shared" si="35"/>
        <v>49</v>
      </c>
      <c r="BS49" s="16">
        <v>10</v>
      </c>
      <c r="BT49" s="16">
        <f t="shared" si="36"/>
        <v>1</v>
      </c>
      <c r="BU49" s="16">
        <v>1</v>
      </c>
      <c r="BV49" s="16">
        <f t="shared" si="37"/>
        <v>64</v>
      </c>
      <c r="BW49" s="16">
        <v>3</v>
      </c>
      <c r="BX49" s="16">
        <f t="shared" si="38"/>
        <v>36</v>
      </c>
      <c r="BY49" s="40">
        <f t="shared" si="39"/>
        <v>4.935483870967742</v>
      </c>
      <c r="BZ49" s="16">
        <f t="shared" si="40"/>
        <v>16.52029136316337</v>
      </c>
      <c r="CA49" s="16">
        <v>0</v>
      </c>
      <c r="CB49" s="16">
        <v>10</v>
      </c>
      <c r="CC49" s="16">
        <f t="shared" si="41"/>
        <v>100</v>
      </c>
      <c r="CD49" s="40">
        <v>2.63157894737</v>
      </c>
      <c r="CE49" s="40">
        <f t="shared" si="51"/>
        <v>40.55678670358099</v>
      </c>
      <c r="CF49" s="16">
        <f t="shared" si="42"/>
        <v>0.9</v>
      </c>
      <c r="CG49" s="40">
        <f t="shared" si="43"/>
        <v>7.3684210526299996</v>
      </c>
      <c r="CH49" s="16">
        <v>2.12</v>
      </c>
      <c r="CI49" s="16">
        <f t="shared" si="44"/>
        <v>6.88</v>
      </c>
      <c r="CJ49" s="16">
        <f t="shared" si="48"/>
        <v>4.4944000000000006</v>
      </c>
      <c r="CK49">
        <v>0.37650602409599998</v>
      </c>
      <c r="CL49" s="16">
        <f t="shared" si="45"/>
        <v>74.364648352452562</v>
      </c>
      <c r="CM49" s="16">
        <f t="shared" si="46"/>
        <v>2.12</v>
      </c>
      <c r="CN49" s="16">
        <f t="shared" si="47"/>
        <v>8.6234939759039992</v>
      </c>
    </row>
    <row r="50" spans="2:92">
      <c r="B50" s="31" t="s">
        <v>362</v>
      </c>
      <c r="C50" s="16">
        <v>1</v>
      </c>
      <c r="D50" s="16">
        <f t="shared" si="4"/>
        <v>1</v>
      </c>
      <c r="E50" s="16">
        <v>0</v>
      </c>
      <c r="F50" s="16">
        <f t="shared" si="5"/>
        <v>0</v>
      </c>
      <c r="G50" s="16">
        <v>3</v>
      </c>
      <c r="H50" s="16">
        <f t="shared" si="6"/>
        <v>9</v>
      </c>
      <c r="I50" s="16">
        <v>1</v>
      </c>
      <c r="J50" s="16">
        <f t="shared" si="7"/>
        <v>1</v>
      </c>
      <c r="K50" s="16">
        <f t="shared" si="49"/>
        <v>1.25</v>
      </c>
      <c r="L50" s="40">
        <v>8</v>
      </c>
      <c r="M50" s="16">
        <f t="shared" si="1"/>
        <v>45.5625</v>
      </c>
      <c r="N50" s="16">
        <f t="shared" si="8"/>
        <v>6.75</v>
      </c>
      <c r="O50" s="16">
        <v>2</v>
      </c>
      <c r="P50" s="16">
        <f t="shared" si="50"/>
        <v>0.5625</v>
      </c>
      <c r="Q50" s="16">
        <v>7</v>
      </c>
      <c r="R50" s="16">
        <f t="shared" si="9"/>
        <v>33.0625</v>
      </c>
      <c r="S50" s="40">
        <v>3</v>
      </c>
      <c r="T50" s="16">
        <f t="shared" si="10"/>
        <v>3.0625</v>
      </c>
      <c r="U50" s="16">
        <v>4</v>
      </c>
      <c r="V50" s="16">
        <f t="shared" si="11"/>
        <v>7.5625</v>
      </c>
      <c r="W50" s="16">
        <v>7</v>
      </c>
      <c r="X50" s="16">
        <f t="shared" si="12"/>
        <v>33.0625</v>
      </c>
      <c r="Y50" s="16">
        <v>10</v>
      </c>
      <c r="Z50" s="16">
        <f t="shared" si="13"/>
        <v>76.5625</v>
      </c>
      <c r="AA50" s="16">
        <v>0</v>
      </c>
      <c r="AB50" s="16">
        <f t="shared" si="14"/>
        <v>1.5625</v>
      </c>
      <c r="AC50" s="16">
        <v>10</v>
      </c>
      <c r="AD50" s="16">
        <f t="shared" si="15"/>
        <v>76.5625</v>
      </c>
      <c r="AE50" s="16">
        <v>4</v>
      </c>
      <c r="AF50" s="16">
        <f t="shared" si="16"/>
        <v>7.5625</v>
      </c>
      <c r="AG50" s="16">
        <v>5</v>
      </c>
      <c r="AH50" s="16">
        <f t="shared" si="17"/>
        <v>14.0625</v>
      </c>
      <c r="AI50" s="16">
        <v>8</v>
      </c>
      <c r="AJ50" s="16">
        <f t="shared" si="18"/>
        <v>45.5625</v>
      </c>
      <c r="AK50" s="16">
        <v>7</v>
      </c>
      <c r="AL50" s="16">
        <f t="shared" si="19"/>
        <v>33.0625</v>
      </c>
      <c r="AM50" s="16">
        <v>1</v>
      </c>
      <c r="AN50" s="16">
        <f t="shared" si="20"/>
        <v>6.25E-2</v>
      </c>
      <c r="AO50" s="16">
        <v>9</v>
      </c>
      <c r="AP50" s="16">
        <f t="shared" si="21"/>
        <v>60.0625</v>
      </c>
      <c r="AQ50" s="16">
        <v>0</v>
      </c>
      <c r="AR50" s="16">
        <f t="shared" si="22"/>
        <v>1.5625</v>
      </c>
      <c r="AS50" s="16">
        <v>2</v>
      </c>
      <c r="AT50" s="16">
        <f t="shared" si="23"/>
        <v>0.5625</v>
      </c>
      <c r="AU50" s="16">
        <v>7</v>
      </c>
      <c r="AV50" s="16">
        <f t="shared" si="24"/>
        <v>33.0625</v>
      </c>
      <c r="AW50" s="16">
        <v>2</v>
      </c>
      <c r="AX50" s="16">
        <f t="shared" si="25"/>
        <v>0.5625</v>
      </c>
      <c r="AY50" s="16">
        <v>10</v>
      </c>
      <c r="AZ50" s="16">
        <f t="shared" si="26"/>
        <v>76.5625</v>
      </c>
      <c r="BA50" s="16">
        <v>10</v>
      </c>
      <c r="BB50" s="16">
        <f t="shared" si="27"/>
        <v>76.5625</v>
      </c>
      <c r="BC50" s="16">
        <v>10</v>
      </c>
      <c r="BD50" s="16">
        <f t="shared" si="28"/>
        <v>76.5625</v>
      </c>
      <c r="BE50" s="16">
        <v>2</v>
      </c>
      <c r="BF50" s="16">
        <f t="shared" si="29"/>
        <v>0.5625</v>
      </c>
      <c r="BG50" s="16">
        <v>6</v>
      </c>
      <c r="BH50" s="16">
        <f t="shared" si="30"/>
        <v>22.5625</v>
      </c>
      <c r="BI50" s="16">
        <v>5</v>
      </c>
      <c r="BJ50" s="16">
        <f t="shared" si="31"/>
        <v>14.0625</v>
      </c>
      <c r="BK50" s="16">
        <v>3</v>
      </c>
      <c r="BL50" s="16">
        <f t="shared" si="32"/>
        <v>3.0625</v>
      </c>
      <c r="BM50" s="16">
        <v>4</v>
      </c>
      <c r="BN50" s="16">
        <f t="shared" si="33"/>
        <v>7.5625</v>
      </c>
      <c r="BO50" s="16">
        <v>1</v>
      </c>
      <c r="BP50" s="16">
        <f t="shared" si="34"/>
        <v>6.25E-2</v>
      </c>
      <c r="BQ50" s="16">
        <v>4</v>
      </c>
      <c r="BR50" s="16">
        <f t="shared" si="35"/>
        <v>7.5625</v>
      </c>
      <c r="BS50" s="16">
        <v>0</v>
      </c>
      <c r="BT50" s="16">
        <f t="shared" si="36"/>
        <v>1.5625</v>
      </c>
      <c r="BU50" s="16">
        <v>6</v>
      </c>
      <c r="BV50" s="16">
        <f t="shared" si="37"/>
        <v>22.5625</v>
      </c>
      <c r="BW50" s="16">
        <v>9</v>
      </c>
      <c r="BX50" s="16">
        <f t="shared" si="38"/>
        <v>60.0625</v>
      </c>
      <c r="BY50" s="40">
        <f t="shared" si="39"/>
        <v>5.096774193548387</v>
      </c>
      <c r="BZ50" s="16">
        <f t="shared" si="40"/>
        <v>14.797671696149843</v>
      </c>
      <c r="CA50" s="16">
        <v>0</v>
      </c>
      <c r="CB50" s="16">
        <v>10</v>
      </c>
      <c r="CC50" s="16">
        <f t="shared" si="41"/>
        <v>100</v>
      </c>
      <c r="CD50" s="40">
        <v>0</v>
      </c>
      <c r="CE50" s="40">
        <f t="shared" si="51"/>
        <v>1.5625</v>
      </c>
      <c r="CF50" s="16">
        <f t="shared" si="42"/>
        <v>0.125</v>
      </c>
      <c r="CG50" s="40">
        <f t="shared" si="43"/>
        <v>10</v>
      </c>
      <c r="CH50" s="16">
        <v>0</v>
      </c>
      <c r="CI50" s="16">
        <f t="shared" si="44"/>
        <v>9</v>
      </c>
      <c r="CJ50" s="16">
        <f t="shared" si="48"/>
        <v>60.0625</v>
      </c>
      <c r="CK50">
        <v>0.22435897435900001</v>
      </c>
      <c r="CL50" s="16">
        <f t="shared" si="45"/>
        <v>1.0519395134779224</v>
      </c>
      <c r="CM50" s="16">
        <f t="shared" si="46"/>
        <v>7.75</v>
      </c>
      <c r="CN50" s="16">
        <f t="shared" si="47"/>
        <v>1.025641025641</v>
      </c>
    </row>
    <row r="51" spans="2:92">
      <c r="B51" s="32" t="s">
        <v>363</v>
      </c>
      <c r="C51" s="16">
        <v>0</v>
      </c>
      <c r="D51" s="16">
        <f t="shared" si="4"/>
        <v>0</v>
      </c>
      <c r="E51" s="16">
        <v>0</v>
      </c>
      <c r="F51" s="16">
        <f t="shared" si="5"/>
        <v>0</v>
      </c>
      <c r="G51" s="16">
        <v>3</v>
      </c>
      <c r="H51" s="16">
        <f t="shared" si="6"/>
        <v>9</v>
      </c>
      <c r="I51" s="16">
        <v>0</v>
      </c>
      <c r="J51" s="16">
        <f t="shared" si="7"/>
        <v>0</v>
      </c>
      <c r="K51" s="16">
        <f t="shared" si="49"/>
        <v>0.75</v>
      </c>
      <c r="L51" s="40">
        <v>0</v>
      </c>
      <c r="M51" s="16">
        <f t="shared" si="1"/>
        <v>0.5625</v>
      </c>
      <c r="N51" s="16">
        <f t="shared" si="8"/>
        <v>0.75</v>
      </c>
      <c r="O51" s="16">
        <v>10</v>
      </c>
      <c r="P51" s="16">
        <f t="shared" si="50"/>
        <v>85.5625</v>
      </c>
      <c r="Q51" s="16">
        <v>7</v>
      </c>
      <c r="R51" s="16">
        <f t="shared" si="9"/>
        <v>39.0625</v>
      </c>
      <c r="S51" s="40">
        <v>9</v>
      </c>
      <c r="T51" s="16">
        <f t="shared" si="10"/>
        <v>68.0625</v>
      </c>
      <c r="U51" s="16">
        <v>2</v>
      </c>
      <c r="V51" s="16">
        <f t="shared" si="11"/>
        <v>1.5625</v>
      </c>
      <c r="W51" s="16">
        <v>6</v>
      </c>
      <c r="X51" s="16">
        <f t="shared" si="12"/>
        <v>27.5625</v>
      </c>
      <c r="Y51" s="16">
        <v>5</v>
      </c>
      <c r="Z51" s="16">
        <f t="shared" si="13"/>
        <v>18.0625</v>
      </c>
      <c r="AA51" s="16">
        <v>4</v>
      </c>
      <c r="AB51" s="16">
        <f t="shared" si="14"/>
        <v>10.5625</v>
      </c>
      <c r="AC51" s="16">
        <v>10</v>
      </c>
      <c r="AD51" s="16">
        <f t="shared" si="15"/>
        <v>85.5625</v>
      </c>
      <c r="AE51" s="16">
        <v>10</v>
      </c>
      <c r="AF51" s="16">
        <f t="shared" si="16"/>
        <v>85.5625</v>
      </c>
      <c r="AG51" s="16">
        <v>2</v>
      </c>
      <c r="AH51" s="16">
        <f t="shared" si="17"/>
        <v>1.5625</v>
      </c>
      <c r="AI51" s="16">
        <v>5</v>
      </c>
      <c r="AJ51" s="16">
        <f t="shared" si="18"/>
        <v>18.0625</v>
      </c>
      <c r="AK51" s="16">
        <v>7</v>
      </c>
      <c r="AL51" s="16">
        <f t="shared" si="19"/>
        <v>39.0625</v>
      </c>
      <c r="AM51" s="16">
        <v>4</v>
      </c>
      <c r="AN51" s="16">
        <f t="shared" si="20"/>
        <v>10.5625</v>
      </c>
      <c r="AO51" s="16">
        <v>4</v>
      </c>
      <c r="AP51" s="16">
        <f t="shared" si="21"/>
        <v>10.5625</v>
      </c>
      <c r="AQ51" s="16">
        <v>3</v>
      </c>
      <c r="AR51" s="16">
        <f t="shared" si="22"/>
        <v>5.0625</v>
      </c>
      <c r="AS51" s="16">
        <v>9</v>
      </c>
      <c r="AT51" s="16">
        <f t="shared" si="23"/>
        <v>68.0625</v>
      </c>
      <c r="AU51" s="16">
        <v>0</v>
      </c>
      <c r="AV51" s="16">
        <f t="shared" si="24"/>
        <v>0.5625</v>
      </c>
      <c r="AW51" s="16">
        <v>8</v>
      </c>
      <c r="AX51" s="16">
        <f t="shared" si="25"/>
        <v>52.5625</v>
      </c>
      <c r="AY51" s="16">
        <v>5</v>
      </c>
      <c r="AZ51" s="16">
        <f t="shared" si="26"/>
        <v>18.0625</v>
      </c>
      <c r="BA51" s="16">
        <v>1</v>
      </c>
      <c r="BB51" s="16">
        <f t="shared" si="27"/>
        <v>6.25E-2</v>
      </c>
      <c r="BC51" s="16">
        <v>5</v>
      </c>
      <c r="BD51" s="16">
        <f t="shared" si="28"/>
        <v>18.0625</v>
      </c>
      <c r="BE51" s="16">
        <v>2</v>
      </c>
      <c r="BF51" s="16">
        <f t="shared" si="29"/>
        <v>1.5625</v>
      </c>
      <c r="BG51" s="16">
        <v>2</v>
      </c>
      <c r="BH51" s="16">
        <f t="shared" si="30"/>
        <v>1.5625</v>
      </c>
      <c r="BI51" s="16">
        <v>8</v>
      </c>
      <c r="BJ51" s="16">
        <f t="shared" si="31"/>
        <v>52.5625</v>
      </c>
      <c r="BK51" s="16">
        <v>2</v>
      </c>
      <c r="BL51" s="16">
        <f t="shared" si="32"/>
        <v>1.5625</v>
      </c>
      <c r="BM51" s="16">
        <v>8</v>
      </c>
      <c r="BN51" s="16">
        <f t="shared" si="33"/>
        <v>52.5625</v>
      </c>
      <c r="BO51" s="16">
        <v>5</v>
      </c>
      <c r="BP51" s="16">
        <f t="shared" si="34"/>
        <v>18.0625</v>
      </c>
      <c r="BQ51" s="16">
        <v>8</v>
      </c>
      <c r="BR51" s="16">
        <f t="shared" si="35"/>
        <v>52.5625</v>
      </c>
      <c r="BS51" s="16">
        <v>1</v>
      </c>
      <c r="BT51" s="16">
        <f t="shared" si="36"/>
        <v>6.25E-2</v>
      </c>
      <c r="BU51" s="16">
        <v>5</v>
      </c>
      <c r="BV51" s="16">
        <f t="shared" si="37"/>
        <v>18.0625</v>
      </c>
      <c r="BW51" s="16">
        <v>9</v>
      </c>
      <c r="BX51" s="16">
        <f t="shared" si="38"/>
        <v>68.0625</v>
      </c>
      <c r="BY51" s="40">
        <f t="shared" si="39"/>
        <v>5.354838709677419</v>
      </c>
      <c r="BZ51" s="16">
        <f t="shared" si="40"/>
        <v>21.204539542143596</v>
      </c>
      <c r="CA51" s="16">
        <v>0</v>
      </c>
      <c r="CB51" s="16">
        <v>10</v>
      </c>
      <c r="CC51" s="16">
        <f t="shared" si="41"/>
        <v>100</v>
      </c>
      <c r="CD51" s="40">
        <v>0</v>
      </c>
      <c r="CE51" s="40">
        <f t="shared" si="51"/>
        <v>0.5625</v>
      </c>
      <c r="CF51" s="16">
        <f t="shared" si="42"/>
        <v>7.4999999999999997E-2</v>
      </c>
      <c r="CG51" s="40">
        <f t="shared" si="43"/>
        <v>10</v>
      </c>
      <c r="CH51" s="16">
        <v>0</v>
      </c>
      <c r="CI51" s="16">
        <f t="shared" si="44"/>
        <v>9</v>
      </c>
      <c r="CJ51" s="16">
        <f t="shared" si="48"/>
        <v>68.0625</v>
      </c>
      <c r="CK51">
        <v>0.125</v>
      </c>
      <c r="CL51" s="16">
        <f t="shared" si="45"/>
        <v>0.390625</v>
      </c>
      <c r="CM51" s="16">
        <f t="shared" si="46"/>
        <v>8.25</v>
      </c>
      <c r="CN51" s="16">
        <f t="shared" si="47"/>
        <v>0.625</v>
      </c>
    </row>
    <row r="52" spans="2:92">
      <c r="B52" s="32" t="s">
        <v>365</v>
      </c>
      <c r="C52" s="16">
        <v>1</v>
      </c>
      <c r="D52" s="16">
        <f t="shared" si="4"/>
        <v>1</v>
      </c>
      <c r="E52" s="16">
        <v>6</v>
      </c>
      <c r="F52" s="16">
        <f t="shared" si="5"/>
        <v>36</v>
      </c>
      <c r="G52" s="16">
        <v>7</v>
      </c>
      <c r="H52" s="16">
        <f t="shared" si="6"/>
        <v>49</v>
      </c>
      <c r="I52" s="16">
        <v>5</v>
      </c>
      <c r="J52" s="16">
        <f t="shared" si="7"/>
        <v>25</v>
      </c>
      <c r="K52" s="16">
        <f t="shared" si="49"/>
        <v>4.75</v>
      </c>
      <c r="L52" s="40">
        <v>4.4444444444400002</v>
      </c>
      <c r="M52" s="16">
        <f t="shared" si="1"/>
        <v>9.3364197533580121E-2</v>
      </c>
      <c r="N52" s="16">
        <f t="shared" si="8"/>
        <v>0.3055555555599998</v>
      </c>
      <c r="O52" s="16">
        <v>4</v>
      </c>
      <c r="P52" s="16">
        <f t="shared" si="50"/>
        <v>0.5625</v>
      </c>
      <c r="Q52" s="16">
        <v>10</v>
      </c>
      <c r="R52" s="16">
        <f t="shared" si="9"/>
        <v>27.5625</v>
      </c>
      <c r="S52" s="40">
        <v>2</v>
      </c>
      <c r="T52" s="16">
        <f t="shared" si="10"/>
        <v>7.5625</v>
      </c>
      <c r="U52" s="16">
        <v>7</v>
      </c>
      <c r="V52" s="16">
        <f t="shared" si="11"/>
        <v>5.0625</v>
      </c>
      <c r="W52" s="16">
        <v>6</v>
      </c>
      <c r="X52" s="16">
        <f t="shared" si="12"/>
        <v>1.5625</v>
      </c>
      <c r="Y52" s="16">
        <v>2</v>
      </c>
      <c r="Z52" s="16">
        <f t="shared" si="13"/>
        <v>7.5625</v>
      </c>
      <c r="AA52" s="16">
        <v>7</v>
      </c>
      <c r="AB52" s="16">
        <f t="shared" si="14"/>
        <v>5.0625</v>
      </c>
      <c r="AC52" s="16">
        <v>9</v>
      </c>
      <c r="AD52" s="16">
        <f t="shared" si="15"/>
        <v>18.0625</v>
      </c>
      <c r="AE52" s="16">
        <v>7</v>
      </c>
      <c r="AF52" s="16">
        <f t="shared" si="16"/>
        <v>5.0625</v>
      </c>
      <c r="AG52" s="16">
        <v>2</v>
      </c>
      <c r="AH52" s="16">
        <f t="shared" si="17"/>
        <v>7.5625</v>
      </c>
      <c r="AI52" s="16">
        <v>7</v>
      </c>
      <c r="AJ52" s="16">
        <f t="shared" si="18"/>
        <v>5.0625</v>
      </c>
      <c r="AK52" s="16">
        <v>1</v>
      </c>
      <c r="AL52" s="16">
        <f t="shared" si="19"/>
        <v>14.0625</v>
      </c>
      <c r="AM52" s="16">
        <v>5</v>
      </c>
      <c r="AN52" s="16">
        <f t="shared" si="20"/>
        <v>6.25E-2</v>
      </c>
      <c r="AO52" s="16">
        <v>6</v>
      </c>
      <c r="AP52" s="16">
        <f t="shared" si="21"/>
        <v>1.5625</v>
      </c>
      <c r="AQ52" s="16">
        <v>10</v>
      </c>
      <c r="AR52" s="16">
        <f t="shared" si="22"/>
        <v>27.5625</v>
      </c>
      <c r="AS52" s="16">
        <v>6</v>
      </c>
      <c r="AT52" s="16">
        <f t="shared" si="23"/>
        <v>1.5625</v>
      </c>
      <c r="AU52" s="16">
        <v>1</v>
      </c>
      <c r="AV52" s="16">
        <f t="shared" si="24"/>
        <v>14.0625</v>
      </c>
      <c r="AW52" s="16">
        <v>10</v>
      </c>
      <c r="AX52" s="16">
        <f t="shared" si="25"/>
        <v>27.5625</v>
      </c>
      <c r="AY52" s="16">
        <v>8</v>
      </c>
      <c r="AZ52" s="16">
        <f t="shared" si="26"/>
        <v>10.5625</v>
      </c>
      <c r="BA52" s="16">
        <v>5</v>
      </c>
      <c r="BB52" s="16">
        <f t="shared" si="27"/>
        <v>6.25E-2</v>
      </c>
      <c r="BC52" s="16">
        <v>8</v>
      </c>
      <c r="BD52" s="16">
        <f t="shared" si="28"/>
        <v>10.5625</v>
      </c>
      <c r="BE52" s="16">
        <v>8</v>
      </c>
      <c r="BF52" s="16">
        <f t="shared" si="29"/>
        <v>10.5625</v>
      </c>
      <c r="BG52" s="16">
        <v>1</v>
      </c>
      <c r="BH52" s="16">
        <f t="shared" si="30"/>
        <v>14.0625</v>
      </c>
      <c r="BI52" s="16">
        <v>10</v>
      </c>
      <c r="BJ52" s="16">
        <f t="shared" si="31"/>
        <v>27.5625</v>
      </c>
      <c r="BK52" s="16">
        <v>4</v>
      </c>
      <c r="BL52" s="16">
        <f t="shared" si="32"/>
        <v>0.5625</v>
      </c>
      <c r="BM52" s="16">
        <v>1</v>
      </c>
      <c r="BN52" s="16">
        <f t="shared" si="33"/>
        <v>14.0625</v>
      </c>
      <c r="BO52" s="16">
        <v>2</v>
      </c>
      <c r="BP52" s="16">
        <f t="shared" si="34"/>
        <v>7.5625</v>
      </c>
      <c r="BQ52" s="16">
        <v>5</v>
      </c>
      <c r="BR52" s="16">
        <f t="shared" si="35"/>
        <v>6.25E-2</v>
      </c>
      <c r="BS52" s="16">
        <v>2</v>
      </c>
      <c r="BT52" s="16">
        <f t="shared" si="36"/>
        <v>7.5625</v>
      </c>
      <c r="BU52" s="16">
        <v>6</v>
      </c>
      <c r="BV52" s="16">
        <f t="shared" si="37"/>
        <v>1.5625</v>
      </c>
      <c r="BW52" s="16">
        <v>6</v>
      </c>
      <c r="BX52" s="16">
        <f t="shared" si="38"/>
        <v>1.5625</v>
      </c>
      <c r="BY52" s="40">
        <f t="shared" si="39"/>
        <v>5.419354838709677</v>
      </c>
      <c r="BZ52" s="16">
        <f t="shared" si="40"/>
        <v>0.44803590010405775</v>
      </c>
      <c r="CA52" s="16">
        <v>0</v>
      </c>
      <c r="CB52" s="16">
        <v>10</v>
      </c>
      <c r="CC52" s="16">
        <f t="shared" si="41"/>
        <v>100</v>
      </c>
      <c r="CD52" s="40">
        <v>2.7777777777799999</v>
      </c>
      <c r="CE52" s="40">
        <f t="shared" si="51"/>
        <v>3.8896604938183956</v>
      </c>
      <c r="CF52" s="16">
        <f t="shared" si="42"/>
        <v>0.47499999999999998</v>
      </c>
      <c r="CG52" s="40">
        <f t="shared" si="43"/>
        <v>7.2222222222200001</v>
      </c>
      <c r="CH52" s="16">
        <v>1.9</v>
      </c>
      <c r="CI52" s="16">
        <f t="shared" si="44"/>
        <v>7.1</v>
      </c>
      <c r="CJ52" s="16">
        <f t="shared" si="48"/>
        <v>5.5224999999999982</v>
      </c>
      <c r="CK52">
        <v>1.11666666667</v>
      </c>
      <c r="CL52" s="16">
        <f t="shared" si="45"/>
        <v>13.201111111086888</v>
      </c>
      <c r="CM52" s="16">
        <f t="shared" si="46"/>
        <v>2.3499999999999996</v>
      </c>
      <c r="CN52" s="16">
        <f t="shared" si="47"/>
        <v>3.63333333333</v>
      </c>
    </row>
    <row r="53" spans="2:92">
      <c r="B53" s="32" t="s">
        <v>367</v>
      </c>
      <c r="C53" s="16">
        <v>0</v>
      </c>
      <c r="D53" s="16">
        <f t="shared" si="4"/>
        <v>0</v>
      </c>
      <c r="E53" s="16">
        <v>0</v>
      </c>
      <c r="F53" s="16">
        <f t="shared" si="5"/>
        <v>0</v>
      </c>
      <c r="G53" s="16">
        <v>0</v>
      </c>
      <c r="H53" s="16">
        <f t="shared" si="6"/>
        <v>0</v>
      </c>
      <c r="I53" s="16">
        <v>0</v>
      </c>
      <c r="J53" s="16">
        <f t="shared" si="7"/>
        <v>0</v>
      </c>
      <c r="K53" s="16">
        <f t="shared" si="49"/>
        <v>0</v>
      </c>
      <c r="L53" s="40">
        <v>0</v>
      </c>
      <c r="M53" s="16">
        <f t="shared" si="1"/>
        <v>0</v>
      </c>
      <c r="N53" s="16">
        <f t="shared" si="8"/>
        <v>0</v>
      </c>
      <c r="O53" s="16">
        <v>10</v>
      </c>
      <c r="P53" s="16">
        <f t="shared" si="50"/>
        <v>100</v>
      </c>
      <c r="Q53" s="16">
        <v>3</v>
      </c>
      <c r="R53" s="16">
        <f t="shared" si="9"/>
        <v>9</v>
      </c>
      <c r="S53" s="40">
        <v>2</v>
      </c>
      <c r="T53" s="16">
        <f t="shared" si="10"/>
        <v>4</v>
      </c>
      <c r="U53" s="16">
        <v>3</v>
      </c>
      <c r="V53" s="16">
        <f t="shared" si="11"/>
        <v>9</v>
      </c>
      <c r="W53" s="16">
        <v>5</v>
      </c>
      <c r="X53" s="16">
        <f t="shared" si="12"/>
        <v>25</v>
      </c>
      <c r="Y53" s="16">
        <v>9</v>
      </c>
      <c r="Z53" s="16">
        <f t="shared" si="13"/>
        <v>81</v>
      </c>
      <c r="AA53" s="16">
        <v>8</v>
      </c>
      <c r="AB53" s="16">
        <f t="shared" si="14"/>
        <v>64</v>
      </c>
      <c r="AC53" s="16">
        <v>0</v>
      </c>
      <c r="AD53" s="16">
        <f t="shared" si="15"/>
        <v>0</v>
      </c>
      <c r="AE53" s="16">
        <v>0</v>
      </c>
      <c r="AF53" s="16">
        <f t="shared" si="16"/>
        <v>0</v>
      </c>
      <c r="AG53" s="16">
        <v>5</v>
      </c>
      <c r="AH53" s="16">
        <f t="shared" si="17"/>
        <v>25</v>
      </c>
      <c r="AI53" s="16">
        <v>6</v>
      </c>
      <c r="AJ53" s="16">
        <f t="shared" si="18"/>
        <v>36</v>
      </c>
      <c r="AK53" s="16">
        <v>9</v>
      </c>
      <c r="AL53" s="16">
        <f t="shared" si="19"/>
        <v>81</v>
      </c>
      <c r="AM53" s="16">
        <v>4</v>
      </c>
      <c r="AN53" s="16">
        <f t="shared" si="20"/>
        <v>16</v>
      </c>
      <c r="AO53" s="16">
        <v>3</v>
      </c>
      <c r="AP53" s="16">
        <f t="shared" si="21"/>
        <v>9</v>
      </c>
      <c r="AQ53" s="16">
        <v>9</v>
      </c>
      <c r="AR53" s="16">
        <f t="shared" si="22"/>
        <v>81</v>
      </c>
      <c r="AS53" s="16">
        <v>10</v>
      </c>
      <c r="AT53" s="16">
        <f t="shared" si="23"/>
        <v>100</v>
      </c>
      <c r="AU53" s="16">
        <v>9</v>
      </c>
      <c r="AV53" s="16">
        <f t="shared" si="24"/>
        <v>81</v>
      </c>
      <c r="AW53" s="16">
        <v>2</v>
      </c>
      <c r="AX53" s="16">
        <f t="shared" si="25"/>
        <v>4</v>
      </c>
      <c r="AY53" s="16">
        <v>6</v>
      </c>
      <c r="AZ53" s="16">
        <f t="shared" si="26"/>
        <v>36</v>
      </c>
      <c r="BA53" s="16">
        <v>9</v>
      </c>
      <c r="BB53" s="16">
        <f t="shared" si="27"/>
        <v>81</v>
      </c>
      <c r="BC53" s="16">
        <v>3</v>
      </c>
      <c r="BD53" s="16">
        <f t="shared" si="28"/>
        <v>9</v>
      </c>
      <c r="BE53" s="16">
        <v>10</v>
      </c>
      <c r="BF53" s="16">
        <f t="shared" si="29"/>
        <v>100</v>
      </c>
      <c r="BG53" s="16">
        <v>1</v>
      </c>
      <c r="BH53" s="16">
        <f t="shared" si="30"/>
        <v>1</v>
      </c>
      <c r="BI53" s="16">
        <v>0</v>
      </c>
      <c r="BJ53" s="16">
        <f t="shared" si="31"/>
        <v>0</v>
      </c>
      <c r="BK53" s="16">
        <v>0</v>
      </c>
      <c r="BL53" s="16">
        <f t="shared" si="32"/>
        <v>0</v>
      </c>
      <c r="BM53" s="16">
        <v>3</v>
      </c>
      <c r="BN53" s="16">
        <f t="shared" si="33"/>
        <v>9</v>
      </c>
      <c r="BO53" s="16">
        <v>1</v>
      </c>
      <c r="BP53" s="16">
        <f t="shared" si="34"/>
        <v>1</v>
      </c>
      <c r="BQ53" s="16">
        <v>2</v>
      </c>
      <c r="BR53" s="16">
        <f t="shared" si="35"/>
        <v>4</v>
      </c>
      <c r="BS53" s="16">
        <v>10</v>
      </c>
      <c r="BT53" s="16">
        <f t="shared" si="36"/>
        <v>100</v>
      </c>
      <c r="BU53" s="16">
        <v>5</v>
      </c>
      <c r="BV53" s="16">
        <f t="shared" si="37"/>
        <v>25</v>
      </c>
      <c r="BW53" s="16">
        <v>8</v>
      </c>
      <c r="BX53" s="16">
        <f t="shared" si="38"/>
        <v>64</v>
      </c>
      <c r="BY53" s="40">
        <f t="shared" si="39"/>
        <v>5</v>
      </c>
      <c r="BZ53" s="16">
        <f t="shared" si="40"/>
        <v>25</v>
      </c>
      <c r="CA53" s="16">
        <v>0</v>
      </c>
      <c r="CB53" s="16">
        <v>10</v>
      </c>
      <c r="CC53" s="16">
        <f t="shared" si="41"/>
        <v>100</v>
      </c>
      <c r="CD53" s="40">
        <v>0</v>
      </c>
      <c r="CE53" s="40">
        <f t="shared" si="51"/>
        <v>0</v>
      </c>
      <c r="CF53" s="16">
        <f t="shared" si="42"/>
        <v>0</v>
      </c>
      <c r="CG53" s="40">
        <f t="shared" si="43"/>
        <v>10</v>
      </c>
      <c r="CH53" s="16">
        <v>0</v>
      </c>
      <c r="CI53" s="16">
        <f t="shared" si="44"/>
        <v>9</v>
      </c>
      <c r="CJ53" s="16">
        <f t="shared" si="48"/>
        <v>81</v>
      </c>
      <c r="CK53">
        <v>0</v>
      </c>
      <c r="CL53" s="16">
        <f t="shared" si="45"/>
        <v>0</v>
      </c>
      <c r="CM53" s="16">
        <f t="shared" si="46"/>
        <v>9</v>
      </c>
      <c r="CN53" s="16">
        <f t="shared" si="47"/>
        <v>0</v>
      </c>
    </row>
    <row r="54" spans="2:92">
      <c r="B54" s="31" t="s">
        <v>368</v>
      </c>
      <c r="C54" s="16">
        <v>1</v>
      </c>
      <c r="D54" s="16">
        <f t="shared" si="4"/>
        <v>1</v>
      </c>
      <c r="E54" s="16">
        <v>0</v>
      </c>
      <c r="F54" s="16">
        <f t="shared" si="5"/>
        <v>0</v>
      </c>
      <c r="G54" s="16">
        <v>5</v>
      </c>
      <c r="H54" s="16">
        <f t="shared" si="6"/>
        <v>25</v>
      </c>
      <c r="I54" s="16">
        <v>0</v>
      </c>
      <c r="J54" s="16">
        <f t="shared" si="7"/>
        <v>0</v>
      </c>
      <c r="K54" s="16">
        <f t="shared" si="49"/>
        <v>1.5</v>
      </c>
      <c r="L54" s="40">
        <v>2.8571428571399999</v>
      </c>
      <c r="M54" s="16">
        <f t="shared" si="1"/>
        <v>1.8418367346861222</v>
      </c>
      <c r="N54" s="16">
        <f t="shared" si="8"/>
        <v>1.3571428571399999</v>
      </c>
      <c r="O54" s="16">
        <v>0</v>
      </c>
      <c r="P54" s="16">
        <f t="shared" si="50"/>
        <v>2.25</v>
      </c>
      <c r="Q54" s="16">
        <v>3</v>
      </c>
      <c r="R54" s="16">
        <f t="shared" si="9"/>
        <v>2.25</v>
      </c>
      <c r="S54" s="40">
        <v>8</v>
      </c>
      <c r="T54" s="16">
        <f t="shared" si="10"/>
        <v>42.25</v>
      </c>
      <c r="U54" s="16">
        <v>4</v>
      </c>
      <c r="V54" s="16">
        <f t="shared" si="11"/>
        <v>6.25</v>
      </c>
      <c r="W54" s="16">
        <v>2</v>
      </c>
      <c r="X54" s="16">
        <f t="shared" si="12"/>
        <v>0.25</v>
      </c>
      <c r="Y54" s="16">
        <v>6</v>
      </c>
      <c r="Z54" s="16">
        <f t="shared" si="13"/>
        <v>20.25</v>
      </c>
      <c r="AA54" s="16">
        <v>0</v>
      </c>
      <c r="AB54" s="16">
        <f t="shared" si="14"/>
        <v>2.25</v>
      </c>
      <c r="AC54" s="16">
        <v>1</v>
      </c>
      <c r="AD54" s="16">
        <f t="shared" si="15"/>
        <v>0.25</v>
      </c>
      <c r="AE54" s="16">
        <v>6</v>
      </c>
      <c r="AF54" s="16">
        <f t="shared" si="16"/>
        <v>20.25</v>
      </c>
      <c r="AG54" s="16">
        <v>1</v>
      </c>
      <c r="AH54" s="16">
        <f t="shared" si="17"/>
        <v>0.25</v>
      </c>
      <c r="AI54" s="16">
        <v>4</v>
      </c>
      <c r="AJ54" s="16">
        <f t="shared" si="18"/>
        <v>6.25</v>
      </c>
      <c r="AK54" s="16">
        <v>1</v>
      </c>
      <c r="AL54" s="16">
        <f t="shared" si="19"/>
        <v>0.25</v>
      </c>
      <c r="AM54" s="16">
        <v>2</v>
      </c>
      <c r="AN54" s="16">
        <f t="shared" si="20"/>
        <v>0.25</v>
      </c>
      <c r="AO54" s="16">
        <v>0</v>
      </c>
      <c r="AP54" s="16">
        <f t="shared" si="21"/>
        <v>2.25</v>
      </c>
      <c r="AQ54" s="16">
        <v>4</v>
      </c>
      <c r="AR54" s="16">
        <f t="shared" si="22"/>
        <v>6.25</v>
      </c>
      <c r="AS54" s="16">
        <v>8</v>
      </c>
      <c r="AT54" s="16">
        <f t="shared" si="23"/>
        <v>42.25</v>
      </c>
      <c r="AU54" s="16">
        <v>2</v>
      </c>
      <c r="AV54" s="16">
        <f t="shared" si="24"/>
        <v>0.25</v>
      </c>
      <c r="AW54" s="16">
        <v>2</v>
      </c>
      <c r="AX54" s="16">
        <f t="shared" si="25"/>
        <v>0.25</v>
      </c>
      <c r="AY54" s="16">
        <v>8</v>
      </c>
      <c r="AZ54" s="16">
        <f t="shared" si="26"/>
        <v>42.25</v>
      </c>
      <c r="BA54" s="16">
        <v>7</v>
      </c>
      <c r="BB54" s="16">
        <f t="shared" si="27"/>
        <v>30.25</v>
      </c>
      <c r="BC54" s="16">
        <v>9</v>
      </c>
      <c r="BD54" s="16">
        <f t="shared" si="28"/>
        <v>56.25</v>
      </c>
      <c r="BE54" s="16">
        <v>4</v>
      </c>
      <c r="BF54" s="16">
        <f t="shared" si="29"/>
        <v>6.25</v>
      </c>
      <c r="BG54" s="16">
        <v>9</v>
      </c>
      <c r="BH54" s="16">
        <f t="shared" si="30"/>
        <v>56.25</v>
      </c>
      <c r="BI54" s="16">
        <v>2</v>
      </c>
      <c r="BJ54" s="16">
        <f t="shared" si="31"/>
        <v>0.25</v>
      </c>
      <c r="BK54" s="16">
        <v>2</v>
      </c>
      <c r="BL54" s="16">
        <f t="shared" si="32"/>
        <v>0.25</v>
      </c>
      <c r="BM54" s="16">
        <v>1</v>
      </c>
      <c r="BN54" s="16">
        <f t="shared" si="33"/>
        <v>0.25</v>
      </c>
      <c r="BO54" s="16">
        <v>9</v>
      </c>
      <c r="BP54" s="16">
        <f t="shared" si="34"/>
        <v>56.25</v>
      </c>
      <c r="BQ54" s="16">
        <v>9</v>
      </c>
      <c r="BR54" s="16">
        <f t="shared" si="35"/>
        <v>56.25</v>
      </c>
      <c r="BS54" s="16">
        <v>4</v>
      </c>
      <c r="BT54" s="16">
        <f t="shared" si="36"/>
        <v>6.25</v>
      </c>
      <c r="BU54" s="16">
        <v>4</v>
      </c>
      <c r="BV54" s="16">
        <f t="shared" si="37"/>
        <v>6.25</v>
      </c>
      <c r="BW54" s="16">
        <v>4</v>
      </c>
      <c r="BX54" s="16">
        <f t="shared" si="38"/>
        <v>6.25</v>
      </c>
      <c r="BY54" s="40">
        <f t="shared" si="39"/>
        <v>4.064516129032258</v>
      </c>
      <c r="BZ54" s="16">
        <f t="shared" si="40"/>
        <v>6.5767429760665967</v>
      </c>
      <c r="CA54" s="16">
        <v>0</v>
      </c>
      <c r="CB54" s="16">
        <v>10</v>
      </c>
      <c r="CC54" s="16">
        <f t="shared" si="41"/>
        <v>100</v>
      </c>
      <c r="CD54" s="40">
        <v>7.1428571428599996</v>
      </c>
      <c r="CE54" s="40">
        <f t="shared" si="51"/>
        <v>31.841836734726119</v>
      </c>
      <c r="CF54" s="16">
        <f t="shared" si="42"/>
        <v>0.15</v>
      </c>
      <c r="CG54" s="40">
        <f t="shared" si="43"/>
        <v>2.8571428571400004</v>
      </c>
      <c r="CH54" s="16">
        <v>5.42</v>
      </c>
      <c r="CI54" s="16">
        <f t="shared" si="44"/>
        <v>3.58</v>
      </c>
      <c r="CJ54" s="16">
        <f t="shared" si="48"/>
        <v>4.3264000000000005</v>
      </c>
      <c r="CK54">
        <v>0.64903846153800004</v>
      </c>
      <c r="CL54" s="16">
        <f t="shared" si="45"/>
        <v>0.72413553994161384</v>
      </c>
      <c r="CM54" s="16">
        <f t="shared" si="46"/>
        <v>2.08</v>
      </c>
      <c r="CN54" s="16">
        <f t="shared" si="47"/>
        <v>0.85096153846199996</v>
      </c>
    </row>
    <row r="55" spans="2:92" ht="26.25" thickBot="1">
      <c r="B55" s="35" t="s">
        <v>369</v>
      </c>
      <c r="C55" s="16">
        <v>0</v>
      </c>
      <c r="D55" s="16">
        <f t="shared" si="4"/>
        <v>0</v>
      </c>
      <c r="E55" s="16">
        <v>0</v>
      </c>
      <c r="F55" s="16">
        <f t="shared" si="5"/>
        <v>0</v>
      </c>
      <c r="G55" s="16">
        <v>0</v>
      </c>
      <c r="H55" s="16">
        <f t="shared" si="6"/>
        <v>0</v>
      </c>
      <c r="I55" s="16">
        <v>0</v>
      </c>
      <c r="J55" s="16">
        <f t="shared" si="7"/>
        <v>0</v>
      </c>
      <c r="K55" s="16">
        <f t="shared" si="49"/>
        <v>0</v>
      </c>
      <c r="L55" s="40">
        <v>0</v>
      </c>
      <c r="M55" s="16">
        <f t="shared" si="1"/>
        <v>0</v>
      </c>
      <c r="N55" s="16">
        <f t="shared" si="8"/>
        <v>0</v>
      </c>
      <c r="O55" s="16">
        <v>0</v>
      </c>
      <c r="P55" s="16">
        <f t="shared" si="50"/>
        <v>0</v>
      </c>
      <c r="Q55" s="16">
        <v>6</v>
      </c>
      <c r="R55" s="16">
        <f t="shared" si="9"/>
        <v>36</v>
      </c>
      <c r="S55" s="40">
        <v>4</v>
      </c>
      <c r="T55" s="16">
        <f t="shared" si="10"/>
        <v>16</v>
      </c>
      <c r="U55" s="16">
        <v>7</v>
      </c>
      <c r="V55" s="16">
        <f t="shared" si="11"/>
        <v>49</v>
      </c>
      <c r="W55" s="16">
        <v>5</v>
      </c>
      <c r="X55" s="16">
        <f t="shared" si="12"/>
        <v>25</v>
      </c>
      <c r="Y55" s="16">
        <v>8</v>
      </c>
      <c r="Z55" s="16">
        <f t="shared" si="13"/>
        <v>64</v>
      </c>
      <c r="AA55" s="16">
        <v>6</v>
      </c>
      <c r="AB55" s="16">
        <f t="shared" si="14"/>
        <v>36</v>
      </c>
      <c r="AC55" s="16">
        <v>9</v>
      </c>
      <c r="AD55" s="16">
        <f t="shared" si="15"/>
        <v>81</v>
      </c>
      <c r="AE55" s="16">
        <v>9</v>
      </c>
      <c r="AF55" s="16">
        <f t="shared" si="16"/>
        <v>81</v>
      </c>
      <c r="AG55" s="16">
        <v>8</v>
      </c>
      <c r="AH55" s="16">
        <f t="shared" si="17"/>
        <v>64</v>
      </c>
      <c r="AI55" s="16">
        <v>6</v>
      </c>
      <c r="AJ55" s="16">
        <f t="shared" si="18"/>
        <v>36</v>
      </c>
      <c r="AK55" s="16">
        <v>7</v>
      </c>
      <c r="AL55" s="16">
        <f t="shared" si="19"/>
        <v>49</v>
      </c>
      <c r="AM55" s="16">
        <v>5</v>
      </c>
      <c r="AN55" s="16">
        <f t="shared" si="20"/>
        <v>25</v>
      </c>
      <c r="AO55" s="16">
        <v>8</v>
      </c>
      <c r="AP55" s="16">
        <f t="shared" si="21"/>
        <v>64</v>
      </c>
      <c r="AQ55" s="16">
        <v>9</v>
      </c>
      <c r="AR55" s="16">
        <f t="shared" si="22"/>
        <v>81</v>
      </c>
      <c r="AS55" s="16">
        <v>4</v>
      </c>
      <c r="AT55" s="16">
        <f t="shared" si="23"/>
        <v>16</v>
      </c>
      <c r="AU55" s="16">
        <v>7</v>
      </c>
      <c r="AV55" s="16">
        <f t="shared" si="24"/>
        <v>49</v>
      </c>
      <c r="AW55" s="16">
        <v>7</v>
      </c>
      <c r="AX55" s="16">
        <f t="shared" si="25"/>
        <v>49</v>
      </c>
      <c r="AY55" s="16">
        <v>5</v>
      </c>
      <c r="AZ55" s="16">
        <f t="shared" si="26"/>
        <v>25</v>
      </c>
      <c r="BA55" s="16">
        <v>3</v>
      </c>
      <c r="BB55" s="16">
        <f t="shared" si="27"/>
        <v>9</v>
      </c>
      <c r="BC55" s="16">
        <v>5</v>
      </c>
      <c r="BD55" s="16">
        <f t="shared" si="28"/>
        <v>25</v>
      </c>
      <c r="BE55" s="16">
        <v>4</v>
      </c>
      <c r="BF55" s="16">
        <f t="shared" si="29"/>
        <v>16</v>
      </c>
      <c r="BG55" s="16">
        <v>7</v>
      </c>
      <c r="BH55" s="16">
        <f t="shared" si="30"/>
        <v>49</v>
      </c>
      <c r="BI55" s="16">
        <v>4</v>
      </c>
      <c r="BJ55" s="16">
        <f t="shared" si="31"/>
        <v>16</v>
      </c>
      <c r="BK55" s="16">
        <v>2</v>
      </c>
      <c r="BL55" s="16">
        <f t="shared" si="32"/>
        <v>4</v>
      </c>
      <c r="BM55" s="16">
        <v>0</v>
      </c>
      <c r="BN55" s="16">
        <f t="shared" si="33"/>
        <v>0</v>
      </c>
      <c r="BO55" s="16">
        <v>6</v>
      </c>
      <c r="BP55" s="16">
        <f t="shared" si="34"/>
        <v>36</v>
      </c>
      <c r="BQ55" s="16">
        <v>5</v>
      </c>
      <c r="BR55" s="16">
        <f t="shared" si="35"/>
        <v>25</v>
      </c>
      <c r="BS55" s="16">
        <v>9</v>
      </c>
      <c r="BT55" s="16">
        <f t="shared" si="36"/>
        <v>81</v>
      </c>
      <c r="BU55" s="16">
        <v>5</v>
      </c>
      <c r="BV55" s="16">
        <f t="shared" si="37"/>
        <v>25</v>
      </c>
      <c r="BW55" s="16">
        <v>6</v>
      </c>
      <c r="BX55" s="16">
        <f t="shared" si="38"/>
        <v>36</v>
      </c>
      <c r="BY55" s="40">
        <f t="shared" si="39"/>
        <v>5.67741935483871</v>
      </c>
      <c r="BZ55" s="16">
        <f t="shared" si="40"/>
        <v>32.233090530697197</v>
      </c>
      <c r="CA55" s="16">
        <v>0</v>
      </c>
      <c r="CB55" s="16">
        <v>10</v>
      </c>
      <c r="CC55" s="16">
        <f t="shared" si="41"/>
        <v>100</v>
      </c>
      <c r="CD55" s="40">
        <v>0</v>
      </c>
      <c r="CE55" s="40">
        <f t="shared" si="51"/>
        <v>0</v>
      </c>
      <c r="CF55" s="16">
        <f t="shared" si="42"/>
        <v>0</v>
      </c>
      <c r="CG55" s="40">
        <f t="shared" si="43"/>
        <v>10</v>
      </c>
      <c r="CH55" s="16">
        <v>0</v>
      </c>
      <c r="CI55" s="16">
        <f t="shared" si="44"/>
        <v>9</v>
      </c>
      <c r="CJ55" s="16">
        <f t="shared" si="48"/>
        <v>81</v>
      </c>
      <c r="CK55">
        <v>0.15789473684200001</v>
      </c>
      <c r="CL55" s="16">
        <f t="shared" si="45"/>
        <v>2.4930747922404434E-2</v>
      </c>
      <c r="CM55" s="16">
        <f t="shared" si="46"/>
        <v>9</v>
      </c>
      <c r="CN55" s="16">
        <f t="shared" si="47"/>
        <v>0.15789473684200001</v>
      </c>
    </row>
    <row r="56" spans="2:92" ht="25.5">
      <c r="B56" s="32" t="s">
        <v>371</v>
      </c>
      <c r="C56" s="16">
        <v>1</v>
      </c>
      <c r="D56" s="16">
        <f t="shared" si="4"/>
        <v>1</v>
      </c>
      <c r="E56" s="16">
        <v>0</v>
      </c>
      <c r="F56" s="16">
        <f t="shared" si="5"/>
        <v>0</v>
      </c>
      <c r="G56" s="16">
        <v>5</v>
      </c>
      <c r="H56" s="16">
        <f t="shared" si="6"/>
        <v>25</v>
      </c>
      <c r="I56" s="16">
        <v>2</v>
      </c>
      <c r="J56" s="16">
        <f t="shared" si="7"/>
        <v>4</v>
      </c>
      <c r="K56" s="16">
        <f t="shared" si="49"/>
        <v>2</v>
      </c>
      <c r="L56" s="40">
        <v>1.90476190476</v>
      </c>
      <c r="M56" s="16">
        <f t="shared" si="1"/>
        <v>9.0702947849433183E-3</v>
      </c>
      <c r="N56" s="16">
        <f t="shared" si="8"/>
        <v>9.5238095240000042E-2</v>
      </c>
      <c r="O56" s="16">
        <v>9</v>
      </c>
      <c r="P56" s="16">
        <f t="shared" si="50"/>
        <v>49</v>
      </c>
      <c r="Q56" s="16">
        <v>4</v>
      </c>
      <c r="R56" s="16">
        <f t="shared" si="9"/>
        <v>4</v>
      </c>
      <c r="S56" s="40">
        <v>6</v>
      </c>
      <c r="T56" s="16">
        <f t="shared" si="10"/>
        <v>16</v>
      </c>
      <c r="U56" s="16">
        <v>8</v>
      </c>
      <c r="V56" s="16">
        <f t="shared" si="11"/>
        <v>36</v>
      </c>
      <c r="W56" s="16">
        <v>8</v>
      </c>
      <c r="X56" s="16">
        <f t="shared" si="12"/>
        <v>36</v>
      </c>
      <c r="Y56" s="16">
        <v>5</v>
      </c>
      <c r="Z56" s="16">
        <f t="shared" si="13"/>
        <v>9</v>
      </c>
      <c r="AA56" s="16">
        <v>4</v>
      </c>
      <c r="AB56" s="16">
        <f t="shared" si="14"/>
        <v>4</v>
      </c>
      <c r="AC56" s="16">
        <v>9</v>
      </c>
      <c r="AD56" s="16">
        <f t="shared" si="15"/>
        <v>49</v>
      </c>
      <c r="AE56" s="16">
        <v>1</v>
      </c>
      <c r="AF56" s="16">
        <f t="shared" si="16"/>
        <v>1</v>
      </c>
      <c r="AG56" s="16">
        <v>9</v>
      </c>
      <c r="AH56" s="16">
        <f t="shared" si="17"/>
        <v>49</v>
      </c>
      <c r="AI56" s="16">
        <v>2</v>
      </c>
      <c r="AJ56" s="16">
        <f t="shared" si="18"/>
        <v>0</v>
      </c>
      <c r="AK56" s="16">
        <v>10</v>
      </c>
      <c r="AL56" s="16">
        <f t="shared" si="19"/>
        <v>64</v>
      </c>
      <c r="AM56" s="16">
        <v>9</v>
      </c>
      <c r="AN56" s="16">
        <f t="shared" si="20"/>
        <v>49</v>
      </c>
      <c r="AO56" s="16">
        <v>7</v>
      </c>
      <c r="AP56" s="16">
        <f t="shared" si="21"/>
        <v>25</v>
      </c>
      <c r="AQ56" s="16">
        <v>10</v>
      </c>
      <c r="AR56" s="16">
        <f t="shared" si="22"/>
        <v>64</v>
      </c>
      <c r="AS56" s="16">
        <v>7</v>
      </c>
      <c r="AT56" s="16">
        <f t="shared" si="23"/>
        <v>25</v>
      </c>
      <c r="AU56" s="16">
        <v>8</v>
      </c>
      <c r="AV56" s="16">
        <f t="shared" si="24"/>
        <v>36</v>
      </c>
      <c r="AW56" s="16">
        <v>2</v>
      </c>
      <c r="AX56" s="16">
        <f t="shared" si="25"/>
        <v>0</v>
      </c>
      <c r="AY56" s="16">
        <v>1</v>
      </c>
      <c r="AZ56" s="16">
        <f t="shared" si="26"/>
        <v>1</v>
      </c>
      <c r="BA56" s="16">
        <v>5</v>
      </c>
      <c r="BB56" s="16">
        <f t="shared" si="27"/>
        <v>9</v>
      </c>
      <c r="BC56" s="16">
        <v>5</v>
      </c>
      <c r="BD56" s="16">
        <f t="shared" si="28"/>
        <v>9</v>
      </c>
      <c r="BE56" s="16">
        <v>0</v>
      </c>
      <c r="BF56" s="16">
        <f t="shared" si="29"/>
        <v>4</v>
      </c>
      <c r="BG56" s="16">
        <v>1</v>
      </c>
      <c r="BH56" s="16">
        <f t="shared" si="30"/>
        <v>1</v>
      </c>
      <c r="BI56" s="16">
        <v>0</v>
      </c>
      <c r="BJ56" s="16">
        <f t="shared" si="31"/>
        <v>4</v>
      </c>
      <c r="BK56" s="16">
        <v>5</v>
      </c>
      <c r="BL56" s="16">
        <f t="shared" si="32"/>
        <v>9</v>
      </c>
      <c r="BM56" s="16">
        <v>1</v>
      </c>
      <c r="BN56" s="16">
        <f t="shared" si="33"/>
        <v>1</v>
      </c>
      <c r="BO56" s="16">
        <v>9</v>
      </c>
      <c r="BP56" s="16">
        <f t="shared" si="34"/>
        <v>49</v>
      </c>
      <c r="BQ56" s="16">
        <v>7</v>
      </c>
      <c r="BR56" s="16">
        <f t="shared" si="35"/>
        <v>25</v>
      </c>
      <c r="BS56" s="16">
        <v>5</v>
      </c>
      <c r="BT56" s="16">
        <f t="shared" si="36"/>
        <v>9</v>
      </c>
      <c r="BU56" s="16">
        <v>6</v>
      </c>
      <c r="BV56" s="16">
        <f t="shared" si="37"/>
        <v>16</v>
      </c>
      <c r="BW56" s="16">
        <v>9</v>
      </c>
      <c r="BX56" s="16">
        <f t="shared" si="38"/>
        <v>49</v>
      </c>
      <c r="BY56" s="40">
        <f t="shared" si="39"/>
        <v>5.5483870967741939</v>
      </c>
      <c r="BZ56" s="16">
        <f t="shared" si="40"/>
        <v>12.591050988553594</v>
      </c>
      <c r="CA56" s="16">
        <v>0</v>
      </c>
      <c r="CB56" s="16">
        <v>10</v>
      </c>
      <c r="CC56" s="16">
        <f t="shared" si="41"/>
        <v>100</v>
      </c>
      <c r="CD56" s="40">
        <v>2.3809523809500002</v>
      </c>
      <c r="CE56" s="40">
        <f t="shared" si="51"/>
        <v>0.14512471655147405</v>
      </c>
      <c r="CF56" s="16">
        <f t="shared" si="42"/>
        <v>0.2</v>
      </c>
      <c r="CG56" s="40">
        <f t="shared" si="43"/>
        <v>7.6190476190499998</v>
      </c>
      <c r="CH56" s="16">
        <v>7.33</v>
      </c>
      <c r="CI56" s="16">
        <f t="shared" si="44"/>
        <v>1.67</v>
      </c>
      <c r="CJ56" s="16">
        <f t="shared" si="48"/>
        <v>0.10890000000000005</v>
      </c>
      <c r="CK56">
        <v>7.2815533980600006E-2</v>
      </c>
      <c r="CL56" s="16">
        <f t="shared" si="45"/>
        <v>3.7140399660664798</v>
      </c>
      <c r="CM56" s="16">
        <f t="shared" si="46"/>
        <v>0.33000000000000007</v>
      </c>
      <c r="CN56" s="16">
        <f t="shared" si="47"/>
        <v>1.9271844660194</v>
      </c>
    </row>
    <row r="57" spans="2:92">
      <c r="B57" s="32" t="s">
        <v>372</v>
      </c>
      <c r="C57" s="16">
        <v>1</v>
      </c>
      <c r="D57" s="16">
        <f t="shared" si="4"/>
        <v>1</v>
      </c>
      <c r="E57" s="16">
        <v>0</v>
      </c>
      <c r="F57" s="16">
        <f t="shared" si="5"/>
        <v>0</v>
      </c>
      <c r="G57" s="16">
        <v>7</v>
      </c>
      <c r="H57" s="16">
        <f t="shared" si="6"/>
        <v>49</v>
      </c>
      <c r="I57" s="16">
        <v>5</v>
      </c>
      <c r="J57" s="16">
        <f t="shared" si="7"/>
        <v>25</v>
      </c>
      <c r="K57" s="16">
        <f t="shared" si="49"/>
        <v>3.25</v>
      </c>
      <c r="L57" s="40">
        <v>6.6666666666700003</v>
      </c>
      <c r="M57" s="16">
        <f t="shared" si="1"/>
        <v>11.673611111133891</v>
      </c>
      <c r="N57" s="16">
        <f t="shared" si="8"/>
        <v>3.4166666666700003</v>
      </c>
      <c r="O57" s="16">
        <v>7</v>
      </c>
      <c r="P57" s="16">
        <f t="shared" si="50"/>
        <v>14.0625</v>
      </c>
      <c r="Q57" s="16">
        <v>2</v>
      </c>
      <c r="R57" s="16">
        <f t="shared" si="9"/>
        <v>1.5625</v>
      </c>
      <c r="S57" s="40">
        <v>0</v>
      </c>
      <c r="T57" s="16">
        <f t="shared" si="10"/>
        <v>10.5625</v>
      </c>
      <c r="U57" s="16">
        <v>8</v>
      </c>
      <c r="V57" s="16">
        <f t="shared" si="11"/>
        <v>22.5625</v>
      </c>
      <c r="W57" s="16">
        <v>3</v>
      </c>
      <c r="X57" s="16">
        <f t="shared" si="12"/>
        <v>6.25E-2</v>
      </c>
      <c r="Y57" s="16">
        <v>10</v>
      </c>
      <c r="Z57" s="16">
        <f t="shared" si="13"/>
        <v>45.5625</v>
      </c>
      <c r="AA57" s="16">
        <v>2</v>
      </c>
      <c r="AB57" s="16">
        <f t="shared" si="14"/>
        <v>1.5625</v>
      </c>
      <c r="AC57" s="16">
        <v>1</v>
      </c>
      <c r="AD57" s="16">
        <f t="shared" si="15"/>
        <v>5.0625</v>
      </c>
      <c r="AE57" s="16">
        <v>4</v>
      </c>
      <c r="AF57" s="16">
        <f t="shared" si="16"/>
        <v>0.5625</v>
      </c>
      <c r="AG57" s="16">
        <v>9</v>
      </c>
      <c r="AH57" s="16">
        <f t="shared" si="17"/>
        <v>33.0625</v>
      </c>
      <c r="AI57" s="16">
        <v>8</v>
      </c>
      <c r="AJ57" s="16">
        <f t="shared" si="18"/>
        <v>22.5625</v>
      </c>
      <c r="AK57" s="16">
        <v>0</v>
      </c>
      <c r="AL57" s="16">
        <f t="shared" si="19"/>
        <v>10.5625</v>
      </c>
      <c r="AM57" s="16">
        <v>5</v>
      </c>
      <c r="AN57" s="16">
        <f t="shared" si="20"/>
        <v>3.0625</v>
      </c>
      <c r="AO57" s="16">
        <v>9</v>
      </c>
      <c r="AP57" s="16">
        <f t="shared" si="21"/>
        <v>33.0625</v>
      </c>
      <c r="AQ57" s="16">
        <v>1</v>
      </c>
      <c r="AR57" s="16">
        <f t="shared" si="22"/>
        <v>5.0625</v>
      </c>
      <c r="AS57" s="16">
        <v>4</v>
      </c>
      <c r="AT57" s="16">
        <f t="shared" si="23"/>
        <v>0.5625</v>
      </c>
      <c r="AU57" s="16">
        <v>5</v>
      </c>
      <c r="AV57" s="16">
        <f t="shared" si="24"/>
        <v>3.0625</v>
      </c>
      <c r="AW57" s="16">
        <v>8</v>
      </c>
      <c r="AX57" s="16">
        <f t="shared" si="25"/>
        <v>22.5625</v>
      </c>
      <c r="AY57" s="16">
        <v>6</v>
      </c>
      <c r="AZ57" s="16">
        <f t="shared" si="26"/>
        <v>7.5625</v>
      </c>
      <c r="BA57" s="16">
        <v>8</v>
      </c>
      <c r="BB57" s="16">
        <f t="shared" si="27"/>
        <v>22.5625</v>
      </c>
      <c r="BC57" s="16">
        <v>7</v>
      </c>
      <c r="BD57" s="16">
        <f t="shared" si="28"/>
        <v>14.0625</v>
      </c>
      <c r="BE57" s="16">
        <v>6</v>
      </c>
      <c r="BF57" s="16">
        <f t="shared" si="29"/>
        <v>7.5625</v>
      </c>
      <c r="BG57" s="16">
        <v>5</v>
      </c>
      <c r="BH57" s="16">
        <f t="shared" si="30"/>
        <v>3.0625</v>
      </c>
      <c r="BI57" s="16">
        <v>10</v>
      </c>
      <c r="BJ57" s="16">
        <f t="shared" si="31"/>
        <v>45.5625</v>
      </c>
      <c r="BK57" s="16">
        <v>4</v>
      </c>
      <c r="BL57" s="16">
        <f t="shared" si="32"/>
        <v>0.5625</v>
      </c>
      <c r="BM57" s="16">
        <v>6</v>
      </c>
      <c r="BN57" s="16">
        <f t="shared" si="33"/>
        <v>7.5625</v>
      </c>
      <c r="BO57" s="16">
        <v>8</v>
      </c>
      <c r="BP57" s="16">
        <f t="shared" si="34"/>
        <v>22.5625</v>
      </c>
      <c r="BQ57" s="16">
        <v>0</v>
      </c>
      <c r="BR57" s="16">
        <f t="shared" si="35"/>
        <v>10.5625</v>
      </c>
      <c r="BS57" s="16">
        <v>8</v>
      </c>
      <c r="BT57" s="16">
        <f t="shared" si="36"/>
        <v>22.5625</v>
      </c>
      <c r="BU57" s="16">
        <v>4</v>
      </c>
      <c r="BV57" s="16">
        <f t="shared" si="37"/>
        <v>0.5625</v>
      </c>
      <c r="BW57" s="16">
        <v>1</v>
      </c>
      <c r="BX57" s="16">
        <f t="shared" si="38"/>
        <v>5.0625</v>
      </c>
      <c r="BY57" s="40">
        <f t="shared" si="39"/>
        <v>5.129032258064516</v>
      </c>
      <c r="BZ57" s="16">
        <f t="shared" si="40"/>
        <v>3.5307622268470338</v>
      </c>
      <c r="CA57" s="16">
        <v>0</v>
      </c>
      <c r="CB57" s="16">
        <v>10</v>
      </c>
      <c r="CC57" s="16">
        <f t="shared" si="41"/>
        <v>100</v>
      </c>
      <c r="CD57" s="40">
        <v>8.3333333333299997</v>
      </c>
      <c r="CE57" s="40">
        <f t="shared" si="51"/>
        <v>25.840277777743886</v>
      </c>
      <c r="CF57" s="16">
        <f t="shared" si="42"/>
        <v>0.32500000000000001</v>
      </c>
      <c r="CG57" s="40">
        <f t="shared" si="43"/>
        <v>1.6666666666700003</v>
      </c>
      <c r="CH57" s="16">
        <v>6.32</v>
      </c>
      <c r="CI57" s="16">
        <f t="shared" si="44"/>
        <v>2.6799999999999997</v>
      </c>
      <c r="CJ57" s="16">
        <f t="shared" si="48"/>
        <v>0.3249000000000003</v>
      </c>
      <c r="CK57">
        <v>0.32407407407400002</v>
      </c>
      <c r="CL57" s="16">
        <f t="shared" si="45"/>
        <v>8.5610425240059218</v>
      </c>
      <c r="CM57" s="16">
        <f t="shared" si="46"/>
        <v>0.57000000000000028</v>
      </c>
      <c r="CN57" s="16">
        <f t="shared" si="47"/>
        <v>2.9259259259260002</v>
      </c>
    </row>
    <row r="58" spans="2:92">
      <c r="B58" s="32" t="s">
        <v>374</v>
      </c>
      <c r="C58" s="16">
        <v>10</v>
      </c>
      <c r="D58" s="16">
        <f t="shared" si="4"/>
        <v>100</v>
      </c>
      <c r="E58" s="16">
        <v>10</v>
      </c>
      <c r="F58" s="16">
        <f t="shared" si="5"/>
        <v>100</v>
      </c>
      <c r="G58" s="16">
        <v>10</v>
      </c>
      <c r="H58" s="16">
        <f t="shared" si="6"/>
        <v>100</v>
      </c>
      <c r="I58" s="16">
        <v>8</v>
      </c>
      <c r="J58" s="16">
        <f t="shared" si="7"/>
        <v>64</v>
      </c>
      <c r="K58" s="16">
        <f t="shared" si="49"/>
        <v>9.5</v>
      </c>
      <c r="L58" s="40">
        <v>10</v>
      </c>
      <c r="M58" s="16">
        <f t="shared" si="1"/>
        <v>0.25</v>
      </c>
      <c r="N58" s="16">
        <f t="shared" si="8"/>
        <v>0.5</v>
      </c>
      <c r="O58" s="16">
        <v>5</v>
      </c>
      <c r="P58" s="16">
        <f t="shared" si="50"/>
        <v>20.25</v>
      </c>
      <c r="Q58" s="16">
        <v>6</v>
      </c>
      <c r="R58" s="16">
        <f t="shared" si="9"/>
        <v>12.25</v>
      </c>
      <c r="S58" s="40">
        <v>7</v>
      </c>
      <c r="T58" s="16">
        <f t="shared" si="10"/>
        <v>6.25</v>
      </c>
      <c r="U58" s="16">
        <v>5</v>
      </c>
      <c r="V58" s="16">
        <f t="shared" si="11"/>
        <v>20.25</v>
      </c>
      <c r="W58" s="16">
        <v>10</v>
      </c>
      <c r="X58" s="16">
        <f t="shared" si="12"/>
        <v>0.25</v>
      </c>
      <c r="Y58" s="16">
        <v>0</v>
      </c>
      <c r="Z58" s="16">
        <f t="shared" si="13"/>
        <v>90.25</v>
      </c>
      <c r="AA58" s="16">
        <v>5</v>
      </c>
      <c r="AB58" s="16">
        <f t="shared" si="14"/>
        <v>20.25</v>
      </c>
      <c r="AC58" s="16">
        <v>2</v>
      </c>
      <c r="AD58" s="16">
        <f t="shared" si="15"/>
        <v>56.25</v>
      </c>
      <c r="AE58" s="16">
        <v>0</v>
      </c>
      <c r="AF58" s="16">
        <f t="shared" si="16"/>
        <v>90.25</v>
      </c>
      <c r="AG58" s="16">
        <v>7</v>
      </c>
      <c r="AH58" s="16">
        <f t="shared" si="17"/>
        <v>6.25</v>
      </c>
      <c r="AI58" s="16">
        <v>1</v>
      </c>
      <c r="AJ58" s="16">
        <f t="shared" si="18"/>
        <v>72.25</v>
      </c>
      <c r="AK58" s="16">
        <v>9</v>
      </c>
      <c r="AL58" s="16">
        <f t="shared" si="19"/>
        <v>0.25</v>
      </c>
      <c r="AM58" s="16">
        <v>5</v>
      </c>
      <c r="AN58" s="16">
        <f t="shared" si="20"/>
        <v>20.25</v>
      </c>
      <c r="AO58" s="16">
        <v>10</v>
      </c>
      <c r="AP58" s="16">
        <f t="shared" si="21"/>
        <v>0.25</v>
      </c>
      <c r="AQ58" s="16">
        <v>3</v>
      </c>
      <c r="AR58" s="16">
        <f t="shared" si="22"/>
        <v>42.25</v>
      </c>
      <c r="AS58" s="16">
        <v>3</v>
      </c>
      <c r="AT58" s="16">
        <f t="shared" si="23"/>
        <v>42.25</v>
      </c>
      <c r="AU58" s="16">
        <v>4</v>
      </c>
      <c r="AV58" s="16">
        <f t="shared" si="24"/>
        <v>30.25</v>
      </c>
      <c r="AW58" s="16">
        <v>3</v>
      </c>
      <c r="AX58" s="16">
        <f t="shared" si="25"/>
        <v>42.25</v>
      </c>
      <c r="AY58" s="16">
        <v>1</v>
      </c>
      <c r="AZ58" s="16">
        <f t="shared" si="26"/>
        <v>72.25</v>
      </c>
      <c r="BA58" s="16">
        <v>8</v>
      </c>
      <c r="BB58" s="16">
        <f t="shared" si="27"/>
        <v>2.25</v>
      </c>
      <c r="BC58" s="16">
        <v>7</v>
      </c>
      <c r="BD58" s="16">
        <f t="shared" si="28"/>
        <v>6.25</v>
      </c>
      <c r="BE58" s="16">
        <v>3</v>
      </c>
      <c r="BF58" s="16">
        <f t="shared" si="29"/>
        <v>42.25</v>
      </c>
      <c r="BG58" s="16">
        <v>0</v>
      </c>
      <c r="BH58" s="16">
        <f t="shared" si="30"/>
        <v>90.25</v>
      </c>
      <c r="BI58" s="16">
        <v>7</v>
      </c>
      <c r="BJ58" s="16">
        <f t="shared" si="31"/>
        <v>6.25</v>
      </c>
      <c r="BK58" s="16">
        <v>7</v>
      </c>
      <c r="BL58" s="16">
        <f t="shared" si="32"/>
        <v>6.25</v>
      </c>
      <c r="BM58" s="16">
        <v>4</v>
      </c>
      <c r="BN58" s="16">
        <f t="shared" si="33"/>
        <v>30.25</v>
      </c>
      <c r="BO58" s="16">
        <v>6</v>
      </c>
      <c r="BP58" s="16">
        <f t="shared" si="34"/>
        <v>12.25</v>
      </c>
      <c r="BQ58" s="16">
        <v>4</v>
      </c>
      <c r="BR58" s="16">
        <f t="shared" si="35"/>
        <v>30.25</v>
      </c>
      <c r="BS58" s="16">
        <v>6</v>
      </c>
      <c r="BT58" s="16">
        <f t="shared" si="36"/>
        <v>12.25</v>
      </c>
      <c r="BU58" s="16">
        <v>8</v>
      </c>
      <c r="BV58" s="16">
        <f t="shared" si="37"/>
        <v>2.25</v>
      </c>
      <c r="BW58" s="16">
        <v>8</v>
      </c>
      <c r="BX58" s="16">
        <f t="shared" si="38"/>
        <v>2.25</v>
      </c>
      <c r="BY58" s="40">
        <f t="shared" si="39"/>
        <v>4.967741935483871</v>
      </c>
      <c r="BZ58" s="16">
        <f t="shared" si="40"/>
        <v>20.541363163371489</v>
      </c>
      <c r="CA58" s="16">
        <v>0</v>
      </c>
      <c r="CB58" s="16">
        <v>10</v>
      </c>
      <c r="CC58" s="16">
        <f t="shared" si="41"/>
        <v>100</v>
      </c>
      <c r="CD58" s="40">
        <v>6.25</v>
      </c>
      <c r="CE58" s="40">
        <f t="shared" si="51"/>
        <v>10.5625</v>
      </c>
      <c r="CF58" s="16">
        <f t="shared" si="42"/>
        <v>0.95</v>
      </c>
      <c r="CG58" s="40">
        <f t="shared" si="43"/>
        <v>3.75</v>
      </c>
      <c r="CH58" s="16">
        <v>2.12</v>
      </c>
      <c r="CI58" s="16">
        <f t="shared" si="44"/>
        <v>6.88</v>
      </c>
      <c r="CJ58" s="16">
        <f t="shared" si="48"/>
        <v>6.8644000000000007</v>
      </c>
      <c r="CK58">
        <v>2.0535714285700002</v>
      </c>
      <c r="CL58" s="16">
        <f t="shared" si="45"/>
        <v>55.449298469409023</v>
      </c>
      <c r="CM58" s="16">
        <f t="shared" si="46"/>
        <v>2.62</v>
      </c>
      <c r="CN58" s="16">
        <f t="shared" si="47"/>
        <v>7.4464285714299994</v>
      </c>
    </row>
    <row r="59" spans="2:92">
      <c r="B59" s="31" t="s">
        <v>375</v>
      </c>
      <c r="C59" s="16">
        <v>0</v>
      </c>
      <c r="D59" s="16">
        <f t="shared" si="4"/>
        <v>0</v>
      </c>
      <c r="E59" s="16">
        <v>2</v>
      </c>
      <c r="F59" s="16">
        <f t="shared" si="5"/>
        <v>4</v>
      </c>
      <c r="G59" s="16">
        <v>3</v>
      </c>
      <c r="H59" s="16">
        <f t="shared" si="6"/>
        <v>9</v>
      </c>
      <c r="I59" s="16">
        <v>4</v>
      </c>
      <c r="J59" s="16">
        <f t="shared" si="7"/>
        <v>16</v>
      </c>
      <c r="K59" s="16">
        <f t="shared" si="49"/>
        <v>2.25</v>
      </c>
      <c r="L59" s="40">
        <v>0</v>
      </c>
      <c r="M59" s="16">
        <f t="shared" si="1"/>
        <v>5.0625</v>
      </c>
      <c r="N59" s="16">
        <f t="shared" si="8"/>
        <v>2.25</v>
      </c>
      <c r="O59" s="16">
        <v>6</v>
      </c>
      <c r="P59" s="16">
        <f t="shared" si="50"/>
        <v>14.0625</v>
      </c>
      <c r="Q59" s="16">
        <v>3</v>
      </c>
      <c r="R59" s="16">
        <f t="shared" si="9"/>
        <v>0.5625</v>
      </c>
      <c r="S59" s="40">
        <v>3</v>
      </c>
      <c r="T59" s="16">
        <f t="shared" si="10"/>
        <v>0.5625</v>
      </c>
      <c r="U59" s="16">
        <v>10</v>
      </c>
      <c r="V59" s="16">
        <f t="shared" si="11"/>
        <v>60.0625</v>
      </c>
      <c r="W59" s="16">
        <v>5</v>
      </c>
      <c r="X59" s="16">
        <f t="shared" si="12"/>
        <v>7.5625</v>
      </c>
      <c r="Y59" s="16">
        <v>3</v>
      </c>
      <c r="Z59" s="16">
        <f t="shared" si="13"/>
        <v>0.5625</v>
      </c>
      <c r="AA59" s="16">
        <v>10</v>
      </c>
      <c r="AB59" s="16">
        <f t="shared" si="14"/>
        <v>60.0625</v>
      </c>
      <c r="AC59" s="16">
        <v>3</v>
      </c>
      <c r="AD59" s="16">
        <f t="shared" si="15"/>
        <v>0.5625</v>
      </c>
      <c r="AE59" s="16">
        <v>1</v>
      </c>
      <c r="AF59" s="16">
        <f t="shared" si="16"/>
        <v>1.5625</v>
      </c>
      <c r="AG59" s="16">
        <v>6</v>
      </c>
      <c r="AH59" s="16">
        <f t="shared" si="17"/>
        <v>14.0625</v>
      </c>
      <c r="AI59" s="16">
        <v>3</v>
      </c>
      <c r="AJ59" s="16">
        <f t="shared" si="18"/>
        <v>0.5625</v>
      </c>
      <c r="AK59" s="16">
        <v>4</v>
      </c>
      <c r="AL59" s="16">
        <f t="shared" si="19"/>
        <v>3.0625</v>
      </c>
      <c r="AM59" s="16">
        <v>10</v>
      </c>
      <c r="AN59" s="16">
        <f t="shared" si="20"/>
        <v>60.0625</v>
      </c>
      <c r="AO59" s="16">
        <v>9</v>
      </c>
      <c r="AP59" s="16">
        <f t="shared" si="21"/>
        <v>45.5625</v>
      </c>
      <c r="AQ59" s="16">
        <v>8</v>
      </c>
      <c r="AR59" s="16">
        <f t="shared" si="22"/>
        <v>33.0625</v>
      </c>
      <c r="AS59" s="16">
        <v>0</v>
      </c>
      <c r="AT59" s="16">
        <f t="shared" si="23"/>
        <v>5.0625</v>
      </c>
      <c r="AU59" s="16">
        <v>8</v>
      </c>
      <c r="AV59" s="16">
        <f t="shared" si="24"/>
        <v>33.0625</v>
      </c>
      <c r="AW59" s="16">
        <v>3</v>
      </c>
      <c r="AX59" s="16">
        <f t="shared" si="25"/>
        <v>0.5625</v>
      </c>
      <c r="AY59" s="16">
        <v>1</v>
      </c>
      <c r="AZ59" s="16">
        <f t="shared" si="26"/>
        <v>1.5625</v>
      </c>
      <c r="BA59" s="16">
        <v>9</v>
      </c>
      <c r="BB59" s="16">
        <f t="shared" si="27"/>
        <v>45.5625</v>
      </c>
      <c r="BC59" s="16">
        <v>9</v>
      </c>
      <c r="BD59" s="16">
        <f t="shared" si="28"/>
        <v>45.5625</v>
      </c>
      <c r="BE59" s="16">
        <v>7</v>
      </c>
      <c r="BF59" s="16">
        <f t="shared" si="29"/>
        <v>22.5625</v>
      </c>
      <c r="BG59" s="16">
        <v>4</v>
      </c>
      <c r="BH59" s="16">
        <f t="shared" si="30"/>
        <v>3.0625</v>
      </c>
      <c r="BI59" s="16">
        <v>6</v>
      </c>
      <c r="BJ59" s="16">
        <f t="shared" si="31"/>
        <v>14.0625</v>
      </c>
      <c r="BK59" s="16">
        <v>3</v>
      </c>
      <c r="BL59" s="16">
        <f t="shared" si="32"/>
        <v>0.5625</v>
      </c>
      <c r="BM59" s="16">
        <v>1</v>
      </c>
      <c r="BN59" s="16">
        <f t="shared" si="33"/>
        <v>1.5625</v>
      </c>
      <c r="BO59" s="16">
        <v>5</v>
      </c>
      <c r="BP59" s="16">
        <f t="shared" si="34"/>
        <v>7.5625</v>
      </c>
      <c r="BQ59" s="16">
        <v>1</v>
      </c>
      <c r="BR59" s="16">
        <f t="shared" si="35"/>
        <v>1.5625</v>
      </c>
      <c r="BS59" s="16">
        <v>7</v>
      </c>
      <c r="BT59" s="16">
        <f t="shared" si="36"/>
        <v>22.5625</v>
      </c>
      <c r="BU59" s="16">
        <v>5</v>
      </c>
      <c r="BV59" s="16">
        <f t="shared" si="37"/>
        <v>7.5625</v>
      </c>
      <c r="BW59" s="16">
        <v>0</v>
      </c>
      <c r="BX59" s="16">
        <f t="shared" si="38"/>
        <v>5.0625</v>
      </c>
      <c r="BY59" s="40">
        <f t="shared" si="39"/>
        <v>4.935483870967742</v>
      </c>
      <c r="BZ59" s="16">
        <f t="shared" si="40"/>
        <v>7.2118236212278877</v>
      </c>
      <c r="CA59" s="16">
        <v>0</v>
      </c>
      <c r="CB59" s="16">
        <v>10</v>
      </c>
      <c r="CC59" s="16">
        <f t="shared" si="41"/>
        <v>100</v>
      </c>
      <c r="CD59" s="40">
        <v>3.5714285714299998</v>
      </c>
      <c r="CE59" s="40">
        <f t="shared" si="51"/>
        <v>1.7461734693915301</v>
      </c>
      <c r="CF59" s="16">
        <f t="shared" si="42"/>
        <v>0.22500000000000001</v>
      </c>
      <c r="CG59" s="40">
        <f t="shared" si="43"/>
        <v>6.4285714285700006</v>
      </c>
      <c r="CH59" s="16">
        <v>2.12</v>
      </c>
      <c r="CI59" s="16">
        <f t="shared" si="44"/>
        <v>6.88</v>
      </c>
      <c r="CJ59" s="16">
        <f t="shared" si="48"/>
        <v>21.436899999999998</v>
      </c>
      <c r="CK59">
        <v>0.75581395348799996</v>
      </c>
      <c r="CL59" s="16">
        <f t="shared" si="45"/>
        <v>2.2325919415911608</v>
      </c>
      <c r="CM59" s="16">
        <f t="shared" si="46"/>
        <v>4.63</v>
      </c>
      <c r="CN59" s="16">
        <f t="shared" si="47"/>
        <v>1.494186046512</v>
      </c>
    </row>
    <row r="60" spans="2:92">
      <c r="B60" s="32" t="s">
        <v>376</v>
      </c>
      <c r="C60" s="16">
        <v>3</v>
      </c>
      <c r="D60" s="16">
        <f t="shared" si="4"/>
        <v>9</v>
      </c>
      <c r="E60" s="16">
        <v>1</v>
      </c>
      <c r="F60" s="16">
        <f t="shared" si="5"/>
        <v>1</v>
      </c>
      <c r="G60" s="16">
        <v>6</v>
      </c>
      <c r="H60" s="16">
        <f t="shared" si="6"/>
        <v>36</v>
      </c>
      <c r="I60" s="16">
        <v>6</v>
      </c>
      <c r="J60" s="16">
        <f t="shared" si="7"/>
        <v>36</v>
      </c>
      <c r="K60" s="16">
        <f t="shared" si="49"/>
        <v>4</v>
      </c>
      <c r="L60" s="40">
        <v>0</v>
      </c>
      <c r="M60" s="16">
        <f t="shared" si="1"/>
        <v>16</v>
      </c>
      <c r="N60" s="16">
        <f t="shared" si="8"/>
        <v>4</v>
      </c>
      <c r="O60" s="16">
        <v>9</v>
      </c>
      <c r="P60" s="16">
        <f t="shared" si="50"/>
        <v>25</v>
      </c>
      <c r="Q60" s="16">
        <v>10</v>
      </c>
      <c r="R60" s="16">
        <f t="shared" si="9"/>
        <v>36</v>
      </c>
      <c r="S60" s="40">
        <v>9</v>
      </c>
      <c r="T60" s="16">
        <f t="shared" si="10"/>
        <v>25</v>
      </c>
      <c r="U60" s="16">
        <v>5</v>
      </c>
      <c r="V60" s="16">
        <f t="shared" si="11"/>
        <v>1</v>
      </c>
      <c r="W60" s="16">
        <v>5</v>
      </c>
      <c r="X60" s="16">
        <f t="shared" si="12"/>
        <v>1</v>
      </c>
      <c r="Y60" s="16">
        <v>10</v>
      </c>
      <c r="Z60" s="16">
        <f t="shared" si="13"/>
        <v>36</v>
      </c>
      <c r="AA60" s="16">
        <v>1</v>
      </c>
      <c r="AB60" s="16">
        <f t="shared" si="14"/>
        <v>9</v>
      </c>
      <c r="AC60" s="16">
        <v>5</v>
      </c>
      <c r="AD60" s="16">
        <f t="shared" si="15"/>
        <v>1</v>
      </c>
      <c r="AE60" s="16">
        <v>8</v>
      </c>
      <c r="AF60" s="16">
        <f t="shared" si="16"/>
        <v>16</v>
      </c>
      <c r="AG60" s="16">
        <v>10</v>
      </c>
      <c r="AH60" s="16">
        <f t="shared" si="17"/>
        <v>36</v>
      </c>
      <c r="AI60" s="16">
        <v>2</v>
      </c>
      <c r="AJ60" s="16">
        <f t="shared" si="18"/>
        <v>4</v>
      </c>
      <c r="AK60" s="16">
        <v>1</v>
      </c>
      <c r="AL60" s="16">
        <f t="shared" si="19"/>
        <v>9</v>
      </c>
      <c r="AM60" s="16">
        <v>6</v>
      </c>
      <c r="AN60" s="16">
        <f t="shared" si="20"/>
        <v>4</v>
      </c>
      <c r="AO60" s="16">
        <v>3</v>
      </c>
      <c r="AP60" s="16">
        <f t="shared" si="21"/>
        <v>1</v>
      </c>
      <c r="AQ60" s="16">
        <v>8</v>
      </c>
      <c r="AR60" s="16">
        <f t="shared" si="22"/>
        <v>16</v>
      </c>
      <c r="AS60" s="16">
        <v>5</v>
      </c>
      <c r="AT60" s="16">
        <f t="shared" si="23"/>
        <v>1</v>
      </c>
      <c r="AU60" s="16">
        <v>8</v>
      </c>
      <c r="AV60" s="16">
        <f t="shared" si="24"/>
        <v>16</v>
      </c>
      <c r="AW60" s="16">
        <v>6</v>
      </c>
      <c r="AX60" s="16">
        <f t="shared" si="25"/>
        <v>4</v>
      </c>
      <c r="AY60" s="16">
        <v>5</v>
      </c>
      <c r="AZ60" s="16">
        <f t="shared" si="26"/>
        <v>1</v>
      </c>
      <c r="BA60" s="16">
        <v>3</v>
      </c>
      <c r="BB60" s="16">
        <f t="shared" si="27"/>
        <v>1</v>
      </c>
      <c r="BC60" s="16">
        <v>5</v>
      </c>
      <c r="BD60" s="16">
        <f t="shared" si="28"/>
        <v>1</v>
      </c>
      <c r="BE60" s="16">
        <v>8</v>
      </c>
      <c r="BF60" s="16">
        <f t="shared" si="29"/>
        <v>16</v>
      </c>
      <c r="BG60" s="16">
        <v>8</v>
      </c>
      <c r="BH60" s="16">
        <f t="shared" si="30"/>
        <v>16</v>
      </c>
      <c r="BI60" s="16">
        <v>8</v>
      </c>
      <c r="BJ60" s="16">
        <f t="shared" si="31"/>
        <v>16</v>
      </c>
      <c r="BK60" s="16">
        <v>8</v>
      </c>
      <c r="BL60" s="16">
        <f t="shared" si="32"/>
        <v>16</v>
      </c>
      <c r="BM60" s="16">
        <v>9</v>
      </c>
      <c r="BN60" s="16">
        <f t="shared" si="33"/>
        <v>25</v>
      </c>
      <c r="BO60" s="16">
        <v>7</v>
      </c>
      <c r="BP60" s="16">
        <f t="shared" si="34"/>
        <v>9</v>
      </c>
      <c r="BQ60" s="16">
        <v>3</v>
      </c>
      <c r="BR60" s="16">
        <f t="shared" si="35"/>
        <v>1</v>
      </c>
      <c r="BS60" s="16">
        <v>0</v>
      </c>
      <c r="BT60" s="16">
        <f t="shared" si="36"/>
        <v>16</v>
      </c>
      <c r="BU60" s="16">
        <v>4</v>
      </c>
      <c r="BV60" s="16">
        <f t="shared" si="37"/>
        <v>0</v>
      </c>
      <c r="BW60" s="16">
        <v>3</v>
      </c>
      <c r="BX60" s="16">
        <f t="shared" si="38"/>
        <v>1</v>
      </c>
      <c r="BY60" s="40">
        <f t="shared" si="39"/>
        <v>5.870967741935484</v>
      </c>
      <c r="BZ60" s="16">
        <f t="shared" si="40"/>
        <v>3.5005202913631637</v>
      </c>
      <c r="CA60" s="16">
        <v>0</v>
      </c>
      <c r="CB60" s="16">
        <v>10</v>
      </c>
      <c r="CC60" s="16">
        <f t="shared" si="41"/>
        <v>100</v>
      </c>
      <c r="CD60" s="40">
        <v>4.1666666666700003</v>
      </c>
      <c r="CE60" s="40">
        <f t="shared" si="51"/>
        <v>2.7777777778888988E-2</v>
      </c>
      <c r="CF60" s="16">
        <f t="shared" si="42"/>
        <v>0.4</v>
      </c>
      <c r="CG60" s="40">
        <f t="shared" si="43"/>
        <v>5.8333333333299997</v>
      </c>
      <c r="CH60" s="16">
        <v>2.12</v>
      </c>
      <c r="CI60" s="16">
        <f t="shared" si="44"/>
        <v>6.88</v>
      </c>
      <c r="CJ60" s="16">
        <f t="shared" si="48"/>
        <v>8.2943999999999996</v>
      </c>
      <c r="CK60">
        <v>0.7</v>
      </c>
      <c r="CL60" s="16">
        <f t="shared" si="45"/>
        <v>10.889999999999999</v>
      </c>
      <c r="CM60" s="16">
        <f t="shared" si="46"/>
        <v>2.88</v>
      </c>
      <c r="CN60" s="16">
        <f t="shared" si="47"/>
        <v>3.3</v>
      </c>
    </row>
    <row r="61" spans="2:92" ht="25.5">
      <c r="B61" s="32" t="s">
        <v>378</v>
      </c>
      <c r="C61" s="16">
        <v>0</v>
      </c>
      <c r="D61" s="16">
        <f t="shared" si="4"/>
        <v>0</v>
      </c>
      <c r="E61" s="16">
        <v>6</v>
      </c>
      <c r="F61" s="16">
        <f t="shared" si="5"/>
        <v>36</v>
      </c>
      <c r="G61" s="16">
        <v>5</v>
      </c>
      <c r="H61" s="16">
        <f t="shared" si="6"/>
        <v>25</v>
      </c>
      <c r="I61" s="16">
        <v>4</v>
      </c>
      <c r="J61" s="16">
        <f t="shared" si="7"/>
        <v>16</v>
      </c>
      <c r="K61" s="16">
        <f t="shared" si="49"/>
        <v>3.75</v>
      </c>
      <c r="L61" s="40">
        <v>0</v>
      </c>
      <c r="M61" s="16">
        <f t="shared" si="1"/>
        <v>14.0625</v>
      </c>
      <c r="N61" s="16">
        <f t="shared" si="8"/>
        <v>3.75</v>
      </c>
      <c r="O61" s="16">
        <v>7</v>
      </c>
      <c r="P61" s="16">
        <f t="shared" si="50"/>
        <v>10.5625</v>
      </c>
      <c r="Q61" s="16">
        <v>1</v>
      </c>
      <c r="R61" s="16">
        <f t="shared" si="9"/>
        <v>7.5625</v>
      </c>
      <c r="S61" s="40">
        <v>2</v>
      </c>
      <c r="T61" s="16">
        <f t="shared" si="10"/>
        <v>3.0625</v>
      </c>
      <c r="U61" s="16">
        <v>10</v>
      </c>
      <c r="V61" s="16">
        <f t="shared" si="11"/>
        <v>39.0625</v>
      </c>
      <c r="W61" s="16">
        <v>7</v>
      </c>
      <c r="X61" s="16">
        <f t="shared" si="12"/>
        <v>10.5625</v>
      </c>
      <c r="Y61" s="16">
        <v>1</v>
      </c>
      <c r="Z61" s="16">
        <f t="shared" si="13"/>
        <v>7.5625</v>
      </c>
      <c r="AA61" s="16">
        <v>7</v>
      </c>
      <c r="AB61" s="16">
        <f t="shared" si="14"/>
        <v>10.5625</v>
      </c>
      <c r="AC61" s="16">
        <v>8</v>
      </c>
      <c r="AD61" s="16">
        <f t="shared" si="15"/>
        <v>18.0625</v>
      </c>
      <c r="AE61" s="16">
        <v>7</v>
      </c>
      <c r="AF61" s="16">
        <f t="shared" si="16"/>
        <v>10.5625</v>
      </c>
      <c r="AG61" s="16">
        <v>8</v>
      </c>
      <c r="AH61" s="16">
        <f t="shared" si="17"/>
        <v>18.0625</v>
      </c>
      <c r="AI61" s="16">
        <v>7</v>
      </c>
      <c r="AJ61" s="16">
        <f t="shared" si="18"/>
        <v>10.5625</v>
      </c>
      <c r="AK61" s="16">
        <v>6</v>
      </c>
      <c r="AL61" s="16">
        <f t="shared" si="19"/>
        <v>5.0625</v>
      </c>
      <c r="AM61" s="16">
        <v>10</v>
      </c>
      <c r="AN61" s="16">
        <f t="shared" si="20"/>
        <v>39.0625</v>
      </c>
      <c r="AO61" s="16">
        <v>3</v>
      </c>
      <c r="AP61" s="16">
        <f t="shared" si="21"/>
        <v>0.5625</v>
      </c>
      <c r="AQ61" s="16">
        <v>6</v>
      </c>
      <c r="AR61" s="16">
        <f t="shared" si="22"/>
        <v>5.0625</v>
      </c>
      <c r="AS61" s="16">
        <v>0</v>
      </c>
      <c r="AT61" s="16">
        <f t="shared" si="23"/>
        <v>14.0625</v>
      </c>
      <c r="AU61" s="16">
        <v>6</v>
      </c>
      <c r="AV61" s="16">
        <f t="shared" si="24"/>
        <v>5.0625</v>
      </c>
      <c r="AW61" s="16">
        <v>8</v>
      </c>
      <c r="AX61" s="16">
        <f t="shared" si="25"/>
        <v>18.0625</v>
      </c>
      <c r="AY61" s="16">
        <v>0</v>
      </c>
      <c r="AZ61" s="16">
        <f t="shared" si="26"/>
        <v>14.0625</v>
      </c>
      <c r="BA61" s="16">
        <v>1</v>
      </c>
      <c r="BB61" s="16">
        <f t="shared" si="27"/>
        <v>7.5625</v>
      </c>
      <c r="BC61" s="16">
        <v>9</v>
      </c>
      <c r="BD61" s="16">
        <f t="shared" si="28"/>
        <v>27.5625</v>
      </c>
      <c r="BE61" s="16">
        <v>1</v>
      </c>
      <c r="BF61" s="16">
        <f t="shared" si="29"/>
        <v>7.5625</v>
      </c>
      <c r="BG61" s="16">
        <v>9</v>
      </c>
      <c r="BH61" s="16">
        <f t="shared" si="30"/>
        <v>27.5625</v>
      </c>
      <c r="BI61" s="16">
        <v>4</v>
      </c>
      <c r="BJ61" s="16">
        <f t="shared" si="31"/>
        <v>6.25E-2</v>
      </c>
      <c r="BK61" s="16">
        <v>0</v>
      </c>
      <c r="BL61" s="16">
        <f t="shared" si="32"/>
        <v>14.0625</v>
      </c>
      <c r="BM61" s="16">
        <v>3</v>
      </c>
      <c r="BN61" s="16">
        <f t="shared" si="33"/>
        <v>0.5625</v>
      </c>
      <c r="BO61" s="16">
        <v>0</v>
      </c>
      <c r="BP61" s="16">
        <f t="shared" si="34"/>
        <v>14.0625</v>
      </c>
      <c r="BQ61" s="16">
        <v>2</v>
      </c>
      <c r="BR61" s="16">
        <f t="shared" si="35"/>
        <v>3.0625</v>
      </c>
      <c r="BS61" s="16">
        <v>5</v>
      </c>
      <c r="BT61" s="16">
        <f t="shared" si="36"/>
        <v>1.5625</v>
      </c>
      <c r="BU61" s="16">
        <v>6</v>
      </c>
      <c r="BV61" s="16">
        <f t="shared" si="37"/>
        <v>5.0625</v>
      </c>
      <c r="BW61" s="16">
        <v>4</v>
      </c>
      <c r="BX61" s="16">
        <f t="shared" si="38"/>
        <v>6.25E-2</v>
      </c>
      <c r="BY61" s="40">
        <f t="shared" si="39"/>
        <v>4.774193548387097</v>
      </c>
      <c r="BZ61" s="16">
        <f t="shared" si="40"/>
        <v>1.0489724245577527</v>
      </c>
      <c r="CA61" s="16">
        <v>0</v>
      </c>
      <c r="CB61" s="16">
        <v>10</v>
      </c>
      <c r="CC61" s="16">
        <f t="shared" si="41"/>
        <v>100</v>
      </c>
      <c r="CD61" s="40">
        <v>2.9411764705899999</v>
      </c>
      <c r="CE61" s="40">
        <f t="shared" si="51"/>
        <v>0.65419550172724938</v>
      </c>
      <c r="CF61" s="16">
        <f t="shared" si="42"/>
        <v>0.375</v>
      </c>
      <c r="CG61" s="40">
        <f t="shared" si="43"/>
        <v>7.0588235294100006</v>
      </c>
      <c r="CH61" s="16">
        <v>2.12</v>
      </c>
      <c r="CI61" s="16">
        <f t="shared" si="44"/>
        <v>6.88</v>
      </c>
      <c r="CJ61" s="16">
        <f t="shared" si="48"/>
        <v>9.7968999999999991</v>
      </c>
      <c r="CK61">
        <v>0.38636363636400001</v>
      </c>
      <c r="CL61" s="16">
        <f t="shared" si="45"/>
        <v>11.314049586774413</v>
      </c>
      <c r="CM61" s="16">
        <f t="shared" si="46"/>
        <v>3.13</v>
      </c>
      <c r="CN61" s="16">
        <f t="shared" si="47"/>
        <v>3.363636363636</v>
      </c>
    </row>
    <row r="62" spans="2:92">
      <c r="B62" s="31" t="s">
        <v>379</v>
      </c>
      <c r="C62" s="16">
        <v>1</v>
      </c>
      <c r="D62" s="16">
        <f t="shared" si="4"/>
        <v>1</v>
      </c>
      <c r="E62" s="16">
        <v>0</v>
      </c>
      <c r="F62" s="16">
        <f t="shared" si="5"/>
        <v>0</v>
      </c>
      <c r="G62" s="16">
        <v>3</v>
      </c>
      <c r="H62" s="16">
        <f t="shared" si="6"/>
        <v>9</v>
      </c>
      <c r="I62" s="16">
        <v>3</v>
      </c>
      <c r="J62" s="16">
        <f t="shared" si="7"/>
        <v>9</v>
      </c>
      <c r="K62" s="16">
        <f t="shared" si="49"/>
        <v>1.75</v>
      </c>
      <c r="L62" s="40">
        <v>0</v>
      </c>
      <c r="M62" s="16">
        <f t="shared" si="1"/>
        <v>3.0625</v>
      </c>
      <c r="N62" s="16">
        <f t="shared" si="8"/>
        <v>1.75</v>
      </c>
      <c r="O62" s="16">
        <v>8</v>
      </c>
      <c r="P62" s="16">
        <f t="shared" si="50"/>
        <v>39.0625</v>
      </c>
      <c r="Q62" s="16">
        <v>2</v>
      </c>
      <c r="R62" s="16">
        <f t="shared" si="9"/>
        <v>6.25E-2</v>
      </c>
      <c r="S62" s="40">
        <v>2</v>
      </c>
      <c r="T62" s="16">
        <f t="shared" si="10"/>
        <v>6.25E-2</v>
      </c>
      <c r="U62" s="16">
        <v>5</v>
      </c>
      <c r="V62" s="16">
        <f t="shared" si="11"/>
        <v>10.5625</v>
      </c>
      <c r="W62" s="16">
        <v>1</v>
      </c>
      <c r="X62" s="16">
        <f t="shared" si="12"/>
        <v>0.5625</v>
      </c>
      <c r="Y62" s="16">
        <v>9</v>
      </c>
      <c r="Z62" s="16">
        <f t="shared" si="13"/>
        <v>52.5625</v>
      </c>
      <c r="AA62" s="16">
        <v>8</v>
      </c>
      <c r="AB62" s="16">
        <f t="shared" si="14"/>
        <v>39.0625</v>
      </c>
      <c r="AC62" s="16">
        <v>1</v>
      </c>
      <c r="AD62" s="16">
        <f t="shared" si="15"/>
        <v>0.5625</v>
      </c>
      <c r="AE62" s="16">
        <v>6</v>
      </c>
      <c r="AF62" s="16">
        <f t="shared" si="16"/>
        <v>18.0625</v>
      </c>
      <c r="AG62" s="16">
        <v>10</v>
      </c>
      <c r="AH62" s="16">
        <f t="shared" si="17"/>
        <v>68.0625</v>
      </c>
      <c r="AI62" s="16">
        <v>1</v>
      </c>
      <c r="AJ62" s="16">
        <f t="shared" si="18"/>
        <v>0.5625</v>
      </c>
      <c r="AK62" s="16">
        <v>10</v>
      </c>
      <c r="AL62" s="16">
        <f t="shared" si="19"/>
        <v>68.0625</v>
      </c>
      <c r="AM62" s="16">
        <v>6</v>
      </c>
      <c r="AN62" s="16">
        <f t="shared" si="20"/>
        <v>18.0625</v>
      </c>
      <c r="AO62" s="16">
        <v>9</v>
      </c>
      <c r="AP62" s="16">
        <f t="shared" si="21"/>
        <v>52.5625</v>
      </c>
      <c r="AQ62" s="16">
        <v>7</v>
      </c>
      <c r="AR62" s="16">
        <f t="shared" si="22"/>
        <v>27.5625</v>
      </c>
      <c r="AS62" s="16">
        <v>6</v>
      </c>
      <c r="AT62" s="16">
        <f t="shared" si="23"/>
        <v>18.0625</v>
      </c>
      <c r="AU62" s="16">
        <v>8</v>
      </c>
      <c r="AV62" s="16">
        <f t="shared" si="24"/>
        <v>39.0625</v>
      </c>
      <c r="AW62" s="16">
        <v>7</v>
      </c>
      <c r="AX62" s="16">
        <f t="shared" si="25"/>
        <v>27.5625</v>
      </c>
      <c r="AY62" s="16">
        <v>7</v>
      </c>
      <c r="AZ62" s="16">
        <f t="shared" si="26"/>
        <v>27.5625</v>
      </c>
      <c r="BA62" s="16">
        <v>10</v>
      </c>
      <c r="BB62" s="16">
        <f t="shared" si="27"/>
        <v>68.0625</v>
      </c>
      <c r="BC62" s="16">
        <v>3</v>
      </c>
      <c r="BD62" s="16">
        <f t="shared" si="28"/>
        <v>1.5625</v>
      </c>
      <c r="BE62" s="16">
        <v>7</v>
      </c>
      <c r="BF62" s="16">
        <f t="shared" si="29"/>
        <v>27.5625</v>
      </c>
      <c r="BG62" s="16">
        <v>3</v>
      </c>
      <c r="BH62" s="16">
        <f t="shared" si="30"/>
        <v>1.5625</v>
      </c>
      <c r="BI62" s="16">
        <v>3</v>
      </c>
      <c r="BJ62" s="16">
        <f t="shared" si="31"/>
        <v>1.5625</v>
      </c>
      <c r="BK62" s="16">
        <v>9</v>
      </c>
      <c r="BL62" s="16">
        <f t="shared" si="32"/>
        <v>52.5625</v>
      </c>
      <c r="BM62" s="16">
        <v>4</v>
      </c>
      <c r="BN62" s="16">
        <f t="shared" si="33"/>
        <v>5.0625</v>
      </c>
      <c r="BO62" s="16">
        <v>9</v>
      </c>
      <c r="BP62" s="16">
        <f t="shared" si="34"/>
        <v>52.5625</v>
      </c>
      <c r="BQ62" s="16">
        <v>0</v>
      </c>
      <c r="BR62" s="16">
        <f t="shared" si="35"/>
        <v>3.0625</v>
      </c>
      <c r="BS62" s="16">
        <v>7</v>
      </c>
      <c r="BT62" s="16">
        <f t="shared" si="36"/>
        <v>27.5625</v>
      </c>
      <c r="BU62" s="16">
        <v>5</v>
      </c>
      <c r="BV62" s="16">
        <f t="shared" si="37"/>
        <v>10.5625</v>
      </c>
      <c r="BW62" s="16">
        <v>2</v>
      </c>
      <c r="BX62" s="16">
        <f t="shared" si="38"/>
        <v>6.25E-2</v>
      </c>
      <c r="BY62" s="40">
        <f t="shared" si="39"/>
        <v>5.645161290322581</v>
      </c>
      <c r="BZ62" s="16">
        <f t="shared" si="40"/>
        <v>15.172281477627473</v>
      </c>
      <c r="CA62" s="16">
        <v>0</v>
      </c>
      <c r="CB62" s="16">
        <v>10</v>
      </c>
      <c r="CC62" s="16">
        <f t="shared" si="41"/>
        <v>100</v>
      </c>
      <c r="CD62" s="40">
        <v>6.25</v>
      </c>
      <c r="CE62" s="40">
        <f t="shared" si="51"/>
        <v>20.25</v>
      </c>
      <c r="CF62" s="16">
        <f t="shared" si="42"/>
        <v>0.17499999999999999</v>
      </c>
      <c r="CG62" s="40">
        <f t="shared" si="43"/>
        <v>3.75</v>
      </c>
      <c r="CH62" s="16">
        <v>5.42</v>
      </c>
      <c r="CI62" s="16">
        <f t="shared" si="44"/>
        <v>3.58</v>
      </c>
      <c r="CJ62" s="16">
        <f t="shared" si="48"/>
        <v>3.3489000000000004</v>
      </c>
      <c r="CK62">
        <v>0.77868852459000004</v>
      </c>
      <c r="CL62" s="16">
        <f t="shared" si="45"/>
        <v>0.94344598226315091</v>
      </c>
      <c r="CM62" s="16">
        <f t="shared" si="46"/>
        <v>1.83</v>
      </c>
      <c r="CN62" s="16">
        <f t="shared" si="47"/>
        <v>0.97131147540999996</v>
      </c>
    </row>
    <row r="63" spans="2:92" ht="25.5">
      <c r="B63" s="32" t="s">
        <v>380</v>
      </c>
      <c r="C63" s="16">
        <v>0</v>
      </c>
      <c r="D63" s="16">
        <f t="shared" si="4"/>
        <v>0</v>
      </c>
      <c r="E63" s="16">
        <v>1</v>
      </c>
      <c r="F63" s="16">
        <f t="shared" si="5"/>
        <v>1</v>
      </c>
      <c r="G63" s="16">
        <v>0</v>
      </c>
      <c r="H63" s="16">
        <f t="shared" si="6"/>
        <v>0</v>
      </c>
      <c r="I63" s="16">
        <v>3</v>
      </c>
      <c r="J63" s="16">
        <f t="shared" si="7"/>
        <v>9</v>
      </c>
      <c r="K63" s="16">
        <f t="shared" si="49"/>
        <v>1</v>
      </c>
      <c r="L63" s="40">
        <v>0</v>
      </c>
      <c r="M63" s="16">
        <f t="shared" si="1"/>
        <v>1</v>
      </c>
      <c r="N63" s="16">
        <f t="shared" si="8"/>
        <v>1</v>
      </c>
      <c r="O63" s="16">
        <v>8</v>
      </c>
      <c r="P63" s="16">
        <f t="shared" si="50"/>
        <v>49</v>
      </c>
      <c r="Q63" s="16">
        <v>1</v>
      </c>
      <c r="R63" s="16">
        <f t="shared" si="9"/>
        <v>0</v>
      </c>
      <c r="S63" s="40">
        <v>10</v>
      </c>
      <c r="T63" s="16">
        <f t="shared" si="10"/>
        <v>81</v>
      </c>
      <c r="U63" s="16">
        <v>2</v>
      </c>
      <c r="V63" s="16">
        <f t="shared" si="11"/>
        <v>1</v>
      </c>
      <c r="W63" s="16">
        <v>10</v>
      </c>
      <c r="X63" s="16">
        <f t="shared" si="12"/>
        <v>81</v>
      </c>
      <c r="Y63" s="16">
        <v>7</v>
      </c>
      <c r="Z63" s="16">
        <f t="shared" si="13"/>
        <v>36</v>
      </c>
      <c r="AA63" s="16">
        <v>4</v>
      </c>
      <c r="AB63" s="16">
        <f t="shared" si="14"/>
        <v>9</v>
      </c>
      <c r="AC63" s="16">
        <v>8</v>
      </c>
      <c r="AD63" s="16">
        <f t="shared" si="15"/>
        <v>49</v>
      </c>
      <c r="AE63" s="16">
        <v>6</v>
      </c>
      <c r="AF63" s="16">
        <f t="shared" si="16"/>
        <v>25</v>
      </c>
      <c r="AG63" s="16">
        <v>6</v>
      </c>
      <c r="AH63" s="16">
        <f t="shared" si="17"/>
        <v>25</v>
      </c>
      <c r="AI63" s="16">
        <v>7</v>
      </c>
      <c r="AJ63" s="16">
        <f t="shared" si="18"/>
        <v>36</v>
      </c>
      <c r="AK63" s="16">
        <v>5</v>
      </c>
      <c r="AL63" s="16">
        <f t="shared" si="19"/>
        <v>16</v>
      </c>
      <c r="AM63" s="16">
        <v>3</v>
      </c>
      <c r="AN63" s="16">
        <f t="shared" si="20"/>
        <v>4</v>
      </c>
      <c r="AO63" s="16">
        <v>3</v>
      </c>
      <c r="AP63" s="16">
        <f t="shared" si="21"/>
        <v>4</v>
      </c>
      <c r="AQ63" s="16">
        <v>7</v>
      </c>
      <c r="AR63" s="16">
        <f t="shared" si="22"/>
        <v>36</v>
      </c>
      <c r="AS63" s="16">
        <v>3</v>
      </c>
      <c r="AT63" s="16">
        <f t="shared" si="23"/>
        <v>4</v>
      </c>
      <c r="AU63" s="16">
        <v>9</v>
      </c>
      <c r="AV63" s="16">
        <f t="shared" si="24"/>
        <v>64</v>
      </c>
      <c r="AW63" s="16">
        <v>0</v>
      </c>
      <c r="AX63" s="16">
        <f t="shared" si="25"/>
        <v>1</v>
      </c>
      <c r="AY63" s="16">
        <v>1</v>
      </c>
      <c r="AZ63" s="16">
        <f t="shared" si="26"/>
        <v>0</v>
      </c>
      <c r="BA63" s="16">
        <v>0</v>
      </c>
      <c r="BB63" s="16">
        <f t="shared" si="27"/>
        <v>1</v>
      </c>
      <c r="BC63" s="16">
        <v>7</v>
      </c>
      <c r="BD63" s="16">
        <f t="shared" si="28"/>
        <v>36</v>
      </c>
      <c r="BE63" s="16">
        <v>4</v>
      </c>
      <c r="BF63" s="16">
        <f t="shared" si="29"/>
        <v>9</v>
      </c>
      <c r="BG63" s="16">
        <v>8</v>
      </c>
      <c r="BH63" s="16">
        <f t="shared" si="30"/>
        <v>49</v>
      </c>
      <c r="BI63" s="16">
        <v>9</v>
      </c>
      <c r="BJ63" s="16">
        <f t="shared" si="31"/>
        <v>64</v>
      </c>
      <c r="BK63" s="16">
        <v>0</v>
      </c>
      <c r="BL63" s="16">
        <f t="shared" si="32"/>
        <v>1</v>
      </c>
      <c r="BM63" s="16">
        <v>9</v>
      </c>
      <c r="BN63" s="16">
        <f t="shared" si="33"/>
        <v>64</v>
      </c>
      <c r="BO63" s="16">
        <v>5</v>
      </c>
      <c r="BP63" s="16">
        <f t="shared" si="34"/>
        <v>16</v>
      </c>
      <c r="BQ63" s="16">
        <v>3</v>
      </c>
      <c r="BR63" s="16">
        <f t="shared" si="35"/>
        <v>4</v>
      </c>
      <c r="BS63" s="16">
        <v>0</v>
      </c>
      <c r="BT63" s="16">
        <f t="shared" si="36"/>
        <v>1</v>
      </c>
      <c r="BU63" s="16">
        <v>5</v>
      </c>
      <c r="BV63" s="16">
        <f t="shared" si="37"/>
        <v>16</v>
      </c>
      <c r="BW63" s="16">
        <v>8</v>
      </c>
      <c r="BX63" s="16">
        <f t="shared" si="38"/>
        <v>49</v>
      </c>
      <c r="BY63" s="40">
        <f t="shared" si="39"/>
        <v>5.096774193548387</v>
      </c>
      <c r="BZ63" s="16">
        <f t="shared" si="40"/>
        <v>16.783558792924037</v>
      </c>
      <c r="CA63" s="16">
        <v>0</v>
      </c>
      <c r="CB63" s="16">
        <v>10</v>
      </c>
      <c r="CC63" s="16">
        <f t="shared" si="41"/>
        <v>100</v>
      </c>
      <c r="CD63" s="40">
        <v>6.8181818181800002</v>
      </c>
      <c r="CE63" s="40">
        <f t="shared" si="51"/>
        <v>33.851239669400336</v>
      </c>
      <c r="CF63" s="16">
        <f t="shared" si="42"/>
        <v>0.1</v>
      </c>
      <c r="CG63" s="40">
        <f t="shared" si="43"/>
        <v>3.1818181818199998</v>
      </c>
      <c r="CH63" s="16">
        <v>3.8566666666699998</v>
      </c>
      <c r="CI63" s="16">
        <f t="shared" si="44"/>
        <v>5.1433333333300002</v>
      </c>
      <c r="CJ63" s="16">
        <f t="shared" si="48"/>
        <v>17.167211111083489</v>
      </c>
      <c r="CK63">
        <v>0.70652173913000005</v>
      </c>
      <c r="CL63" s="16">
        <f t="shared" si="45"/>
        <v>8.6129489603279749E-2</v>
      </c>
      <c r="CM63" s="16">
        <f t="shared" si="46"/>
        <v>4.1433333333300002</v>
      </c>
      <c r="CN63" s="16">
        <f t="shared" si="47"/>
        <v>0.29347826086999995</v>
      </c>
    </row>
    <row r="64" spans="2:92">
      <c r="B64" s="32" t="s">
        <v>382</v>
      </c>
      <c r="C64" s="16">
        <v>0</v>
      </c>
      <c r="D64" s="16">
        <f t="shared" si="4"/>
        <v>0</v>
      </c>
      <c r="E64" s="16">
        <v>0</v>
      </c>
      <c r="F64" s="16">
        <f t="shared" si="5"/>
        <v>0</v>
      </c>
      <c r="G64" s="16">
        <v>0</v>
      </c>
      <c r="H64" s="16">
        <f t="shared" si="6"/>
        <v>0</v>
      </c>
      <c r="I64" s="16">
        <v>0</v>
      </c>
      <c r="J64" s="16">
        <f t="shared" si="7"/>
        <v>0</v>
      </c>
      <c r="K64" s="16">
        <f t="shared" si="49"/>
        <v>0</v>
      </c>
      <c r="L64" s="40">
        <v>0</v>
      </c>
      <c r="M64" s="16">
        <f t="shared" si="1"/>
        <v>0</v>
      </c>
      <c r="N64" s="16">
        <f t="shared" si="8"/>
        <v>0</v>
      </c>
      <c r="O64" s="16">
        <v>3</v>
      </c>
      <c r="P64" s="16">
        <f t="shared" si="50"/>
        <v>9</v>
      </c>
      <c r="Q64" s="16">
        <v>8</v>
      </c>
      <c r="R64" s="16">
        <f t="shared" si="9"/>
        <v>64</v>
      </c>
      <c r="S64" s="40">
        <v>3</v>
      </c>
      <c r="T64" s="16">
        <f t="shared" si="10"/>
        <v>9</v>
      </c>
      <c r="U64" s="16">
        <v>2</v>
      </c>
      <c r="V64" s="16">
        <f t="shared" si="11"/>
        <v>4</v>
      </c>
      <c r="W64" s="16">
        <v>10</v>
      </c>
      <c r="X64" s="16">
        <f t="shared" si="12"/>
        <v>100</v>
      </c>
      <c r="Y64" s="16">
        <v>5</v>
      </c>
      <c r="Z64" s="16">
        <f t="shared" si="13"/>
        <v>25</v>
      </c>
      <c r="AA64" s="16">
        <v>1</v>
      </c>
      <c r="AB64" s="16">
        <f t="shared" si="14"/>
        <v>1</v>
      </c>
      <c r="AC64" s="16">
        <v>2</v>
      </c>
      <c r="AD64" s="16">
        <f t="shared" si="15"/>
        <v>4</v>
      </c>
      <c r="AE64" s="16">
        <v>2</v>
      </c>
      <c r="AF64" s="16">
        <f t="shared" si="16"/>
        <v>4</v>
      </c>
      <c r="AG64" s="16">
        <v>6</v>
      </c>
      <c r="AH64" s="16">
        <f t="shared" si="17"/>
        <v>36</v>
      </c>
      <c r="AI64" s="16">
        <v>5</v>
      </c>
      <c r="AJ64" s="16">
        <f t="shared" si="18"/>
        <v>25</v>
      </c>
      <c r="AK64" s="16">
        <v>4</v>
      </c>
      <c r="AL64" s="16">
        <f t="shared" si="19"/>
        <v>16</v>
      </c>
      <c r="AM64" s="16">
        <v>2</v>
      </c>
      <c r="AN64" s="16">
        <f t="shared" si="20"/>
        <v>4</v>
      </c>
      <c r="AO64" s="16">
        <v>0</v>
      </c>
      <c r="AP64" s="16">
        <f t="shared" si="21"/>
        <v>0</v>
      </c>
      <c r="AQ64" s="16">
        <v>2</v>
      </c>
      <c r="AR64" s="16">
        <f t="shared" si="22"/>
        <v>4</v>
      </c>
      <c r="AS64" s="16">
        <v>0</v>
      </c>
      <c r="AT64" s="16">
        <f t="shared" si="23"/>
        <v>0</v>
      </c>
      <c r="AU64" s="16">
        <v>2</v>
      </c>
      <c r="AV64" s="16">
        <f t="shared" si="24"/>
        <v>4</v>
      </c>
      <c r="AW64" s="16">
        <v>3</v>
      </c>
      <c r="AX64" s="16">
        <f t="shared" si="25"/>
        <v>9</v>
      </c>
      <c r="AY64" s="16">
        <v>1</v>
      </c>
      <c r="AZ64" s="16">
        <f t="shared" si="26"/>
        <v>1</v>
      </c>
      <c r="BA64" s="16">
        <v>4</v>
      </c>
      <c r="BB64" s="16">
        <f t="shared" si="27"/>
        <v>16</v>
      </c>
      <c r="BC64" s="16">
        <v>9</v>
      </c>
      <c r="BD64" s="16">
        <f t="shared" si="28"/>
        <v>81</v>
      </c>
      <c r="BE64" s="16">
        <v>8</v>
      </c>
      <c r="BF64" s="16">
        <f t="shared" si="29"/>
        <v>64</v>
      </c>
      <c r="BG64" s="16">
        <v>5</v>
      </c>
      <c r="BH64" s="16">
        <f t="shared" si="30"/>
        <v>25</v>
      </c>
      <c r="BI64" s="16">
        <v>4</v>
      </c>
      <c r="BJ64" s="16">
        <f t="shared" si="31"/>
        <v>16</v>
      </c>
      <c r="BK64" s="16">
        <v>10</v>
      </c>
      <c r="BL64" s="16">
        <f t="shared" si="32"/>
        <v>100</v>
      </c>
      <c r="BM64" s="16">
        <v>2</v>
      </c>
      <c r="BN64" s="16">
        <f t="shared" si="33"/>
        <v>4</v>
      </c>
      <c r="BO64" s="16">
        <v>0</v>
      </c>
      <c r="BP64" s="16">
        <f t="shared" si="34"/>
        <v>0</v>
      </c>
      <c r="BQ64" s="16">
        <v>6</v>
      </c>
      <c r="BR64" s="16">
        <f t="shared" si="35"/>
        <v>36</v>
      </c>
      <c r="BS64" s="16">
        <v>4</v>
      </c>
      <c r="BT64" s="16">
        <f t="shared" si="36"/>
        <v>16</v>
      </c>
      <c r="BU64" s="16">
        <v>5</v>
      </c>
      <c r="BV64" s="16">
        <f t="shared" si="37"/>
        <v>25</v>
      </c>
      <c r="BW64" s="16">
        <v>7</v>
      </c>
      <c r="BX64" s="16">
        <f t="shared" si="38"/>
        <v>49</v>
      </c>
      <c r="BY64" s="40">
        <f t="shared" si="39"/>
        <v>4.032258064516129</v>
      </c>
      <c r="BZ64" s="16">
        <f t="shared" si="40"/>
        <v>16.259105098855358</v>
      </c>
      <c r="CA64" s="16">
        <v>0</v>
      </c>
      <c r="CB64" s="16">
        <v>10</v>
      </c>
      <c r="CC64" s="16">
        <f t="shared" si="41"/>
        <v>100</v>
      </c>
      <c r="CD64" s="40">
        <v>0</v>
      </c>
      <c r="CE64" s="40">
        <f t="shared" si="51"/>
        <v>0</v>
      </c>
      <c r="CF64" s="16">
        <f t="shared" si="42"/>
        <v>0</v>
      </c>
      <c r="CG64" s="40">
        <f t="shared" si="43"/>
        <v>10</v>
      </c>
      <c r="CH64" s="16">
        <v>0</v>
      </c>
      <c r="CI64" s="16">
        <f t="shared" si="44"/>
        <v>9</v>
      </c>
      <c r="CJ64" s="16">
        <f t="shared" si="48"/>
        <v>81</v>
      </c>
      <c r="CK64">
        <v>1.6668750000000001</v>
      </c>
      <c r="CL64" s="16">
        <f t="shared" si="45"/>
        <v>2.7784722656250005</v>
      </c>
      <c r="CM64" s="16">
        <f t="shared" si="46"/>
        <v>9</v>
      </c>
      <c r="CN64" s="16">
        <f t="shared" si="47"/>
        <v>1.6668750000000001</v>
      </c>
    </row>
    <row r="65" spans="2:92">
      <c r="B65" s="31" t="s">
        <v>383</v>
      </c>
      <c r="C65" s="16">
        <v>2</v>
      </c>
      <c r="D65" s="16">
        <f t="shared" si="4"/>
        <v>4</v>
      </c>
      <c r="E65" s="16">
        <v>2</v>
      </c>
      <c r="F65" s="16">
        <f t="shared" si="5"/>
        <v>4</v>
      </c>
      <c r="G65" s="16">
        <v>7</v>
      </c>
      <c r="H65" s="16">
        <f t="shared" si="6"/>
        <v>49</v>
      </c>
      <c r="I65" s="16">
        <v>5</v>
      </c>
      <c r="J65" s="16">
        <f t="shared" si="7"/>
        <v>25</v>
      </c>
      <c r="K65" s="16">
        <f t="shared" si="49"/>
        <v>4</v>
      </c>
      <c r="L65" s="40">
        <v>6.6666666666700003</v>
      </c>
      <c r="M65" s="16">
        <f t="shared" si="1"/>
        <v>7.1111111111288903</v>
      </c>
      <c r="N65" s="16">
        <f t="shared" si="8"/>
        <v>2.6666666666700003</v>
      </c>
      <c r="O65" s="16">
        <v>10</v>
      </c>
      <c r="P65" s="16">
        <f t="shared" si="50"/>
        <v>36</v>
      </c>
      <c r="Q65" s="16">
        <v>0</v>
      </c>
      <c r="R65" s="16">
        <f t="shared" si="9"/>
        <v>16</v>
      </c>
      <c r="S65" s="40">
        <v>9</v>
      </c>
      <c r="T65" s="16">
        <f t="shared" si="10"/>
        <v>25</v>
      </c>
      <c r="U65" s="16">
        <v>9</v>
      </c>
      <c r="V65" s="16">
        <f t="shared" si="11"/>
        <v>25</v>
      </c>
      <c r="W65" s="16">
        <v>8</v>
      </c>
      <c r="X65" s="16">
        <f t="shared" si="12"/>
        <v>16</v>
      </c>
      <c r="Y65" s="16">
        <v>1</v>
      </c>
      <c r="Z65" s="16">
        <f t="shared" si="13"/>
        <v>9</v>
      </c>
      <c r="AA65" s="16">
        <v>10</v>
      </c>
      <c r="AB65" s="16">
        <f t="shared" si="14"/>
        <v>36</v>
      </c>
      <c r="AC65" s="16">
        <v>8</v>
      </c>
      <c r="AD65" s="16">
        <f t="shared" si="15"/>
        <v>16</v>
      </c>
      <c r="AE65" s="16">
        <v>9</v>
      </c>
      <c r="AF65" s="16">
        <f t="shared" si="16"/>
        <v>25</v>
      </c>
      <c r="AG65" s="16">
        <v>2</v>
      </c>
      <c r="AH65" s="16">
        <f t="shared" si="17"/>
        <v>4</v>
      </c>
      <c r="AI65" s="16">
        <v>5</v>
      </c>
      <c r="AJ65" s="16">
        <f t="shared" si="18"/>
        <v>1</v>
      </c>
      <c r="AK65" s="16">
        <v>6</v>
      </c>
      <c r="AL65" s="16">
        <f t="shared" si="19"/>
        <v>4</v>
      </c>
      <c r="AM65" s="16">
        <v>9</v>
      </c>
      <c r="AN65" s="16">
        <f t="shared" si="20"/>
        <v>25</v>
      </c>
      <c r="AO65" s="16">
        <v>7</v>
      </c>
      <c r="AP65" s="16">
        <f t="shared" si="21"/>
        <v>9</v>
      </c>
      <c r="AQ65" s="16">
        <v>10</v>
      </c>
      <c r="AR65" s="16">
        <f t="shared" si="22"/>
        <v>36</v>
      </c>
      <c r="AS65" s="16">
        <v>10</v>
      </c>
      <c r="AT65" s="16">
        <f t="shared" si="23"/>
        <v>36</v>
      </c>
      <c r="AU65" s="16">
        <v>8</v>
      </c>
      <c r="AV65" s="16">
        <f t="shared" si="24"/>
        <v>16</v>
      </c>
      <c r="AW65" s="16">
        <v>5</v>
      </c>
      <c r="AX65" s="16">
        <f t="shared" si="25"/>
        <v>1</v>
      </c>
      <c r="AY65" s="16">
        <v>6</v>
      </c>
      <c r="AZ65" s="16">
        <f t="shared" si="26"/>
        <v>4</v>
      </c>
      <c r="BA65" s="16">
        <v>2</v>
      </c>
      <c r="BB65" s="16">
        <f t="shared" si="27"/>
        <v>4</v>
      </c>
      <c r="BC65" s="16">
        <v>5</v>
      </c>
      <c r="BD65" s="16">
        <f t="shared" si="28"/>
        <v>1</v>
      </c>
      <c r="BE65" s="16">
        <v>4</v>
      </c>
      <c r="BF65" s="16">
        <f t="shared" si="29"/>
        <v>0</v>
      </c>
      <c r="BG65" s="16">
        <v>7</v>
      </c>
      <c r="BH65" s="16">
        <f t="shared" si="30"/>
        <v>9</v>
      </c>
      <c r="BI65" s="16">
        <v>9</v>
      </c>
      <c r="BJ65" s="16">
        <f t="shared" si="31"/>
        <v>25</v>
      </c>
      <c r="BK65" s="16">
        <v>10</v>
      </c>
      <c r="BL65" s="16">
        <f t="shared" si="32"/>
        <v>36</v>
      </c>
      <c r="BM65" s="16">
        <v>10</v>
      </c>
      <c r="BN65" s="16">
        <f t="shared" si="33"/>
        <v>36</v>
      </c>
      <c r="BO65" s="16">
        <v>7</v>
      </c>
      <c r="BP65" s="16">
        <f t="shared" si="34"/>
        <v>9</v>
      </c>
      <c r="BQ65" s="16">
        <v>10</v>
      </c>
      <c r="BR65" s="16">
        <f t="shared" si="35"/>
        <v>36</v>
      </c>
      <c r="BS65" s="16">
        <v>7</v>
      </c>
      <c r="BT65" s="16">
        <f t="shared" si="36"/>
        <v>9</v>
      </c>
      <c r="BU65" s="16">
        <v>9</v>
      </c>
      <c r="BV65" s="16">
        <f t="shared" si="37"/>
        <v>25</v>
      </c>
      <c r="BW65" s="16">
        <v>3</v>
      </c>
      <c r="BX65" s="16">
        <f t="shared" si="38"/>
        <v>1</v>
      </c>
      <c r="BY65" s="40">
        <f t="shared" si="39"/>
        <v>6.935483870967742</v>
      </c>
      <c r="BZ65" s="16">
        <f t="shared" si="40"/>
        <v>8.6170655567117596</v>
      </c>
      <c r="CA65" s="16">
        <v>0</v>
      </c>
      <c r="CB65" s="16">
        <v>10</v>
      </c>
      <c r="CC65" s="16">
        <f t="shared" si="41"/>
        <v>100</v>
      </c>
      <c r="CD65" s="40">
        <v>8.3333333333299997</v>
      </c>
      <c r="CE65" s="40">
        <f t="shared" si="51"/>
        <v>18.777777777748888</v>
      </c>
      <c r="CF65" s="16">
        <f t="shared" si="42"/>
        <v>0.4</v>
      </c>
      <c r="CG65" s="40">
        <f t="shared" si="43"/>
        <v>1.6666666666700003</v>
      </c>
      <c r="CH65" s="16">
        <v>2.12</v>
      </c>
      <c r="CI65" s="16">
        <f t="shared" si="44"/>
        <v>6.88</v>
      </c>
      <c r="CJ65" s="16">
        <f t="shared" si="48"/>
        <v>8.2943999999999996</v>
      </c>
      <c r="CK65">
        <v>1.34615384615</v>
      </c>
      <c r="CL65" s="16">
        <f t="shared" si="45"/>
        <v>7.0428994083044376</v>
      </c>
      <c r="CM65" s="16">
        <f t="shared" si="46"/>
        <v>2.88</v>
      </c>
      <c r="CN65" s="16">
        <f t="shared" si="47"/>
        <v>2.65384615385</v>
      </c>
    </row>
    <row r="66" spans="2:92" ht="25.5">
      <c r="B66" s="32" t="s">
        <v>384</v>
      </c>
      <c r="C66" s="16">
        <v>0</v>
      </c>
      <c r="D66" s="16">
        <f t="shared" si="4"/>
        <v>0</v>
      </c>
      <c r="E66" s="16">
        <v>0</v>
      </c>
      <c r="F66" s="16">
        <f t="shared" si="5"/>
        <v>0</v>
      </c>
      <c r="G66" s="16">
        <v>0</v>
      </c>
      <c r="H66" s="16">
        <f t="shared" si="6"/>
        <v>0</v>
      </c>
      <c r="I66" s="16">
        <v>0</v>
      </c>
      <c r="J66" s="16">
        <f t="shared" si="7"/>
        <v>0</v>
      </c>
      <c r="K66" s="16">
        <f t="shared" si="49"/>
        <v>0</v>
      </c>
      <c r="L66" s="40">
        <v>0</v>
      </c>
      <c r="M66" s="16">
        <f t="shared" si="1"/>
        <v>0</v>
      </c>
      <c r="N66" s="16">
        <f t="shared" si="8"/>
        <v>0</v>
      </c>
      <c r="O66" s="16">
        <v>8</v>
      </c>
      <c r="P66" s="16">
        <f>POWER((K66-O66),2)</f>
        <v>64</v>
      </c>
      <c r="Q66" s="16">
        <v>5</v>
      </c>
      <c r="R66" s="16">
        <f t="shared" si="9"/>
        <v>25</v>
      </c>
      <c r="S66" s="40">
        <v>3</v>
      </c>
      <c r="T66" s="16">
        <f t="shared" si="10"/>
        <v>9</v>
      </c>
      <c r="U66" s="16">
        <v>3</v>
      </c>
      <c r="V66" s="16">
        <f t="shared" si="11"/>
        <v>9</v>
      </c>
      <c r="W66" s="16">
        <v>9</v>
      </c>
      <c r="X66" s="16">
        <f t="shared" si="12"/>
        <v>81</v>
      </c>
      <c r="Y66" s="16">
        <v>3</v>
      </c>
      <c r="Z66" s="16">
        <f t="shared" si="13"/>
        <v>9</v>
      </c>
      <c r="AA66" s="16">
        <v>2</v>
      </c>
      <c r="AB66" s="16">
        <f t="shared" si="14"/>
        <v>4</v>
      </c>
      <c r="AC66" s="16">
        <v>2</v>
      </c>
      <c r="AD66" s="16">
        <f t="shared" si="15"/>
        <v>4</v>
      </c>
      <c r="AE66" s="16">
        <v>2</v>
      </c>
      <c r="AF66" s="16">
        <f t="shared" si="16"/>
        <v>4</v>
      </c>
      <c r="AG66" s="16">
        <v>10</v>
      </c>
      <c r="AH66" s="16">
        <f t="shared" si="17"/>
        <v>100</v>
      </c>
      <c r="AI66" s="16">
        <v>2</v>
      </c>
      <c r="AJ66" s="16">
        <f t="shared" si="18"/>
        <v>4</v>
      </c>
      <c r="AK66" s="16">
        <v>8</v>
      </c>
      <c r="AL66" s="16">
        <f t="shared" si="19"/>
        <v>64</v>
      </c>
      <c r="AM66" s="16">
        <v>3</v>
      </c>
      <c r="AN66" s="16">
        <f t="shared" si="20"/>
        <v>9</v>
      </c>
      <c r="AO66" s="16">
        <v>6</v>
      </c>
      <c r="AP66" s="16">
        <f t="shared" si="21"/>
        <v>36</v>
      </c>
      <c r="AQ66" s="16">
        <v>7</v>
      </c>
      <c r="AR66" s="16">
        <f t="shared" si="22"/>
        <v>49</v>
      </c>
      <c r="AS66" s="16">
        <v>7</v>
      </c>
      <c r="AT66" s="16">
        <f t="shared" si="23"/>
        <v>49</v>
      </c>
      <c r="AU66" s="16">
        <v>6</v>
      </c>
      <c r="AV66" s="16">
        <f t="shared" si="24"/>
        <v>36</v>
      </c>
      <c r="AW66" s="16">
        <v>0</v>
      </c>
      <c r="AX66" s="16">
        <f t="shared" si="25"/>
        <v>0</v>
      </c>
      <c r="AY66" s="16">
        <v>2</v>
      </c>
      <c r="AZ66" s="16">
        <f t="shared" si="26"/>
        <v>4</v>
      </c>
      <c r="BA66" s="16">
        <v>2</v>
      </c>
      <c r="BB66" s="16">
        <f t="shared" si="27"/>
        <v>4</v>
      </c>
      <c r="BC66" s="16">
        <v>5</v>
      </c>
      <c r="BD66" s="16">
        <f t="shared" si="28"/>
        <v>25</v>
      </c>
      <c r="BE66" s="16">
        <v>3</v>
      </c>
      <c r="BF66" s="16">
        <f t="shared" si="29"/>
        <v>9</v>
      </c>
      <c r="BG66" s="16">
        <v>9</v>
      </c>
      <c r="BH66" s="16">
        <f t="shared" si="30"/>
        <v>81</v>
      </c>
      <c r="BI66" s="16">
        <v>6</v>
      </c>
      <c r="BJ66" s="16">
        <f t="shared" si="31"/>
        <v>36</v>
      </c>
      <c r="BK66" s="16">
        <v>3</v>
      </c>
      <c r="BL66" s="16">
        <f t="shared" si="32"/>
        <v>9</v>
      </c>
      <c r="BM66" s="16">
        <v>8</v>
      </c>
      <c r="BN66" s="16">
        <f t="shared" si="33"/>
        <v>64</v>
      </c>
      <c r="BO66" s="16">
        <v>9</v>
      </c>
      <c r="BP66" s="16">
        <f t="shared" si="34"/>
        <v>81</v>
      </c>
      <c r="BQ66" s="16">
        <v>5</v>
      </c>
      <c r="BR66" s="16">
        <f t="shared" si="35"/>
        <v>25</v>
      </c>
      <c r="BS66" s="16">
        <v>2</v>
      </c>
      <c r="BT66" s="16">
        <f t="shared" si="36"/>
        <v>4</v>
      </c>
      <c r="BU66" s="16">
        <v>5</v>
      </c>
      <c r="BV66" s="16">
        <f t="shared" si="37"/>
        <v>25</v>
      </c>
      <c r="BW66" s="16">
        <v>0</v>
      </c>
      <c r="BX66" s="16">
        <f t="shared" si="38"/>
        <v>0</v>
      </c>
      <c r="BY66" s="40">
        <f t="shared" si="39"/>
        <v>4.67741935483871</v>
      </c>
      <c r="BZ66" s="16">
        <f t="shared" si="40"/>
        <v>21.878251821019774</v>
      </c>
      <c r="CA66" s="16">
        <v>0</v>
      </c>
      <c r="CB66" s="16">
        <v>10</v>
      </c>
      <c r="CC66" s="16">
        <f t="shared" si="41"/>
        <v>100</v>
      </c>
      <c r="CD66" s="40">
        <v>2.3809523809500002</v>
      </c>
      <c r="CE66" s="40">
        <f>POWER((K66-CD66),2)</f>
        <v>5.6689342403514749</v>
      </c>
      <c r="CF66" s="16">
        <f t="shared" si="42"/>
        <v>0</v>
      </c>
      <c r="CG66" s="40">
        <f t="shared" si="43"/>
        <v>7.6190476190499998</v>
      </c>
      <c r="CH66" s="16">
        <v>8.17</v>
      </c>
      <c r="CI66" s="16">
        <f t="shared" si="44"/>
        <v>0.83000000000000007</v>
      </c>
      <c r="CJ66" s="16">
        <f t="shared" si="48"/>
        <v>0.68890000000000007</v>
      </c>
      <c r="CK66">
        <v>0.36290322580599998</v>
      </c>
      <c r="CL66" s="16">
        <f t="shared" si="45"/>
        <v>0.13169875130040062</v>
      </c>
      <c r="CM66" s="16">
        <f t="shared" si="46"/>
        <v>0.83000000000000007</v>
      </c>
      <c r="CN66" s="16">
        <f t="shared" si="47"/>
        <v>0.36290322580599998</v>
      </c>
    </row>
    <row r="67" spans="2:92">
      <c r="B67" s="31" t="s">
        <v>385</v>
      </c>
      <c r="C67" s="16">
        <v>1</v>
      </c>
      <c r="D67" s="16">
        <f>POWER(C67,2)</f>
        <v>1</v>
      </c>
      <c r="E67" s="16">
        <v>0</v>
      </c>
      <c r="F67" s="16">
        <f>POWER(E67,2)</f>
        <v>0</v>
      </c>
      <c r="G67" s="16">
        <v>7</v>
      </c>
      <c r="H67" s="16">
        <f>POWER(G67,2)</f>
        <v>49</v>
      </c>
      <c r="I67" s="16">
        <v>0</v>
      </c>
      <c r="J67" s="16">
        <f>POWER(I67,2)</f>
        <v>0</v>
      </c>
      <c r="K67" s="16">
        <f t="shared" si="49"/>
        <v>2</v>
      </c>
      <c r="L67" s="40">
        <v>5.7142857142899999</v>
      </c>
      <c r="M67" s="16">
        <f>POWER((K67-L67),2)</f>
        <v>13.795918367378775</v>
      </c>
      <c r="N67" s="16">
        <f>ABS(K67-L67)</f>
        <v>3.7142857142899999</v>
      </c>
      <c r="O67" s="16">
        <v>7</v>
      </c>
      <c r="P67" s="16">
        <f>POWER((K67-O67),2)</f>
        <v>25</v>
      </c>
      <c r="Q67" s="16">
        <v>8</v>
      </c>
      <c r="R67" s="16">
        <f>POWER((K67-Q67),2)</f>
        <v>36</v>
      </c>
      <c r="S67" s="40">
        <v>9</v>
      </c>
      <c r="T67" s="16">
        <f>POWER((K67-S67),2)</f>
        <v>49</v>
      </c>
      <c r="U67" s="16">
        <v>10</v>
      </c>
      <c r="V67" s="16">
        <f>POWER((K67-U67),2)</f>
        <v>64</v>
      </c>
      <c r="W67" s="16">
        <v>9</v>
      </c>
      <c r="X67" s="16">
        <f>POWER((K67-W67),2)</f>
        <v>49</v>
      </c>
      <c r="Y67" s="16">
        <v>5</v>
      </c>
      <c r="Z67" s="16">
        <f>POWER((K67-Y67),2)</f>
        <v>9</v>
      </c>
      <c r="AA67" s="16">
        <v>7</v>
      </c>
      <c r="AB67" s="16">
        <f>POWER((K67-AA67),2)</f>
        <v>25</v>
      </c>
      <c r="AC67" s="16">
        <v>1</v>
      </c>
      <c r="AD67" s="16">
        <f>POWER((K67-AC67),2)</f>
        <v>1</v>
      </c>
      <c r="AE67" s="16">
        <v>8</v>
      </c>
      <c r="AF67" s="16">
        <f>POWER((K67-AE67),2)</f>
        <v>36</v>
      </c>
      <c r="AG67" s="16">
        <v>3</v>
      </c>
      <c r="AH67" s="16">
        <f>POWER((K67-AG67),2)</f>
        <v>1</v>
      </c>
      <c r="AI67" s="16">
        <v>8</v>
      </c>
      <c r="AJ67" s="16">
        <f>POWER((K67-AI67),2)</f>
        <v>36</v>
      </c>
      <c r="AK67" s="16">
        <v>4</v>
      </c>
      <c r="AL67" s="16">
        <f>POWER((K67-AK67),2)</f>
        <v>4</v>
      </c>
      <c r="AM67" s="16">
        <v>2</v>
      </c>
      <c r="AN67" s="16">
        <f>POWER((K67-AM67),2)</f>
        <v>0</v>
      </c>
      <c r="AO67" s="16">
        <v>1</v>
      </c>
      <c r="AP67" s="16">
        <f>POWER((K67-AO67),2)</f>
        <v>1</v>
      </c>
      <c r="AQ67" s="16">
        <v>1</v>
      </c>
      <c r="AR67" s="16">
        <f>POWER((K67-AQ67),2)</f>
        <v>1</v>
      </c>
      <c r="AS67" s="16">
        <v>5</v>
      </c>
      <c r="AT67" s="16">
        <f>POWER((K67-AS67),2)</f>
        <v>9</v>
      </c>
      <c r="AU67" s="16">
        <v>6</v>
      </c>
      <c r="AV67" s="16">
        <f>POWER((K67-AU67),2)</f>
        <v>16</v>
      </c>
      <c r="AW67" s="16">
        <v>3</v>
      </c>
      <c r="AX67" s="16">
        <f>POWER((K67-AW67),2)</f>
        <v>1</v>
      </c>
      <c r="AY67" s="16">
        <v>5</v>
      </c>
      <c r="AZ67" s="16">
        <f>POWER((K67-AY67),2)</f>
        <v>9</v>
      </c>
      <c r="BA67" s="16">
        <v>4</v>
      </c>
      <c r="BB67" s="16">
        <f>POWER((K67-BA67),2)</f>
        <v>4</v>
      </c>
      <c r="BC67" s="16">
        <v>10</v>
      </c>
      <c r="BD67" s="16">
        <f>POWER((K67-BC67),2)</f>
        <v>64</v>
      </c>
      <c r="BE67" s="16">
        <v>7</v>
      </c>
      <c r="BF67" s="16">
        <f>POWER((K67-BE67),2)</f>
        <v>25</v>
      </c>
      <c r="BG67" s="16">
        <v>7</v>
      </c>
      <c r="BH67" s="16">
        <f>POWER((K67-BG67),2)</f>
        <v>25</v>
      </c>
      <c r="BI67" s="16">
        <v>2</v>
      </c>
      <c r="BJ67" s="16">
        <f>POWER((K67-BI67),2)</f>
        <v>0</v>
      </c>
      <c r="BK67" s="16">
        <v>1</v>
      </c>
      <c r="BL67" s="16">
        <f>POWER((K67-BK67),2)</f>
        <v>1</v>
      </c>
      <c r="BM67" s="16">
        <v>0</v>
      </c>
      <c r="BN67" s="16">
        <f>POWER((K67-BM67),2)</f>
        <v>4</v>
      </c>
      <c r="BO67" s="16">
        <v>1</v>
      </c>
      <c r="BP67" s="16">
        <f>POWER((K67-BO67),2)</f>
        <v>1</v>
      </c>
      <c r="BQ67" s="16">
        <v>0</v>
      </c>
      <c r="BR67" s="16">
        <f>POWER((K67-BQ67),2)</f>
        <v>4</v>
      </c>
      <c r="BS67" s="16">
        <v>8</v>
      </c>
      <c r="BT67" s="16">
        <f>POWER((K67-BS67),2)</f>
        <v>36</v>
      </c>
      <c r="BU67" s="16">
        <v>3</v>
      </c>
      <c r="BV67" s="16">
        <f>POWER((K67-BU67),2)</f>
        <v>1</v>
      </c>
      <c r="BW67" s="16">
        <v>7</v>
      </c>
      <c r="BX67" s="16">
        <f>POWER((K67-BW67),2)</f>
        <v>25</v>
      </c>
      <c r="BY67" s="40">
        <f>AVERAGE(BW67,BU67,BS67,BQ67,BO67,BM67,BK67,BI67,BG67,BE67,BC67,BA67,AY67,AW67,AU67,AS67,AQ67,AO67,AM67,AK67,AI67,AG67,AE67,AC67,AA67,Y67,W67,U67,S67,Q67,O67)</f>
        <v>4.903225806451613</v>
      </c>
      <c r="BZ67" s="16">
        <f>POWER((K67-BY67),2)</f>
        <v>8.4287200832466187</v>
      </c>
      <c r="CA67" s="16">
        <v>0</v>
      </c>
      <c r="CB67" s="16">
        <v>10</v>
      </c>
      <c r="CC67" s="16">
        <f>POWER((CA67-CB67),2)</f>
        <v>100</v>
      </c>
      <c r="CD67" s="40">
        <v>7.1428571428599996</v>
      </c>
      <c r="CE67" s="40">
        <f>POWER((K67-CD67),2)</f>
        <v>26.44897959186612</v>
      </c>
      <c r="CF67" s="16">
        <f>K67/10</f>
        <v>0.2</v>
      </c>
      <c r="CG67" s="40">
        <f>10-CD67</f>
        <v>2.8571428571400004</v>
      </c>
      <c r="CH67" s="16">
        <v>2.12</v>
      </c>
      <c r="CI67" s="16">
        <f>9-CH67</f>
        <v>6.88</v>
      </c>
      <c r="CJ67" s="16">
        <f>POWER((K67-CI67),2)</f>
        <v>23.814399999999999</v>
      </c>
      <c r="CK67">
        <v>1.11842105263</v>
      </c>
      <c r="CL67" s="16">
        <f>POWER((K67-CK67),2)</f>
        <v>0.77718144044599724</v>
      </c>
      <c r="CM67" s="16">
        <f>ABS(K67-CI67)</f>
        <v>4.88</v>
      </c>
      <c r="CN67" s="16">
        <f>ABS(K67-CK67)</f>
        <v>0.88157894736999998</v>
      </c>
    </row>
    <row r="68" spans="2:92">
      <c r="B68" s="32" t="s">
        <v>386</v>
      </c>
      <c r="C68" s="16">
        <v>0</v>
      </c>
      <c r="D68" s="16">
        <f>POWER(C68,2)</f>
        <v>0</v>
      </c>
      <c r="E68" s="16">
        <v>0</v>
      </c>
      <c r="F68" s="16">
        <f>POWER(E68,2)</f>
        <v>0</v>
      </c>
      <c r="G68" s="16">
        <v>0</v>
      </c>
      <c r="H68" s="16">
        <f>POWER(G68,2)</f>
        <v>0</v>
      </c>
      <c r="I68" s="16">
        <v>0</v>
      </c>
      <c r="J68" s="16">
        <f>POWER(I68,2)</f>
        <v>0</v>
      </c>
      <c r="K68" s="16">
        <f t="shared" si="49"/>
        <v>0</v>
      </c>
      <c r="L68" s="40">
        <v>0</v>
      </c>
      <c r="M68" s="16">
        <f>POWER((K68-L68),2)</f>
        <v>0</v>
      </c>
      <c r="N68" s="16">
        <f>ABS(K68-L68)</f>
        <v>0</v>
      </c>
      <c r="O68" s="16">
        <v>4</v>
      </c>
      <c r="P68" s="16">
        <f>POWER((K68-O68),2)</f>
        <v>16</v>
      </c>
      <c r="Q68" s="16">
        <v>4</v>
      </c>
      <c r="R68" s="16">
        <f>POWER((K68-Q68),2)</f>
        <v>16</v>
      </c>
      <c r="S68" s="40">
        <v>3</v>
      </c>
      <c r="T68" s="16">
        <f>POWER((K68-S68),2)</f>
        <v>9</v>
      </c>
      <c r="U68" s="16">
        <v>0</v>
      </c>
      <c r="V68" s="16">
        <f>POWER((K68-U68),2)</f>
        <v>0</v>
      </c>
      <c r="W68" s="16">
        <v>9</v>
      </c>
      <c r="X68" s="16">
        <f>POWER((K68-W68),2)</f>
        <v>81</v>
      </c>
      <c r="Y68" s="16">
        <v>4</v>
      </c>
      <c r="Z68" s="16">
        <f>POWER((K68-Y68),2)</f>
        <v>16</v>
      </c>
      <c r="AA68" s="16">
        <v>0</v>
      </c>
      <c r="AB68" s="16">
        <f>POWER((K68-AA68),2)</f>
        <v>0</v>
      </c>
      <c r="AC68" s="16">
        <v>5</v>
      </c>
      <c r="AD68" s="16">
        <f>POWER((K68-AC68),2)</f>
        <v>25</v>
      </c>
      <c r="AE68" s="16">
        <v>6</v>
      </c>
      <c r="AF68" s="16">
        <f>POWER((K68-AE68),2)</f>
        <v>36</v>
      </c>
      <c r="AG68" s="16">
        <v>9</v>
      </c>
      <c r="AH68" s="16">
        <f>POWER((K68-AG68),2)</f>
        <v>81</v>
      </c>
      <c r="AI68" s="16">
        <v>7</v>
      </c>
      <c r="AJ68" s="16">
        <f>POWER((K68-AI68),2)</f>
        <v>49</v>
      </c>
      <c r="AK68" s="16">
        <v>8</v>
      </c>
      <c r="AL68" s="16">
        <f>POWER((K68-AK68),2)</f>
        <v>64</v>
      </c>
      <c r="AM68" s="16">
        <v>6</v>
      </c>
      <c r="AN68" s="16">
        <f>POWER((K68-AM68),2)</f>
        <v>36</v>
      </c>
      <c r="AO68" s="16">
        <v>2</v>
      </c>
      <c r="AP68" s="16">
        <f>POWER((K68-AO68),2)</f>
        <v>4</v>
      </c>
      <c r="AQ68" s="16">
        <v>10</v>
      </c>
      <c r="AR68" s="16">
        <f>POWER((K68-AQ68),2)</f>
        <v>100</v>
      </c>
      <c r="AS68" s="16">
        <v>1</v>
      </c>
      <c r="AT68" s="16">
        <f>POWER((K68-AS68),2)</f>
        <v>1</v>
      </c>
      <c r="AU68" s="16">
        <v>4</v>
      </c>
      <c r="AV68" s="16">
        <f>POWER((K68-AU68),2)</f>
        <v>16</v>
      </c>
      <c r="AW68" s="16">
        <v>4</v>
      </c>
      <c r="AX68" s="16">
        <f>POWER((K68-AW68),2)</f>
        <v>16</v>
      </c>
      <c r="AY68" s="16">
        <v>0</v>
      </c>
      <c r="AZ68" s="16">
        <f>POWER((K68-AY68),2)</f>
        <v>0</v>
      </c>
      <c r="BA68" s="16">
        <v>1</v>
      </c>
      <c r="BB68" s="16">
        <f>POWER((K68-BA68),2)</f>
        <v>1</v>
      </c>
      <c r="BC68" s="16">
        <v>5</v>
      </c>
      <c r="BD68" s="16">
        <f>POWER((K68-BC68),2)</f>
        <v>25</v>
      </c>
      <c r="BE68" s="16">
        <v>1</v>
      </c>
      <c r="BF68" s="16">
        <f>POWER((K68-BE68),2)</f>
        <v>1</v>
      </c>
      <c r="BG68" s="16">
        <v>9</v>
      </c>
      <c r="BH68" s="16">
        <f>POWER((K68-BG68),2)</f>
        <v>81</v>
      </c>
      <c r="BI68" s="16">
        <v>7</v>
      </c>
      <c r="BJ68" s="16">
        <f>POWER((K68-BI68),2)</f>
        <v>49</v>
      </c>
      <c r="BK68" s="16">
        <v>4</v>
      </c>
      <c r="BL68" s="16">
        <f>POWER((K68-BK68),2)</f>
        <v>16</v>
      </c>
      <c r="BM68" s="16">
        <v>4</v>
      </c>
      <c r="BN68" s="16">
        <f>POWER((K68-BM68),2)</f>
        <v>16</v>
      </c>
      <c r="BO68" s="16">
        <v>10</v>
      </c>
      <c r="BP68" s="16">
        <f>POWER((K68-BO68),2)</f>
        <v>100</v>
      </c>
      <c r="BQ68" s="16">
        <v>1</v>
      </c>
      <c r="BR68" s="16">
        <f>POWER((K68-BQ68),2)</f>
        <v>1</v>
      </c>
      <c r="BS68" s="16">
        <v>0</v>
      </c>
      <c r="BT68" s="16">
        <f>POWER((K68-BS68),2)</f>
        <v>0</v>
      </c>
      <c r="BU68" s="16">
        <v>9</v>
      </c>
      <c r="BV68" s="16">
        <f>POWER((K68-BU68),2)</f>
        <v>81</v>
      </c>
      <c r="BW68" s="16">
        <v>2</v>
      </c>
      <c r="BX68" s="16">
        <f>POWER((K68-BW68),2)</f>
        <v>4</v>
      </c>
      <c r="BY68" s="40">
        <f>AVERAGE(BW68,BU68,BS68,BQ68,BO68,BM68,BK68,BI68,BG68,BE68,BC68,BA68,AY68,AW68,AU68,AS68,AQ68,AO68,AM68,AK68,AI68,AG68,AE68,AC68,AA68,Y68,W68,U68,S68,Q68,O68)</f>
        <v>4.4838709677419351</v>
      </c>
      <c r="BZ68" s="16">
        <f>POWER((K68-BY68),2)</f>
        <v>20.105098855358996</v>
      </c>
      <c r="CA68" s="16">
        <v>0</v>
      </c>
      <c r="CB68" s="16">
        <v>10</v>
      </c>
      <c r="CC68" s="16">
        <f>POWER((CA68-CB68),2)</f>
        <v>100</v>
      </c>
      <c r="CD68" s="40">
        <v>0</v>
      </c>
      <c r="CE68" s="40">
        <f>POWER((K68-CD68),2)</f>
        <v>0</v>
      </c>
      <c r="CF68" s="16">
        <f>K68/10</f>
        <v>0</v>
      </c>
      <c r="CG68" s="40">
        <f>10-CD68</f>
        <v>10</v>
      </c>
      <c r="CH68" s="16">
        <v>0</v>
      </c>
      <c r="CI68" s="16">
        <f>9-CH68</f>
        <v>9</v>
      </c>
      <c r="CJ68" s="16">
        <f>POWER((K68-CI68),2)</f>
        <v>81</v>
      </c>
      <c r="CK68">
        <v>0.17307692307700001</v>
      </c>
      <c r="CL68" s="16">
        <f>POWER((K68-CK68),2)</f>
        <v>2.995562130180178E-2</v>
      </c>
      <c r="CM68" s="16">
        <f>ABS(K68-CI68)</f>
        <v>9</v>
      </c>
      <c r="CN68" s="16">
        <f>ABS(K68-CK68)</f>
        <v>0.17307692307700001</v>
      </c>
    </row>
    <row r="69" spans="2:92">
      <c r="B69" s="31" t="s">
        <v>387</v>
      </c>
      <c r="C69" s="16">
        <v>1</v>
      </c>
      <c r="D69" s="16">
        <f>POWER(C69,2)</f>
        <v>1</v>
      </c>
      <c r="E69" s="16">
        <v>0</v>
      </c>
      <c r="F69" s="16">
        <f>POWER(E69,2)</f>
        <v>0</v>
      </c>
      <c r="G69" s="16">
        <v>5</v>
      </c>
      <c r="H69" s="16">
        <f>POWER(G69,2)</f>
        <v>25</v>
      </c>
      <c r="I69" s="16">
        <v>2</v>
      </c>
      <c r="J69" s="16">
        <f>POWER(I69,2)</f>
        <v>4</v>
      </c>
      <c r="K69" s="16">
        <f t="shared" si="49"/>
        <v>2</v>
      </c>
      <c r="L69" s="40">
        <v>2.5</v>
      </c>
      <c r="M69" s="16">
        <f>POWER((K69-L69),2)</f>
        <v>0.25</v>
      </c>
      <c r="N69" s="16">
        <f>ABS(K69-L69)</f>
        <v>0.5</v>
      </c>
      <c r="O69" s="16">
        <v>2</v>
      </c>
      <c r="P69" s="16">
        <f>POWER((K69-O69),2)</f>
        <v>0</v>
      </c>
      <c r="Q69" s="16">
        <v>1</v>
      </c>
      <c r="R69" s="16">
        <f>POWER((K69-Q69),2)</f>
        <v>1</v>
      </c>
      <c r="S69" s="40">
        <v>9</v>
      </c>
      <c r="T69" s="16">
        <f>POWER((K69-S69),2)</f>
        <v>49</v>
      </c>
      <c r="U69" s="16">
        <v>1</v>
      </c>
      <c r="V69" s="16">
        <f>POWER((K69-U69),2)</f>
        <v>1</v>
      </c>
      <c r="W69" s="16">
        <v>7</v>
      </c>
      <c r="X69" s="16">
        <f>POWER((K69-W69),2)</f>
        <v>25</v>
      </c>
      <c r="Y69" s="16">
        <v>3</v>
      </c>
      <c r="Z69" s="16">
        <f>POWER((K69-Y69),2)</f>
        <v>1</v>
      </c>
      <c r="AA69" s="16">
        <v>8</v>
      </c>
      <c r="AB69" s="16">
        <f>POWER((K69-AA69),2)</f>
        <v>36</v>
      </c>
      <c r="AC69" s="16">
        <v>8</v>
      </c>
      <c r="AD69" s="16">
        <f>POWER((K69-AC69),2)</f>
        <v>36</v>
      </c>
      <c r="AE69" s="16">
        <v>1</v>
      </c>
      <c r="AF69" s="16">
        <f>POWER((K69-AE69),2)</f>
        <v>1</v>
      </c>
      <c r="AG69" s="16">
        <v>7</v>
      </c>
      <c r="AH69" s="16">
        <f>POWER((K69-AG69),2)</f>
        <v>25</v>
      </c>
      <c r="AI69" s="16">
        <v>6</v>
      </c>
      <c r="AJ69" s="16">
        <f>POWER((K69-AI69),2)</f>
        <v>16</v>
      </c>
      <c r="AK69" s="16">
        <v>6</v>
      </c>
      <c r="AL69" s="16">
        <f>POWER((K69-AK69),2)</f>
        <v>16</v>
      </c>
      <c r="AM69" s="16">
        <v>3</v>
      </c>
      <c r="AN69" s="16">
        <f>POWER((K69-AM69),2)</f>
        <v>1</v>
      </c>
      <c r="AO69" s="16">
        <v>8</v>
      </c>
      <c r="AP69" s="16">
        <f>POWER((K69-AO69),2)</f>
        <v>36</v>
      </c>
      <c r="AQ69" s="16">
        <v>2</v>
      </c>
      <c r="AR69" s="16">
        <f>POWER((K69-AQ69),2)</f>
        <v>0</v>
      </c>
      <c r="AS69" s="16">
        <v>0</v>
      </c>
      <c r="AT69" s="16">
        <f>POWER((K69-AS69),2)</f>
        <v>4</v>
      </c>
      <c r="AU69" s="16">
        <v>3</v>
      </c>
      <c r="AV69" s="16">
        <f>POWER((K69-AU69),2)</f>
        <v>1</v>
      </c>
      <c r="AW69" s="16">
        <v>10</v>
      </c>
      <c r="AX69" s="16">
        <f>POWER((K69-AW69),2)</f>
        <v>64</v>
      </c>
      <c r="AY69" s="16">
        <v>7</v>
      </c>
      <c r="AZ69" s="16">
        <f>POWER((K69-AY69),2)</f>
        <v>25</v>
      </c>
      <c r="BA69" s="16">
        <v>1</v>
      </c>
      <c r="BB69" s="16">
        <f>POWER((K69-BA69),2)</f>
        <v>1</v>
      </c>
      <c r="BC69" s="16">
        <v>7</v>
      </c>
      <c r="BD69" s="16">
        <f>POWER((K69-BC69),2)</f>
        <v>25</v>
      </c>
      <c r="BE69" s="16">
        <v>0</v>
      </c>
      <c r="BF69" s="16">
        <f>POWER((K69-BE69),2)</f>
        <v>4</v>
      </c>
      <c r="BG69" s="16">
        <v>2</v>
      </c>
      <c r="BH69" s="16">
        <f>POWER((K69-BG69),2)</f>
        <v>0</v>
      </c>
      <c r="BI69" s="16">
        <v>6</v>
      </c>
      <c r="BJ69" s="16">
        <f>POWER((K69-BI69),2)</f>
        <v>16</v>
      </c>
      <c r="BK69" s="16">
        <v>6</v>
      </c>
      <c r="BL69" s="16">
        <f>POWER((K69-BK69),2)</f>
        <v>16</v>
      </c>
      <c r="BM69" s="16">
        <v>3</v>
      </c>
      <c r="BN69" s="16">
        <f>POWER((K69-BM69),2)</f>
        <v>1</v>
      </c>
      <c r="BO69" s="16">
        <v>2</v>
      </c>
      <c r="BP69" s="16">
        <f>POWER((K69-BO69),2)</f>
        <v>0</v>
      </c>
      <c r="BQ69" s="16">
        <v>10</v>
      </c>
      <c r="BR69" s="16">
        <f>POWER((K69-BQ69),2)</f>
        <v>64</v>
      </c>
      <c r="BS69" s="16">
        <v>10</v>
      </c>
      <c r="BT69" s="16">
        <f>POWER((K69-BS69),2)</f>
        <v>64</v>
      </c>
      <c r="BU69" s="16">
        <v>10</v>
      </c>
      <c r="BV69" s="16">
        <f>POWER((K69-BU69),2)</f>
        <v>64</v>
      </c>
      <c r="BW69" s="16">
        <v>0</v>
      </c>
      <c r="BX69" s="16">
        <f>POWER((K69-BW69),2)</f>
        <v>4</v>
      </c>
      <c r="BY69" s="40">
        <f>AVERAGE(BW69,BU69,BS69,BQ69,BO69,BM69,BK69,BI69,BG69,BE69,BC69,BA69,AY69,AW69,AU69,AS69,AQ69,AO69,AM69,AK69,AI69,AG69,AE69,AC69,AA69,Y69,W69,U69,S69,Q69,O69)</f>
        <v>4.806451612903226</v>
      </c>
      <c r="BZ69" s="16">
        <f>POWER((K69-BY69),2)</f>
        <v>7.8761706555671189</v>
      </c>
      <c r="CA69" s="16">
        <v>0</v>
      </c>
      <c r="CB69" s="16">
        <v>10</v>
      </c>
      <c r="CC69" s="16">
        <f>POWER((CA69-CB69),2)</f>
        <v>100</v>
      </c>
      <c r="CD69" s="40">
        <v>0</v>
      </c>
      <c r="CE69" s="40">
        <f>POWER((K69-CD69),2)</f>
        <v>4</v>
      </c>
      <c r="CF69" s="16">
        <f>K69/10</f>
        <v>0.2</v>
      </c>
      <c r="CG69" s="40">
        <f>10-CD69</f>
        <v>10</v>
      </c>
      <c r="CH69" s="16">
        <v>0</v>
      </c>
      <c r="CI69" s="16">
        <f>9-CH69</f>
        <v>9</v>
      </c>
      <c r="CJ69" s="16">
        <f>POWER((K69-CI69),2)</f>
        <v>49</v>
      </c>
      <c r="CK69">
        <v>0.46568627451</v>
      </c>
      <c r="CL69" s="16">
        <f>POWER((K69-CK69),2)</f>
        <v>2.3541186082270036</v>
      </c>
      <c r="CM69" s="16">
        <f>ABS(K69-CI69)</f>
        <v>7</v>
      </c>
      <c r="CN69" s="16">
        <f>ABS(K69-CK69)</f>
        <v>1.5343137254900001</v>
      </c>
    </row>
    <row r="70" spans="2:92" ht="15.75" thickBot="1">
      <c r="B70" s="34" t="s">
        <v>388</v>
      </c>
      <c r="C70" s="16">
        <v>1</v>
      </c>
      <c r="D70" s="16">
        <f>POWER(C70,2)</f>
        <v>1</v>
      </c>
      <c r="E70" s="16">
        <v>0</v>
      </c>
      <c r="F70" s="16">
        <f>POWER(E70,2)</f>
        <v>0</v>
      </c>
      <c r="G70" s="16">
        <v>5</v>
      </c>
      <c r="H70" s="16">
        <f>POWER(G70,2)</f>
        <v>25</v>
      </c>
      <c r="I70" s="16">
        <v>5</v>
      </c>
      <c r="J70" s="16">
        <f>POWER(I70,2)</f>
        <v>25</v>
      </c>
      <c r="K70" s="16">
        <f t="shared" si="49"/>
        <v>2.75</v>
      </c>
      <c r="L70" s="40">
        <v>4</v>
      </c>
      <c r="M70" s="16">
        <f>POWER((K70-L70),2)</f>
        <v>1.5625</v>
      </c>
      <c r="N70" s="16">
        <f>ABS(K70-L70)</f>
        <v>1.25</v>
      </c>
      <c r="O70" s="16">
        <v>3</v>
      </c>
      <c r="P70" s="16">
        <f>POWER((K70-O70),2)</f>
        <v>6.25E-2</v>
      </c>
      <c r="Q70" s="16">
        <v>3</v>
      </c>
      <c r="R70" s="16">
        <f>POWER((K70-Q70),2)</f>
        <v>6.25E-2</v>
      </c>
      <c r="S70" s="40">
        <v>8</v>
      </c>
      <c r="T70" s="16">
        <f>POWER((K70-S70),2)</f>
        <v>27.5625</v>
      </c>
      <c r="U70" s="16">
        <v>0</v>
      </c>
      <c r="V70" s="16">
        <f>POWER((K70-U70),2)</f>
        <v>7.5625</v>
      </c>
      <c r="W70" s="16">
        <v>3</v>
      </c>
      <c r="X70" s="16">
        <f>POWER((K70-W70),2)</f>
        <v>6.25E-2</v>
      </c>
      <c r="Y70" s="16">
        <v>6</v>
      </c>
      <c r="Z70" s="16">
        <f>POWER((K70-Y70),2)</f>
        <v>10.5625</v>
      </c>
      <c r="AA70" s="16">
        <v>7</v>
      </c>
      <c r="AB70" s="16">
        <f>POWER((K70-AA70),2)</f>
        <v>18.0625</v>
      </c>
      <c r="AC70" s="16">
        <v>3</v>
      </c>
      <c r="AD70" s="16">
        <f>POWER((K70-AC70),2)</f>
        <v>6.25E-2</v>
      </c>
      <c r="AE70" s="16">
        <v>4</v>
      </c>
      <c r="AF70" s="16">
        <f>POWER((K70-AE70),2)</f>
        <v>1.5625</v>
      </c>
      <c r="AG70" s="16">
        <v>1</v>
      </c>
      <c r="AH70" s="16">
        <f>POWER((K70-AG70),2)</f>
        <v>3.0625</v>
      </c>
      <c r="AI70" s="16">
        <v>2</v>
      </c>
      <c r="AJ70" s="16">
        <f>POWER((K70-AI70),2)</f>
        <v>0.5625</v>
      </c>
      <c r="AK70" s="16">
        <v>0</v>
      </c>
      <c r="AL70" s="16">
        <f>POWER((K70-AK70),2)</f>
        <v>7.5625</v>
      </c>
      <c r="AM70" s="16">
        <v>7</v>
      </c>
      <c r="AN70" s="16">
        <f>POWER((K70-AM70),2)</f>
        <v>18.0625</v>
      </c>
      <c r="AO70" s="16">
        <v>3</v>
      </c>
      <c r="AP70" s="16">
        <f>POWER((K70-AO70),2)</f>
        <v>6.25E-2</v>
      </c>
      <c r="AQ70" s="16">
        <v>5</v>
      </c>
      <c r="AR70" s="16">
        <f>POWER((K70-AQ70),2)</f>
        <v>5.0625</v>
      </c>
      <c r="AS70" s="16">
        <v>7</v>
      </c>
      <c r="AT70" s="16">
        <f>POWER((K70-AS70),2)</f>
        <v>18.0625</v>
      </c>
      <c r="AU70" s="16">
        <v>5</v>
      </c>
      <c r="AV70" s="16">
        <f>POWER((K70-AU70),2)</f>
        <v>5.0625</v>
      </c>
      <c r="AW70" s="16">
        <v>8</v>
      </c>
      <c r="AX70" s="16">
        <f>POWER((K70-AW70),2)</f>
        <v>27.5625</v>
      </c>
      <c r="AY70" s="16">
        <v>10</v>
      </c>
      <c r="AZ70" s="16">
        <f>POWER((K70-AY70),2)</f>
        <v>52.5625</v>
      </c>
      <c r="BA70" s="16">
        <v>5</v>
      </c>
      <c r="BB70" s="16">
        <f>POWER((K70-BA70),2)</f>
        <v>5.0625</v>
      </c>
      <c r="BC70" s="16">
        <v>5</v>
      </c>
      <c r="BD70" s="16">
        <f>POWER((K70-BC70),2)</f>
        <v>5.0625</v>
      </c>
      <c r="BE70" s="16">
        <v>9</v>
      </c>
      <c r="BF70" s="16">
        <f>POWER((K70-BE70),2)</f>
        <v>39.0625</v>
      </c>
      <c r="BG70" s="16">
        <v>4</v>
      </c>
      <c r="BH70" s="16">
        <f>POWER((K70-BG70),2)</f>
        <v>1.5625</v>
      </c>
      <c r="BI70" s="16">
        <v>2</v>
      </c>
      <c r="BJ70" s="16">
        <f>POWER((K70-BI70),2)</f>
        <v>0.5625</v>
      </c>
      <c r="BK70" s="16">
        <v>3</v>
      </c>
      <c r="BL70" s="16">
        <f>POWER((K70-BK70),2)</f>
        <v>6.25E-2</v>
      </c>
      <c r="BM70" s="16">
        <v>5</v>
      </c>
      <c r="BN70" s="16">
        <f>POWER((K70-BM70),2)</f>
        <v>5.0625</v>
      </c>
      <c r="BO70" s="16">
        <v>1</v>
      </c>
      <c r="BP70" s="16">
        <f>POWER((K70-BO70),2)</f>
        <v>3.0625</v>
      </c>
      <c r="BQ70" s="16">
        <v>1</v>
      </c>
      <c r="BR70" s="16">
        <f>POWER((K70-BQ70),2)</f>
        <v>3.0625</v>
      </c>
      <c r="BS70" s="16">
        <v>8</v>
      </c>
      <c r="BT70" s="16">
        <f>POWER((K70-BS70),2)</f>
        <v>27.5625</v>
      </c>
      <c r="BU70" s="16">
        <v>2</v>
      </c>
      <c r="BV70" s="16">
        <f>POWER((K70-BU70),2)</f>
        <v>0.5625</v>
      </c>
      <c r="BW70" s="16">
        <v>10</v>
      </c>
      <c r="BX70" s="16">
        <f>POWER((K70-BW70),2)</f>
        <v>52.5625</v>
      </c>
      <c r="BY70" s="40">
        <f>AVERAGE(BW70,BU70,BS70,BQ70,BO70,BM70,BK70,BI70,BG70,BE70,BC70,BA70,AY70,AW70,AU70,AS70,AQ70,AO70,AM70,AK70,AI70,AG70,AE70,AC70,AA70,Y70,W70,U70,S70,Q70,O70)</f>
        <v>4.5161290322580649</v>
      </c>
      <c r="BZ70" s="16">
        <f>POWER((K70-BY70),2)</f>
        <v>3.1192117585848091</v>
      </c>
      <c r="CA70" s="16">
        <v>0</v>
      </c>
      <c r="CB70" s="16">
        <v>10</v>
      </c>
      <c r="CC70" s="16">
        <f>POWER((CA70-CB70),2)</f>
        <v>100</v>
      </c>
      <c r="CD70" s="40">
        <v>0</v>
      </c>
      <c r="CE70" s="40">
        <f>POWER((K70-CD70),2)</f>
        <v>7.5625</v>
      </c>
      <c r="CF70" s="16">
        <f>K70/10</f>
        <v>0.27500000000000002</v>
      </c>
      <c r="CG70" s="40">
        <f>10-CD70</f>
        <v>10</v>
      </c>
      <c r="CH70" s="16">
        <v>0</v>
      </c>
      <c r="CI70" s="16">
        <f>9-CH70</f>
        <v>9</v>
      </c>
      <c r="CJ70" s="16">
        <f>POWER((K70-CI70),2)</f>
        <v>39.0625</v>
      </c>
      <c r="CK70">
        <v>0.87765957446800003</v>
      </c>
      <c r="CL70" s="16">
        <f>POWER((K70-CK70),2)</f>
        <v>3.5056586690813507</v>
      </c>
      <c r="CM70" s="16">
        <f>ABS(K70-CI70)</f>
        <v>6.25</v>
      </c>
      <c r="CN70" s="16">
        <f>ABS(K70-CK70)</f>
        <v>1.872340425532</v>
      </c>
    </row>
    <row r="71" spans="2:92" ht="15.75" thickBot="1">
      <c r="B71" s="31" t="s">
        <v>399</v>
      </c>
      <c r="C71">
        <f>SUM(C2:C70)</f>
        <v>110</v>
      </c>
      <c r="E71">
        <f>SUM(E2:E70)</f>
        <v>118</v>
      </c>
      <c r="G71">
        <f>SUM(G2:G70)</f>
        <v>278</v>
      </c>
      <c r="I71">
        <f>SUM(I2:I70)</f>
        <v>176</v>
      </c>
      <c r="K71" s="23">
        <f>AVERAGE(K2:K70)</f>
        <v>2.4710144927536231</v>
      </c>
      <c r="L71" s="105">
        <f>AVERAGE(L2:L70)</f>
        <v>2.0453211406230438</v>
      </c>
      <c r="M71" s="62">
        <f>AVERAGE(M2:M70)</f>
        <v>7.2283473473451281</v>
      </c>
      <c r="N71" s="23">
        <f>AVERAGE(N2:N70)</f>
        <v>1.877297114476087</v>
      </c>
      <c r="P71">
        <f>AVERAGE(P2:P70)</f>
        <v>20.077898550724637</v>
      </c>
      <c r="R71" s="41">
        <f>AVERAGE(R2:R70)</f>
        <v>21.490942028985508</v>
      </c>
      <c r="T71" s="41">
        <f>AVERAGE(T2:T70)</f>
        <v>22.164855072463769</v>
      </c>
      <c r="V71" s="41">
        <f>AVERAGE(V2:V70)</f>
        <v>22.932971014492754</v>
      </c>
      <c r="X71" s="41">
        <f>AVERAGE(X2:X70)</f>
        <v>23.070652173913043</v>
      </c>
      <c r="Z71" s="41">
        <f>AVERAGE(Z2:Z70)</f>
        <v>26.882246376811594</v>
      </c>
      <c r="AB71" s="41">
        <f>AVERAGE(AB2:AB70)</f>
        <v>21.150362318840578</v>
      </c>
      <c r="AD71" s="41">
        <f>AVERAGE(AD2:AD70)</f>
        <v>21.193840579710145</v>
      </c>
      <c r="AF71" s="41">
        <f>AVERAGE(AF2:AF70)</f>
        <v>16.795289855072465</v>
      </c>
      <c r="AH71" s="41">
        <f>AVERAGE(AH2:AH70)</f>
        <v>23.802536231884059</v>
      </c>
      <c r="AJ71" s="41">
        <f>AVERAGE(AJ2:AJ70)</f>
        <v>21.186594202898551</v>
      </c>
      <c r="AL71" s="41">
        <f>AVERAGE(AL2:AL70)</f>
        <v>21.940217391304348</v>
      </c>
      <c r="AN71" s="41">
        <f>AVERAGE(AN2:AN70)</f>
        <v>21.230072463768117</v>
      </c>
      <c r="AP71" s="41">
        <f>AVERAGE(AP2:AP70)</f>
        <v>19.882246376811594</v>
      </c>
      <c r="AR71" s="41">
        <f>AVERAGE(AR2:AR70)</f>
        <v>22.940217391304348</v>
      </c>
      <c r="AT71" s="41">
        <f>AVERAGE(AT2:AT70)</f>
        <v>19.831521739130434</v>
      </c>
      <c r="AV71" s="41">
        <f>AVERAGE(AV2:AV70)</f>
        <v>22.092391304347824</v>
      </c>
      <c r="AX71" s="41">
        <f>AVERAGE(AX2:AX70)</f>
        <v>18.875</v>
      </c>
      <c r="AZ71" s="41">
        <f>AVERAGE(AZ2:AZ70)</f>
        <v>21.585144927536231</v>
      </c>
      <c r="BB71" s="41">
        <f>AVERAGE(BB2:BB70)</f>
        <v>19.418478260869566</v>
      </c>
      <c r="BD71" s="41">
        <f>AVERAGE(BD2:BD70)</f>
        <v>22.469202898550726</v>
      </c>
      <c r="BF71" s="41">
        <f>AVERAGE(BF2:BF70)</f>
        <v>19.599637681159422</v>
      </c>
      <c r="BH71" s="41">
        <f>AVERAGE(BH2:BH70)</f>
        <v>24.179347826086957</v>
      </c>
      <c r="BJ71" s="41">
        <f>AVERAGE(BJ2:BJ70)</f>
        <v>19.034420289855074</v>
      </c>
      <c r="BL71" s="41">
        <f>AVERAGE(BL2:BL70)</f>
        <v>20.82427536231884</v>
      </c>
      <c r="BN71" s="41">
        <f>AVERAGE(BN2:BN70)</f>
        <v>18.77355072463768</v>
      </c>
      <c r="BP71" s="41">
        <f>AVERAGE(BP2:BP70)</f>
        <v>21.541666666666668</v>
      </c>
      <c r="BR71" s="41">
        <f>AVERAGE(BR2:BR70)</f>
        <v>23.012681159420289</v>
      </c>
      <c r="BT71" s="41">
        <f>AVERAGE(BT2:BT70)</f>
        <v>24.114130434782609</v>
      </c>
      <c r="BV71" s="41">
        <f>AVERAGE(BV2:BV70)</f>
        <v>23.846014492753625</v>
      </c>
      <c r="BX71" s="41">
        <f>AVERAGE(BX2:BX70)</f>
        <v>21.817028985507246</v>
      </c>
      <c r="BY71" s="41">
        <f>AVERAGE(BY2:BY70)</f>
        <v>5.0860215053763431</v>
      </c>
      <c r="BZ71" s="41">
        <f>AVERAGE(BZ2:BZ70)</f>
        <v>12.187076791989019</v>
      </c>
      <c r="CC71" s="23">
        <f>AVERAGE(CC2:CC70)</f>
        <v>100</v>
      </c>
      <c r="CD71" s="40"/>
      <c r="CE71" s="40">
        <f>AVERAGE(CE2:CE70)</f>
        <v>8.966983192630833</v>
      </c>
      <c r="CF71" s="16">
        <f>K71/10</f>
        <v>0.24710144927536232</v>
      </c>
      <c r="CG71" s="16"/>
      <c r="CH71" s="16"/>
      <c r="CI71" s="16">
        <f t="shared" ref="CI71:CN71" si="52">AVERAGE(CI2:CI70)</f>
        <v>6.9924516908211585</v>
      </c>
      <c r="CJ71" s="16">
        <f t="shared" si="52"/>
        <v>33.88158326288206</v>
      </c>
      <c r="CK71">
        <f t="shared" si="52"/>
        <v>0.59967359548506671</v>
      </c>
      <c r="CL71" s="23">
        <f t="shared" si="52"/>
        <v>8.365494298108862</v>
      </c>
      <c r="CM71" s="23">
        <f t="shared" si="52"/>
        <v>5.0005434782608686</v>
      </c>
      <c r="CN71" s="16">
        <f t="shared" si="52"/>
        <v>2.0714248575503245</v>
      </c>
    </row>
    <row r="72" spans="2:92">
      <c r="B72" t="s">
        <v>427</v>
      </c>
      <c r="D72">
        <f>SUM(D2:D71)</f>
        <v>558</v>
      </c>
      <c r="F72">
        <f>SUM(F2:F71)</f>
        <v>708</v>
      </c>
      <c r="H72">
        <f>SUM(H2:H71)</f>
        <v>1736</v>
      </c>
      <c r="J72">
        <f>SUM(J2:J71)</f>
        <v>866</v>
      </c>
      <c r="M72" s="38"/>
    </row>
    <row r="73" spans="2:92">
      <c r="B73" t="s">
        <v>401</v>
      </c>
      <c r="C73" s="39">
        <v>69</v>
      </c>
      <c r="M73" s="38"/>
      <c r="CI73" t="s">
        <v>534</v>
      </c>
      <c r="CJ73">
        <f>MEDIAN(CJ2:CJ70)</f>
        <v>30.25</v>
      </c>
      <c r="CK73">
        <f>MEDIAN(M2:M70)</f>
        <v>1.5625</v>
      </c>
      <c r="CL73">
        <f>MEDIAN(CL2:CL70)</f>
        <v>2.4591942148766033</v>
      </c>
    </row>
    <row r="74" spans="2:92">
      <c r="B74" t="s">
        <v>402</v>
      </c>
      <c r="C74" s="39">
        <v>4</v>
      </c>
      <c r="M74" s="38"/>
      <c r="CJ74" t="s">
        <v>523</v>
      </c>
      <c r="CK74" t="s">
        <v>522</v>
      </c>
      <c r="CL74" t="s">
        <v>535</v>
      </c>
    </row>
    <row r="75" spans="2:92">
      <c r="M75" s="38"/>
    </row>
    <row r="76" spans="2:92">
      <c r="B76" t="s">
        <v>403</v>
      </c>
      <c r="C76">
        <f>(POWER(C71,2)+POWER(E71,2)+POWER(G71,2)+POWER(I71,2))/C73</f>
        <v>1946.144927536232</v>
      </c>
      <c r="M76" s="38"/>
    </row>
    <row r="77" spans="2:92">
      <c r="B77" t="s">
        <v>404</v>
      </c>
      <c r="C77">
        <f>POWER((C71+E71+G71+I71),2)/(C74*C73)</f>
        <v>1685.231884057971</v>
      </c>
      <c r="M77" s="38"/>
    </row>
    <row r="78" spans="2:92">
      <c r="B78" t="s">
        <v>405</v>
      </c>
      <c r="C78">
        <f>D72+F72+H72+J72</f>
        <v>3868</v>
      </c>
      <c r="M78" s="38"/>
    </row>
    <row r="79" spans="2:92">
      <c r="B79" t="s">
        <v>406</v>
      </c>
      <c r="C79">
        <f>C76-C77</f>
        <v>260.91304347826099</v>
      </c>
      <c r="M79" s="38"/>
    </row>
    <row r="80" spans="2:92">
      <c r="B80" t="s">
        <v>407</v>
      </c>
      <c r="C80">
        <f>C78-C76</f>
        <v>1921.855072463768</v>
      </c>
      <c r="M80" s="38"/>
    </row>
    <row r="81" spans="2:13">
      <c r="B81" t="s">
        <v>408</v>
      </c>
      <c r="C81">
        <f>C78-C77</f>
        <v>2182.768115942029</v>
      </c>
      <c r="M81" s="38"/>
    </row>
    <row r="82" spans="2:13">
      <c r="B82" t="s">
        <v>409</v>
      </c>
      <c r="C82">
        <f>C74-1</f>
        <v>3</v>
      </c>
      <c r="M82" s="38"/>
    </row>
    <row r="83" spans="2:13">
      <c r="B83" t="s">
        <v>410</v>
      </c>
      <c r="C83">
        <f>C74*(C73-1)</f>
        <v>272</v>
      </c>
      <c r="M83" s="38"/>
    </row>
    <row r="84" spans="2:13">
      <c r="B84" t="s">
        <v>411</v>
      </c>
      <c r="C84">
        <f>C79/C82</f>
        <v>86.971014492753667</v>
      </c>
      <c r="M84" s="38"/>
    </row>
    <row r="85" spans="2:13">
      <c r="B85" t="s">
        <v>412</v>
      </c>
      <c r="C85">
        <f>C80/C83</f>
        <v>7.065643648763853</v>
      </c>
      <c r="M85" s="38"/>
    </row>
    <row r="86" spans="2:13">
      <c r="B86" t="s">
        <v>413</v>
      </c>
      <c r="C86">
        <f>C84/C85</f>
        <v>12.309000965250972</v>
      </c>
      <c r="M86" s="38"/>
    </row>
    <row r="87" spans="2:13">
      <c r="C87" t="s">
        <v>431</v>
      </c>
      <c r="M87" s="38"/>
    </row>
    <row r="88" spans="2:13">
      <c r="M88" s="38"/>
    </row>
    <row r="89" spans="2:13">
      <c r="M89" s="38"/>
    </row>
    <row r="90" spans="2:13">
      <c r="M90" s="38"/>
    </row>
    <row r="91" spans="2:13">
      <c r="M91" s="38"/>
    </row>
    <row r="92" spans="2:13">
      <c r="M92" s="38"/>
    </row>
    <row r="93" spans="2:13">
      <c r="M93" s="38"/>
    </row>
    <row r="94" spans="2:13">
      <c r="M94" s="38"/>
    </row>
    <row r="95" spans="2:13">
      <c r="M95" s="38"/>
    </row>
    <row r="96" spans="2:13">
      <c r="M96" s="38"/>
    </row>
    <row r="97" spans="13:13">
      <c r="M97" s="38"/>
    </row>
    <row r="98" spans="13:13">
      <c r="M98" s="38"/>
    </row>
    <row r="99" spans="13:13">
      <c r="M99" s="38"/>
    </row>
    <row r="100" spans="13:13">
      <c r="M100" s="38"/>
    </row>
    <row r="101" spans="13:13">
      <c r="M101" s="38"/>
    </row>
    <row r="102" spans="13:13">
      <c r="M102" s="38"/>
    </row>
    <row r="103" spans="13:13">
      <c r="M103" s="38"/>
    </row>
    <row r="104" spans="13:13">
      <c r="M104" s="38"/>
    </row>
    <row r="105" spans="13:13">
      <c r="M105" s="38"/>
    </row>
    <row r="106" spans="13:13">
      <c r="M106" s="38"/>
    </row>
    <row r="107" spans="13:13">
      <c r="M107" s="38"/>
    </row>
    <row r="108" spans="13:13">
      <c r="M108" s="38"/>
    </row>
    <row r="109" spans="13:13">
      <c r="M109" s="38"/>
    </row>
    <row r="110" spans="13:13">
      <c r="M110" s="38"/>
    </row>
    <row r="111" spans="13:13">
      <c r="M111" s="38"/>
    </row>
    <row r="112" spans="13:13">
      <c r="M112" s="38"/>
    </row>
    <row r="113" spans="13:13">
      <c r="M113" s="38"/>
    </row>
  </sheetData>
  <sortState ref="CD2:CE71">
    <sortCondition ref="CD1"/>
  </sortState>
  <conditionalFormatting sqref="S72:S1048576">
    <cfRule type="cellIs" dxfId="474" priority="11" operator="between">
      <formula>5</formula>
      <formula>8</formula>
    </cfRule>
    <cfRule type="cellIs" dxfId="473" priority="12" operator="lessThan">
      <formula>5</formula>
    </cfRule>
    <cfRule type="cellIs" dxfId="472" priority="13" operator="greaterThan">
      <formula>8</formula>
    </cfRule>
  </conditionalFormatting>
  <conditionalFormatting sqref="C1 I1 G1 E1">
    <cfRule type="cellIs" dxfId="471" priority="10" operator="between">
      <formula>0</formula>
      <formula>4</formula>
    </cfRule>
  </conditionalFormatting>
  <conditionalFormatting sqref="CD2:CE71 CH2:CH71">
    <cfRule type="cellIs" dxfId="470" priority="7" operator="between">
      <formula>4</formula>
      <formula>7</formula>
    </cfRule>
    <cfRule type="cellIs" dxfId="469" priority="8" operator="lessThan">
      <formula>4</formula>
    </cfRule>
    <cfRule type="cellIs" dxfId="468" priority="9" operator="greaterThan">
      <formula>7</formula>
    </cfRule>
  </conditionalFormatting>
  <conditionalFormatting sqref="CI2:CJ71 C2:CC71">
    <cfRule type="cellIs" dxfId="467" priority="20" operator="between">
      <formula>4</formula>
      <formula>7</formula>
    </cfRule>
    <cfRule type="cellIs" dxfId="466" priority="21" operator="lessThan">
      <formula>4</formula>
    </cfRule>
    <cfRule type="cellIs" dxfId="465" priority="22" operator="greaterThan">
      <formula>7</formula>
    </cfRule>
  </conditionalFormatting>
  <conditionalFormatting sqref="CL2:CM71">
    <cfRule type="cellIs" dxfId="464" priority="6" operator="greaterThan">
      <formula>7</formula>
    </cfRule>
  </conditionalFormatting>
  <conditionalFormatting sqref="CL2:CM71">
    <cfRule type="cellIs" dxfId="463" priority="4" operator="between">
      <formula>4</formula>
      <formula>7</formula>
    </cfRule>
  </conditionalFormatting>
  <conditionalFormatting sqref="CL2:CM71">
    <cfRule type="cellIs" dxfId="462" priority="5" operator="lessThan">
      <formula>4</formula>
    </cfRule>
  </conditionalFormatting>
  <conditionalFormatting sqref="CN2:CN71">
    <cfRule type="cellIs" dxfId="461" priority="3" operator="greaterThan">
      <formula>7</formula>
    </cfRule>
  </conditionalFormatting>
  <conditionalFormatting sqref="CN2:CN71">
    <cfRule type="cellIs" dxfId="460" priority="1" operator="between">
      <formula>4</formula>
      <formula>7</formula>
    </cfRule>
  </conditionalFormatting>
  <conditionalFormatting sqref="CN2:CN71">
    <cfRule type="cellIs" dxfId="459" priority="2" operator="lessThan">
      <formula>4</formula>
    </cfRule>
  </conditionalFormatting>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dimension ref="A1:M23"/>
  <sheetViews>
    <sheetView workbookViewId="0">
      <selection activeCell="F23" sqref="F23"/>
    </sheetView>
  </sheetViews>
  <sheetFormatPr baseColWidth="10" defaultRowHeight="15"/>
  <cols>
    <col min="1" max="1" width="24.5703125" customWidth="1"/>
    <col min="2" max="2" width="16.140625" customWidth="1"/>
    <col min="3" max="3" width="14" customWidth="1"/>
  </cols>
  <sheetData>
    <row r="1" spans="1:13">
      <c r="A1" t="s">
        <v>622</v>
      </c>
      <c r="D1" t="s">
        <v>626</v>
      </c>
      <c r="F1" s="128"/>
      <c r="H1" s="191" t="s">
        <v>627</v>
      </c>
      <c r="I1" s="191"/>
      <c r="K1" s="191" t="s">
        <v>628</v>
      </c>
      <c r="L1" s="191"/>
      <c r="M1" s="129"/>
    </row>
    <row r="2" spans="1:13">
      <c r="A2" s="125" t="s">
        <v>623</v>
      </c>
      <c r="D2" s="125" t="s">
        <v>623</v>
      </c>
      <c r="F2" s="128"/>
      <c r="H2" s="125" t="s">
        <v>623</v>
      </c>
      <c r="K2" s="125" t="s">
        <v>623</v>
      </c>
      <c r="M2" s="129"/>
    </row>
    <row r="3" spans="1:13">
      <c r="A3" t="s">
        <v>620</v>
      </c>
      <c r="B3">
        <v>85.2</v>
      </c>
      <c r="C3" s="128">
        <f>AVERAGE(B3,B6,B9)</f>
        <v>63.70000000000001</v>
      </c>
      <c r="D3" t="s">
        <v>620</v>
      </c>
      <c r="E3">
        <v>92.3</v>
      </c>
      <c r="F3" s="128">
        <f>AVERAGE(E3,E6,E9)</f>
        <v>36.633333333333333</v>
      </c>
      <c r="H3" t="s">
        <v>620</v>
      </c>
      <c r="I3">
        <v>83.3</v>
      </c>
      <c r="J3" s="128">
        <f>AVERAGE(I3,I6,I9)</f>
        <v>37.1</v>
      </c>
      <c r="K3" t="s">
        <v>620</v>
      </c>
      <c r="L3">
        <v>0</v>
      </c>
      <c r="M3" s="128">
        <f>AVERAGE(L3,L6,L9)</f>
        <v>18</v>
      </c>
    </row>
    <row r="4" spans="1:13">
      <c r="A4" t="s">
        <v>621</v>
      </c>
      <c r="B4">
        <v>89.9</v>
      </c>
      <c r="C4" s="128">
        <f>AVERAGE(B4,B7,B10)</f>
        <v>73.3</v>
      </c>
      <c r="D4" t="s">
        <v>621</v>
      </c>
      <c r="E4">
        <v>63.1</v>
      </c>
      <c r="F4" s="128">
        <f>AVERAGE(E4,E7,E10)</f>
        <v>46.033333333333331</v>
      </c>
      <c r="H4" t="s">
        <v>621</v>
      </c>
      <c r="I4">
        <v>4.34</v>
      </c>
      <c r="J4" s="128">
        <f>AVERAGE(I4,I7,I10)</f>
        <v>34.080000000000005</v>
      </c>
      <c r="K4" t="s">
        <v>621</v>
      </c>
      <c r="L4">
        <v>0</v>
      </c>
      <c r="M4" s="128">
        <f>AVERAGE(L4,L7,L10)</f>
        <v>33.333333333333336</v>
      </c>
    </row>
    <row r="5" spans="1:13">
      <c r="A5" s="126" t="s">
        <v>624</v>
      </c>
      <c r="C5" s="128">
        <f>((C3*C4)/(C3+C4))*2</f>
        <v>68.163649635036506</v>
      </c>
      <c r="D5" s="126" t="s">
        <v>624</v>
      </c>
      <c r="F5" s="128">
        <f>((F3*F4)/(F3+F4))*2</f>
        <v>40.798897849462371</v>
      </c>
      <c r="H5" s="126" t="s">
        <v>624</v>
      </c>
      <c r="J5" s="128">
        <f>((J3*J4)/(J3+J4))*2</f>
        <v>35.525934251194158</v>
      </c>
      <c r="K5" s="126" t="s">
        <v>624</v>
      </c>
      <c r="M5" s="128">
        <f>((M3*M4)/(M3+M4))*2</f>
        <v>23.376623376623375</v>
      </c>
    </row>
    <row r="6" spans="1:13">
      <c r="A6" t="s">
        <v>620</v>
      </c>
      <c r="B6">
        <v>75.900000000000006</v>
      </c>
      <c r="D6" t="s">
        <v>620</v>
      </c>
      <c r="E6">
        <v>0</v>
      </c>
      <c r="F6" s="128"/>
      <c r="H6" t="s">
        <v>620</v>
      </c>
      <c r="I6">
        <v>28</v>
      </c>
      <c r="K6" t="s">
        <v>620</v>
      </c>
      <c r="L6">
        <v>54</v>
      </c>
      <c r="M6" s="129"/>
    </row>
    <row r="7" spans="1:13">
      <c r="A7" t="s">
        <v>621</v>
      </c>
      <c r="B7">
        <v>40</v>
      </c>
      <c r="D7" t="s">
        <v>621</v>
      </c>
      <c r="E7">
        <v>0</v>
      </c>
      <c r="F7" s="128"/>
      <c r="H7" t="s">
        <v>621</v>
      </c>
      <c r="I7">
        <v>97.9</v>
      </c>
      <c r="K7" t="s">
        <v>621</v>
      </c>
      <c r="L7">
        <v>100</v>
      </c>
      <c r="M7" s="129"/>
    </row>
    <row r="8" spans="1:13">
      <c r="A8" s="127" t="s">
        <v>625</v>
      </c>
      <c r="D8" s="127" t="s">
        <v>625</v>
      </c>
      <c r="F8" s="128"/>
      <c r="H8" s="127" t="s">
        <v>625</v>
      </c>
      <c r="K8" s="127" t="s">
        <v>625</v>
      </c>
      <c r="M8" s="129"/>
    </row>
    <row r="9" spans="1:13">
      <c r="A9" t="s">
        <v>620</v>
      </c>
      <c r="B9">
        <v>30</v>
      </c>
      <c r="D9" t="s">
        <v>620</v>
      </c>
      <c r="E9">
        <v>17.600000000000001</v>
      </c>
      <c r="F9" s="128"/>
      <c r="H9" t="s">
        <v>620</v>
      </c>
      <c r="I9">
        <v>0</v>
      </c>
      <c r="K9" t="s">
        <v>620</v>
      </c>
      <c r="L9">
        <v>0</v>
      </c>
      <c r="M9" s="129"/>
    </row>
    <row r="10" spans="1:13">
      <c r="A10" t="s">
        <v>621</v>
      </c>
      <c r="B10">
        <v>90</v>
      </c>
      <c r="D10" t="s">
        <v>621</v>
      </c>
      <c r="E10">
        <v>75</v>
      </c>
      <c r="F10" s="128"/>
      <c r="H10" t="s">
        <v>621</v>
      </c>
      <c r="I10">
        <v>0</v>
      </c>
      <c r="K10" t="s">
        <v>621</v>
      </c>
      <c r="L10">
        <v>0</v>
      </c>
      <c r="M10" s="129"/>
    </row>
    <row r="11" spans="1:13">
      <c r="A11" t="s">
        <v>413</v>
      </c>
      <c r="B11">
        <v>68.16</v>
      </c>
      <c r="D11" t="s">
        <v>413</v>
      </c>
      <c r="E11">
        <v>40.79</v>
      </c>
      <c r="F11" s="128"/>
      <c r="H11" t="s">
        <v>413</v>
      </c>
      <c r="I11">
        <v>35.4</v>
      </c>
      <c r="K11" t="s">
        <v>413</v>
      </c>
      <c r="L11">
        <v>23.36</v>
      </c>
      <c r="M11" s="129"/>
    </row>
    <row r="14" spans="1:13">
      <c r="A14" t="s">
        <v>514</v>
      </c>
      <c r="B14" t="s">
        <v>589</v>
      </c>
      <c r="C14" t="s">
        <v>429</v>
      </c>
      <c r="D14" t="s">
        <v>501</v>
      </c>
      <c r="E14" t="s">
        <v>645</v>
      </c>
      <c r="F14" t="s">
        <v>646</v>
      </c>
    </row>
    <row r="15" spans="1:13">
      <c r="A15" t="s">
        <v>643</v>
      </c>
      <c r="B15" s="134">
        <v>47.315184007088497</v>
      </c>
      <c r="C15" s="134">
        <v>33.934240362811792</v>
      </c>
      <c r="D15" s="134">
        <v>39.089406254304997</v>
      </c>
      <c r="E15" s="136">
        <v>63.70000000000001</v>
      </c>
      <c r="F15" s="135">
        <v>37.1</v>
      </c>
      <c r="I15" s="135"/>
    </row>
    <row r="16" spans="1:13">
      <c r="A16" t="s">
        <v>644</v>
      </c>
      <c r="B16" s="134">
        <v>60.04732327713694</v>
      </c>
      <c r="C16" s="134">
        <v>14.404022478556641</v>
      </c>
      <c r="D16" s="134">
        <v>57.527358769594798</v>
      </c>
      <c r="E16" s="136">
        <v>73.3</v>
      </c>
      <c r="F16" s="135">
        <v>34.080000000000005</v>
      </c>
      <c r="I16" s="135"/>
    </row>
    <row r="17" spans="1:9">
      <c r="A17" t="s">
        <v>413</v>
      </c>
      <c r="B17" s="134">
        <v>52.926300285990195</v>
      </c>
      <c r="C17" s="134">
        <v>20.223712324240726</v>
      </c>
      <c r="D17" s="134">
        <v>46.549070383915044</v>
      </c>
      <c r="E17" s="136">
        <v>68.163649635036506</v>
      </c>
      <c r="F17" s="135">
        <v>35.525934251194158</v>
      </c>
      <c r="I17" s="135"/>
    </row>
    <row r="20" spans="1:9">
      <c r="A20" t="s">
        <v>509</v>
      </c>
    </row>
    <row r="21" spans="1:9">
      <c r="A21" t="s">
        <v>643</v>
      </c>
      <c r="B21" s="137">
        <f t="shared" ref="B21:D22" si="0">AVERAGE(B14,B16,B18)</f>
        <v>60.04732327713694</v>
      </c>
      <c r="C21">
        <f t="shared" si="0"/>
        <v>14.404022478556641</v>
      </c>
      <c r="D21">
        <f t="shared" si="0"/>
        <v>57.527358769594798</v>
      </c>
      <c r="E21" s="135">
        <v>36.633333333333333</v>
      </c>
      <c r="F21" s="135">
        <v>18</v>
      </c>
    </row>
    <row r="22" spans="1:9">
      <c r="A22" t="s">
        <v>644</v>
      </c>
      <c r="B22" s="137">
        <f t="shared" si="0"/>
        <v>50.120742146539342</v>
      </c>
      <c r="C22">
        <f t="shared" si="0"/>
        <v>27.078976343526257</v>
      </c>
      <c r="D22">
        <f t="shared" si="0"/>
        <v>42.819238319110021</v>
      </c>
      <c r="E22" s="135">
        <v>46.033333333333331</v>
      </c>
      <c r="F22" s="135">
        <v>33.333333333333336</v>
      </c>
    </row>
    <row r="23" spans="1:9">
      <c r="A23" t="s">
        <v>413</v>
      </c>
      <c r="B23" s="137">
        <f>((B21*B22)/(B21+B22))*2</f>
        <v>54.636820479493899</v>
      </c>
      <c r="C23">
        <f>((C21*C22)/(C21+C22))*2</f>
        <v>18.805110287292926</v>
      </c>
      <c r="D23">
        <f>((D21*D22)/(D21+D22))*2</f>
        <v>49.095390506301371</v>
      </c>
      <c r="E23" s="135">
        <v>40.798897849462371</v>
      </c>
      <c r="F23" s="135">
        <v>23.376623376623375</v>
      </c>
    </row>
  </sheetData>
  <mergeCells count="2">
    <mergeCell ref="H1:I1"/>
    <mergeCell ref="K1:L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D9:I25"/>
  <sheetViews>
    <sheetView workbookViewId="0">
      <selection activeCell="D8" sqref="D8:J26"/>
    </sheetView>
  </sheetViews>
  <sheetFormatPr baseColWidth="10" defaultRowHeight="15"/>
  <sheetData>
    <row r="9" spans="4:9">
      <c r="D9" t="s">
        <v>631</v>
      </c>
      <c r="G9" s="130" t="s">
        <v>633</v>
      </c>
      <c r="H9" t="s">
        <v>523</v>
      </c>
      <c r="I9" t="s">
        <v>535</v>
      </c>
    </row>
    <row r="10" spans="4:9">
      <c r="D10" t="s">
        <v>623</v>
      </c>
      <c r="E10">
        <v>57</v>
      </c>
      <c r="F10" s="131" t="s">
        <v>634</v>
      </c>
      <c r="G10">
        <v>38</v>
      </c>
      <c r="H10">
        <v>10</v>
      </c>
      <c r="I10">
        <v>43</v>
      </c>
    </row>
    <row r="11" spans="4:9">
      <c r="D11" t="s">
        <v>624</v>
      </c>
      <c r="E11">
        <v>9</v>
      </c>
      <c r="F11" s="133" t="s">
        <v>635</v>
      </c>
      <c r="G11">
        <v>0</v>
      </c>
      <c r="H11">
        <v>1</v>
      </c>
      <c r="I11">
        <v>0</v>
      </c>
    </row>
    <row r="12" spans="4:9">
      <c r="D12" t="s">
        <v>632</v>
      </c>
      <c r="E12">
        <v>4</v>
      </c>
      <c r="F12" s="132" t="s">
        <v>636</v>
      </c>
    </row>
    <row r="13" spans="4:9">
      <c r="F13" t="s">
        <v>637</v>
      </c>
    </row>
    <row r="14" spans="4:9">
      <c r="F14" t="s">
        <v>638</v>
      </c>
    </row>
    <row r="15" spans="4:9">
      <c r="F15" t="s">
        <v>632</v>
      </c>
    </row>
    <row r="16" spans="4:9">
      <c r="F16" s="125" t="s">
        <v>640</v>
      </c>
      <c r="G16" t="e">
        <f>(G10/G13)*100</f>
        <v>#DIV/0!</v>
      </c>
      <c r="H16" t="e">
        <f>(H10/H13)*100</f>
        <v>#DIV/0!</v>
      </c>
      <c r="I16" t="e">
        <f>(I10/I13)*100</f>
        <v>#DIV/0!</v>
      </c>
    </row>
    <row r="17" spans="6:9">
      <c r="F17" s="125" t="s">
        <v>639</v>
      </c>
      <c r="G17">
        <f>(G10/E10)*100</f>
        <v>66.666666666666657</v>
      </c>
      <c r="H17">
        <f>(H10/E10)*100</f>
        <v>17.543859649122805</v>
      </c>
      <c r="I17">
        <f>(I10/E10)*100</f>
        <v>75.438596491228068</v>
      </c>
    </row>
    <row r="18" spans="6:9">
      <c r="F18" s="126" t="s">
        <v>641</v>
      </c>
      <c r="G18" t="e">
        <f>(G11/G14)*100</f>
        <v>#DIV/0!</v>
      </c>
      <c r="H18" t="e">
        <f>(H11/H14)*100</f>
        <v>#DIV/0!</v>
      </c>
      <c r="I18" t="e">
        <f>(I11/I14)*100</f>
        <v>#DIV/0!</v>
      </c>
    </row>
    <row r="19" spans="6:9">
      <c r="F19" s="126" t="s">
        <v>639</v>
      </c>
      <c r="G19">
        <f>(G11/E11)*100</f>
        <v>0</v>
      </c>
      <c r="H19">
        <f>(H12/E11)*100</f>
        <v>0</v>
      </c>
      <c r="I19">
        <f>(I12/E11)*100</f>
        <v>0</v>
      </c>
    </row>
    <row r="20" spans="6:9">
      <c r="F20" s="127" t="s">
        <v>642</v>
      </c>
      <c r="G20" t="e">
        <f>(G12/G15)*100</f>
        <v>#DIV/0!</v>
      </c>
      <c r="H20" t="e">
        <f>(H12/H15)*100</f>
        <v>#DIV/0!</v>
      </c>
      <c r="I20" t="e">
        <f>(I12/I15)*100</f>
        <v>#DIV/0!</v>
      </c>
    </row>
    <row r="21" spans="6:9">
      <c r="F21" s="127" t="s">
        <v>639</v>
      </c>
      <c r="G21">
        <f>(G12/E12)*100</f>
        <v>0</v>
      </c>
      <c r="H21">
        <f>(H12/E12)*100</f>
        <v>0</v>
      </c>
      <c r="I21">
        <f>(I12/E12)*100</f>
        <v>0</v>
      </c>
    </row>
    <row r="23" spans="6:9">
      <c r="F23" t="s">
        <v>643</v>
      </c>
      <c r="G23" t="e">
        <f t="shared" ref="G23:I24" si="0">AVERAGE(G16,G18,G20)</f>
        <v>#DIV/0!</v>
      </c>
      <c r="H23" t="e">
        <f t="shared" si="0"/>
        <v>#DIV/0!</v>
      </c>
      <c r="I23" t="e">
        <f t="shared" si="0"/>
        <v>#DIV/0!</v>
      </c>
    </row>
    <row r="24" spans="6:9">
      <c r="F24" t="s">
        <v>644</v>
      </c>
      <c r="G24">
        <f t="shared" si="0"/>
        <v>22.222222222222218</v>
      </c>
      <c r="H24">
        <f t="shared" si="0"/>
        <v>5.8479532163742682</v>
      </c>
      <c r="I24">
        <f t="shared" si="0"/>
        <v>25.146198830409357</v>
      </c>
    </row>
    <row r="25" spans="6:9">
      <c r="F25" t="s">
        <v>413</v>
      </c>
      <c r="G25" t="e">
        <f>((G23*G24)/(G23+G24))*2</f>
        <v>#DIV/0!</v>
      </c>
      <c r="H25" t="e">
        <f>((H23*H24)/(H23+H24))*2</f>
        <v>#DIV/0!</v>
      </c>
      <c r="I25" t="e">
        <f>((I23*I24)/(I23+I24))*2</f>
        <v>#DIV/0!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Y71"/>
  <sheetViews>
    <sheetView topLeftCell="C1" zoomScale="70" zoomScaleNormal="70" workbookViewId="0">
      <pane ySplit="1" topLeftCell="A2" activePane="bottomLeft" state="frozen"/>
      <selection activeCell="B1" sqref="B1"/>
      <selection pane="bottomLeft" activeCell="T70" sqref="T2:T70"/>
    </sheetView>
  </sheetViews>
  <sheetFormatPr baseColWidth="10" defaultRowHeight="15"/>
  <cols>
    <col min="1" max="1" width="46" customWidth="1"/>
    <col min="3" max="3" width="15.42578125" customWidth="1"/>
    <col min="5" max="14" width="11.42578125" customWidth="1"/>
    <col min="15" max="15" width="0.85546875" style="165" customWidth="1"/>
    <col min="16" max="17" width="11.42578125" customWidth="1"/>
    <col min="18" max="19" width="9.85546875" customWidth="1"/>
    <col min="20" max="21" width="9.7109375" customWidth="1"/>
    <col min="22" max="23" width="11.42578125" customWidth="1"/>
  </cols>
  <sheetData>
    <row r="1" spans="1:25" ht="60">
      <c r="A1" s="110" t="s">
        <v>536</v>
      </c>
      <c r="B1" s="110" t="s">
        <v>537</v>
      </c>
      <c r="C1" s="110" t="s">
        <v>538</v>
      </c>
      <c r="D1" s="166" t="s">
        <v>651</v>
      </c>
      <c r="E1" s="166" t="s">
        <v>657</v>
      </c>
      <c r="F1" s="166" t="s">
        <v>591</v>
      </c>
      <c r="G1" s="166" t="s">
        <v>658</v>
      </c>
      <c r="H1" s="166" t="s">
        <v>590</v>
      </c>
      <c r="I1" s="166" t="s">
        <v>659</v>
      </c>
      <c r="J1" s="166" t="s">
        <v>675</v>
      </c>
      <c r="K1" s="166" t="s">
        <v>660</v>
      </c>
      <c r="L1" s="166" t="s">
        <v>676</v>
      </c>
      <c r="M1" s="166" t="s">
        <v>661</v>
      </c>
      <c r="N1" s="166" t="s">
        <v>677</v>
      </c>
      <c r="O1" s="167"/>
      <c r="P1" s="113" t="s">
        <v>657</v>
      </c>
      <c r="Q1" s="113" t="s">
        <v>591</v>
      </c>
      <c r="R1" s="113" t="s">
        <v>658</v>
      </c>
      <c r="S1" s="113" t="s">
        <v>590</v>
      </c>
      <c r="T1" s="113" t="s">
        <v>659</v>
      </c>
      <c r="U1" s="113" t="s">
        <v>675</v>
      </c>
      <c r="V1" s="113" t="s">
        <v>660</v>
      </c>
      <c r="W1" s="113" t="s">
        <v>676</v>
      </c>
      <c r="X1" s="113" t="s">
        <v>661</v>
      </c>
      <c r="Y1" s="113" t="s">
        <v>677</v>
      </c>
    </row>
    <row r="2" spans="1:25">
      <c r="A2" s="17" t="s">
        <v>284</v>
      </c>
      <c r="B2" s="16">
        <v>2</v>
      </c>
      <c r="C2" s="16">
        <v>1</v>
      </c>
      <c r="D2" s="16">
        <v>0.75</v>
      </c>
      <c r="E2" s="40">
        <v>0.05</v>
      </c>
      <c r="F2" s="40">
        <f>POWER((D2-E2),2)</f>
        <v>0.48999999999999994</v>
      </c>
      <c r="G2" s="40">
        <v>0.05</v>
      </c>
      <c r="H2" s="40">
        <f>POWER((D2-G2),2)</f>
        <v>0.48999999999999994</v>
      </c>
      <c r="I2" s="40">
        <v>5.1669999999999998</v>
      </c>
      <c r="J2" s="40">
        <f>POWER((D2-I2),2)</f>
        <v>19.509888999999998</v>
      </c>
      <c r="K2" s="152">
        <v>3.5</v>
      </c>
      <c r="L2" s="40">
        <f>POWER((D2-K2),2)</f>
        <v>7.5625</v>
      </c>
      <c r="M2" s="152">
        <v>5.5</v>
      </c>
      <c r="N2" s="40">
        <f>POWER((D2-M2),2)</f>
        <v>22.5625</v>
      </c>
      <c r="O2" s="167"/>
      <c r="P2" s="16">
        <v>1.5489999999999999</v>
      </c>
      <c r="Q2" s="40">
        <f>POWER((D2-P2),2)</f>
        <v>0.63840099999999989</v>
      </c>
      <c r="R2" s="16">
        <v>1.55</v>
      </c>
      <c r="S2" s="40">
        <f>POWER((D2-R2),2)</f>
        <v>0.64000000000000012</v>
      </c>
      <c r="T2" s="16">
        <v>5.1669999999999998</v>
      </c>
      <c r="U2" s="40">
        <f t="shared" ref="U2:U65" si="0">POWER((D2-T2),2)</f>
        <v>19.509888999999998</v>
      </c>
      <c r="V2" s="16">
        <v>3.5</v>
      </c>
      <c r="W2" s="40">
        <f>POWER((D2-V2),2)</f>
        <v>7.5625</v>
      </c>
      <c r="X2" s="16">
        <v>5.5</v>
      </c>
      <c r="Y2" s="40">
        <f t="shared" ref="Y2:Y65" si="1">POWER((D2-X2),2)</f>
        <v>22.5625</v>
      </c>
    </row>
    <row r="3" spans="1:25">
      <c r="A3" s="15" t="s">
        <v>363</v>
      </c>
      <c r="B3" s="16">
        <v>3</v>
      </c>
      <c r="C3" s="16">
        <v>0</v>
      </c>
      <c r="D3" s="16">
        <v>0.75</v>
      </c>
      <c r="E3" s="40">
        <v>0.05</v>
      </c>
      <c r="F3" s="40">
        <f t="shared" ref="F3:F66" si="2">POWER((D3-E3),2)</f>
        <v>0.48999999999999994</v>
      </c>
      <c r="G3" s="40">
        <v>0.05</v>
      </c>
      <c r="H3" s="40">
        <f t="shared" ref="H3:H66" si="3">POWER((D3-G3),2)</f>
        <v>0.48999999999999994</v>
      </c>
      <c r="I3" s="40">
        <v>5.1669999999999998</v>
      </c>
      <c r="J3" s="40">
        <f t="shared" ref="J3:J66" si="4">POWER((D3-I3),2)</f>
        <v>19.509888999999998</v>
      </c>
      <c r="K3" s="152">
        <v>3.5</v>
      </c>
      <c r="L3" s="40">
        <f t="shared" ref="L3:L66" si="5">POWER((D3-K3),2)</f>
        <v>7.5625</v>
      </c>
      <c r="M3" s="152">
        <v>5.5</v>
      </c>
      <c r="N3" s="40">
        <f t="shared" ref="N3:N66" si="6">POWER((D3-M3),2)</f>
        <v>22.5625</v>
      </c>
      <c r="O3" s="167"/>
      <c r="P3" s="16">
        <v>4.2999999999999997E-2</v>
      </c>
      <c r="Q3" s="40">
        <f t="shared" ref="Q3:Q66" si="7">POWER((D3-P3),2)</f>
        <v>0.49984899999999993</v>
      </c>
      <c r="R3" s="16">
        <v>0.04</v>
      </c>
      <c r="S3" s="40">
        <f t="shared" ref="S3:S66" si="8">POWER((D3-R3),2)</f>
        <v>0.50409999999999999</v>
      </c>
      <c r="T3" s="16">
        <v>0.44700000000000001</v>
      </c>
      <c r="U3" s="40">
        <f t="shared" si="0"/>
        <v>9.1809000000000002E-2</v>
      </c>
      <c r="V3" s="16">
        <v>2</v>
      </c>
      <c r="W3" s="40">
        <f t="shared" ref="W3:W66" si="9">POWER((D3-V3),2)</f>
        <v>1.5625</v>
      </c>
      <c r="X3" s="16">
        <v>1.5</v>
      </c>
      <c r="Y3" s="40">
        <f t="shared" si="1"/>
        <v>0.5625</v>
      </c>
    </row>
    <row r="4" spans="1:25">
      <c r="A4" s="17" t="s">
        <v>337</v>
      </c>
      <c r="B4" s="16">
        <v>3</v>
      </c>
      <c r="C4" s="16">
        <v>1</v>
      </c>
      <c r="D4" s="16">
        <v>0.25</v>
      </c>
      <c r="E4" s="40">
        <v>4.2999999999999997E-2</v>
      </c>
      <c r="F4" s="40">
        <f t="shared" si="2"/>
        <v>4.2849000000000005E-2</v>
      </c>
      <c r="G4" s="40">
        <v>0.04</v>
      </c>
      <c r="H4" s="40">
        <f t="shared" si="3"/>
        <v>4.4099999999999993E-2</v>
      </c>
      <c r="I4" s="40">
        <v>0.44500000000000001</v>
      </c>
      <c r="J4" s="40">
        <f t="shared" si="4"/>
        <v>3.8025000000000003E-2</v>
      </c>
      <c r="K4" s="152">
        <v>2</v>
      </c>
      <c r="L4" s="40">
        <f t="shared" si="5"/>
        <v>3.0625</v>
      </c>
      <c r="M4" s="152">
        <v>1.5</v>
      </c>
      <c r="N4" s="40">
        <f t="shared" si="6"/>
        <v>1.5625</v>
      </c>
      <c r="O4" s="167"/>
      <c r="P4" s="16">
        <v>1.5489999999999999</v>
      </c>
      <c r="Q4" s="40">
        <f t="shared" si="7"/>
        <v>1.6874009999999999</v>
      </c>
      <c r="R4" s="16">
        <v>1.55</v>
      </c>
      <c r="S4" s="40">
        <f t="shared" si="8"/>
        <v>1.6900000000000002</v>
      </c>
      <c r="T4" s="16">
        <v>5.1669999999999998</v>
      </c>
      <c r="U4" s="40">
        <f t="shared" si="0"/>
        <v>24.176888999999999</v>
      </c>
      <c r="V4" s="16">
        <v>3.5</v>
      </c>
      <c r="W4" s="40">
        <f t="shared" si="9"/>
        <v>10.5625</v>
      </c>
      <c r="X4" s="16">
        <v>5.5</v>
      </c>
      <c r="Y4" s="40">
        <f t="shared" si="1"/>
        <v>27.5625</v>
      </c>
    </row>
    <row r="5" spans="1:25">
      <c r="A5" s="17" t="s">
        <v>362</v>
      </c>
      <c r="B5" s="16">
        <v>5</v>
      </c>
      <c r="C5" s="16">
        <v>1</v>
      </c>
      <c r="D5" s="16">
        <v>1.25</v>
      </c>
      <c r="E5" s="40">
        <v>0.05</v>
      </c>
      <c r="F5" s="40">
        <f t="shared" si="2"/>
        <v>1.44</v>
      </c>
      <c r="G5" s="40">
        <v>1.5489999999999999</v>
      </c>
      <c r="H5" s="40">
        <f t="shared" si="3"/>
        <v>8.9400999999999953E-2</v>
      </c>
      <c r="I5" s="40">
        <v>5.1669999999999998</v>
      </c>
      <c r="J5" s="40">
        <f t="shared" si="4"/>
        <v>15.342888999999998</v>
      </c>
      <c r="K5" s="152">
        <v>3.5</v>
      </c>
      <c r="L5" s="40">
        <f t="shared" si="5"/>
        <v>5.0625</v>
      </c>
      <c r="M5" s="152">
        <v>5.5</v>
      </c>
      <c r="N5" s="40">
        <f t="shared" si="6"/>
        <v>18.0625</v>
      </c>
      <c r="O5" s="167"/>
      <c r="P5" s="16">
        <v>1.5489999999999999</v>
      </c>
      <c r="Q5" s="40">
        <f t="shared" si="7"/>
        <v>8.9400999999999953E-2</v>
      </c>
      <c r="R5" s="16">
        <v>1.55</v>
      </c>
      <c r="S5" s="40">
        <f t="shared" si="8"/>
        <v>9.0000000000000024E-2</v>
      </c>
      <c r="T5" s="16">
        <v>5.1669999999999998</v>
      </c>
      <c r="U5" s="40">
        <f t="shared" si="0"/>
        <v>15.342888999999998</v>
      </c>
      <c r="V5" s="16">
        <v>3.5</v>
      </c>
      <c r="W5" s="40">
        <f t="shared" si="9"/>
        <v>5.0625</v>
      </c>
      <c r="X5" s="16">
        <v>5.5</v>
      </c>
      <c r="Y5" s="40">
        <f t="shared" si="1"/>
        <v>18.0625</v>
      </c>
    </row>
    <row r="6" spans="1:25">
      <c r="A6" s="15" t="s">
        <v>340</v>
      </c>
      <c r="B6" s="16">
        <v>6</v>
      </c>
      <c r="C6" s="16">
        <v>1</v>
      </c>
      <c r="D6" s="16">
        <v>2.25</v>
      </c>
      <c r="E6" s="40">
        <v>0.05</v>
      </c>
      <c r="F6" s="40">
        <f t="shared" si="2"/>
        <v>4.8400000000000007</v>
      </c>
      <c r="G6" s="40">
        <v>1.5489999999999999</v>
      </c>
      <c r="H6" s="40">
        <f t="shared" si="3"/>
        <v>0.49140100000000009</v>
      </c>
      <c r="I6" s="40">
        <v>2.2290000000000001</v>
      </c>
      <c r="J6" s="40">
        <f t="shared" si="4"/>
        <v>4.4099999999999614E-4</v>
      </c>
      <c r="K6" s="152">
        <v>3.5</v>
      </c>
      <c r="L6" s="40">
        <f t="shared" si="5"/>
        <v>1.5625</v>
      </c>
      <c r="M6" s="152">
        <v>5.5</v>
      </c>
      <c r="N6" s="40">
        <f t="shared" si="6"/>
        <v>10.5625</v>
      </c>
      <c r="O6" s="167"/>
      <c r="P6" s="16">
        <v>1.5489999999999999</v>
      </c>
      <c r="Q6" s="40">
        <f t="shared" si="7"/>
        <v>0.49140100000000009</v>
      </c>
      <c r="R6" s="16">
        <v>1.55</v>
      </c>
      <c r="S6" s="40">
        <f t="shared" si="8"/>
        <v>0.48999999999999994</v>
      </c>
      <c r="T6" s="16">
        <v>2.2290000000000001</v>
      </c>
      <c r="U6" s="40">
        <f t="shared" si="0"/>
        <v>4.4099999999999614E-4</v>
      </c>
      <c r="V6" s="16">
        <v>3.5</v>
      </c>
      <c r="W6" s="40">
        <f t="shared" si="9"/>
        <v>1.5625</v>
      </c>
      <c r="X6" s="16">
        <v>5.5</v>
      </c>
      <c r="Y6" s="40">
        <f t="shared" si="1"/>
        <v>10.5625</v>
      </c>
    </row>
    <row r="7" spans="1:25">
      <c r="A7" s="15" t="s">
        <v>372</v>
      </c>
      <c r="B7" s="16">
        <v>6</v>
      </c>
      <c r="C7" s="16">
        <v>1</v>
      </c>
      <c r="D7" s="16">
        <v>3.25</v>
      </c>
      <c r="E7" s="40">
        <v>0.05</v>
      </c>
      <c r="F7" s="40">
        <f t="shared" si="2"/>
        <v>10.240000000000002</v>
      </c>
      <c r="G7" s="40">
        <v>1.5489999999999999</v>
      </c>
      <c r="H7" s="40">
        <f t="shared" si="3"/>
        <v>2.8934010000000003</v>
      </c>
      <c r="I7" s="40">
        <v>2.2290000000000001</v>
      </c>
      <c r="J7" s="40">
        <f t="shared" si="4"/>
        <v>1.0424409999999997</v>
      </c>
      <c r="K7" s="152">
        <v>3.5</v>
      </c>
      <c r="L7" s="40">
        <f t="shared" si="5"/>
        <v>6.25E-2</v>
      </c>
      <c r="M7" s="152">
        <v>5.5</v>
      </c>
      <c r="N7" s="40">
        <f t="shared" si="6"/>
        <v>5.0625</v>
      </c>
      <c r="O7" s="167"/>
      <c r="P7" s="16">
        <v>1.5489999999999999</v>
      </c>
      <c r="Q7" s="40">
        <f t="shared" si="7"/>
        <v>2.8934010000000003</v>
      </c>
      <c r="R7" s="16">
        <v>1.55</v>
      </c>
      <c r="S7" s="40">
        <f t="shared" si="8"/>
        <v>2.8899999999999997</v>
      </c>
      <c r="T7" s="16">
        <v>2.2290000000000001</v>
      </c>
      <c r="U7" s="40">
        <f t="shared" si="0"/>
        <v>1.0424409999999997</v>
      </c>
      <c r="V7" s="16">
        <v>3.5</v>
      </c>
      <c r="W7" s="40">
        <f t="shared" si="9"/>
        <v>6.25E-2</v>
      </c>
      <c r="X7" s="16">
        <v>5.5</v>
      </c>
      <c r="Y7" s="40">
        <f t="shared" si="1"/>
        <v>5.0625</v>
      </c>
    </row>
    <row r="8" spans="1:25">
      <c r="A8" s="15" t="s">
        <v>357</v>
      </c>
      <c r="B8" s="16">
        <v>6</v>
      </c>
      <c r="C8" s="16">
        <v>1</v>
      </c>
      <c r="D8" s="16">
        <v>1</v>
      </c>
      <c r="E8" s="40">
        <v>0.05</v>
      </c>
      <c r="F8" s="40">
        <f t="shared" si="2"/>
        <v>0.90249999999999997</v>
      </c>
      <c r="G8" s="40">
        <v>1.5489999999999999</v>
      </c>
      <c r="H8" s="40">
        <f t="shared" si="3"/>
        <v>0.30140099999999992</v>
      </c>
      <c r="I8" s="40">
        <v>2.2290000000000001</v>
      </c>
      <c r="J8" s="40">
        <f t="shared" si="4"/>
        <v>1.5104410000000001</v>
      </c>
      <c r="K8" s="152">
        <v>3.5</v>
      </c>
      <c r="L8" s="40">
        <f t="shared" si="5"/>
        <v>6.25</v>
      </c>
      <c r="M8" s="152">
        <v>5.5</v>
      </c>
      <c r="N8" s="40">
        <f t="shared" si="6"/>
        <v>20.25</v>
      </c>
      <c r="O8" s="167"/>
      <c r="P8" s="16">
        <v>1.5489999999999999</v>
      </c>
      <c r="Q8" s="40">
        <f t="shared" si="7"/>
        <v>0.30140099999999992</v>
      </c>
      <c r="R8" s="16">
        <v>1.55</v>
      </c>
      <c r="S8" s="40">
        <f t="shared" si="8"/>
        <v>0.30250000000000005</v>
      </c>
      <c r="T8" s="16">
        <v>2.2290000000000001</v>
      </c>
      <c r="U8" s="40">
        <f t="shared" si="0"/>
        <v>1.5104410000000001</v>
      </c>
      <c r="V8" s="16">
        <v>3.5</v>
      </c>
      <c r="W8" s="40">
        <f t="shared" si="9"/>
        <v>6.25</v>
      </c>
      <c r="X8" s="16">
        <v>5.5</v>
      </c>
      <c r="Y8" s="40">
        <f t="shared" si="1"/>
        <v>20.25</v>
      </c>
    </row>
    <row r="9" spans="1:25">
      <c r="A9" s="17" t="s">
        <v>383</v>
      </c>
      <c r="B9" s="16">
        <v>6</v>
      </c>
      <c r="C9" s="16">
        <v>1</v>
      </c>
      <c r="D9" s="16">
        <v>4</v>
      </c>
      <c r="E9" s="40">
        <v>0.05</v>
      </c>
      <c r="F9" s="40">
        <f t="shared" si="2"/>
        <v>15.602500000000001</v>
      </c>
      <c r="G9" s="40">
        <v>1.5489999999999999</v>
      </c>
      <c r="H9" s="40">
        <f t="shared" si="3"/>
        <v>6.0074010000000007</v>
      </c>
      <c r="I9" s="40">
        <v>2.2290000000000001</v>
      </c>
      <c r="J9" s="40">
        <f t="shared" si="4"/>
        <v>3.1364409999999996</v>
      </c>
      <c r="K9" s="152">
        <v>3.5</v>
      </c>
      <c r="L9" s="40">
        <f t="shared" si="5"/>
        <v>0.25</v>
      </c>
      <c r="M9" s="152">
        <v>5.5</v>
      </c>
      <c r="N9" s="40">
        <f t="shared" si="6"/>
        <v>2.25</v>
      </c>
      <c r="O9" s="167"/>
      <c r="P9" s="16">
        <v>1.5489999999999999</v>
      </c>
      <c r="Q9" s="40">
        <f t="shared" si="7"/>
        <v>6.0074010000000007</v>
      </c>
      <c r="R9" s="16">
        <v>1.55</v>
      </c>
      <c r="S9" s="40">
        <f t="shared" si="8"/>
        <v>6.0025000000000013</v>
      </c>
      <c r="T9" s="16">
        <v>2.2290000000000001</v>
      </c>
      <c r="U9" s="40">
        <f t="shared" si="0"/>
        <v>3.1364409999999996</v>
      </c>
      <c r="V9" s="16">
        <v>3.5</v>
      </c>
      <c r="W9" s="40">
        <f t="shared" si="9"/>
        <v>0.25</v>
      </c>
      <c r="X9" s="16">
        <v>5.5</v>
      </c>
      <c r="Y9" s="40">
        <f t="shared" si="1"/>
        <v>2.25</v>
      </c>
    </row>
    <row r="10" spans="1:25">
      <c r="A10" s="15" t="s">
        <v>342</v>
      </c>
      <c r="B10" s="16">
        <v>6</v>
      </c>
      <c r="C10" s="16">
        <v>1</v>
      </c>
      <c r="D10" s="16">
        <v>0</v>
      </c>
      <c r="E10" s="40">
        <v>0.05</v>
      </c>
      <c r="F10" s="40">
        <f t="shared" si="2"/>
        <v>2.5000000000000005E-3</v>
      </c>
      <c r="G10" s="40">
        <v>1.5489999999999999</v>
      </c>
      <c r="H10" s="40">
        <f t="shared" si="3"/>
        <v>2.3994009999999997</v>
      </c>
      <c r="I10" s="40">
        <v>2.2290000000000001</v>
      </c>
      <c r="J10" s="40">
        <f t="shared" si="4"/>
        <v>4.9684410000000003</v>
      </c>
      <c r="K10" s="152">
        <v>3.5</v>
      </c>
      <c r="L10" s="40">
        <f t="shared" si="5"/>
        <v>12.25</v>
      </c>
      <c r="M10" s="152">
        <v>5.5</v>
      </c>
      <c r="N10" s="40">
        <f t="shared" si="6"/>
        <v>30.25</v>
      </c>
      <c r="O10" s="167"/>
      <c r="P10" s="16">
        <v>1.5489999999999999</v>
      </c>
      <c r="Q10" s="40">
        <f t="shared" si="7"/>
        <v>2.3994009999999997</v>
      </c>
      <c r="R10" s="16">
        <v>1.55</v>
      </c>
      <c r="S10" s="40">
        <f t="shared" si="8"/>
        <v>2.4025000000000003</v>
      </c>
      <c r="T10" s="16">
        <v>2.2290000000000001</v>
      </c>
      <c r="U10" s="40">
        <f t="shared" si="0"/>
        <v>4.9684410000000003</v>
      </c>
      <c r="V10" s="16">
        <v>3.5</v>
      </c>
      <c r="W10" s="40">
        <f t="shared" si="9"/>
        <v>12.25</v>
      </c>
      <c r="X10" s="16">
        <v>5.5</v>
      </c>
      <c r="Y10" s="40">
        <f t="shared" si="1"/>
        <v>30.25</v>
      </c>
    </row>
    <row r="11" spans="1:25">
      <c r="A11" s="17" t="s">
        <v>385</v>
      </c>
      <c r="B11" s="16">
        <v>7</v>
      </c>
      <c r="C11" s="16">
        <v>1</v>
      </c>
      <c r="D11" s="16">
        <v>2</v>
      </c>
      <c r="E11" s="40">
        <v>0.05</v>
      </c>
      <c r="F11" s="40">
        <f t="shared" si="2"/>
        <v>3.8024999999999998</v>
      </c>
      <c r="G11" s="40">
        <v>1.5489999999999999</v>
      </c>
      <c r="H11" s="40">
        <f t="shared" si="3"/>
        <v>0.20340100000000005</v>
      </c>
      <c r="I11" s="40">
        <v>2.056</v>
      </c>
      <c r="J11" s="40">
        <f t="shared" si="4"/>
        <v>3.1360000000000055E-3</v>
      </c>
      <c r="K11" s="152">
        <v>3.5</v>
      </c>
      <c r="L11" s="40">
        <f t="shared" si="5"/>
        <v>2.25</v>
      </c>
      <c r="M11" s="152">
        <v>5.5</v>
      </c>
      <c r="N11" s="40">
        <f t="shared" si="6"/>
        <v>12.25</v>
      </c>
      <c r="O11" s="167"/>
      <c r="P11" s="16">
        <v>1.5489999999999999</v>
      </c>
      <c r="Q11" s="40">
        <f t="shared" si="7"/>
        <v>0.20340100000000005</v>
      </c>
      <c r="R11" s="16">
        <v>1.55</v>
      </c>
      <c r="S11" s="40">
        <f t="shared" si="8"/>
        <v>0.20249999999999996</v>
      </c>
      <c r="T11" s="16">
        <v>2.056</v>
      </c>
      <c r="U11" s="40">
        <f t="shared" si="0"/>
        <v>3.1360000000000055E-3</v>
      </c>
      <c r="V11" s="16">
        <v>3.5</v>
      </c>
      <c r="W11" s="40">
        <f t="shared" si="9"/>
        <v>2.25</v>
      </c>
      <c r="X11" s="16">
        <v>5.5</v>
      </c>
      <c r="Y11" s="40">
        <f t="shared" si="1"/>
        <v>12.25</v>
      </c>
    </row>
    <row r="12" spans="1:25">
      <c r="A12" s="17" t="s">
        <v>313</v>
      </c>
      <c r="B12" s="16">
        <v>7</v>
      </c>
      <c r="C12" s="16">
        <v>1</v>
      </c>
      <c r="D12" s="16">
        <v>2.5</v>
      </c>
      <c r="E12" s="40">
        <v>0.05</v>
      </c>
      <c r="F12" s="40">
        <f t="shared" si="2"/>
        <v>6.0025000000000013</v>
      </c>
      <c r="G12" s="40">
        <v>1.5489999999999999</v>
      </c>
      <c r="H12" s="40">
        <f t="shared" si="3"/>
        <v>0.90440100000000012</v>
      </c>
      <c r="I12" s="40">
        <v>2.056</v>
      </c>
      <c r="J12" s="40">
        <f t="shared" si="4"/>
        <v>0.19713599999999995</v>
      </c>
      <c r="K12" s="152">
        <v>3.5</v>
      </c>
      <c r="L12" s="40">
        <f t="shared" si="5"/>
        <v>1</v>
      </c>
      <c r="M12" s="152">
        <v>5.5</v>
      </c>
      <c r="N12" s="40">
        <f t="shared" si="6"/>
        <v>9</v>
      </c>
      <c r="O12" s="167"/>
      <c r="P12" s="16">
        <v>1.5489999999999999</v>
      </c>
      <c r="Q12" s="40">
        <f t="shared" si="7"/>
        <v>0.90440100000000012</v>
      </c>
      <c r="R12" s="16">
        <v>1.55</v>
      </c>
      <c r="S12" s="40">
        <f t="shared" si="8"/>
        <v>0.90249999999999997</v>
      </c>
      <c r="T12" s="16">
        <v>2.056</v>
      </c>
      <c r="U12" s="40">
        <f t="shared" si="0"/>
        <v>0.19713599999999995</v>
      </c>
      <c r="V12" s="16">
        <v>3.5</v>
      </c>
      <c r="W12" s="40">
        <f t="shared" si="9"/>
        <v>1</v>
      </c>
      <c r="X12" s="16">
        <v>5.5</v>
      </c>
      <c r="Y12" s="40">
        <f t="shared" si="1"/>
        <v>9</v>
      </c>
    </row>
    <row r="13" spans="1:25">
      <c r="A13" s="15" t="s">
        <v>312</v>
      </c>
      <c r="B13" s="16">
        <v>7</v>
      </c>
      <c r="C13" s="16">
        <v>1</v>
      </c>
      <c r="D13" s="16">
        <v>2.25</v>
      </c>
      <c r="E13" s="40">
        <v>0.05</v>
      </c>
      <c r="F13" s="40">
        <f t="shared" si="2"/>
        <v>4.8400000000000007</v>
      </c>
      <c r="G13" s="40">
        <v>1.5489999999999999</v>
      </c>
      <c r="H13" s="40">
        <f t="shared" si="3"/>
        <v>0.49140100000000009</v>
      </c>
      <c r="I13" s="40">
        <v>2.056</v>
      </c>
      <c r="J13" s="40">
        <f t="shared" si="4"/>
        <v>3.7635999999999982E-2</v>
      </c>
      <c r="K13" s="152">
        <v>3.5</v>
      </c>
      <c r="L13" s="40">
        <f t="shared" si="5"/>
        <v>1.5625</v>
      </c>
      <c r="M13" s="152">
        <v>5.5</v>
      </c>
      <c r="N13" s="40">
        <f t="shared" si="6"/>
        <v>10.5625</v>
      </c>
      <c r="O13" s="167"/>
      <c r="P13" s="16">
        <v>1.5489999999999999</v>
      </c>
      <c r="Q13" s="40">
        <f t="shared" si="7"/>
        <v>0.49140100000000009</v>
      </c>
      <c r="R13" s="16">
        <v>1.55</v>
      </c>
      <c r="S13" s="40">
        <f t="shared" si="8"/>
        <v>0.48999999999999994</v>
      </c>
      <c r="T13" s="16">
        <v>2.056</v>
      </c>
      <c r="U13" s="40">
        <f t="shared" si="0"/>
        <v>3.7635999999999982E-2</v>
      </c>
      <c r="V13" s="16">
        <v>3.5</v>
      </c>
      <c r="W13" s="40">
        <f t="shared" si="9"/>
        <v>1.5625</v>
      </c>
      <c r="X13" s="16">
        <v>5.5</v>
      </c>
      <c r="Y13" s="40">
        <f t="shared" si="1"/>
        <v>10.5625</v>
      </c>
    </row>
    <row r="14" spans="1:25">
      <c r="A14" s="15" t="s">
        <v>294</v>
      </c>
      <c r="B14" s="16">
        <v>8</v>
      </c>
      <c r="C14" s="16">
        <v>1</v>
      </c>
      <c r="D14" s="16">
        <v>2.25</v>
      </c>
      <c r="E14" s="40">
        <v>0.05</v>
      </c>
      <c r="F14" s="40">
        <f t="shared" si="2"/>
        <v>4.8400000000000007</v>
      </c>
      <c r="G14" s="40">
        <v>1.5489999999999999</v>
      </c>
      <c r="H14" s="40">
        <f t="shared" si="3"/>
        <v>0.49140100000000009</v>
      </c>
      <c r="I14" s="40">
        <v>2.056</v>
      </c>
      <c r="J14" s="40">
        <f t="shared" si="4"/>
        <v>3.7635999999999982E-2</v>
      </c>
      <c r="K14" s="152">
        <v>3.5</v>
      </c>
      <c r="L14" s="40">
        <f t="shared" si="5"/>
        <v>1.5625</v>
      </c>
      <c r="M14" s="152">
        <v>5.5</v>
      </c>
      <c r="N14" s="40">
        <f t="shared" si="6"/>
        <v>10.5625</v>
      </c>
      <c r="O14" s="167"/>
      <c r="P14" s="16">
        <v>1.5489999999999999</v>
      </c>
      <c r="Q14" s="40">
        <f t="shared" si="7"/>
        <v>0.49140100000000009</v>
      </c>
      <c r="R14" s="16">
        <v>1.55</v>
      </c>
      <c r="S14" s="40">
        <f t="shared" si="8"/>
        <v>0.48999999999999994</v>
      </c>
      <c r="T14" s="16">
        <v>2.056</v>
      </c>
      <c r="U14" s="40">
        <f t="shared" si="0"/>
        <v>3.7635999999999982E-2</v>
      </c>
      <c r="V14" s="16">
        <v>3.5</v>
      </c>
      <c r="W14" s="40">
        <f t="shared" si="9"/>
        <v>1.5625</v>
      </c>
      <c r="X14" s="16">
        <v>5.5</v>
      </c>
      <c r="Y14" s="40">
        <f t="shared" si="1"/>
        <v>10.5625</v>
      </c>
    </row>
    <row r="15" spans="1:25">
      <c r="A15" s="17" t="s">
        <v>317</v>
      </c>
      <c r="B15" s="16">
        <v>8</v>
      </c>
      <c r="C15" s="16">
        <v>1</v>
      </c>
      <c r="D15" s="16">
        <v>1.75</v>
      </c>
      <c r="E15" s="40">
        <v>0.05</v>
      </c>
      <c r="F15" s="40">
        <f t="shared" si="2"/>
        <v>2.8899999999999997</v>
      </c>
      <c r="G15" s="40">
        <v>1.5489999999999999</v>
      </c>
      <c r="H15" s="40">
        <f t="shared" si="3"/>
        <v>4.0401000000000027E-2</v>
      </c>
      <c r="I15" s="40">
        <v>2.056</v>
      </c>
      <c r="J15" s="40">
        <f t="shared" si="4"/>
        <v>9.3636000000000025E-2</v>
      </c>
      <c r="K15" s="152">
        <v>3.5</v>
      </c>
      <c r="L15" s="40">
        <f t="shared" si="5"/>
        <v>3.0625</v>
      </c>
      <c r="M15" s="152">
        <v>5.5</v>
      </c>
      <c r="N15" s="40">
        <f t="shared" si="6"/>
        <v>14.0625</v>
      </c>
      <c r="O15" s="167"/>
      <c r="P15" s="16">
        <v>1.5489999999999999</v>
      </c>
      <c r="Q15" s="40">
        <f t="shared" si="7"/>
        <v>4.0401000000000027E-2</v>
      </c>
      <c r="R15" s="16">
        <v>1.55</v>
      </c>
      <c r="S15" s="40">
        <f t="shared" si="8"/>
        <v>3.999999999999998E-2</v>
      </c>
      <c r="T15" s="16">
        <v>2.056</v>
      </c>
      <c r="U15" s="40">
        <f t="shared" si="0"/>
        <v>9.3636000000000025E-2</v>
      </c>
      <c r="V15" s="16">
        <v>3.5</v>
      </c>
      <c r="W15" s="40">
        <f t="shared" si="9"/>
        <v>3.0625</v>
      </c>
      <c r="X15" s="16">
        <v>5.5</v>
      </c>
      <c r="Y15" s="40">
        <f t="shared" si="1"/>
        <v>14.0625</v>
      </c>
    </row>
    <row r="16" spans="1:25" ht="25.5">
      <c r="A16" s="15" t="s">
        <v>311</v>
      </c>
      <c r="B16" s="16">
        <v>8</v>
      </c>
      <c r="C16" s="16">
        <v>1</v>
      </c>
      <c r="D16" s="16">
        <v>3.5</v>
      </c>
      <c r="E16" s="40">
        <v>1.5389999999999999</v>
      </c>
      <c r="F16" s="40">
        <f t="shared" si="2"/>
        <v>3.8455210000000002</v>
      </c>
      <c r="G16" s="40">
        <v>1.5409999999999999</v>
      </c>
      <c r="H16" s="40">
        <f t="shared" si="3"/>
        <v>3.8376810000000003</v>
      </c>
      <c r="I16" s="40">
        <v>5.5</v>
      </c>
      <c r="J16" s="40">
        <f t="shared" si="4"/>
        <v>4</v>
      </c>
      <c r="K16" s="152">
        <v>5.5</v>
      </c>
      <c r="L16" s="40">
        <f t="shared" si="5"/>
        <v>4</v>
      </c>
      <c r="M16" s="152">
        <v>4.5</v>
      </c>
      <c r="N16" s="40">
        <f t="shared" si="6"/>
        <v>1</v>
      </c>
      <c r="O16" s="167"/>
      <c r="P16" s="16">
        <v>1.5489999999999999</v>
      </c>
      <c r="Q16" s="40">
        <f t="shared" si="7"/>
        <v>3.8064010000000001</v>
      </c>
      <c r="R16" s="16">
        <v>1.55</v>
      </c>
      <c r="S16" s="40">
        <f t="shared" si="8"/>
        <v>3.8024999999999998</v>
      </c>
      <c r="T16" s="16">
        <v>2.056</v>
      </c>
      <c r="U16" s="40">
        <f t="shared" si="0"/>
        <v>2.0851359999999999</v>
      </c>
      <c r="V16" s="16">
        <v>3.5</v>
      </c>
      <c r="W16" s="40">
        <f t="shared" si="9"/>
        <v>0</v>
      </c>
      <c r="X16" s="16">
        <v>5.5</v>
      </c>
      <c r="Y16" s="40">
        <f t="shared" si="1"/>
        <v>4</v>
      </c>
    </row>
    <row r="17" spans="1:25">
      <c r="A17" s="15" t="s">
        <v>374</v>
      </c>
      <c r="B17" s="16">
        <v>8</v>
      </c>
      <c r="C17" s="16">
        <v>2</v>
      </c>
      <c r="D17" s="16">
        <v>9.5</v>
      </c>
      <c r="E17" s="40">
        <v>0.05</v>
      </c>
      <c r="F17" s="40">
        <f t="shared" si="2"/>
        <v>89.302499999999981</v>
      </c>
      <c r="G17" s="40">
        <v>1.5489999999999999</v>
      </c>
      <c r="H17" s="40">
        <f t="shared" si="3"/>
        <v>63.218401000000007</v>
      </c>
      <c r="I17" s="40">
        <v>2.056</v>
      </c>
      <c r="J17" s="40">
        <f t="shared" si="4"/>
        <v>55.413136000000002</v>
      </c>
      <c r="K17" s="152">
        <v>3.5</v>
      </c>
      <c r="L17" s="40">
        <f t="shared" si="5"/>
        <v>36</v>
      </c>
      <c r="M17" s="152">
        <v>5.5</v>
      </c>
      <c r="N17" s="40">
        <f t="shared" si="6"/>
        <v>16</v>
      </c>
      <c r="O17" s="167"/>
      <c r="P17" s="16">
        <v>1.5389999999999999</v>
      </c>
      <c r="Q17" s="40">
        <f t="shared" si="7"/>
        <v>63.377521000000002</v>
      </c>
      <c r="R17" s="16">
        <v>1.5409999999999999</v>
      </c>
      <c r="S17" s="40">
        <f t="shared" si="8"/>
        <v>63.345680999999992</v>
      </c>
      <c r="T17" s="16">
        <v>5.5</v>
      </c>
      <c r="U17" s="40">
        <f t="shared" si="0"/>
        <v>16</v>
      </c>
      <c r="V17" s="16">
        <v>5.5</v>
      </c>
      <c r="W17" s="40">
        <f t="shared" si="9"/>
        <v>16</v>
      </c>
      <c r="X17" s="16">
        <v>4.5</v>
      </c>
      <c r="Y17" s="40">
        <f t="shared" si="1"/>
        <v>25</v>
      </c>
    </row>
    <row r="18" spans="1:25" ht="25.5">
      <c r="A18" s="15" t="s">
        <v>367</v>
      </c>
      <c r="B18" s="16">
        <v>8</v>
      </c>
      <c r="C18" s="16">
        <v>1</v>
      </c>
      <c r="D18" s="16">
        <v>0</v>
      </c>
      <c r="E18" s="40">
        <v>0.05</v>
      </c>
      <c r="F18" s="40">
        <f t="shared" si="2"/>
        <v>2.5000000000000005E-3</v>
      </c>
      <c r="G18" s="40">
        <v>1.5489999999999999</v>
      </c>
      <c r="H18" s="40">
        <f t="shared" si="3"/>
        <v>2.3994009999999997</v>
      </c>
      <c r="I18" s="40">
        <v>2.056</v>
      </c>
      <c r="J18" s="40">
        <f t="shared" si="4"/>
        <v>4.2271359999999998</v>
      </c>
      <c r="K18" s="152">
        <v>3.5</v>
      </c>
      <c r="L18" s="40">
        <f t="shared" si="5"/>
        <v>12.25</v>
      </c>
      <c r="M18" s="152">
        <v>5.5</v>
      </c>
      <c r="N18" s="40">
        <f t="shared" si="6"/>
        <v>30.25</v>
      </c>
      <c r="O18" s="167"/>
      <c r="P18" s="16">
        <v>1.5489999999999999</v>
      </c>
      <c r="Q18" s="40">
        <f t="shared" si="7"/>
        <v>2.3994009999999997</v>
      </c>
      <c r="R18" s="16">
        <v>1.55</v>
      </c>
      <c r="S18" s="40">
        <f t="shared" si="8"/>
        <v>2.4025000000000003</v>
      </c>
      <c r="T18" s="16">
        <v>2.056</v>
      </c>
      <c r="U18" s="40">
        <f t="shared" si="0"/>
        <v>4.2271359999999998</v>
      </c>
      <c r="V18" s="16">
        <v>3.5</v>
      </c>
      <c r="W18" s="40">
        <f t="shared" si="9"/>
        <v>12.25</v>
      </c>
      <c r="X18" s="16">
        <v>5.5</v>
      </c>
      <c r="Y18" s="40">
        <f t="shared" si="1"/>
        <v>30.25</v>
      </c>
    </row>
    <row r="19" spans="1:25" ht="25.5">
      <c r="A19" s="17" t="s">
        <v>325</v>
      </c>
      <c r="B19" s="16">
        <v>9</v>
      </c>
      <c r="C19" s="16">
        <v>1</v>
      </c>
      <c r="D19" s="16">
        <v>2.25</v>
      </c>
      <c r="E19" s="40">
        <v>0.05</v>
      </c>
      <c r="F19" s="40">
        <f t="shared" si="2"/>
        <v>4.8400000000000007</v>
      </c>
      <c r="G19" s="40">
        <v>0.05</v>
      </c>
      <c r="H19" s="40">
        <f t="shared" si="3"/>
        <v>4.8400000000000007</v>
      </c>
      <c r="I19" s="40">
        <v>2.056</v>
      </c>
      <c r="J19" s="40">
        <f t="shared" si="4"/>
        <v>3.7635999999999982E-2</v>
      </c>
      <c r="K19" s="152">
        <v>3.5</v>
      </c>
      <c r="L19" s="40">
        <f t="shared" si="5"/>
        <v>1.5625</v>
      </c>
      <c r="M19" s="152">
        <v>5.5</v>
      </c>
      <c r="N19" s="40">
        <f t="shared" si="6"/>
        <v>10.5625</v>
      </c>
      <c r="O19" s="167"/>
      <c r="P19" s="16">
        <v>1.5489999999999999</v>
      </c>
      <c r="Q19" s="40">
        <f t="shared" si="7"/>
        <v>0.49140100000000009</v>
      </c>
      <c r="R19" s="16">
        <v>1.55</v>
      </c>
      <c r="S19" s="40">
        <f t="shared" si="8"/>
        <v>0.48999999999999994</v>
      </c>
      <c r="T19" s="16">
        <v>2.056</v>
      </c>
      <c r="U19" s="40">
        <f t="shared" si="0"/>
        <v>3.7635999999999982E-2</v>
      </c>
      <c r="V19" s="16">
        <v>3.5</v>
      </c>
      <c r="W19" s="40">
        <f t="shared" si="9"/>
        <v>1.5625</v>
      </c>
      <c r="X19" s="16">
        <v>5.5</v>
      </c>
      <c r="Y19" s="40">
        <f t="shared" si="1"/>
        <v>10.5625</v>
      </c>
    </row>
    <row r="20" spans="1:25" ht="25.5">
      <c r="A20" s="15" t="s">
        <v>382</v>
      </c>
      <c r="B20" s="16">
        <v>9</v>
      </c>
      <c r="C20" s="16">
        <v>1</v>
      </c>
      <c r="D20" s="16">
        <v>0</v>
      </c>
      <c r="E20" s="40">
        <v>0.05</v>
      </c>
      <c r="F20" s="40">
        <f t="shared" si="2"/>
        <v>2.5000000000000005E-3</v>
      </c>
      <c r="G20" s="40">
        <v>0.05</v>
      </c>
      <c r="H20" s="40">
        <f t="shared" si="3"/>
        <v>2.5000000000000005E-3</v>
      </c>
      <c r="I20" s="40">
        <v>2.056</v>
      </c>
      <c r="J20" s="40">
        <f t="shared" si="4"/>
        <v>4.2271359999999998</v>
      </c>
      <c r="K20" s="152">
        <v>3.5</v>
      </c>
      <c r="L20" s="40">
        <f t="shared" si="5"/>
        <v>12.25</v>
      </c>
      <c r="M20" s="152">
        <v>5.5</v>
      </c>
      <c r="N20" s="40">
        <f t="shared" si="6"/>
        <v>30.25</v>
      </c>
      <c r="O20" s="167"/>
      <c r="P20" s="16">
        <v>1.5489999999999999</v>
      </c>
      <c r="Q20" s="40">
        <f t="shared" si="7"/>
        <v>2.3994009999999997</v>
      </c>
      <c r="R20" s="16">
        <v>1.55</v>
      </c>
      <c r="S20" s="40">
        <f t="shared" si="8"/>
        <v>2.4025000000000003</v>
      </c>
      <c r="T20" s="16">
        <v>2.056</v>
      </c>
      <c r="U20" s="40">
        <f t="shared" si="0"/>
        <v>4.2271359999999998</v>
      </c>
      <c r="V20" s="16">
        <v>3.5</v>
      </c>
      <c r="W20" s="40">
        <f t="shared" si="9"/>
        <v>12.25</v>
      </c>
      <c r="X20" s="16">
        <v>5.5</v>
      </c>
      <c r="Y20" s="40">
        <f t="shared" si="1"/>
        <v>30.25</v>
      </c>
    </row>
    <row r="21" spans="1:25" ht="25.5">
      <c r="A21" s="17" t="s">
        <v>358</v>
      </c>
      <c r="B21" s="16">
        <v>9</v>
      </c>
      <c r="C21" s="16">
        <v>1</v>
      </c>
      <c r="D21" s="16">
        <v>1.5</v>
      </c>
      <c r="E21" s="40">
        <v>0.05</v>
      </c>
      <c r="F21" s="40">
        <f t="shared" si="2"/>
        <v>2.1025</v>
      </c>
      <c r="G21" s="40">
        <v>0.05</v>
      </c>
      <c r="H21" s="40">
        <f t="shared" si="3"/>
        <v>2.1025</v>
      </c>
      <c r="I21" s="40">
        <v>2.056</v>
      </c>
      <c r="J21" s="40">
        <f t="shared" si="4"/>
        <v>0.30913600000000008</v>
      </c>
      <c r="K21" s="152">
        <v>3.5</v>
      </c>
      <c r="L21" s="40">
        <f t="shared" si="5"/>
        <v>4</v>
      </c>
      <c r="M21" s="152">
        <v>5.5</v>
      </c>
      <c r="N21" s="40">
        <f t="shared" si="6"/>
        <v>16</v>
      </c>
      <c r="O21" s="167"/>
      <c r="P21" s="16">
        <v>1.5489999999999999</v>
      </c>
      <c r="Q21" s="40">
        <f t="shared" si="7"/>
        <v>2.4009999999999934E-3</v>
      </c>
      <c r="R21" s="16">
        <v>1.55</v>
      </c>
      <c r="S21" s="40">
        <f t="shared" si="8"/>
        <v>2.5000000000000044E-3</v>
      </c>
      <c r="T21" s="16">
        <v>2.056</v>
      </c>
      <c r="U21" s="40">
        <f t="shared" si="0"/>
        <v>0.30913600000000008</v>
      </c>
      <c r="V21" s="16">
        <v>3.5</v>
      </c>
      <c r="W21" s="40">
        <f t="shared" si="9"/>
        <v>4</v>
      </c>
      <c r="X21" s="16">
        <v>5.5</v>
      </c>
      <c r="Y21" s="40">
        <f t="shared" si="1"/>
        <v>16</v>
      </c>
    </row>
    <row r="22" spans="1:25">
      <c r="A22" s="17" t="s">
        <v>343</v>
      </c>
      <c r="B22" s="16">
        <v>9</v>
      </c>
      <c r="C22" s="16">
        <v>2</v>
      </c>
      <c r="D22" s="16">
        <v>3</v>
      </c>
      <c r="E22" s="40">
        <v>0.05</v>
      </c>
      <c r="F22" s="40">
        <f t="shared" si="2"/>
        <v>8.7025000000000006</v>
      </c>
      <c r="G22" s="40">
        <v>0.05</v>
      </c>
      <c r="H22" s="40">
        <f t="shared" si="3"/>
        <v>8.7025000000000006</v>
      </c>
      <c r="I22" s="40">
        <v>2.056</v>
      </c>
      <c r="J22" s="40">
        <f t="shared" si="4"/>
        <v>0.89113599999999993</v>
      </c>
      <c r="K22" s="152">
        <v>3.5</v>
      </c>
      <c r="L22" s="40">
        <f t="shared" si="5"/>
        <v>0.25</v>
      </c>
      <c r="M22" s="152">
        <v>5.5</v>
      </c>
      <c r="N22" s="40">
        <f t="shared" si="6"/>
        <v>6.25</v>
      </c>
      <c r="O22" s="167"/>
      <c r="P22" s="16">
        <v>1.5389999999999999</v>
      </c>
      <c r="Q22" s="40">
        <f t="shared" si="7"/>
        <v>2.1345210000000003</v>
      </c>
      <c r="R22" s="16">
        <v>1.5449999999999999</v>
      </c>
      <c r="S22" s="40">
        <f t="shared" si="8"/>
        <v>2.1170250000000004</v>
      </c>
      <c r="T22" s="16">
        <v>5.5</v>
      </c>
      <c r="U22" s="40">
        <f t="shared" si="0"/>
        <v>6.25</v>
      </c>
      <c r="V22" s="16">
        <v>5.5</v>
      </c>
      <c r="W22" s="40">
        <f t="shared" si="9"/>
        <v>6.25</v>
      </c>
      <c r="X22" s="16">
        <v>4.5</v>
      </c>
      <c r="Y22" s="40">
        <f t="shared" si="1"/>
        <v>2.25</v>
      </c>
    </row>
    <row r="23" spans="1:25">
      <c r="A23" s="17" t="s">
        <v>293</v>
      </c>
      <c r="B23" s="16">
        <v>9</v>
      </c>
      <c r="C23" s="16">
        <v>1</v>
      </c>
      <c r="D23" s="16">
        <v>1.25</v>
      </c>
      <c r="E23" s="40">
        <v>0.05</v>
      </c>
      <c r="F23" s="40">
        <f t="shared" si="2"/>
        <v>1.44</v>
      </c>
      <c r="G23" s="40">
        <v>0.05</v>
      </c>
      <c r="H23" s="40">
        <f t="shared" si="3"/>
        <v>1.44</v>
      </c>
      <c r="I23" s="40">
        <v>2.056</v>
      </c>
      <c r="J23" s="40">
        <f t="shared" si="4"/>
        <v>0.6496360000000001</v>
      </c>
      <c r="K23" s="152">
        <v>3.5</v>
      </c>
      <c r="L23" s="40">
        <f t="shared" si="5"/>
        <v>5.0625</v>
      </c>
      <c r="M23" s="152">
        <v>5.5</v>
      </c>
      <c r="N23" s="40">
        <f t="shared" si="6"/>
        <v>18.0625</v>
      </c>
      <c r="O23" s="167"/>
      <c r="P23" s="16">
        <v>1.5489999999999999</v>
      </c>
      <c r="Q23" s="40">
        <f t="shared" si="7"/>
        <v>8.9400999999999953E-2</v>
      </c>
      <c r="R23" s="16">
        <v>1.55</v>
      </c>
      <c r="S23" s="40">
        <f t="shared" si="8"/>
        <v>9.0000000000000024E-2</v>
      </c>
      <c r="T23" s="16">
        <v>2.056</v>
      </c>
      <c r="U23" s="40">
        <f t="shared" si="0"/>
        <v>0.6496360000000001</v>
      </c>
      <c r="V23" s="16">
        <v>3.5</v>
      </c>
      <c r="W23" s="40">
        <f t="shared" si="9"/>
        <v>5.0625</v>
      </c>
      <c r="X23" s="16">
        <v>5.5</v>
      </c>
      <c r="Y23" s="40">
        <f t="shared" si="1"/>
        <v>18.0625</v>
      </c>
    </row>
    <row r="24" spans="1:25" ht="25.5">
      <c r="A24" s="17" t="s">
        <v>335</v>
      </c>
      <c r="B24" s="16">
        <v>9</v>
      </c>
      <c r="C24" s="16">
        <v>1</v>
      </c>
      <c r="D24" s="16">
        <v>2.5</v>
      </c>
      <c r="E24" s="40">
        <v>1.5389999999999999</v>
      </c>
      <c r="F24" s="40">
        <f t="shared" si="2"/>
        <v>0.92352100000000015</v>
      </c>
      <c r="G24" s="40">
        <v>1.5449999999999999</v>
      </c>
      <c r="H24" s="40">
        <f t="shared" si="3"/>
        <v>0.91202500000000009</v>
      </c>
      <c r="I24" s="40">
        <v>5.5</v>
      </c>
      <c r="J24" s="40">
        <f t="shared" si="4"/>
        <v>9</v>
      </c>
      <c r="K24" s="152">
        <v>5.5</v>
      </c>
      <c r="L24" s="40">
        <f t="shared" si="5"/>
        <v>9</v>
      </c>
      <c r="M24" s="152">
        <v>4.5</v>
      </c>
      <c r="N24" s="40">
        <f t="shared" si="6"/>
        <v>4</v>
      </c>
      <c r="O24" s="167"/>
      <c r="P24" s="16">
        <v>1.5489999999999999</v>
      </c>
      <c r="Q24" s="40">
        <f t="shared" si="7"/>
        <v>0.90440100000000012</v>
      </c>
      <c r="R24" s="16">
        <v>1.55</v>
      </c>
      <c r="S24" s="40">
        <f t="shared" si="8"/>
        <v>0.90249999999999997</v>
      </c>
      <c r="T24" s="16">
        <v>2.056</v>
      </c>
      <c r="U24" s="40">
        <f t="shared" si="0"/>
        <v>0.19713599999999995</v>
      </c>
      <c r="V24" s="16">
        <v>3.5</v>
      </c>
      <c r="W24" s="40">
        <f t="shared" si="9"/>
        <v>1</v>
      </c>
      <c r="X24" s="16">
        <v>5.5</v>
      </c>
      <c r="Y24" s="40">
        <f t="shared" si="1"/>
        <v>9</v>
      </c>
    </row>
    <row r="25" spans="1:25" ht="25.5">
      <c r="A25" s="15" t="s">
        <v>388</v>
      </c>
      <c r="B25" s="16">
        <v>10</v>
      </c>
      <c r="C25" s="16">
        <v>1</v>
      </c>
      <c r="D25" s="16">
        <v>2.75</v>
      </c>
      <c r="E25" s="40">
        <v>0.05</v>
      </c>
      <c r="F25" s="40">
        <f t="shared" si="2"/>
        <v>7.2900000000000009</v>
      </c>
      <c r="G25" s="40">
        <v>1.5489999999999999</v>
      </c>
      <c r="H25" s="40">
        <f t="shared" si="3"/>
        <v>1.4424010000000003</v>
      </c>
      <c r="I25" s="40">
        <v>2.056</v>
      </c>
      <c r="J25" s="40">
        <f t="shared" si="4"/>
        <v>0.48163599999999995</v>
      </c>
      <c r="K25" s="152">
        <v>3.5</v>
      </c>
      <c r="L25" s="40">
        <f t="shared" si="5"/>
        <v>0.5625</v>
      </c>
      <c r="M25" s="152">
        <v>5.5</v>
      </c>
      <c r="N25" s="40">
        <f t="shared" si="6"/>
        <v>7.5625</v>
      </c>
      <c r="O25" s="167"/>
      <c r="P25" s="16">
        <v>1.5489999999999999</v>
      </c>
      <c r="Q25" s="40">
        <f t="shared" si="7"/>
        <v>1.4424010000000003</v>
      </c>
      <c r="R25" s="16">
        <v>1.55</v>
      </c>
      <c r="S25" s="40">
        <f t="shared" si="8"/>
        <v>1.44</v>
      </c>
      <c r="T25" s="16">
        <v>2.056</v>
      </c>
      <c r="U25" s="40">
        <f t="shared" si="0"/>
        <v>0.48163599999999995</v>
      </c>
      <c r="V25" s="16">
        <v>5.5</v>
      </c>
      <c r="W25" s="40">
        <f t="shared" si="9"/>
        <v>7.5625</v>
      </c>
      <c r="X25" s="16">
        <v>5.5</v>
      </c>
      <c r="Y25" s="40">
        <f t="shared" si="1"/>
        <v>7.5625</v>
      </c>
    </row>
    <row r="26" spans="1:25" ht="25.5">
      <c r="A26" s="17" t="s">
        <v>348</v>
      </c>
      <c r="B26" s="16">
        <v>11</v>
      </c>
      <c r="C26" s="16">
        <v>1</v>
      </c>
      <c r="D26" s="16">
        <v>1.75</v>
      </c>
      <c r="E26" s="40">
        <v>0.05</v>
      </c>
      <c r="F26" s="40">
        <f t="shared" si="2"/>
        <v>2.8899999999999997</v>
      </c>
      <c r="G26" s="40">
        <v>1.5489999999999999</v>
      </c>
      <c r="H26" s="40">
        <f t="shared" si="3"/>
        <v>4.0401000000000027E-2</v>
      </c>
      <c r="I26" s="40">
        <v>2.056</v>
      </c>
      <c r="J26" s="40">
        <f t="shared" si="4"/>
        <v>9.3636000000000025E-2</v>
      </c>
      <c r="K26" s="152">
        <v>5.5</v>
      </c>
      <c r="L26" s="40">
        <f t="shared" si="5"/>
        <v>14.0625</v>
      </c>
      <c r="M26" s="152">
        <v>4.5</v>
      </c>
      <c r="N26" s="40">
        <f t="shared" si="6"/>
        <v>7.5625</v>
      </c>
      <c r="O26" s="167"/>
      <c r="P26" s="16">
        <v>1.5489999999999999</v>
      </c>
      <c r="Q26" s="40">
        <f t="shared" si="7"/>
        <v>4.0401000000000027E-2</v>
      </c>
      <c r="R26" s="16">
        <v>1.5489999999999999</v>
      </c>
      <c r="S26" s="40">
        <f t="shared" si="8"/>
        <v>4.0401000000000027E-2</v>
      </c>
      <c r="T26" s="16">
        <v>2.056</v>
      </c>
      <c r="U26" s="40">
        <f t="shared" si="0"/>
        <v>9.3636000000000025E-2</v>
      </c>
      <c r="V26" s="16">
        <v>3.5</v>
      </c>
      <c r="W26" s="40">
        <f t="shared" si="9"/>
        <v>3.0625</v>
      </c>
      <c r="X26" s="16">
        <v>5.5</v>
      </c>
      <c r="Y26" s="40">
        <f t="shared" si="1"/>
        <v>14.0625</v>
      </c>
    </row>
    <row r="27" spans="1:25" ht="25.5">
      <c r="A27" s="17" t="s">
        <v>286</v>
      </c>
      <c r="B27" s="16">
        <v>11</v>
      </c>
      <c r="C27" s="16">
        <v>1</v>
      </c>
      <c r="D27" s="16">
        <v>3.25</v>
      </c>
      <c r="E27" s="40">
        <v>1.5429999999999999</v>
      </c>
      <c r="F27" s="40">
        <f t="shared" si="2"/>
        <v>2.9138490000000004</v>
      </c>
      <c r="G27" s="40">
        <v>1.544</v>
      </c>
      <c r="H27" s="40">
        <f t="shared" si="3"/>
        <v>2.9104359999999998</v>
      </c>
      <c r="I27" s="40">
        <v>5.5</v>
      </c>
      <c r="J27" s="40">
        <f t="shared" si="4"/>
        <v>5.0625</v>
      </c>
      <c r="K27" s="152">
        <v>3.5</v>
      </c>
      <c r="L27" s="40">
        <f t="shared" si="5"/>
        <v>6.25E-2</v>
      </c>
      <c r="M27" s="152">
        <v>5.5</v>
      </c>
      <c r="N27" s="40">
        <f t="shared" si="6"/>
        <v>5.0625</v>
      </c>
      <c r="O27" s="167"/>
      <c r="P27" s="16">
        <v>1.5489999999999999</v>
      </c>
      <c r="Q27" s="40">
        <f t="shared" si="7"/>
        <v>2.8934010000000003</v>
      </c>
      <c r="R27" s="16">
        <v>1.5489999999999999</v>
      </c>
      <c r="S27" s="40">
        <f t="shared" si="8"/>
        <v>2.8934010000000003</v>
      </c>
      <c r="T27" s="16">
        <v>2.056</v>
      </c>
      <c r="U27" s="40">
        <f t="shared" si="0"/>
        <v>1.4256359999999999</v>
      </c>
      <c r="V27" s="16">
        <v>3.5</v>
      </c>
      <c r="W27" s="40">
        <f t="shared" si="9"/>
        <v>6.25E-2</v>
      </c>
      <c r="X27" s="16">
        <v>5.5</v>
      </c>
      <c r="Y27" s="40">
        <f t="shared" si="1"/>
        <v>5.0625</v>
      </c>
    </row>
    <row r="28" spans="1:25" ht="25.5">
      <c r="A28" s="15" t="s">
        <v>328</v>
      </c>
      <c r="B28" s="16">
        <v>11</v>
      </c>
      <c r="C28" s="16">
        <v>1</v>
      </c>
      <c r="D28" s="16">
        <v>3.5</v>
      </c>
      <c r="E28" s="40">
        <v>0.05</v>
      </c>
      <c r="F28" s="40">
        <f t="shared" si="2"/>
        <v>11.902500000000002</v>
      </c>
      <c r="G28" s="40">
        <v>1.5489999999999999</v>
      </c>
      <c r="H28" s="40">
        <f t="shared" si="3"/>
        <v>3.8064010000000001</v>
      </c>
      <c r="I28" s="40">
        <v>2.056</v>
      </c>
      <c r="J28" s="40">
        <f t="shared" si="4"/>
        <v>2.0851359999999999</v>
      </c>
      <c r="K28" s="152">
        <v>3.5</v>
      </c>
      <c r="L28" s="40">
        <f t="shared" si="5"/>
        <v>0</v>
      </c>
      <c r="M28" s="152">
        <v>5.5</v>
      </c>
      <c r="N28" s="40">
        <f t="shared" si="6"/>
        <v>4</v>
      </c>
      <c r="O28" s="167"/>
      <c r="P28" s="16">
        <v>1.5489999999999999</v>
      </c>
      <c r="Q28" s="40">
        <f t="shared" si="7"/>
        <v>3.8064010000000001</v>
      </c>
      <c r="R28" s="16">
        <v>1.5489999999999999</v>
      </c>
      <c r="S28" s="40">
        <f t="shared" si="8"/>
        <v>3.8064010000000001</v>
      </c>
      <c r="T28" s="16">
        <v>2.056</v>
      </c>
      <c r="U28" s="40">
        <f t="shared" si="0"/>
        <v>2.0851359999999999</v>
      </c>
      <c r="V28" s="16">
        <v>3.5</v>
      </c>
      <c r="W28" s="40">
        <f t="shared" si="9"/>
        <v>0</v>
      </c>
      <c r="X28" s="16">
        <v>5.5</v>
      </c>
      <c r="Y28" s="40">
        <f t="shared" si="1"/>
        <v>4</v>
      </c>
    </row>
    <row r="29" spans="1:25" ht="25.5">
      <c r="A29" s="17" t="s">
        <v>289</v>
      </c>
      <c r="B29" s="16">
        <v>11</v>
      </c>
      <c r="C29" s="16">
        <v>2</v>
      </c>
      <c r="D29" s="16">
        <v>7.25</v>
      </c>
      <c r="E29" s="40">
        <v>0.05</v>
      </c>
      <c r="F29" s="40">
        <f t="shared" si="2"/>
        <v>51.84</v>
      </c>
      <c r="G29" s="40">
        <v>1.5489999999999999</v>
      </c>
      <c r="H29" s="40">
        <f t="shared" si="3"/>
        <v>32.501401000000008</v>
      </c>
      <c r="I29" s="40">
        <v>2.056</v>
      </c>
      <c r="J29" s="40">
        <f t="shared" si="4"/>
        <v>26.977636</v>
      </c>
      <c r="K29" s="152">
        <v>3.5</v>
      </c>
      <c r="L29" s="40">
        <f t="shared" si="5"/>
        <v>14.0625</v>
      </c>
      <c r="M29" s="152">
        <v>5.5</v>
      </c>
      <c r="N29" s="40">
        <f t="shared" si="6"/>
        <v>3.0625</v>
      </c>
      <c r="O29" s="167"/>
      <c r="P29" s="16">
        <v>1.5429999999999999</v>
      </c>
      <c r="Q29" s="40">
        <f t="shared" si="7"/>
        <v>32.569848999999998</v>
      </c>
      <c r="R29" s="16">
        <v>1.544</v>
      </c>
      <c r="S29" s="40">
        <f t="shared" si="8"/>
        <v>32.558435999999993</v>
      </c>
      <c r="T29" s="16">
        <v>5.5</v>
      </c>
      <c r="U29" s="40">
        <f t="shared" si="0"/>
        <v>3.0625</v>
      </c>
      <c r="V29" s="16">
        <v>5.5</v>
      </c>
      <c r="W29" s="40">
        <f t="shared" si="9"/>
        <v>3.0625</v>
      </c>
      <c r="X29" s="16">
        <v>4.5</v>
      </c>
      <c r="Y29" s="40">
        <f t="shared" si="1"/>
        <v>7.5625</v>
      </c>
    </row>
    <row r="30" spans="1:25" ht="25.5">
      <c r="A30" s="17" t="s">
        <v>300</v>
      </c>
      <c r="B30" s="16">
        <v>12</v>
      </c>
      <c r="C30" s="16">
        <v>1</v>
      </c>
      <c r="D30" s="16">
        <v>1.5</v>
      </c>
      <c r="E30" s="40">
        <v>1.5489999999999999</v>
      </c>
      <c r="F30" s="40">
        <f t="shared" si="2"/>
        <v>2.4009999999999934E-3</v>
      </c>
      <c r="G30" s="40">
        <v>1.5489999999999999</v>
      </c>
      <c r="H30" s="40">
        <f t="shared" si="3"/>
        <v>2.4009999999999934E-3</v>
      </c>
      <c r="I30" s="40">
        <v>2.056</v>
      </c>
      <c r="J30" s="40">
        <f t="shared" si="4"/>
        <v>0.30913600000000008</v>
      </c>
      <c r="K30" s="152">
        <v>3.5</v>
      </c>
      <c r="L30" s="40">
        <f t="shared" si="5"/>
        <v>4</v>
      </c>
      <c r="M30" s="152">
        <v>5.5</v>
      </c>
      <c r="N30" s="40">
        <f t="shared" si="6"/>
        <v>16</v>
      </c>
      <c r="O30" s="167"/>
      <c r="P30" s="16">
        <v>1.5409999999999999</v>
      </c>
      <c r="Q30" s="40">
        <f t="shared" si="7"/>
        <v>1.6809999999999939E-3</v>
      </c>
      <c r="R30" s="16">
        <v>1.55</v>
      </c>
      <c r="S30" s="40">
        <f t="shared" si="8"/>
        <v>2.5000000000000044E-3</v>
      </c>
      <c r="T30" s="16">
        <v>2.056</v>
      </c>
      <c r="U30" s="40">
        <f t="shared" si="0"/>
        <v>0.30913600000000008</v>
      </c>
      <c r="V30" s="16">
        <v>3.5</v>
      </c>
      <c r="W30" s="40">
        <f t="shared" si="9"/>
        <v>4</v>
      </c>
      <c r="X30" s="16">
        <v>5.5</v>
      </c>
      <c r="Y30" s="40">
        <f t="shared" si="1"/>
        <v>16</v>
      </c>
    </row>
    <row r="31" spans="1:25">
      <c r="A31" s="15" t="s">
        <v>322</v>
      </c>
      <c r="B31" s="16">
        <v>12</v>
      </c>
      <c r="C31" s="16">
        <v>1</v>
      </c>
      <c r="D31" s="16">
        <v>0</v>
      </c>
      <c r="E31" s="40">
        <v>1.5489999999999999</v>
      </c>
      <c r="F31" s="40">
        <f t="shared" si="2"/>
        <v>2.3994009999999997</v>
      </c>
      <c r="G31" s="40">
        <v>1.5489999999999999</v>
      </c>
      <c r="H31" s="40">
        <f t="shared" si="3"/>
        <v>2.3994009999999997</v>
      </c>
      <c r="I31" s="40">
        <v>2.056</v>
      </c>
      <c r="J31" s="40">
        <f t="shared" si="4"/>
        <v>4.2271359999999998</v>
      </c>
      <c r="K31" s="152">
        <v>3.5</v>
      </c>
      <c r="L31" s="40">
        <f t="shared" si="5"/>
        <v>12.25</v>
      </c>
      <c r="M31" s="152">
        <v>5.5</v>
      </c>
      <c r="N31" s="40">
        <f t="shared" si="6"/>
        <v>30.25</v>
      </c>
      <c r="O31" s="167"/>
      <c r="P31" s="16">
        <v>1.5409999999999999</v>
      </c>
      <c r="Q31" s="40">
        <f t="shared" si="7"/>
        <v>2.3746809999999998</v>
      </c>
      <c r="R31" s="16">
        <v>1.55</v>
      </c>
      <c r="S31" s="40">
        <f t="shared" si="8"/>
        <v>2.4025000000000003</v>
      </c>
      <c r="T31" s="16">
        <v>2.056</v>
      </c>
      <c r="U31" s="40">
        <f t="shared" si="0"/>
        <v>4.2271359999999998</v>
      </c>
      <c r="V31" s="16">
        <v>3.5</v>
      </c>
      <c r="W31" s="40">
        <f t="shared" si="9"/>
        <v>12.25</v>
      </c>
      <c r="X31" s="16">
        <v>5.5</v>
      </c>
      <c r="Y31" s="40">
        <f t="shared" si="1"/>
        <v>30.25</v>
      </c>
    </row>
    <row r="32" spans="1:25" ht="25.5">
      <c r="A32" s="17" t="s">
        <v>327</v>
      </c>
      <c r="B32" s="16">
        <v>13</v>
      </c>
      <c r="C32" s="16">
        <v>1</v>
      </c>
      <c r="D32" s="16">
        <v>4</v>
      </c>
      <c r="E32" s="40">
        <v>1.5489999999999999</v>
      </c>
      <c r="F32" s="40">
        <f t="shared" si="2"/>
        <v>6.0074010000000007</v>
      </c>
      <c r="G32" s="40">
        <v>1.5489999999999999</v>
      </c>
      <c r="H32" s="40">
        <f t="shared" si="3"/>
        <v>6.0074010000000007</v>
      </c>
      <c r="I32" s="40">
        <v>2.056</v>
      </c>
      <c r="J32" s="40">
        <f t="shared" si="4"/>
        <v>3.7791359999999998</v>
      </c>
      <c r="K32" s="152">
        <v>3.5</v>
      </c>
      <c r="L32" s="40">
        <f t="shared" si="5"/>
        <v>0.25</v>
      </c>
      <c r="M32" s="152">
        <v>5.5</v>
      </c>
      <c r="N32" s="40">
        <f t="shared" si="6"/>
        <v>2.25</v>
      </c>
      <c r="O32" s="167"/>
      <c r="P32" s="16">
        <v>1.5489999999999999</v>
      </c>
      <c r="Q32" s="40">
        <f t="shared" si="7"/>
        <v>6.0074010000000007</v>
      </c>
      <c r="R32" s="16">
        <v>1.55</v>
      </c>
      <c r="S32" s="40">
        <f t="shared" si="8"/>
        <v>6.0025000000000013</v>
      </c>
      <c r="T32" s="16">
        <v>2.056</v>
      </c>
      <c r="U32" s="40">
        <f t="shared" si="0"/>
        <v>3.7791359999999998</v>
      </c>
      <c r="V32" s="16">
        <v>3.5</v>
      </c>
      <c r="W32" s="40">
        <f t="shared" si="9"/>
        <v>0.25</v>
      </c>
      <c r="X32" s="16">
        <v>5.5</v>
      </c>
      <c r="Y32" s="40">
        <f t="shared" si="1"/>
        <v>2.25</v>
      </c>
    </row>
    <row r="33" spans="1:25" ht="25.5">
      <c r="A33" s="15" t="s">
        <v>376</v>
      </c>
      <c r="B33" s="16">
        <v>13</v>
      </c>
      <c r="C33" s="16">
        <v>1</v>
      </c>
      <c r="D33" s="16">
        <v>4</v>
      </c>
      <c r="E33" s="40">
        <v>1.5489999999999999</v>
      </c>
      <c r="F33" s="40">
        <f t="shared" si="2"/>
        <v>6.0074010000000007</v>
      </c>
      <c r="G33" s="40">
        <v>1.5489999999999999</v>
      </c>
      <c r="H33" s="40">
        <f t="shared" si="3"/>
        <v>6.0074010000000007</v>
      </c>
      <c r="I33" s="40">
        <v>2.056</v>
      </c>
      <c r="J33" s="40">
        <f t="shared" si="4"/>
        <v>3.7791359999999998</v>
      </c>
      <c r="K33" s="152">
        <v>3.5</v>
      </c>
      <c r="L33" s="40">
        <f t="shared" si="5"/>
        <v>0.25</v>
      </c>
      <c r="M33" s="152">
        <v>5.5</v>
      </c>
      <c r="N33" s="40">
        <f t="shared" si="6"/>
        <v>2.25</v>
      </c>
      <c r="O33" s="167"/>
      <c r="P33" s="16">
        <v>1.5489999999999999</v>
      </c>
      <c r="Q33" s="40">
        <f t="shared" si="7"/>
        <v>6.0074010000000007</v>
      </c>
      <c r="R33" s="16">
        <v>1.55</v>
      </c>
      <c r="S33" s="40">
        <f t="shared" si="8"/>
        <v>6.0025000000000013</v>
      </c>
      <c r="T33" s="16">
        <v>2.056</v>
      </c>
      <c r="U33" s="40">
        <f t="shared" si="0"/>
        <v>3.7791359999999998</v>
      </c>
      <c r="V33" s="16">
        <v>3.5</v>
      </c>
      <c r="W33" s="40">
        <f t="shared" si="9"/>
        <v>0.25</v>
      </c>
      <c r="X33" s="16">
        <v>5.5</v>
      </c>
      <c r="Y33" s="40">
        <f t="shared" si="1"/>
        <v>2.25</v>
      </c>
    </row>
    <row r="34" spans="1:25" ht="25.5">
      <c r="A34" s="15" t="s">
        <v>314</v>
      </c>
      <c r="B34" s="16">
        <v>13</v>
      </c>
      <c r="C34" s="16">
        <v>1</v>
      </c>
      <c r="D34" s="16">
        <v>0</v>
      </c>
      <c r="E34" s="40">
        <v>1.5489999999999999</v>
      </c>
      <c r="F34" s="40">
        <f t="shared" si="2"/>
        <v>2.3994009999999997</v>
      </c>
      <c r="G34" s="40">
        <v>1.5489999999999999</v>
      </c>
      <c r="H34" s="40">
        <f t="shared" si="3"/>
        <v>2.3994009999999997</v>
      </c>
      <c r="I34" s="40">
        <v>2.056</v>
      </c>
      <c r="J34" s="40">
        <f t="shared" si="4"/>
        <v>4.2271359999999998</v>
      </c>
      <c r="K34" s="152">
        <v>3.5</v>
      </c>
      <c r="L34" s="40">
        <f t="shared" si="5"/>
        <v>12.25</v>
      </c>
      <c r="M34" s="152">
        <v>5.5</v>
      </c>
      <c r="N34" s="40">
        <f t="shared" si="6"/>
        <v>30.25</v>
      </c>
      <c r="O34" s="167"/>
      <c r="P34" s="16">
        <v>1.5489999999999999</v>
      </c>
      <c r="Q34" s="40">
        <f t="shared" si="7"/>
        <v>2.3994009999999997</v>
      </c>
      <c r="R34" s="16">
        <v>1.55</v>
      </c>
      <c r="S34" s="40">
        <f t="shared" si="8"/>
        <v>2.4025000000000003</v>
      </c>
      <c r="T34" s="16">
        <v>2.056</v>
      </c>
      <c r="U34" s="40">
        <f t="shared" si="0"/>
        <v>4.2271359999999998</v>
      </c>
      <c r="V34" s="16">
        <v>3.5</v>
      </c>
      <c r="W34" s="40">
        <f t="shared" si="9"/>
        <v>12.25</v>
      </c>
      <c r="X34" s="16">
        <v>5.5</v>
      </c>
      <c r="Y34" s="40">
        <f t="shared" si="1"/>
        <v>30.25</v>
      </c>
    </row>
    <row r="35" spans="1:25" ht="25.5">
      <c r="A35" s="17" t="s">
        <v>287</v>
      </c>
      <c r="B35" s="16">
        <v>13</v>
      </c>
      <c r="C35" s="16">
        <v>1</v>
      </c>
      <c r="D35" s="16">
        <v>7</v>
      </c>
      <c r="E35" s="40">
        <v>1.5489999999999999</v>
      </c>
      <c r="F35" s="40">
        <f t="shared" si="2"/>
        <v>29.713401000000005</v>
      </c>
      <c r="G35" s="40">
        <v>1.5489999999999999</v>
      </c>
      <c r="H35" s="40">
        <f t="shared" si="3"/>
        <v>29.713401000000005</v>
      </c>
      <c r="I35" s="40">
        <v>2.056</v>
      </c>
      <c r="J35" s="40">
        <f t="shared" si="4"/>
        <v>24.443135999999999</v>
      </c>
      <c r="K35" s="152">
        <v>3.5</v>
      </c>
      <c r="L35" s="40">
        <f t="shared" si="5"/>
        <v>12.25</v>
      </c>
      <c r="M35" s="152">
        <v>2</v>
      </c>
      <c r="N35" s="40">
        <f t="shared" si="6"/>
        <v>25</v>
      </c>
      <c r="O35" s="167"/>
      <c r="P35" s="16">
        <v>1.5489999999999999</v>
      </c>
      <c r="Q35" s="40">
        <f t="shared" si="7"/>
        <v>29.713401000000005</v>
      </c>
      <c r="R35" s="16">
        <v>1.55</v>
      </c>
      <c r="S35" s="40">
        <f t="shared" si="8"/>
        <v>29.702500000000001</v>
      </c>
      <c r="T35" s="16">
        <v>2.056</v>
      </c>
      <c r="U35" s="40">
        <f t="shared" si="0"/>
        <v>24.443135999999999</v>
      </c>
      <c r="V35" s="16">
        <v>3.5</v>
      </c>
      <c r="W35" s="40">
        <f t="shared" si="9"/>
        <v>12.25</v>
      </c>
      <c r="X35" s="16">
        <v>5.5</v>
      </c>
      <c r="Y35" s="40">
        <f t="shared" si="1"/>
        <v>2.25</v>
      </c>
    </row>
    <row r="36" spans="1:25" ht="25.5">
      <c r="A36" s="15" t="s">
        <v>344</v>
      </c>
      <c r="B36" s="16">
        <v>14</v>
      </c>
      <c r="C36" s="16">
        <v>1</v>
      </c>
      <c r="D36" s="16">
        <v>2.25</v>
      </c>
      <c r="E36" s="40">
        <v>1.5489999999999999</v>
      </c>
      <c r="F36" s="40">
        <f t="shared" si="2"/>
        <v>0.49140100000000009</v>
      </c>
      <c r="G36" s="40">
        <v>1.5489999999999999</v>
      </c>
      <c r="H36" s="40">
        <f t="shared" si="3"/>
        <v>0.49140100000000009</v>
      </c>
      <c r="I36" s="40">
        <v>2.056</v>
      </c>
      <c r="J36" s="40">
        <f t="shared" si="4"/>
        <v>3.7635999999999982E-2</v>
      </c>
      <c r="K36" s="152">
        <v>3.5</v>
      </c>
      <c r="L36" s="40">
        <f t="shared" si="5"/>
        <v>1.5625</v>
      </c>
      <c r="M36" s="152">
        <v>2</v>
      </c>
      <c r="N36" s="40">
        <f t="shared" si="6"/>
        <v>6.25E-2</v>
      </c>
      <c r="O36" s="167"/>
      <c r="P36" s="16">
        <v>1.5489999999999999</v>
      </c>
      <c r="Q36" s="40">
        <f t="shared" si="7"/>
        <v>0.49140100000000009</v>
      </c>
      <c r="R36" s="16">
        <v>1.55</v>
      </c>
      <c r="S36" s="40">
        <f t="shared" si="8"/>
        <v>0.48999999999999994</v>
      </c>
      <c r="T36" s="16">
        <v>2.056</v>
      </c>
      <c r="U36" s="40">
        <f t="shared" si="0"/>
        <v>3.7635999999999982E-2</v>
      </c>
      <c r="V36" s="16">
        <v>3.5</v>
      </c>
      <c r="W36" s="40">
        <f t="shared" si="9"/>
        <v>1.5625</v>
      </c>
      <c r="X36" s="16">
        <v>2</v>
      </c>
      <c r="Y36" s="40">
        <f t="shared" si="1"/>
        <v>6.25E-2</v>
      </c>
    </row>
    <row r="37" spans="1:25" ht="25.5">
      <c r="A37" s="17" t="s">
        <v>368</v>
      </c>
      <c r="B37" s="16">
        <v>14</v>
      </c>
      <c r="C37" s="16">
        <v>1</v>
      </c>
      <c r="D37" s="16">
        <v>1.5</v>
      </c>
      <c r="E37" s="40">
        <v>1.5389999999999999</v>
      </c>
      <c r="F37" s="40">
        <f t="shared" si="2"/>
        <v>1.5209999999999941E-3</v>
      </c>
      <c r="G37" s="40">
        <v>1.5389999999999999</v>
      </c>
      <c r="H37" s="40">
        <f t="shared" si="3"/>
        <v>1.5209999999999941E-3</v>
      </c>
      <c r="I37" s="40">
        <v>5.5</v>
      </c>
      <c r="J37" s="40">
        <f t="shared" si="4"/>
        <v>16</v>
      </c>
      <c r="K37" s="152">
        <v>3.5</v>
      </c>
      <c r="L37" s="40">
        <f t="shared" si="5"/>
        <v>4</v>
      </c>
      <c r="M37" s="152">
        <v>2</v>
      </c>
      <c r="N37" s="40">
        <f t="shared" si="6"/>
        <v>0.25</v>
      </c>
      <c r="O37" s="167"/>
      <c r="P37" s="16">
        <v>1.5489999999999999</v>
      </c>
      <c r="Q37" s="40">
        <f t="shared" si="7"/>
        <v>2.4009999999999934E-3</v>
      </c>
      <c r="R37" s="16">
        <v>1.55</v>
      </c>
      <c r="S37" s="40">
        <f t="shared" si="8"/>
        <v>2.5000000000000044E-3</v>
      </c>
      <c r="T37" s="16">
        <v>2.056</v>
      </c>
      <c r="U37" s="40">
        <f t="shared" si="0"/>
        <v>0.30913600000000008</v>
      </c>
      <c r="V37" s="16">
        <v>3.5</v>
      </c>
      <c r="W37" s="40">
        <f t="shared" si="9"/>
        <v>4</v>
      </c>
      <c r="X37" s="16">
        <v>2</v>
      </c>
      <c r="Y37" s="40">
        <f t="shared" si="1"/>
        <v>0.25</v>
      </c>
    </row>
    <row r="38" spans="1:25" ht="25.5">
      <c r="A38" s="17" t="s">
        <v>345</v>
      </c>
      <c r="B38" s="16">
        <v>14</v>
      </c>
      <c r="C38" s="16">
        <v>2</v>
      </c>
      <c r="D38" s="16">
        <v>6.75</v>
      </c>
      <c r="E38" s="40">
        <v>1.5489999999999999</v>
      </c>
      <c r="F38" s="40">
        <f t="shared" si="2"/>
        <v>27.050401000000004</v>
      </c>
      <c r="G38" s="40">
        <v>1.5489999999999999</v>
      </c>
      <c r="H38" s="40">
        <f t="shared" si="3"/>
        <v>27.050401000000004</v>
      </c>
      <c r="I38" s="40">
        <v>2.056</v>
      </c>
      <c r="J38" s="40">
        <f t="shared" si="4"/>
        <v>22.033635999999998</v>
      </c>
      <c r="K38" s="152">
        <v>2</v>
      </c>
      <c r="L38" s="40">
        <f t="shared" si="5"/>
        <v>22.5625</v>
      </c>
      <c r="M38" s="152">
        <v>2</v>
      </c>
      <c r="N38" s="40">
        <f t="shared" si="6"/>
        <v>22.5625</v>
      </c>
      <c r="O38" s="167"/>
      <c r="P38" s="16">
        <v>1.5389999999999999</v>
      </c>
      <c r="Q38" s="40">
        <f t="shared" si="7"/>
        <v>27.154521000000003</v>
      </c>
      <c r="R38" s="16">
        <v>1.5389999999999999</v>
      </c>
      <c r="S38" s="40">
        <f t="shared" si="8"/>
        <v>27.154521000000003</v>
      </c>
      <c r="T38" s="16">
        <v>5.5</v>
      </c>
      <c r="U38" s="40">
        <f t="shared" si="0"/>
        <v>1.5625</v>
      </c>
      <c r="V38" s="16">
        <v>3.5</v>
      </c>
      <c r="W38" s="40">
        <f t="shared" si="9"/>
        <v>10.5625</v>
      </c>
      <c r="X38" s="16">
        <v>2</v>
      </c>
      <c r="Y38" s="40">
        <f t="shared" si="1"/>
        <v>22.5625</v>
      </c>
    </row>
    <row r="39" spans="1:25" ht="25.5">
      <c r="A39" s="17" t="s">
        <v>375</v>
      </c>
      <c r="B39" s="16">
        <v>15</v>
      </c>
      <c r="C39" s="16">
        <v>1</v>
      </c>
      <c r="D39" s="16">
        <v>2.25</v>
      </c>
      <c r="E39" s="40">
        <v>0.05</v>
      </c>
      <c r="F39" s="40">
        <f t="shared" si="2"/>
        <v>4.8400000000000007</v>
      </c>
      <c r="G39" s="40">
        <v>1.5489999999999999</v>
      </c>
      <c r="H39" s="40">
        <f t="shared" si="3"/>
        <v>0.49140100000000009</v>
      </c>
      <c r="I39" s="40">
        <v>2.056</v>
      </c>
      <c r="J39" s="40">
        <f t="shared" si="4"/>
        <v>3.7635999999999982E-2</v>
      </c>
      <c r="K39" s="152">
        <v>2</v>
      </c>
      <c r="L39" s="40">
        <f t="shared" si="5"/>
        <v>6.25E-2</v>
      </c>
      <c r="M39" s="152">
        <v>2</v>
      </c>
      <c r="N39" s="40">
        <f t="shared" si="6"/>
        <v>6.25E-2</v>
      </c>
      <c r="O39" s="167"/>
      <c r="P39" s="16">
        <v>1.5489999999999999</v>
      </c>
      <c r="Q39" s="40">
        <f t="shared" si="7"/>
        <v>0.49140100000000009</v>
      </c>
      <c r="R39" s="16">
        <v>1.55</v>
      </c>
      <c r="S39" s="40">
        <f t="shared" si="8"/>
        <v>0.48999999999999994</v>
      </c>
      <c r="T39" s="16">
        <v>2.056</v>
      </c>
      <c r="U39" s="40">
        <f t="shared" si="0"/>
        <v>3.7635999999999982E-2</v>
      </c>
      <c r="V39" s="16">
        <v>2</v>
      </c>
      <c r="W39" s="40">
        <f t="shared" si="9"/>
        <v>6.25E-2</v>
      </c>
      <c r="X39" s="16">
        <v>2</v>
      </c>
      <c r="Y39" s="40">
        <f t="shared" si="1"/>
        <v>6.25E-2</v>
      </c>
    </row>
    <row r="40" spans="1:25" ht="25.5">
      <c r="A40" s="15" t="s">
        <v>332</v>
      </c>
      <c r="B40" s="16">
        <v>15</v>
      </c>
      <c r="C40" s="16">
        <v>1</v>
      </c>
      <c r="D40" s="16">
        <v>0</v>
      </c>
      <c r="E40" s="40">
        <v>0.05</v>
      </c>
      <c r="F40" s="40">
        <f t="shared" si="2"/>
        <v>2.5000000000000005E-3</v>
      </c>
      <c r="G40" s="40">
        <v>1.5489999999999999</v>
      </c>
      <c r="H40" s="40">
        <f t="shared" si="3"/>
        <v>2.3994009999999997</v>
      </c>
      <c r="I40" s="40">
        <v>2.056</v>
      </c>
      <c r="J40" s="40">
        <f t="shared" si="4"/>
        <v>4.2271359999999998</v>
      </c>
      <c r="K40" s="152">
        <v>2</v>
      </c>
      <c r="L40" s="40">
        <f t="shared" si="5"/>
        <v>4</v>
      </c>
      <c r="M40" s="152">
        <v>2</v>
      </c>
      <c r="N40" s="40">
        <f t="shared" si="6"/>
        <v>4</v>
      </c>
      <c r="O40" s="167"/>
      <c r="P40" s="16">
        <v>1.5489999999999999</v>
      </c>
      <c r="Q40" s="40">
        <f t="shared" si="7"/>
        <v>2.3994009999999997</v>
      </c>
      <c r="R40" s="16">
        <v>1.55</v>
      </c>
      <c r="S40" s="40">
        <f t="shared" si="8"/>
        <v>2.4025000000000003</v>
      </c>
      <c r="T40" s="16">
        <v>2.056</v>
      </c>
      <c r="U40" s="40">
        <f t="shared" si="0"/>
        <v>4.2271359999999998</v>
      </c>
      <c r="V40" s="16">
        <v>2</v>
      </c>
      <c r="W40" s="40">
        <f t="shared" si="9"/>
        <v>4</v>
      </c>
      <c r="X40" s="16">
        <v>2</v>
      </c>
      <c r="Y40" s="40">
        <f t="shared" si="1"/>
        <v>4</v>
      </c>
    </row>
    <row r="41" spans="1:25" ht="25.5">
      <c r="A41" s="15" t="s">
        <v>386</v>
      </c>
      <c r="B41" s="16">
        <v>15</v>
      </c>
      <c r="C41" s="16">
        <v>1</v>
      </c>
      <c r="D41" s="16">
        <v>0</v>
      </c>
      <c r="E41" s="40">
        <v>0.05</v>
      </c>
      <c r="F41" s="40">
        <f t="shared" si="2"/>
        <v>2.5000000000000005E-3</v>
      </c>
      <c r="G41" s="40">
        <v>1.5489999999999999</v>
      </c>
      <c r="H41" s="40">
        <f t="shared" si="3"/>
        <v>2.3994009999999997</v>
      </c>
      <c r="I41" s="40">
        <v>2.056</v>
      </c>
      <c r="J41" s="40">
        <f t="shared" si="4"/>
        <v>4.2271359999999998</v>
      </c>
      <c r="K41" s="152">
        <v>2</v>
      </c>
      <c r="L41" s="40">
        <f t="shared" si="5"/>
        <v>4</v>
      </c>
      <c r="M41" s="152">
        <v>2</v>
      </c>
      <c r="N41" s="40">
        <f t="shared" si="6"/>
        <v>4</v>
      </c>
      <c r="O41" s="167"/>
      <c r="P41" s="16">
        <v>1.5489999999999999</v>
      </c>
      <c r="Q41" s="40">
        <f t="shared" si="7"/>
        <v>2.3994009999999997</v>
      </c>
      <c r="R41" s="16">
        <v>1.55</v>
      </c>
      <c r="S41" s="40">
        <f t="shared" si="8"/>
        <v>2.4025000000000003</v>
      </c>
      <c r="T41" s="16">
        <v>2.056</v>
      </c>
      <c r="U41" s="40">
        <f t="shared" si="0"/>
        <v>4.2271359999999998</v>
      </c>
      <c r="V41" s="16">
        <v>2</v>
      </c>
      <c r="W41" s="40">
        <f t="shared" si="9"/>
        <v>4</v>
      </c>
      <c r="X41" s="16">
        <v>2</v>
      </c>
      <c r="Y41" s="40">
        <f t="shared" si="1"/>
        <v>4</v>
      </c>
    </row>
    <row r="42" spans="1:25" ht="25.5">
      <c r="A42" s="17" t="s">
        <v>295</v>
      </c>
      <c r="B42" s="16">
        <v>15</v>
      </c>
      <c r="C42" s="16">
        <v>1</v>
      </c>
      <c r="D42" s="16">
        <v>6.75</v>
      </c>
      <c r="E42" s="40">
        <v>0.05</v>
      </c>
      <c r="F42" s="40">
        <f t="shared" si="2"/>
        <v>44.89</v>
      </c>
      <c r="G42" s="40">
        <v>1.5489999999999999</v>
      </c>
      <c r="H42" s="40">
        <f t="shared" si="3"/>
        <v>27.050401000000004</v>
      </c>
      <c r="I42" s="40">
        <v>2.056</v>
      </c>
      <c r="J42" s="40">
        <f t="shared" si="4"/>
        <v>22.033635999999998</v>
      </c>
      <c r="K42" s="152">
        <v>2</v>
      </c>
      <c r="L42" s="40">
        <f t="shared" si="5"/>
        <v>22.5625</v>
      </c>
      <c r="M42" s="152">
        <v>2</v>
      </c>
      <c r="N42" s="40">
        <f t="shared" si="6"/>
        <v>22.5625</v>
      </c>
      <c r="O42" s="167"/>
      <c r="P42" s="16">
        <v>1.5489999999999999</v>
      </c>
      <c r="Q42" s="40">
        <f t="shared" si="7"/>
        <v>27.050401000000004</v>
      </c>
      <c r="R42" s="16">
        <v>1.55</v>
      </c>
      <c r="S42" s="40">
        <f t="shared" si="8"/>
        <v>27.040000000000003</v>
      </c>
      <c r="T42" s="16">
        <v>2.056</v>
      </c>
      <c r="U42" s="40">
        <f t="shared" si="0"/>
        <v>22.033635999999998</v>
      </c>
      <c r="V42" s="16">
        <v>2</v>
      </c>
      <c r="W42" s="40">
        <f t="shared" si="9"/>
        <v>22.5625</v>
      </c>
      <c r="X42" s="16">
        <v>2</v>
      </c>
      <c r="Y42" s="40">
        <f t="shared" si="1"/>
        <v>22.5625</v>
      </c>
    </row>
    <row r="43" spans="1:25" ht="25.5">
      <c r="A43" s="17" t="s">
        <v>387</v>
      </c>
      <c r="B43" s="16">
        <v>17</v>
      </c>
      <c r="C43" s="16">
        <v>1</v>
      </c>
      <c r="D43" s="16">
        <v>2</v>
      </c>
      <c r="E43" s="40">
        <v>0.05</v>
      </c>
      <c r="F43" s="40">
        <f t="shared" si="2"/>
        <v>3.8024999999999998</v>
      </c>
      <c r="G43" s="40">
        <v>1.5489999999999999</v>
      </c>
      <c r="H43" s="40">
        <f t="shared" si="3"/>
        <v>0.20340100000000005</v>
      </c>
      <c r="I43" s="40">
        <v>2.129</v>
      </c>
      <c r="J43" s="40">
        <f t="shared" si="4"/>
        <v>1.6641E-2</v>
      </c>
      <c r="K43" s="152">
        <v>2</v>
      </c>
      <c r="L43" s="40">
        <f t="shared" si="5"/>
        <v>0</v>
      </c>
      <c r="M43" s="152">
        <v>2</v>
      </c>
      <c r="N43" s="40">
        <f t="shared" si="6"/>
        <v>0</v>
      </c>
      <c r="O43" s="167"/>
      <c r="P43" s="16">
        <v>1.5489999999999999</v>
      </c>
      <c r="Q43" s="40">
        <f t="shared" si="7"/>
        <v>0.20340100000000005</v>
      </c>
      <c r="R43" s="16">
        <v>1.55</v>
      </c>
      <c r="S43" s="40">
        <f t="shared" si="8"/>
        <v>0.20249999999999996</v>
      </c>
      <c r="T43" s="16">
        <v>2.129</v>
      </c>
      <c r="U43" s="40">
        <f t="shared" si="0"/>
        <v>1.6641E-2</v>
      </c>
      <c r="V43" s="16">
        <v>2</v>
      </c>
      <c r="W43" s="40">
        <f t="shared" si="9"/>
        <v>0</v>
      </c>
      <c r="X43" s="16">
        <v>1.5</v>
      </c>
      <c r="Y43" s="40">
        <f t="shared" si="1"/>
        <v>0.25</v>
      </c>
    </row>
    <row r="44" spans="1:25" ht="25.5">
      <c r="A44" s="17" t="s">
        <v>379</v>
      </c>
      <c r="B44" s="16">
        <v>17</v>
      </c>
      <c r="C44" s="16">
        <v>1</v>
      </c>
      <c r="D44" s="16">
        <v>1.75</v>
      </c>
      <c r="E44" s="40">
        <v>1.5329999999999999</v>
      </c>
      <c r="F44" s="40">
        <f t="shared" si="2"/>
        <v>4.7089000000000034E-2</v>
      </c>
      <c r="G44" s="40">
        <v>1.5389999999999999</v>
      </c>
      <c r="H44" s="40">
        <f t="shared" si="3"/>
        <v>4.4521000000000033E-2</v>
      </c>
      <c r="I44" s="40">
        <v>5.2279999999999998</v>
      </c>
      <c r="J44" s="40">
        <f t="shared" si="4"/>
        <v>12.096483999999998</v>
      </c>
      <c r="K44" s="152">
        <v>3.5</v>
      </c>
      <c r="L44" s="40">
        <f t="shared" si="5"/>
        <v>3.0625</v>
      </c>
      <c r="M44" s="152">
        <v>5.5</v>
      </c>
      <c r="N44" s="40">
        <f t="shared" si="6"/>
        <v>14.0625</v>
      </c>
      <c r="O44" s="167"/>
      <c r="P44" s="16">
        <v>1.5489999999999999</v>
      </c>
      <c r="Q44" s="40">
        <f t="shared" si="7"/>
        <v>4.0401000000000027E-2</v>
      </c>
      <c r="R44" s="16">
        <v>1.55</v>
      </c>
      <c r="S44" s="40">
        <f t="shared" si="8"/>
        <v>3.999999999999998E-2</v>
      </c>
      <c r="T44" s="16">
        <v>2.129</v>
      </c>
      <c r="U44" s="40">
        <f t="shared" si="0"/>
        <v>0.14364099999999999</v>
      </c>
      <c r="V44" s="16">
        <v>2</v>
      </c>
      <c r="W44" s="40">
        <f t="shared" si="9"/>
        <v>6.25E-2</v>
      </c>
      <c r="X44" s="16">
        <v>1.5</v>
      </c>
      <c r="Y44" s="40">
        <f t="shared" si="1"/>
        <v>6.25E-2</v>
      </c>
    </row>
    <row r="45" spans="1:25" ht="25.5">
      <c r="A45" s="15" t="s">
        <v>285</v>
      </c>
      <c r="B45" s="16">
        <v>17</v>
      </c>
      <c r="C45" s="16">
        <v>1</v>
      </c>
      <c r="D45" s="16">
        <v>2.75</v>
      </c>
      <c r="E45" s="40">
        <v>0.05</v>
      </c>
      <c r="F45" s="40">
        <f t="shared" si="2"/>
        <v>7.2900000000000009</v>
      </c>
      <c r="G45" s="40">
        <v>1.5489999999999999</v>
      </c>
      <c r="H45" s="40">
        <f t="shared" si="3"/>
        <v>1.4424010000000003</v>
      </c>
      <c r="I45" s="40">
        <v>2.129</v>
      </c>
      <c r="J45" s="40">
        <f t="shared" si="4"/>
        <v>0.38564100000000001</v>
      </c>
      <c r="K45" s="152">
        <v>2</v>
      </c>
      <c r="L45" s="40">
        <f t="shared" si="5"/>
        <v>0.5625</v>
      </c>
      <c r="M45" s="152">
        <v>2</v>
      </c>
      <c r="N45" s="40">
        <f t="shared" si="6"/>
        <v>0.5625</v>
      </c>
      <c r="O45" s="167"/>
      <c r="P45" s="16">
        <v>1.5489999999999999</v>
      </c>
      <c r="Q45" s="40">
        <f t="shared" si="7"/>
        <v>1.4424010000000003</v>
      </c>
      <c r="R45" s="16">
        <v>1.55</v>
      </c>
      <c r="S45" s="40">
        <f t="shared" si="8"/>
        <v>1.44</v>
      </c>
      <c r="T45" s="16">
        <v>2.129</v>
      </c>
      <c r="U45" s="40">
        <f t="shared" si="0"/>
        <v>0.38564100000000001</v>
      </c>
      <c r="V45" s="16">
        <v>2</v>
      </c>
      <c r="W45" s="40">
        <f t="shared" si="9"/>
        <v>0.5625</v>
      </c>
      <c r="X45" s="16">
        <v>1.5</v>
      </c>
      <c r="Y45" s="40">
        <f t="shared" si="1"/>
        <v>1.5625</v>
      </c>
    </row>
    <row r="46" spans="1:25" ht="25.5">
      <c r="A46" s="17" t="s">
        <v>350</v>
      </c>
      <c r="B46" s="16">
        <v>17</v>
      </c>
      <c r="C46" s="16">
        <v>1</v>
      </c>
      <c r="D46" s="16">
        <v>3</v>
      </c>
      <c r="E46" s="40">
        <v>0.05</v>
      </c>
      <c r="F46" s="40">
        <f t="shared" si="2"/>
        <v>8.7025000000000006</v>
      </c>
      <c r="G46" s="40">
        <v>1.5489999999999999</v>
      </c>
      <c r="H46" s="40">
        <f t="shared" si="3"/>
        <v>2.1054010000000001</v>
      </c>
      <c r="I46" s="40">
        <v>2.129</v>
      </c>
      <c r="J46" s="40">
        <f t="shared" si="4"/>
        <v>0.75864100000000001</v>
      </c>
      <c r="K46" s="152">
        <v>2</v>
      </c>
      <c r="L46" s="40">
        <f t="shared" si="5"/>
        <v>1</v>
      </c>
      <c r="M46" s="152">
        <v>2</v>
      </c>
      <c r="N46" s="40">
        <f t="shared" si="6"/>
        <v>1</v>
      </c>
      <c r="O46" s="167"/>
      <c r="P46" s="16">
        <v>1.5489999999999999</v>
      </c>
      <c r="Q46" s="40">
        <f t="shared" si="7"/>
        <v>2.1054010000000001</v>
      </c>
      <c r="R46" s="16">
        <v>1.55</v>
      </c>
      <c r="S46" s="40">
        <f t="shared" si="8"/>
        <v>2.1025</v>
      </c>
      <c r="T46" s="16">
        <v>2.129</v>
      </c>
      <c r="U46" s="40">
        <f t="shared" si="0"/>
        <v>0.75864100000000001</v>
      </c>
      <c r="V46" s="16">
        <v>2</v>
      </c>
      <c r="W46" s="40">
        <f t="shared" si="9"/>
        <v>1</v>
      </c>
      <c r="X46" s="16">
        <v>1.5</v>
      </c>
      <c r="Y46" s="40">
        <f t="shared" si="1"/>
        <v>2.25</v>
      </c>
    </row>
    <row r="47" spans="1:25" ht="25.5">
      <c r="A47" s="15" t="s">
        <v>296</v>
      </c>
      <c r="B47" s="16">
        <v>17</v>
      </c>
      <c r="C47" s="16">
        <v>1</v>
      </c>
      <c r="D47" s="16">
        <v>1.25</v>
      </c>
      <c r="E47" s="40">
        <v>0.05</v>
      </c>
      <c r="F47" s="40">
        <f t="shared" si="2"/>
        <v>1.44</v>
      </c>
      <c r="G47" s="40">
        <v>1.5489999999999999</v>
      </c>
      <c r="H47" s="40">
        <f t="shared" si="3"/>
        <v>8.9400999999999953E-2</v>
      </c>
      <c r="I47" s="40">
        <v>2.129</v>
      </c>
      <c r="J47" s="40">
        <f t="shared" si="4"/>
        <v>0.77264100000000002</v>
      </c>
      <c r="K47" s="152">
        <v>2</v>
      </c>
      <c r="L47" s="40">
        <f t="shared" si="5"/>
        <v>0.5625</v>
      </c>
      <c r="M47" s="152">
        <v>2</v>
      </c>
      <c r="N47" s="40">
        <f t="shared" si="6"/>
        <v>0.5625</v>
      </c>
      <c r="O47" s="167"/>
      <c r="P47" s="16">
        <v>1.5489999999999999</v>
      </c>
      <c r="Q47" s="40">
        <f t="shared" si="7"/>
        <v>8.9400999999999953E-2</v>
      </c>
      <c r="R47" s="16">
        <v>1.55</v>
      </c>
      <c r="S47" s="40">
        <f t="shared" si="8"/>
        <v>9.0000000000000024E-2</v>
      </c>
      <c r="T47" s="16">
        <v>2.129</v>
      </c>
      <c r="U47" s="40">
        <f t="shared" si="0"/>
        <v>0.77264100000000002</v>
      </c>
      <c r="V47" s="16">
        <v>2</v>
      </c>
      <c r="W47" s="40">
        <f t="shared" si="9"/>
        <v>0.5625</v>
      </c>
      <c r="X47" s="16">
        <v>1.5</v>
      </c>
      <c r="Y47" s="40">
        <f t="shared" si="1"/>
        <v>6.25E-2</v>
      </c>
    </row>
    <row r="48" spans="1:25" ht="25.5">
      <c r="A48" s="17" t="s">
        <v>124</v>
      </c>
      <c r="B48" s="16">
        <v>17</v>
      </c>
      <c r="C48" s="16">
        <v>3</v>
      </c>
      <c r="D48" s="16">
        <v>3.5</v>
      </c>
      <c r="E48" s="40">
        <v>0.05</v>
      </c>
      <c r="F48" s="40">
        <f t="shared" si="2"/>
        <v>11.902500000000002</v>
      </c>
      <c r="G48" s="40">
        <v>1.5489999999999999</v>
      </c>
      <c r="H48" s="40">
        <f t="shared" si="3"/>
        <v>3.8064010000000001</v>
      </c>
      <c r="I48" s="40">
        <v>2.129</v>
      </c>
      <c r="J48" s="40">
        <f t="shared" si="4"/>
        <v>1.8796409999999999</v>
      </c>
      <c r="K48" s="152">
        <v>3.5</v>
      </c>
      <c r="L48" s="40">
        <f t="shared" si="5"/>
        <v>0</v>
      </c>
      <c r="M48" s="152">
        <v>5.5</v>
      </c>
      <c r="N48" s="40">
        <f t="shared" si="6"/>
        <v>4</v>
      </c>
      <c r="O48" s="167"/>
      <c r="P48" s="16">
        <v>1.5329999999999999</v>
      </c>
      <c r="Q48" s="40">
        <f t="shared" si="7"/>
        <v>3.8690890000000002</v>
      </c>
      <c r="R48" s="16">
        <v>1.5389999999999999</v>
      </c>
      <c r="S48" s="40">
        <f t="shared" si="8"/>
        <v>3.8455210000000002</v>
      </c>
      <c r="T48" s="16">
        <v>5.2279999999999998</v>
      </c>
      <c r="U48" s="40">
        <f t="shared" si="0"/>
        <v>2.9859839999999993</v>
      </c>
      <c r="V48" s="16">
        <v>3.5</v>
      </c>
      <c r="W48" s="40">
        <f t="shared" si="9"/>
        <v>0</v>
      </c>
      <c r="X48" s="16">
        <v>5.5</v>
      </c>
      <c r="Y48" s="40">
        <f t="shared" si="1"/>
        <v>4</v>
      </c>
    </row>
    <row r="49" spans="1:25" ht="38.25">
      <c r="A49" s="15" t="s">
        <v>378</v>
      </c>
      <c r="B49" s="16">
        <v>18</v>
      </c>
      <c r="C49" s="16">
        <v>1</v>
      </c>
      <c r="D49" s="16">
        <v>3.75</v>
      </c>
      <c r="E49" s="40">
        <v>1.5489999999999999</v>
      </c>
      <c r="F49" s="40">
        <f t="shared" si="2"/>
        <v>4.8444010000000004</v>
      </c>
      <c r="G49" s="40">
        <v>1.5489999999999999</v>
      </c>
      <c r="H49" s="40">
        <f t="shared" si="3"/>
        <v>4.8444010000000004</v>
      </c>
      <c r="I49" s="40">
        <v>2.2069999999999999</v>
      </c>
      <c r="J49" s="40">
        <f t="shared" si="4"/>
        <v>2.3808490000000004</v>
      </c>
      <c r="K49" s="152">
        <v>2</v>
      </c>
      <c r="L49" s="40">
        <f t="shared" si="5"/>
        <v>3.0625</v>
      </c>
      <c r="M49" s="152">
        <v>2</v>
      </c>
      <c r="N49" s="40">
        <f t="shared" si="6"/>
        <v>3.0625</v>
      </c>
      <c r="O49" s="167"/>
      <c r="P49" s="16">
        <v>1.5489999999999999</v>
      </c>
      <c r="Q49" s="40">
        <f t="shared" si="7"/>
        <v>4.8444010000000004</v>
      </c>
      <c r="R49" s="16">
        <v>1.55</v>
      </c>
      <c r="S49" s="40">
        <f t="shared" si="8"/>
        <v>4.8400000000000007</v>
      </c>
      <c r="T49" s="16">
        <v>2.2069999999999999</v>
      </c>
      <c r="U49" s="40">
        <f t="shared" si="0"/>
        <v>2.3808490000000004</v>
      </c>
      <c r="V49" s="16">
        <v>2</v>
      </c>
      <c r="W49" s="40">
        <f t="shared" si="9"/>
        <v>3.0625</v>
      </c>
      <c r="X49" s="16">
        <v>2</v>
      </c>
      <c r="Y49" s="40">
        <f t="shared" si="1"/>
        <v>3.0625</v>
      </c>
    </row>
    <row r="50" spans="1:25" ht="38.25">
      <c r="A50" s="15" t="s">
        <v>359</v>
      </c>
      <c r="B50" s="16">
        <v>18</v>
      </c>
      <c r="C50" s="16">
        <v>1</v>
      </c>
      <c r="D50" s="16">
        <v>0.25</v>
      </c>
      <c r="E50" s="40">
        <v>1.5489999999999999</v>
      </c>
      <c r="F50" s="40">
        <f t="shared" si="2"/>
        <v>1.6874009999999999</v>
      </c>
      <c r="G50" s="40">
        <v>1.5489999999999999</v>
      </c>
      <c r="H50" s="40">
        <f t="shared" si="3"/>
        <v>1.6874009999999999</v>
      </c>
      <c r="I50" s="40">
        <v>2.2069999999999999</v>
      </c>
      <c r="J50" s="40">
        <f t="shared" si="4"/>
        <v>3.8298489999999994</v>
      </c>
      <c r="K50" s="152">
        <v>2</v>
      </c>
      <c r="L50" s="40">
        <f t="shared" si="5"/>
        <v>3.0625</v>
      </c>
      <c r="M50" s="152">
        <v>2</v>
      </c>
      <c r="N50" s="40">
        <f t="shared" si="6"/>
        <v>3.0625</v>
      </c>
      <c r="O50" s="167"/>
      <c r="P50" s="16">
        <v>1.5489999999999999</v>
      </c>
      <c r="Q50" s="40">
        <f t="shared" si="7"/>
        <v>1.6874009999999999</v>
      </c>
      <c r="R50" s="16">
        <v>1.55</v>
      </c>
      <c r="S50" s="40">
        <f t="shared" si="8"/>
        <v>1.6900000000000002</v>
      </c>
      <c r="T50" s="16">
        <v>2.2069999999999999</v>
      </c>
      <c r="U50" s="40">
        <f t="shared" si="0"/>
        <v>3.8298489999999994</v>
      </c>
      <c r="V50" s="16">
        <v>2</v>
      </c>
      <c r="W50" s="40">
        <f t="shared" si="9"/>
        <v>3.0625</v>
      </c>
      <c r="X50" s="16">
        <v>2</v>
      </c>
      <c r="Y50" s="40">
        <f t="shared" si="1"/>
        <v>3.0625</v>
      </c>
    </row>
    <row r="51" spans="1:25" ht="38.25">
      <c r="A51" s="17" t="s">
        <v>331</v>
      </c>
      <c r="B51" s="16">
        <v>18</v>
      </c>
      <c r="C51" s="16">
        <v>1</v>
      </c>
      <c r="D51" s="16">
        <v>0</v>
      </c>
      <c r="E51" s="40">
        <v>1.5489999999999999</v>
      </c>
      <c r="F51" s="40">
        <f t="shared" si="2"/>
        <v>2.3994009999999997</v>
      </c>
      <c r="G51" s="40">
        <v>1.5489999999999999</v>
      </c>
      <c r="H51" s="40">
        <f t="shared" si="3"/>
        <v>2.3994009999999997</v>
      </c>
      <c r="I51" s="40">
        <v>2.2069999999999999</v>
      </c>
      <c r="J51" s="40">
        <f t="shared" si="4"/>
        <v>4.8708489999999998</v>
      </c>
      <c r="K51" s="152">
        <v>2</v>
      </c>
      <c r="L51" s="40">
        <f t="shared" si="5"/>
        <v>4</v>
      </c>
      <c r="M51" s="152">
        <v>2</v>
      </c>
      <c r="N51" s="40">
        <f t="shared" si="6"/>
        <v>4</v>
      </c>
      <c r="O51" s="167"/>
      <c r="P51" s="16">
        <v>1.5489999999999999</v>
      </c>
      <c r="Q51" s="40">
        <f t="shared" si="7"/>
        <v>2.3994009999999997</v>
      </c>
      <c r="R51" s="16">
        <v>1.55</v>
      </c>
      <c r="S51" s="40">
        <f t="shared" si="8"/>
        <v>2.4025000000000003</v>
      </c>
      <c r="T51" s="16">
        <v>2.2069999999999999</v>
      </c>
      <c r="U51" s="40">
        <f t="shared" si="0"/>
        <v>4.8708489999999998</v>
      </c>
      <c r="V51" s="16">
        <v>2</v>
      </c>
      <c r="W51" s="40">
        <f t="shared" si="9"/>
        <v>4</v>
      </c>
      <c r="X51" s="16">
        <v>2</v>
      </c>
      <c r="Y51" s="40">
        <f t="shared" si="1"/>
        <v>4</v>
      </c>
    </row>
    <row r="52" spans="1:25" ht="25.5">
      <c r="A52" s="15" t="s">
        <v>365</v>
      </c>
      <c r="B52" s="16">
        <v>18</v>
      </c>
      <c r="C52" s="16">
        <v>3</v>
      </c>
      <c r="D52" s="16">
        <v>4.75</v>
      </c>
      <c r="E52" s="40">
        <v>1.5369999999999999</v>
      </c>
      <c r="F52" s="40">
        <f t="shared" si="2"/>
        <v>10.323369000000001</v>
      </c>
      <c r="G52" s="40">
        <v>1.542</v>
      </c>
      <c r="H52" s="40">
        <f t="shared" si="3"/>
        <v>10.291264000000002</v>
      </c>
      <c r="I52" s="40">
        <v>5.3040000000000003</v>
      </c>
      <c r="J52" s="40">
        <f t="shared" si="4"/>
        <v>0.3069160000000003</v>
      </c>
      <c r="K52" s="152">
        <v>3.5</v>
      </c>
      <c r="L52" s="40">
        <f t="shared" si="5"/>
        <v>1.5625</v>
      </c>
      <c r="M52" s="152">
        <v>5.5</v>
      </c>
      <c r="N52" s="40">
        <f t="shared" si="6"/>
        <v>0.5625</v>
      </c>
      <c r="O52" s="167"/>
      <c r="P52" s="16">
        <v>1.5369999999999999</v>
      </c>
      <c r="Q52" s="40">
        <f t="shared" si="7"/>
        <v>10.323369000000001</v>
      </c>
      <c r="R52" s="16">
        <v>1.542</v>
      </c>
      <c r="S52" s="40">
        <f t="shared" si="8"/>
        <v>10.291264000000002</v>
      </c>
      <c r="T52" s="16">
        <v>5.3040000000000003</v>
      </c>
      <c r="U52" s="40">
        <f t="shared" si="0"/>
        <v>0.3069160000000003</v>
      </c>
      <c r="V52" s="16">
        <v>3.5</v>
      </c>
      <c r="W52" s="40">
        <f t="shared" si="9"/>
        <v>1.5625</v>
      </c>
      <c r="X52" s="16">
        <v>5.5</v>
      </c>
      <c r="Y52" s="40">
        <f t="shared" si="1"/>
        <v>0.5625</v>
      </c>
    </row>
    <row r="53" spans="1:25" ht="38.25">
      <c r="A53" s="15" t="s">
        <v>361</v>
      </c>
      <c r="B53" s="16">
        <v>19</v>
      </c>
      <c r="C53" s="16">
        <v>1</v>
      </c>
      <c r="D53" s="16">
        <v>9</v>
      </c>
      <c r="E53" s="40">
        <v>1.5489999999999999</v>
      </c>
      <c r="F53" s="40">
        <f t="shared" si="2"/>
        <v>55.517401000000007</v>
      </c>
      <c r="G53" s="40">
        <v>1.5489999999999999</v>
      </c>
      <c r="H53" s="40">
        <f t="shared" si="3"/>
        <v>55.517401000000007</v>
      </c>
      <c r="I53" s="40">
        <v>2.1160000000000001</v>
      </c>
      <c r="J53" s="40">
        <f t="shared" si="4"/>
        <v>47.389456000000003</v>
      </c>
      <c r="K53" s="152">
        <v>2</v>
      </c>
      <c r="L53" s="40">
        <f t="shared" si="5"/>
        <v>49</v>
      </c>
      <c r="M53" s="152">
        <v>2</v>
      </c>
      <c r="N53" s="40">
        <f t="shared" si="6"/>
        <v>49</v>
      </c>
      <c r="O53" s="167"/>
      <c r="P53" s="16">
        <v>1.5489999999999999</v>
      </c>
      <c r="Q53" s="40">
        <f t="shared" si="7"/>
        <v>55.517401000000007</v>
      </c>
      <c r="R53" s="16">
        <v>1.55</v>
      </c>
      <c r="S53" s="40">
        <f t="shared" si="8"/>
        <v>55.502500000000005</v>
      </c>
      <c r="T53" s="16">
        <v>2.1160000000000001</v>
      </c>
      <c r="U53" s="40">
        <f t="shared" si="0"/>
        <v>47.389456000000003</v>
      </c>
      <c r="V53" s="16">
        <v>2</v>
      </c>
      <c r="W53" s="40">
        <f t="shared" si="9"/>
        <v>49</v>
      </c>
      <c r="X53" s="16">
        <v>2</v>
      </c>
      <c r="Y53" s="40">
        <f t="shared" si="1"/>
        <v>49</v>
      </c>
    </row>
    <row r="54" spans="1:25" ht="38.25">
      <c r="A54" s="15" t="s">
        <v>309</v>
      </c>
      <c r="B54" s="16">
        <v>20</v>
      </c>
      <c r="C54" s="16">
        <v>2</v>
      </c>
      <c r="D54" s="16">
        <v>2.75</v>
      </c>
      <c r="E54" s="40">
        <v>1.5389999999999999</v>
      </c>
      <c r="F54" s="40">
        <f t="shared" si="2"/>
        <v>1.4665210000000002</v>
      </c>
      <c r="G54" s="40">
        <v>1.55</v>
      </c>
      <c r="H54" s="40">
        <f t="shared" si="3"/>
        <v>1.44</v>
      </c>
      <c r="I54" s="40">
        <v>5.5</v>
      </c>
      <c r="J54" s="40">
        <f t="shared" si="4"/>
        <v>7.5625</v>
      </c>
      <c r="K54" s="152">
        <v>2</v>
      </c>
      <c r="L54" s="40">
        <f t="shared" si="5"/>
        <v>0.5625</v>
      </c>
      <c r="M54" s="152">
        <v>1.75</v>
      </c>
      <c r="N54" s="40">
        <f t="shared" si="6"/>
        <v>1</v>
      </c>
      <c r="O54" s="167"/>
      <c r="P54" s="16">
        <v>1.5389999999999999</v>
      </c>
      <c r="Q54" s="40">
        <f t="shared" si="7"/>
        <v>1.4665210000000002</v>
      </c>
      <c r="R54" s="16">
        <v>1.55</v>
      </c>
      <c r="S54" s="40">
        <f t="shared" si="8"/>
        <v>1.44</v>
      </c>
      <c r="T54" s="16">
        <v>5.5</v>
      </c>
      <c r="U54" s="40">
        <f t="shared" si="0"/>
        <v>7.5625</v>
      </c>
      <c r="V54" s="16">
        <v>2</v>
      </c>
      <c r="W54" s="40">
        <f t="shared" si="9"/>
        <v>0.5625</v>
      </c>
      <c r="X54" s="16">
        <v>1.75</v>
      </c>
      <c r="Y54" s="40">
        <f t="shared" si="1"/>
        <v>1</v>
      </c>
    </row>
    <row r="55" spans="1:25" ht="25.5">
      <c r="A55" s="17" t="s">
        <v>360</v>
      </c>
      <c r="B55" s="16">
        <v>20</v>
      </c>
      <c r="C55" s="16">
        <v>1</v>
      </c>
      <c r="D55" s="16">
        <v>0</v>
      </c>
      <c r="E55" s="40">
        <v>1.5489999999999999</v>
      </c>
      <c r="F55" s="40">
        <f t="shared" si="2"/>
        <v>2.3994009999999997</v>
      </c>
      <c r="G55" s="40">
        <v>1.55</v>
      </c>
      <c r="H55" s="40">
        <f t="shared" si="3"/>
        <v>2.4025000000000003</v>
      </c>
      <c r="I55" s="40">
        <v>2.056</v>
      </c>
      <c r="J55" s="40">
        <f t="shared" si="4"/>
        <v>4.2271359999999998</v>
      </c>
      <c r="K55" s="152">
        <v>2</v>
      </c>
      <c r="L55" s="40">
        <f t="shared" si="5"/>
        <v>4</v>
      </c>
      <c r="M55" s="152">
        <v>2</v>
      </c>
      <c r="N55" s="40">
        <f t="shared" si="6"/>
        <v>4</v>
      </c>
      <c r="O55" s="167"/>
      <c r="P55" s="16">
        <v>1.5489999999999999</v>
      </c>
      <c r="Q55" s="40">
        <f t="shared" si="7"/>
        <v>2.3994009999999997</v>
      </c>
      <c r="R55" s="16">
        <v>1.55</v>
      </c>
      <c r="S55" s="40">
        <f t="shared" si="8"/>
        <v>2.4025000000000003</v>
      </c>
      <c r="T55" s="16">
        <v>2.056</v>
      </c>
      <c r="U55" s="40">
        <f t="shared" si="0"/>
        <v>4.2271359999999998</v>
      </c>
      <c r="V55" s="16">
        <v>2</v>
      </c>
      <c r="W55" s="40">
        <f t="shared" si="9"/>
        <v>4</v>
      </c>
      <c r="X55" s="16">
        <v>2</v>
      </c>
      <c r="Y55" s="40">
        <f t="shared" si="1"/>
        <v>4</v>
      </c>
    </row>
    <row r="56" spans="1:25" ht="38.25">
      <c r="A56" s="15" t="s">
        <v>371</v>
      </c>
      <c r="B56" s="16">
        <v>21</v>
      </c>
      <c r="C56" s="16">
        <v>1</v>
      </c>
      <c r="D56" s="16">
        <v>2</v>
      </c>
      <c r="E56" s="40">
        <v>1.5489999999999999</v>
      </c>
      <c r="F56" s="40">
        <f t="shared" si="2"/>
        <v>0.20340100000000005</v>
      </c>
      <c r="G56" s="40">
        <v>1.5489999999999999</v>
      </c>
      <c r="H56" s="40">
        <f t="shared" si="3"/>
        <v>0.20340100000000005</v>
      </c>
      <c r="I56" s="40">
        <v>2.056</v>
      </c>
      <c r="J56" s="40">
        <f t="shared" si="4"/>
        <v>3.1360000000000055E-3</v>
      </c>
      <c r="K56" s="152">
        <v>2</v>
      </c>
      <c r="L56" s="40">
        <f t="shared" si="5"/>
        <v>0</v>
      </c>
      <c r="M56" s="152">
        <v>2</v>
      </c>
      <c r="N56" s="40">
        <f t="shared" si="6"/>
        <v>0</v>
      </c>
      <c r="O56" s="167"/>
      <c r="P56" s="16">
        <v>1.5489999999999999</v>
      </c>
      <c r="Q56" s="40">
        <f t="shared" si="7"/>
        <v>0.20340100000000005</v>
      </c>
      <c r="R56" s="16">
        <v>1.5489999999999999</v>
      </c>
      <c r="S56" s="40">
        <f t="shared" si="8"/>
        <v>0.20340100000000005</v>
      </c>
      <c r="T56" s="16">
        <v>2.056</v>
      </c>
      <c r="U56" s="40">
        <f t="shared" si="0"/>
        <v>3.1360000000000055E-3</v>
      </c>
      <c r="V56" s="16">
        <v>2</v>
      </c>
      <c r="W56" s="40">
        <f t="shared" si="9"/>
        <v>0</v>
      </c>
      <c r="X56" s="16">
        <v>2</v>
      </c>
      <c r="Y56" s="40">
        <f t="shared" si="1"/>
        <v>0</v>
      </c>
    </row>
    <row r="57" spans="1:25" ht="51">
      <c r="A57" s="17" t="s">
        <v>306</v>
      </c>
      <c r="B57" s="16">
        <v>21</v>
      </c>
      <c r="C57" s="16">
        <v>1</v>
      </c>
      <c r="D57" s="16">
        <v>4.75</v>
      </c>
      <c r="E57" s="40">
        <v>1.5489999999999999</v>
      </c>
      <c r="F57" s="40">
        <f t="shared" si="2"/>
        <v>10.246401000000001</v>
      </c>
      <c r="G57" s="40">
        <v>1.5489999999999999</v>
      </c>
      <c r="H57" s="40">
        <f t="shared" si="3"/>
        <v>10.246401000000001</v>
      </c>
      <c r="I57" s="40">
        <v>2.056</v>
      </c>
      <c r="J57" s="40">
        <f t="shared" si="4"/>
        <v>7.2576359999999998</v>
      </c>
      <c r="K57" s="152">
        <v>2</v>
      </c>
      <c r="L57" s="40">
        <f t="shared" si="5"/>
        <v>7.5625</v>
      </c>
      <c r="M57" s="152">
        <v>2</v>
      </c>
      <c r="N57" s="40">
        <f t="shared" si="6"/>
        <v>7.5625</v>
      </c>
      <c r="O57" s="167"/>
      <c r="P57" s="16">
        <v>1.5489999999999999</v>
      </c>
      <c r="Q57" s="40">
        <f t="shared" si="7"/>
        <v>10.246401000000001</v>
      </c>
      <c r="R57" s="16">
        <v>1.5489999999999999</v>
      </c>
      <c r="S57" s="40">
        <f t="shared" si="8"/>
        <v>10.246401000000001</v>
      </c>
      <c r="T57" s="16">
        <v>2.056</v>
      </c>
      <c r="U57" s="40">
        <f t="shared" si="0"/>
        <v>7.2576359999999998</v>
      </c>
      <c r="V57" s="16">
        <v>2</v>
      </c>
      <c r="W57" s="40">
        <f t="shared" si="9"/>
        <v>7.5625</v>
      </c>
      <c r="X57" s="16">
        <v>2</v>
      </c>
      <c r="Y57" s="40">
        <f t="shared" si="1"/>
        <v>7.5625</v>
      </c>
    </row>
    <row r="58" spans="1:25" ht="38.25">
      <c r="A58" s="15" t="s">
        <v>330</v>
      </c>
      <c r="B58" s="16">
        <v>22</v>
      </c>
      <c r="C58" s="16">
        <v>1</v>
      </c>
      <c r="D58" s="16">
        <v>0</v>
      </c>
      <c r="E58" s="40">
        <v>1.5389999999999999</v>
      </c>
      <c r="F58" s="40">
        <f t="shared" si="2"/>
        <v>2.3685209999999999</v>
      </c>
      <c r="G58" s="40">
        <v>1.5409999999999999</v>
      </c>
      <c r="H58" s="40">
        <f t="shared" si="3"/>
        <v>2.3746809999999998</v>
      </c>
      <c r="I58" s="40">
        <v>5.5</v>
      </c>
      <c r="J58" s="40">
        <f t="shared" si="4"/>
        <v>30.25</v>
      </c>
      <c r="K58" s="152">
        <v>2</v>
      </c>
      <c r="L58" s="40">
        <f t="shared" si="5"/>
        <v>4</v>
      </c>
      <c r="M58" s="152">
        <v>1.5</v>
      </c>
      <c r="N58" s="40">
        <f t="shared" si="6"/>
        <v>2.25</v>
      </c>
      <c r="O58" s="167"/>
      <c r="P58" s="16">
        <v>1.5489999999999999</v>
      </c>
      <c r="Q58" s="40">
        <f t="shared" si="7"/>
        <v>2.3994009999999997</v>
      </c>
      <c r="R58" s="16">
        <v>1.5489999999999999</v>
      </c>
      <c r="S58" s="40">
        <f t="shared" si="8"/>
        <v>2.3994009999999997</v>
      </c>
      <c r="T58" s="16">
        <v>2.056</v>
      </c>
      <c r="U58" s="40">
        <f t="shared" si="0"/>
        <v>4.2271359999999998</v>
      </c>
      <c r="V58" s="16">
        <v>2</v>
      </c>
      <c r="W58" s="40">
        <f t="shared" si="9"/>
        <v>4</v>
      </c>
      <c r="X58" s="16">
        <v>2</v>
      </c>
      <c r="Y58" s="40">
        <f t="shared" si="1"/>
        <v>4</v>
      </c>
    </row>
    <row r="59" spans="1:25" ht="38.25">
      <c r="A59" s="17" t="s">
        <v>341</v>
      </c>
      <c r="B59" s="16">
        <v>22</v>
      </c>
      <c r="C59" s="16">
        <v>2</v>
      </c>
      <c r="D59" s="16">
        <v>3</v>
      </c>
      <c r="E59" s="40">
        <v>1.5489999999999999</v>
      </c>
      <c r="F59" s="40">
        <f t="shared" si="2"/>
        <v>2.1054010000000001</v>
      </c>
      <c r="G59" s="40">
        <v>1.5489999999999999</v>
      </c>
      <c r="H59" s="40">
        <f t="shared" si="3"/>
        <v>2.1054010000000001</v>
      </c>
      <c r="I59" s="40">
        <v>2.056</v>
      </c>
      <c r="J59" s="40">
        <f t="shared" si="4"/>
        <v>0.89113599999999993</v>
      </c>
      <c r="K59" s="152">
        <v>2</v>
      </c>
      <c r="L59" s="40">
        <f t="shared" si="5"/>
        <v>1</v>
      </c>
      <c r="M59" s="152">
        <v>2</v>
      </c>
      <c r="N59" s="40">
        <f t="shared" si="6"/>
        <v>1</v>
      </c>
      <c r="O59" s="167"/>
      <c r="P59" s="16">
        <v>1.5389999999999999</v>
      </c>
      <c r="Q59" s="40">
        <f t="shared" si="7"/>
        <v>2.1345210000000003</v>
      </c>
      <c r="R59" s="16">
        <v>1.5409999999999999</v>
      </c>
      <c r="S59" s="40">
        <f t="shared" si="8"/>
        <v>2.1286810000000003</v>
      </c>
      <c r="T59" s="16">
        <v>5.5</v>
      </c>
      <c r="U59" s="40">
        <f t="shared" si="0"/>
        <v>6.25</v>
      </c>
      <c r="V59" s="16">
        <v>2</v>
      </c>
      <c r="W59" s="40">
        <f t="shared" si="9"/>
        <v>1</v>
      </c>
      <c r="X59" s="16">
        <v>1.5</v>
      </c>
      <c r="Y59" s="40">
        <f t="shared" si="1"/>
        <v>2.25</v>
      </c>
    </row>
    <row r="60" spans="1:25" ht="38.25">
      <c r="A60" s="15" t="s">
        <v>346</v>
      </c>
      <c r="B60" s="16">
        <v>23</v>
      </c>
      <c r="C60" s="16">
        <v>1</v>
      </c>
      <c r="D60" s="16">
        <v>3.5</v>
      </c>
      <c r="E60" s="40">
        <v>0.05</v>
      </c>
      <c r="F60" s="40">
        <f t="shared" si="2"/>
        <v>11.902500000000002</v>
      </c>
      <c r="G60" s="40">
        <v>1.5489999999999999</v>
      </c>
      <c r="H60" s="40">
        <f t="shared" si="3"/>
        <v>3.8064010000000001</v>
      </c>
      <c r="I60" s="40">
        <v>2.056</v>
      </c>
      <c r="J60" s="40">
        <f t="shared" si="4"/>
        <v>2.0851359999999999</v>
      </c>
      <c r="K60" s="152">
        <v>2</v>
      </c>
      <c r="L60" s="40">
        <f t="shared" si="5"/>
        <v>2.25</v>
      </c>
      <c r="M60" s="152">
        <v>2</v>
      </c>
      <c r="N60" s="40">
        <f t="shared" si="6"/>
        <v>2.25</v>
      </c>
      <c r="O60" s="167"/>
      <c r="P60" s="16">
        <v>1.5489999999999999</v>
      </c>
      <c r="Q60" s="40">
        <f t="shared" si="7"/>
        <v>3.8064010000000001</v>
      </c>
      <c r="R60" s="16">
        <v>1.5489999999999999</v>
      </c>
      <c r="S60" s="40">
        <f t="shared" si="8"/>
        <v>3.8064010000000001</v>
      </c>
      <c r="T60" s="16">
        <v>2.056</v>
      </c>
      <c r="U60" s="40">
        <f t="shared" si="0"/>
        <v>2.0851359999999999</v>
      </c>
      <c r="V60" s="16">
        <v>2</v>
      </c>
      <c r="W60" s="40">
        <f t="shared" si="9"/>
        <v>2.25</v>
      </c>
      <c r="X60" s="16">
        <v>2</v>
      </c>
      <c r="Y60" s="40">
        <f t="shared" si="1"/>
        <v>2.25</v>
      </c>
    </row>
    <row r="61" spans="1:25" ht="38.25">
      <c r="A61" s="18" t="s">
        <v>369</v>
      </c>
      <c r="B61" s="16">
        <v>23</v>
      </c>
      <c r="C61" s="16">
        <v>1</v>
      </c>
      <c r="D61" s="16">
        <v>0</v>
      </c>
      <c r="E61" s="40">
        <v>0.05</v>
      </c>
      <c r="F61" s="40">
        <f t="shared" si="2"/>
        <v>2.5000000000000005E-3</v>
      </c>
      <c r="G61" s="40">
        <v>1.5489999999999999</v>
      </c>
      <c r="H61" s="40">
        <f t="shared" si="3"/>
        <v>2.3994009999999997</v>
      </c>
      <c r="I61" s="40">
        <v>2.056</v>
      </c>
      <c r="J61" s="40">
        <f t="shared" si="4"/>
        <v>4.2271359999999998</v>
      </c>
      <c r="K61" s="152">
        <v>2</v>
      </c>
      <c r="L61" s="40">
        <f t="shared" si="5"/>
        <v>4</v>
      </c>
      <c r="M61" s="152">
        <v>2</v>
      </c>
      <c r="N61" s="40">
        <f t="shared" si="6"/>
        <v>4</v>
      </c>
      <c r="O61" s="167"/>
      <c r="P61" s="16">
        <v>1.5489999999999999</v>
      </c>
      <c r="Q61" s="40">
        <f t="shared" si="7"/>
        <v>2.3994009999999997</v>
      </c>
      <c r="R61" s="16">
        <v>1.5489999999999999</v>
      </c>
      <c r="S61" s="40">
        <f t="shared" si="8"/>
        <v>2.3994009999999997</v>
      </c>
      <c r="T61" s="16">
        <v>2.056</v>
      </c>
      <c r="U61" s="40">
        <f t="shared" si="0"/>
        <v>4.2271359999999998</v>
      </c>
      <c r="V61" s="16">
        <v>2</v>
      </c>
      <c r="W61" s="40">
        <f t="shared" si="9"/>
        <v>4</v>
      </c>
      <c r="X61" s="16">
        <v>2</v>
      </c>
      <c r="Y61" s="40">
        <f t="shared" si="1"/>
        <v>4</v>
      </c>
    </row>
    <row r="62" spans="1:25" ht="38.25">
      <c r="A62" s="15" t="s">
        <v>384</v>
      </c>
      <c r="B62" s="16">
        <v>23</v>
      </c>
      <c r="C62" s="16">
        <v>1</v>
      </c>
      <c r="D62" s="16">
        <v>0</v>
      </c>
      <c r="E62" s="40">
        <v>0.05</v>
      </c>
      <c r="F62" s="40">
        <f t="shared" si="2"/>
        <v>2.5000000000000005E-3</v>
      </c>
      <c r="G62" s="40">
        <v>1.5489999999999999</v>
      </c>
      <c r="H62" s="40">
        <f t="shared" si="3"/>
        <v>2.3994009999999997</v>
      </c>
      <c r="I62" s="40">
        <v>2.056</v>
      </c>
      <c r="J62" s="40">
        <f t="shared" si="4"/>
        <v>4.2271359999999998</v>
      </c>
      <c r="K62" s="152">
        <v>2</v>
      </c>
      <c r="L62" s="40">
        <f t="shared" si="5"/>
        <v>4</v>
      </c>
      <c r="M62" s="152">
        <v>2</v>
      </c>
      <c r="N62" s="40">
        <f t="shared" si="6"/>
        <v>4</v>
      </c>
      <c r="O62" s="167"/>
      <c r="P62" s="16">
        <v>1.5489999999999999</v>
      </c>
      <c r="Q62" s="40">
        <f t="shared" si="7"/>
        <v>2.3994009999999997</v>
      </c>
      <c r="R62" s="16">
        <v>1.5489999999999999</v>
      </c>
      <c r="S62" s="40">
        <f t="shared" si="8"/>
        <v>2.3994009999999997</v>
      </c>
      <c r="T62" s="16">
        <v>2.056</v>
      </c>
      <c r="U62" s="40">
        <f t="shared" si="0"/>
        <v>4.2271359999999998</v>
      </c>
      <c r="V62" s="16">
        <v>2</v>
      </c>
      <c r="W62" s="40">
        <f t="shared" si="9"/>
        <v>4</v>
      </c>
      <c r="X62" s="16">
        <v>2</v>
      </c>
      <c r="Y62" s="40">
        <f t="shared" si="1"/>
        <v>4</v>
      </c>
    </row>
    <row r="63" spans="1:25" ht="38.25">
      <c r="A63" s="15" t="s">
        <v>380</v>
      </c>
      <c r="B63" s="16">
        <v>23</v>
      </c>
      <c r="C63" s="16">
        <v>1</v>
      </c>
      <c r="D63" s="16">
        <v>1</v>
      </c>
      <c r="E63" s="40">
        <v>0.05</v>
      </c>
      <c r="F63" s="40">
        <f t="shared" si="2"/>
        <v>0.90249999999999997</v>
      </c>
      <c r="G63" s="40">
        <v>1.5489999999999999</v>
      </c>
      <c r="H63" s="40">
        <f t="shared" si="3"/>
        <v>0.30140099999999992</v>
      </c>
      <c r="I63" s="40">
        <v>2.056</v>
      </c>
      <c r="J63" s="40">
        <f t="shared" si="4"/>
        <v>1.1151360000000001</v>
      </c>
      <c r="K63" s="152">
        <v>2</v>
      </c>
      <c r="L63" s="40">
        <f t="shared" si="5"/>
        <v>1</v>
      </c>
      <c r="M63" s="152">
        <v>2</v>
      </c>
      <c r="N63" s="40">
        <f t="shared" si="6"/>
        <v>1</v>
      </c>
      <c r="O63" s="167"/>
      <c r="P63" s="16">
        <v>1.5489999999999999</v>
      </c>
      <c r="Q63" s="40">
        <f t="shared" si="7"/>
        <v>0.30140099999999992</v>
      </c>
      <c r="R63" s="16">
        <v>1.5489999999999999</v>
      </c>
      <c r="S63" s="40">
        <f t="shared" si="8"/>
        <v>0.30140099999999992</v>
      </c>
      <c r="T63" s="16">
        <v>2.056</v>
      </c>
      <c r="U63" s="40">
        <f t="shared" si="0"/>
        <v>1.1151360000000001</v>
      </c>
      <c r="V63" s="16">
        <v>2</v>
      </c>
      <c r="W63" s="40">
        <f t="shared" si="9"/>
        <v>1</v>
      </c>
      <c r="X63" s="16">
        <v>2</v>
      </c>
      <c r="Y63" s="40">
        <f t="shared" si="1"/>
        <v>1</v>
      </c>
    </row>
    <row r="64" spans="1:25" ht="38.25">
      <c r="A64" s="17" t="s">
        <v>291</v>
      </c>
      <c r="B64" s="16">
        <v>23</v>
      </c>
      <c r="C64" s="16">
        <v>1</v>
      </c>
      <c r="D64" s="16">
        <v>0.5</v>
      </c>
      <c r="E64" s="40">
        <v>0.05</v>
      </c>
      <c r="F64" s="40">
        <f t="shared" si="2"/>
        <v>0.20250000000000001</v>
      </c>
      <c r="G64" s="40">
        <v>1.5489999999999999</v>
      </c>
      <c r="H64" s="40">
        <f t="shared" si="3"/>
        <v>1.100401</v>
      </c>
      <c r="I64" s="40">
        <v>2.056</v>
      </c>
      <c r="J64" s="40">
        <f t="shared" si="4"/>
        <v>2.4211360000000002</v>
      </c>
      <c r="K64" s="152">
        <v>2</v>
      </c>
      <c r="L64" s="40">
        <f t="shared" si="5"/>
        <v>2.25</v>
      </c>
      <c r="M64" s="152">
        <v>2</v>
      </c>
      <c r="N64" s="40">
        <f t="shared" si="6"/>
        <v>2.25</v>
      </c>
      <c r="O64" s="167"/>
      <c r="P64" s="16">
        <v>1.5489999999999999</v>
      </c>
      <c r="Q64" s="40">
        <f t="shared" si="7"/>
        <v>1.100401</v>
      </c>
      <c r="R64" s="16">
        <v>1.5489999999999999</v>
      </c>
      <c r="S64" s="40">
        <f t="shared" si="8"/>
        <v>1.100401</v>
      </c>
      <c r="T64" s="16">
        <v>2.056</v>
      </c>
      <c r="U64" s="40">
        <f t="shared" si="0"/>
        <v>2.4211360000000002</v>
      </c>
      <c r="V64" s="16">
        <v>2</v>
      </c>
      <c r="W64" s="40">
        <f t="shared" si="9"/>
        <v>2.25</v>
      </c>
      <c r="X64" s="16">
        <v>2</v>
      </c>
      <c r="Y64" s="40">
        <f t="shared" si="1"/>
        <v>2.25</v>
      </c>
    </row>
    <row r="65" spans="1:25" ht="25.5">
      <c r="A65" s="15" t="s">
        <v>336</v>
      </c>
      <c r="B65" s="16">
        <v>24</v>
      </c>
      <c r="C65" s="16">
        <v>1</v>
      </c>
      <c r="D65" s="16">
        <v>0</v>
      </c>
      <c r="E65" s="40">
        <v>0.05</v>
      </c>
      <c r="F65" s="40">
        <f t="shared" si="2"/>
        <v>2.5000000000000005E-3</v>
      </c>
      <c r="G65" s="40">
        <v>1.5489999999999999</v>
      </c>
      <c r="H65" s="40">
        <f t="shared" si="3"/>
        <v>2.3994009999999997</v>
      </c>
      <c r="I65" s="40">
        <v>2.056</v>
      </c>
      <c r="J65" s="40">
        <f t="shared" si="4"/>
        <v>4.2271359999999998</v>
      </c>
      <c r="K65" s="152">
        <v>2</v>
      </c>
      <c r="L65" s="40">
        <f t="shared" si="5"/>
        <v>4</v>
      </c>
      <c r="M65" s="152">
        <v>2</v>
      </c>
      <c r="N65" s="40">
        <f t="shared" si="6"/>
        <v>4</v>
      </c>
      <c r="O65" s="167"/>
      <c r="P65" s="16">
        <v>1.5489999999999999</v>
      </c>
      <c r="Q65" s="40">
        <f t="shared" si="7"/>
        <v>2.3994009999999997</v>
      </c>
      <c r="R65" s="16">
        <v>1.5489999999999999</v>
      </c>
      <c r="S65" s="40">
        <f t="shared" si="8"/>
        <v>2.3994009999999997</v>
      </c>
      <c r="T65" s="16">
        <v>2.056</v>
      </c>
      <c r="U65" s="40">
        <f t="shared" si="0"/>
        <v>4.2271359999999998</v>
      </c>
      <c r="V65" s="16">
        <v>2</v>
      </c>
      <c r="W65" s="40">
        <f t="shared" si="9"/>
        <v>4</v>
      </c>
      <c r="X65" s="16">
        <v>2</v>
      </c>
      <c r="Y65" s="40">
        <f t="shared" si="1"/>
        <v>4</v>
      </c>
    </row>
    <row r="66" spans="1:25" ht="38.25">
      <c r="A66" s="15" t="s">
        <v>351</v>
      </c>
      <c r="B66" s="16">
        <v>26</v>
      </c>
      <c r="C66" s="16">
        <v>1</v>
      </c>
      <c r="D66" s="16">
        <v>1.5</v>
      </c>
      <c r="E66" s="40">
        <v>0.05</v>
      </c>
      <c r="F66" s="40">
        <f t="shared" si="2"/>
        <v>2.1025</v>
      </c>
      <c r="G66" s="40">
        <v>1.5489999999999999</v>
      </c>
      <c r="H66" s="40">
        <f t="shared" si="3"/>
        <v>2.4009999999999934E-3</v>
      </c>
      <c r="I66" s="40">
        <v>2.056</v>
      </c>
      <c r="J66" s="40">
        <f t="shared" si="4"/>
        <v>0.30913600000000008</v>
      </c>
      <c r="K66" s="152">
        <v>2</v>
      </c>
      <c r="L66" s="40">
        <f t="shared" si="5"/>
        <v>0.25</v>
      </c>
      <c r="M66" s="152">
        <v>2</v>
      </c>
      <c r="N66" s="40">
        <f t="shared" si="6"/>
        <v>0.25</v>
      </c>
      <c r="O66" s="167"/>
      <c r="P66" s="16">
        <v>1.5489999999999999</v>
      </c>
      <c r="Q66" s="40">
        <f t="shared" si="7"/>
        <v>2.4009999999999934E-3</v>
      </c>
      <c r="R66" s="16">
        <v>1.5489999999999999</v>
      </c>
      <c r="S66" s="40">
        <f t="shared" si="8"/>
        <v>2.4009999999999934E-3</v>
      </c>
      <c r="T66" s="16">
        <v>2.056</v>
      </c>
      <c r="U66" s="40">
        <f>POWER((D66-T66),2)</f>
        <v>0.30913600000000008</v>
      </c>
      <c r="V66" s="16">
        <v>2</v>
      </c>
      <c r="W66" s="40">
        <f t="shared" si="9"/>
        <v>0.25</v>
      </c>
      <c r="X66" s="16">
        <v>2</v>
      </c>
      <c r="Y66" s="40">
        <f>POWER((D66-X66),2)</f>
        <v>0.25</v>
      </c>
    </row>
    <row r="67" spans="1:25" ht="38.25">
      <c r="A67" s="15" t="s">
        <v>316</v>
      </c>
      <c r="B67" s="16">
        <v>28</v>
      </c>
      <c r="C67" s="16">
        <v>1</v>
      </c>
      <c r="D67" s="16">
        <v>0</v>
      </c>
      <c r="E67" s="40">
        <v>0.05</v>
      </c>
      <c r="F67" s="40">
        <f>POWER((D67-E67),2)</f>
        <v>2.5000000000000005E-3</v>
      </c>
      <c r="G67" s="40">
        <v>1.5489999999999999</v>
      </c>
      <c r="H67" s="40">
        <f>POWER((D67-G67),2)</f>
        <v>2.3994009999999997</v>
      </c>
      <c r="I67" s="40">
        <v>2.056</v>
      </c>
      <c r="J67" s="40">
        <f>POWER((D67-I67),2)</f>
        <v>4.2271359999999998</v>
      </c>
      <c r="K67" s="152">
        <v>2</v>
      </c>
      <c r="L67" s="40">
        <f>POWER((D67-K67),2)</f>
        <v>4</v>
      </c>
      <c r="M67" s="152">
        <v>2</v>
      </c>
      <c r="N67" s="40">
        <f>POWER((D67-M67),2)</f>
        <v>4</v>
      </c>
      <c r="O67" s="167"/>
      <c r="P67" s="16">
        <v>1.5489999999999999</v>
      </c>
      <c r="Q67" s="40">
        <f t="shared" ref="Q67:Q70" si="10">POWER((D67-P67),2)</f>
        <v>2.3994009999999997</v>
      </c>
      <c r="R67" s="16">
        <v>1.5489999999999999</v>
      </c>
      <c r="S67" s="40">
        <f>POWER((D67-R67),2)</f>
        <v>2.3994009999999997</v>
      </c>
      <c r="T67" s="16">
        <v>2.056</v>
      </c>
      <c r="U67" s="40">
        <f>POWER((D67-T67),2)</f>
        <v>4.2271359999999998</v>
      </c>
      <c r="V67" s="16">
        <v>2</v>
      </c>
      <c r="W67" s="40">
        <f>POWER((D67-V67),2)</f>
        <v>4</v>
      </c>
      <c r="X67" s="16">
        <v>2</v>
      </c>
      <c r="Y67" s="40">
        <f>POWER((D67-X67),2)</f>
        <v>4</v>
      </c>
    </row>
    <row r="68" spans="1:25" ht="38.25">
      <c r="A68" s="15" t="s">
        <v>324</v>
      </c>
      <c r="B68" s="16">
        <v>30</v>
      </c>
      <c r="C68" s="16">
        <v>1</v>
      </c>
      <c r="D68" s="16">
        <v>2.25</v>
      </c>
      <c r="E68" s="40">
        <v>0.05</v>
      </c>
      <c r="F68" s="40">
        <f>POWER((D68-E68),2)</f>
        <v>4.8400000000000007</v>
      </c>
      <c r="G68" s="40">
        <v>1.548</v>
      </c>
      <c r="H68" s="40">
        <f>POWER((D68-G68),2)</f>
        <v>0.49280399999999996</v>
      </c>
      <c r="I68" s="40">
        <v>2.056</v>
      </c>
      <c r="J68" s="40">
        <f>POWER((D68-I68),2)</f>
        <v>3.7635999999999982E-2</v>
      </c>
      <c r="K68" s="152">
        <v>2</v>
      </c>
      <c r="L68" s="40">
        <f>POWER((D68-K68),2)</f>
        <v>6.25E-2</v>
      </c>
      <c r="M68" s="152">
        <v>2</v>
      </c>
      <c r="N68" s="40">
        <f>POWER((D68-M68),2)</f>
        <v>6.25E-2</v>
      </c>
      <c r="O68" s="167"/>
      <c r="P68" s="16">
        <v>1.5489999999999999</v>
      </c>
      <c r="Q68" s="40">
        <f t="shared" si="10"/>
        <v>0.49140100000000009</v>
      </c>
      <c r="R68" s="16">
        <v>1.548</v>
      </c>
      <c r="S68" s="40">
        <f>POWER((D68-R68),2)</f>
        <v>0.49280399999999996</v>
      </c>
      <c r="T68" s="16">
        <v>2.056</v>
      </c>
      <c r="U68" s="40">
        <f>POWER((D68-T68),2)</f>
        <v>3.7635999999999982E-2</v>
      </c>
      <c r="V68" s="16">
        <v>2</v>
      </c>
      <c r="W68" s="40">
        <f>POWER((D68-V68),2)</f>
        <v>6.25E-2</v>
      </c>
      <c r="X68" s="16">
        <v>2</v>
      </c>
      <c r="Y68" s="40">
        <f>POWER((D68-X68),2)</f>
        <v>6.25E-2</v>
      </c>
    </row>
    <row r="69" spans="1:25" ht="38.25">
      <c r="A69" s="15" t="s">
        <v>301</v>
      </c>
      <c r="B69" s="16">
        <v>32</v>
      </c>
      <c r="C69" s="16">
        <v>2</v>
      </c>
      <c r="D69" s="16">
        <v>8.25</v>
      </c>
      <c r="E69" s="40">
        <v>1.5469999999999999</v>
      </c>
      <c r="F69" s="40">
        <f>POWER((D69-E69),2)</f>
        <v>44.930209000000005</v>
      </c>
      <c r="G69" s="40">
        <v>1.548</v>
      </c>
      <c r="H69" s="40">
        <f>POWER((D69-G69),2)</f>
        <v>44.916803999999999</v>
      </c>
      <c r="I69" s="40">
        <v>5.5</v>
      </c>
      <c r="J69" s="40">
        <f>POWER((D69-I69),2)</f>
        <v>7.5625</v>
      </c>
      <c r="K69" s="152">
        <v>2</v>
      </c>
      <c r="L69" s="40">
        <f>POWER((D69-K69),2)</f>
        <v>39.0625</v>
      </c>
      <c r="M69" s="152">
        <v>1.5</v>
      </c>
      <c r="N69" s="40">
        <f>POWER((D69-M69),2)</f>
        <v>45.5625</v>
      </c>
      <c r="O69" s="167"/>
      <c r="P69" s="16">
        <v>1.5469999999999999</v>
      </c>
      <c r="Q69" s="40">
        <f t="shared" si="10"/>
        <v>44.930209000000005</v>
      </c>
      <c r="R69" s="16">
        <v>1.548</v>
      </c>
      <c r="S69" s="40">
        <f>POWER((D69-R69),2)</f>
        <v>44.916803999999999</v>
      </c>
      <c r="T69" s="16">
        <v>5.5</v>
      </c>
      <c r="U69" s="40">
        <f>POWER((D69-T69),2)</f>
        <v>7.5625</v>
      </c>
      <c r="V69" s="16">
        <v>2</v>
      </c>
      <c r="W69" s="40">
        <f>POWER((D69-V69),2)</f>
        <v>39.0625</v>
      </c>
      <c r="X69" s="16">
        <v>1.5</v>
      </c>
      <c r="Y69" s="40">
        <f>POWER((D69-X69),2)</f>
        <v>45.5625</v>
      </c>
    </row>
    <row r="70" spans="1:25" ht="38.25">
      <c r="A70" s="15" t="s">
        <v>288</v>
      </c>
      <c r="B70" s="16">
        <v>34</v>
      </c>
      <c r="C70" s="16">
        <v>3</v>
      </c>
      <c r="D70" s="16">
        <v>6.75</v>
      </c>
      <c r="E70" s="40">
        <v>1.55</v>
      </c>
      <c r="F70" s="40">
        <f>POWER((D70-E70),2)</f>
        <v>27.040000000000003</v>
      </c>
      <c r="G70" s="40">
        <v>1.548</v>
      </c>
      <c r="H70" s="40">
        <f>POWER((D70-G70),2)</f>
        <v>27.060804000000001</v>
      </c>
      <c r="I70" s="40">
        <v>5.5</v>
      </c>
      <c r="J70" s="40">
        <f>POWER((D70-I70),2)</f>
        <v>1.5625</v>
      </c>
      <c r="K70" s="152">
        <v>3.5</v>
      </c>
      <c r="L70" s="40">
        <f>POWER((D70-K70),2)</f>
        <v>10.5625</v>
      </c>
      <c r="M70" s="152">
        <v>5.5</v>
      </c>
      <c r="N70" s="40">
        <f>POWER((D70-M70),2)</f>
        <v>1.5625</v>
      </c>
      <c r="O70" s="167"/>
      <c r="P70" s="16">
        <v>1.55</v>
      </c>
      <c r="Q70" s="40">
        <f t="shared" si="10"/>
        <v>27.040000000000003</v>
      </c>
      <c r="R70" s="16">
        <v>1.548</v>
      </c>
      <c r="S70" s="40">
        <f>POWER((D70-R70),2)</f>
        <v>27.060804000000001</v>
      </c>
      <c r="T70" s="16">
        <v>5.1669999999999998</v>
      </c>
      <c r="U70" s="40">
        <f>POWER((D70-T70),2)</f>
        <v>2.5058890000000007</v>
      </c>
      <c r="V70" s="16">
        <v>3.5</v>
      </c>
      <c r="W70" s="40">
        <f>POWER((D70-V70),2)</f>
        <v>10.5625</v>
      </c>
      <c r="X70" s="16">
        <v>5.5</v>
      </c>
      <c r="Y70" s="40">
        <f>POWER((D70-X70),2)</f>
        <v>1.5625</v>
      </c>
    </row>
    <row r="71" spans="1:25">
      <c r="F71" s="41">
        <f>AVERAGE(F2:F70)</f>
        <v>8.5059041449275341</v>
      </c>
      <c r="H71" s="41">
        <f>AVERAGE(H2:H70)</f>
        <v>6.3534679710144939</v>
      </c>
      <c r="J71" s="41">
        <f>AVERAGE(J2:J70)</f>
        <v>6.4511026231884046</v>
      </c>
      <c r="L71" s="41">
        <f>AVERAGE(L2:L70)</f>
        <v>6.0960144927536231</v>
      </c>
      <c r="N71" s="41">
        <f>AVERAGE(N2:N70)</f>
        <v>9.758152173913043</v>
      </c>
      <c r="Q71" s="41">
        <f>AVERAGE(Q2:Q70)</f>
        <v>6.2120404057971026</v>
      </c>
      <c r="S71" s="41">
        <f>AVERAGE(S2:S70)</f>
        <v>6.2097573188405777</v>
      </c>
      <c r="U71" s="41">
        <f>AVERAGE(U2:U70)</f>
        <v>4.5042573043478242</v>
      </c>
      <c r="W71" s="41">
        <f>AVERAGE(W2:W70)</f>
        <v>5.3061594202898554</v>
      </c>
      <c r="Y71" s="41">
        <f>AVERAGE(Y2:Y70)</f>
        <v>9.7038043478260878</v>
      </c>
    </row>
  </sheetData>
  <conditionalFormatting sqref="D2:D70">
    <cfRule type="cellIs" dxfId="50" priority="7" operator="between">
      <formula>4</formula>
      <formula>7</formula>
    </cfRule>
    <cfRule type="cellIs" dxfId="49" priority="8" operator="lessThan">
      <formula>4</formula>
    </cfRule>
    <cfRule type="cellIs" dxfId="48" priority="9" operator="greaterThan">
      <formula>7</formula>
    </cfRule>
  </conditionalFormatting>
  <conditionalFormatting sqref="D1:N70 P2:X70">
    <cfRule type="cellIs" dxfId="47" priority="4" operator="between">
      <formula>4</formula>
      <formula>7</formula>
    </cfRule>
    <cfRule type="cellIs" dxfId="46" priority="5" operator="lessThan">
      <formula>4</formula>
    </cfRule>
    <cfRule type="cellIs" dxfId="45" priority="6" operator="greaterThan">
      <formula>7</formula>
    </cfRule>
  </conditionalFormatting>
  <conditionalFormatting sqref="Y2:Y70">
    <cfRule type="cellIs" dxfId="44" priority="1" operator="between">
      <formula>4</formula>
      <formula>7</formula>
    </cfRule>
    <cfRule type="cellIs" dxfId="43" priority="2" operator="lessThan">
      <formula>4</formula>
    </cfRule>
    <cfRule type="cellIs" dxfId="42" priority="3" operator="greaterThan">
      <formula>7</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U177"/>
  <sheetViews>
    <sheetView zoomScale="60" zoomScaleNormal="60" workbookViewId="0">
      <pane ySplit="1" topLeftCell="A159" activePane="bottomLeft" state="frozen"/>
      <selection pane="bottomLeft" activeCell="M1" sqref="M1"/>
    </sheetView>
  </sheetViews>
  <sheetFormatPr baseColWidth="10" defaultRowHeight="15"/>
  <cols>
    <col min="1" max="1" width="45.7109375" style="168" customWidth="1"/>
    <col min="2" max="4" width="12" style="168" customWidth="1"/>
    <col min="5" max="5" width="6.85546875" style="168" customWidth="1"/>
    <col min="6" max="6" width="5.42578125" style="168" customWidth="1"/>
    <col min="7" max="7" width="8.5703125" style="168" customWidth="1"/>
    <col min="8" max="8" width="6.140625" style="168" customWidth="1"/>
    <col min="9" max="9" width="9.140625" style="168" customWidth="1"/>
    <col min="10" max="10" width="7.28515625" style="168" customWidth="1"/>
    <col min="11" max="11" width="7.5703125" style="168" customWidth="1"/>
    <col min="12" max="12" width="6.140625" style="168" customWidth="1"/>
    <col min="13" max="13" width="6.85546875" style="168" customWidth="1"/>
    <col min="14" max="14" width="7.42578125" style="168" customWidth="1"/>
    <col min="15" max="15" width="15.42578125" style="168" customWidth="1"/>
    <col min="16" max="16" width="6.28515625" style="168" customWidth="1"/>
    <col min="17" max="17" width="11.85546875" style="168" customWidth="1"/>
    <col min="18" max="16384" width="11.42578125" style="13"/>
  </cols>
  <sheetData>
    <row r="1" spans="1:21" s="177" customFormat="1" ht="120">
      <c r="A1" s="178" t="s">
        <v>575</v>
      </c>
      <c r="B1" s="178" t="s">
        <v>672</v>
      </c>
      <c r="C1" s="178" t="s">
        <v>673</v>
      </c>
      <c r="D1" s="178" t="s">
        <v>674</v>
      </c>
      <c r="E1" s="178" t="s">
        <v>630</v>
      </c>
      <c r="F1" s="178" t="s">
        <v>662</v>
      </c>
      <c r="G1" s="178" t="s">
        <v>667</v>
      </c>
      <c r="H1" s="178" t="s">
        <v>663</v>
      </c>
      <c r="I1" s="178" t="s">
        <v>668</v>
      </c>
      <c r="J1" s="178" t="s">
        <v>664</v>
      </c>
      <c r="K1" s="178" t="s">
        <v>669</v>
      </c>
      <c r="L1" s="178" t="s">
        <v>665</v>
      </c>
      <c r="M1" s="178" t="s">
        <v>670</v>
      </c>
      <c r="N1" s="178" t="s">
        <v>666</v>
      </c>
      <c r="O1" s="178" t="s">
        <v>671</v>
      </c>
      <c r="P1" s="178" t="s">
        <v>678</v>
      </c>
      <c r="Q1" s="178" t="s">
        <v>574</v>
      </c>
      <c r="R1" s="177" t="s">
        <v>501</v>
      </c>
      <c r="S1" s="177" t="s">
        <v>503</v>
      </c>
      <c r="T1" s="177" t="s">
        <v>429</v>
      </c>
      <c r="U1" s="177" t="s">
        <v>515</v>
      </c>
    </row>
    <row r="2" spans="1:21" ht="25.5">
      <c r="A2" s="169" t="s">
        <v>11</v>
      </c>
      <c r="B2" s="170">
        <v>10</v>
      </c>
      <c r="C2" s="170">
        <v>1</v>
      </c>
      <c r="D2" s="171"/>
      <c r="E2" s="172">
        <v>2</v>
      </c>
      <c r="F2" s="171">
        <v>0.05</v>
      </c>
      <c r="G2" s="171">
        <f t="shared" ref="G2:G33" si="0">POWER((E2-F2),2)</f>
        <v>3.8024999999999998</v>
      </c>
      <c r="H2" s="171">
        <v>1.55</v>
      </c>
      <c r="I2" s="171">
        <f t="shared" ref="I2:I33" si="1">POWER((E2-H2),2)</f>
        <v>0.20249999999999996</v>
      </c>
      <c r="J2" s="171">
        <v>2.056</v>
      </c>
      <c r="K2" s="172">
        <f t="shared" ref="K2:K33" si="2">POWER((E2-J2),2)</f>
        <v>3.1360000000000055E-3</v>
      </c>
      <c r="L2" s="171">
        <v>3.5</v>
      </c>
      <c r="M2" s="172">
        <f t="shared" ref="M2:M33" si="3">POWER((E2-L2),2)</f>
        <v>2.25</v>
      </c>
      <c r="N2" s="171">
        <v>5.5</v>
      </c>
      <c r="O2" s="173">
        <f>POWER((E2-N2),2)</f>
        <v>12.25</v>
      </c>
      <c r="P2" s="155">
        <v>0</v>
      </c>
      <c r="Q2" s="173">
        <f>POWER((E2-P2),2)</f>
        <v>4</v>
      </c>
      <c r="R2">
        <v>0.178571428571</v>
      </c>
      <c r="S2" s="173">
        <f>POWER((E2-R2),2)</f>
        <v>3.3176020408178877</v>
      </c>
      <c r="T2">
        <v>0</v>
      </c>
    </row>
    <row r="3" spans="1:21" ht="25.5">
      <c r="A3" s="174" t="s">
        <v>211</v>
      </c>
      <c r="B3" s="171">
        <v>8</v>
      </c>
      <c r="C3" s="171">
        <v>1</v>
      </c>
      <c r="D3" s="171"/>
      <c r="E3" s="172">
        <v>2.5</v>
      </c>
      <c r="F3" s="171">
        <v>1.5489999999999999</v>
      </c>
      <c r="G3" s="171">
        <f t="shared" si="0"/>
        <v>0.90440100000000012</v>
      </c>
      <c r="H3" s="171">
        <v>1.55</v>
      </c>
      <c r="I3" s="171">
        <f t="shared" si="1"/>
        <v>0.90249999999999997</v>
      </c>
      <c r="J3" s="171">
        <v>2.056</v>
      </c>
      <c r="K3" s="172">
        <f t="shared" si="2"/>
        <v>0.19713599999999995</v>
      </c>
      <c r="L3" s="171">
        <v>3.5</v>
      </c>
      <c r="M3" s="172">
        <f t="shared" si="3"/>
        <v>1</v>
      </c>
      <c r="N3" s="171">
        <v>5.5</v>
      </c>
      <c r="O3" s="173">
        <f t="shared" ref="O3:O66" si="4">POWER((E3-N3),2)</f>
        <v>9</v>
      </c>
      <c r="P3" s="155">
        <v>0</v>
      </c>
      <c r="Q3" s="173">
        <f t="shared" ref="Q3:Q66" si="5">POWER((E3-P3),2)</f>
        <v>6.25</v>
      </c>
      <c r="R3">
        <v>1.953125</v>
      </c>
      <c r="S3" s="173">
        <f t="shared" ref="S3:S66" si="6">POWER((E3-R3),2)</f>
        <v>0.299072265625</v>
      </c>
      <c r="T3">
        <v>3.75</v>
      </c>
    </row>
    <row r="4" spans="1:21" ht="38.25">
      <c r="A4" s="169" t="s">
        <v>277</v>
      </c>
      <c r="B4" s="171">
        <v>18</v>
      </c>
      <c r="C4" s="171">
        <v>1</v>
      </c>
      <c r="D4" s="171"/>
      <c r="E4" s="172">
        <v>8.25</v>
      </c>
      <c r="F4" s="171">
        <v>1.5489999999999999</v>
      </c>
      <c r="G4" s="171">
        <f t="shared" si="0"/>
        <v>44.903401000000009</v>
      </c>
      <c r="H4" s="171">
        <v>1.55</v>
      </c>
      <c r="I4" s="171">
        <f t="shared" si="1"/>
        <v>44.89</v>
      </c>
      <c r="J4" s="171">
        <v>2.2069999999999999</v>
      </c>
      <c r="K4" s="172">
        <f t="shared" si="2"/>
        <v>36.517849000000005</v>
      </c>
      <c r="L4" s="171">
        <v>2</v>
      </c>
      <c r="M4" s="172">
        <f t="shared" si="3"/>
        <v>39.0625</v>
      </c>
      <c r="N4" s="171">
        <v>2</v>
      </c>
      <c r="O4" s="173">
        <f t="shared" si="4"/>
        <v>39.0625</v>
      </c>
      <c r="P4" s="155">
        <v>0</v>
      </c>
      <c r="Q4" s="173">
        <f t="shared" si="5"/>
        <v>68.0625</v>
      </c>
      <c r="R4">
        <v>0.81521739130399995</v>
      </c>
      <c r="S4" s="173">
        <f t="shared" si="6"/>
        <v>55.275992438568508</v>
      </c>
      <c r="T4">
        <v>1.6666666666700001</v>
      </c>
    </row>
    <row r="5" spans="1:21" ht="38.25">
      <c r="A5" s="169" t="s">
        <v>111</v>
      </c>
      <c r="B5" s="171">
        <v>27</v>
      </c>
      <c r="C5" s="171">
        <v>3</v>
      </c>
      <c r="D5" s="171"/>
      <c r="E5" s="172">
        <v>5.25</v>
      </c>
      <c r="F5" s="171">
        <v>4.2999999999999997E-2</v>
      </c>
      <c r="G5" s="171">
        <f t="shared" si="0"/>
        <v>27.112848999999997</v>
      </c>
      <c r="H5" s="171">
        <v>0.04</v>
      </c>
      <c r="I5" s="171">
        <f t="shared" si="1"/>
        <v>27.144099999999998</v>
      </c>
      <c r="J5" s="171">
        <v>0.44700000000000001</v>
      </c>
      <c r="K5" s="172">
        <f t="shared" si="2"/>
        <v>23.068808999999998</v>
      </c>
      <c r="L5" s="171">
        <v>2</v>
      </c>
      <c r="M5" s="172">
        <f t="shared" si="3"/>
        <v>10.5625</v>
      </c>
      <c r="N5" s="171">
        <v>2</v>
      </c>
      <c r="O5" s="173">
        <f t="shared" si="4"/>
        <v>10.5625</v>
      </c>
      <c r="P5" s="155">
        <v>0</v>
      </c>
      <c r="Q5" s="173">
        <f t="shared" si="5"/>
        <v>27.5625</v>
      </c>
      <c r="R5">
        <v>0.71646341463399998</v>
      </c>
      <c r="S5" s="173">
        <f t="shared" si="6"/>
        <v>20.552953970852009</v>
      </c>
      <c r="T5">
        <v>2.4</v>
      </c>
    </row>
    <row r="6" spans="1:21" ht="38.25">
      <c r="A6" s="169" t="s">
        <v>76</v>
      </c>
      <c r="B6" s="170">
        <v>16</v>
      </c>
      <c r="C6" s="170">
        <v>1</v>
      </c>
      <c r="D6" s="171"/>
      <c r="E6" s="172">
        <v>4</v>
      </c>
      <c r="F6" s="171">
        <v>1.5489999999999999</v>
      </c>
      <c r="G6" s="171">
        <f t="shared" si="0"/>
        <v>6.0074010000000007</v>
      </c>
      <c r="H6" s="171">
        <v>1.5489999999999999</v>
      </c>
      <c r="I6" s="171">
        <f t="shared" si="1"/>
        <v>6.0074010000000007</v>
      </c>
      <c r="J6" s="171">
        <v>2.121</v>
      </c>
      <c r="K6" s="172">
        <f t="shared" si="2"/>
        <v>3.5306410000000001</v>
      </c>
      <c r="L6" s="171">
        <v>2</v>
      </c>
      <c r="M6" s="172">
        <f t="shared" si="3"/>
        <v>4</v>
      </c>
      <c r="N6" s="171">
        <v>2</v>
      </c>
      <c r="O6" s="173">
        <f t="shared" si="4"/>
        <v>4</v>
      </c>
      <c r="P6" s="155">
        <v>0</v>
      </c>
      <c r="Q6" s="173">
        <f t="shared" si="5"/>
        <v>16</v>
      </c>
      <c r="R6">
        <v>1.1029411764699999</v>
      </c>
      <c r="S6" s="173">
        <f t="shared" si="6"/>
        <v>8.3929498269930285</v>
      </c>
      <c r="T6">
        <v>1.875</v>
      </c>
    </row>
    <row r="7" spans="1:21">
      <c r="A7" s="174" t="s">
        <v>50</v>
      </c>
      <c r="B7" s="170">
        <v>7</v>
      </c>
      <c r="C7" s="170">
        <v>1</v>
      </c>
      <c r="D7" s="171"/>
      <c r="E7" s="172">
        <v>5</v>
      </c>
      <c r="F7" s="171">
        <v>0.05</v>
      </c>
      <c r="G7" s="171">
        <f t="shared" si="0"/>
        <v>24.502500000000001</v>
      </c>
      <c r="H7" s="171">
        <v>1.5489999999999999</v>
      </c>
      <c r="I7" s="171">
        <f t="shared" si="1"/>
        <v>11.909401000000001</v>
      </c>
      <c r="J7" s="171">
        <v>2.056</v>
      </c>
      <c r="K7" s="172">
        <f t="shared" si="2"/>
        <v>8.6671359999999993</v>
      </c>
      <c r="L7" s="171">
        <v>3.5</v>
      </c>
      <c r="M7" s="172">
        <f t="shared" si="3"/>
        <v>2.25</v>
      </c>
      <c r="N7" s="171">
        <v>5.5</v>
      </c>
      <c r="O7" s="173">
        <f t="shared" si="4"/>
        <v>0.25</v>
      </c>
      <c r="P7" s="155">
        <v>0</v>
      </c>
      <c r="Q7" s="173">
        <f t="shared" si="5"/>
        <v>25</v>
      </c>
      <c r="R7">
        <v>0.15625</v>
      </c>
      <c r="S7" s="173">
        <f t="shared" si="6"/>
        <v>23.4619140625</v>
      </c>
      <c r="T7">
        <v>0</v>
      </c>
    </row>
    <row r="8" spans="1:21">
      <c r="A8" s="174" t="s">
        <v>32</v>
      </c>
      <c r="B8" s="170">
        <v>7</v>
      </c>
      <c r="C8" s="170">
        <v>1</v>
      </c>
      <c r="D8" s="171"/>
      <c r="E8" s="172">
        <v>3.25</v>
      </c>
      <c r="F8" s="171">
        <v>4.2999999999999997E-2</v>
      </c>
      <c r="G8" s="171">
        <f t="shared" si="0"/>
        <v>10.284848999999999</v>
      </c>
      <c r="H8" s="171">
        <v>0.04</v>
      </c>
      <c r="I8" s="171">
        <f t="shared" si="1"/>
        <v>10.3041</v>
      </c>
      <c r="J8" s="171">
        <v>0.44700000000000001</v>
      </c>
      <c r="K8" s="172">
        <f t="shared" si="2"/>
        <v>7.8568089999999993</v>
      </c>
      <c r="L8" s="171">
        <v>2</v>
      </c>
      <c r="M8" s="172">
        <f t="shared" si="3"/>
        <v>1.5625</v>
      </c>
      <c r="N8" s="171">
        <v>2</v>
      </c>
      <c r="O8" s="173">
        <f t="shared" si="4"/>
        <v>1.5625</v>
      </c>
      <c r="P8" s="155">
        <v>0</v>
      </c>
      <c r="Q8" s="173">
        <f t="shared" si="5"/>
        <v>10.5625</v>
      </c>
      <c r="R8">
        <v>1.2053571428600001</v>
      </c>
      <c r="S8" s="173">
        <f t="shared" si="6"/>
        <v>4.1805644132536219</v>
      </c>
      <c r="T8">
        <v>8.5714285714299994</v>
      </c>
    </row>
    <row r="9" spans="1:21" ht="25.5">
      <c r="A9" s="169" t="s">
        <v>137</v>
      </c>
      <c r="B9" s="171">
        <v>17</v>
      </c>
      <c r="C9" s="171">
        <v>0</v>
      </c>
      <c r="D9" s="171"/>
      <c r="E9" s="172">
        <v>1.5</v>
      </c>
      <c r="F9" s="171">
        <v>1.5489999999999999</v>
      </c>
      <c r="G9" s="171">
        <f t="shared" si="0"/>
        <v>2.4009999999999934E-3</v>
      </c>
      <c r="H9" s="171">
        <v>1.5489999999999999</v>
      </c>
      <c r="I9" s="171">
        <f t="shared" si="1"/>
        <v>2.4009999999999934E-3</v>
      </c>
      <c r="J9" s="171">
        <v>2.129</v>
      </c>
      <c r="K9" s="172">
        <f t="shared" si="2"/>
        <v>0.39564100000000002</v>
      </c>
      <c r="L9" s="171">
        <v>2</v>
      </c>
      <c r="M9" s="172">
        <f t="shared" si="3"/>
        <v>0.25</v>
      </c>
      <c r="N9" s="171">
        <v>2</v>
      </c>
      <c r="O9" s="173">
        <f t="shared" si="4"/>
        <v>0.25</v>
      </c>
      <c r="P9" s="155">
        <v>0</v>
      </c>
      <c r="Q9" s="173">
        <f t="shared" si="5"/>
        <v>2.25</v>
      </c>
      <c r="R9">
        <v>0.63596491228100005</v>
      </c>
      <c r="S9" s="173">
        <f t="shared" si="6"/>
        <v>0.74655663280957996</v>
      </c>
      <c r="T9">
        <v>3.5294117647099998</v>
      </c>
    </row>
    <row r="10" spans="1:21" ht="25.5">
      <c r="A10" s="169" t="s">
        <v>220</v>
      </c>
      <c r="B10" s="171">
        <v>11</v>
      </c>
      <c r="C10" s="171">
        <v>1</v>
      </c>
      <c r="D10" s="171"/>
      <c r="E10" s="172">
        <v>3</v>
      </c>
      <c r="F10" s="171">
        <v>0.05</v>
      </c>
      <c r="G10" s="171">
        <f t="shared" si="0"/>
        <v>8.7025000000000006</v>
      </c>
      <c r="H10" s="171">
        <v>1.55</v>
      </c>
      <c r="I10" s="171">
        <f t="shared" si="1"/>
        <v>2.1025</v>
      </c>
      <c r="J10" s="171">
        <v>2.056</v>
      </c>
      <c r="K10" s="172">
        <f t="shared" si="2"/>
        <v>0.89113599999999993</v>
      </c>
      <c r="L10" s="171">
        <v>3.5</v>
      </c>
      <c r="M10" s="172">
        <f t="shared" si="3"/>
        <v>0.25</v>
      </c>
      <c r="N10" s="171">
        <v>5.5</v>
      </c>
      <c r="O10" s="173">
        <f t="shared" si="4"/>
        <v>6.25</v>
      </c>
      <c r="P10" s="155">
        <v>0</v>
      </c>
      <c r="Q10" s="173">
        <f t="shared" si="5"/>
        <v>9</v>
      </c>
      <c r="R10">
        <v>0.79545454545500005</v>
      </c>
      <c r="S10" s="173">
        <f t="shared" si="6"/>
        <v>4.8600206611550201</v>
      </c>
      <c r="T10">
        <v>2.7272727272699999</v>
      </c>
    </row>
    <row r="11" spans="1:21" ht="25.5">
      <c r="A11" s="169" t="s">
        <v>37</v>
      </c>
      <c r="B11" s="170">
        <v>9</v>
      </c>
      <c r="C11" s="170">
        <v>1</v>
      </c>
      <c r="D11" s="171"/>
      <c r="E11" s="172">
        <v>2.5</v>
      </c>
      <c r="F11" s="171">
        <v>4.2999999999999997E-2</v>
      </c>
      <c r="G11" s="171">
        <f t="shared" si="0"/>
        <v>6.0368489999999992</v>
      </c>
      <c r="H11" s="171">
        <v>0.05</v>
      </c>
      <c r="I11" s="171">
        <f t="shared" si="1"/>
        <v>6.0025000000000013</v>
      </c>
      <c r="J11" s="171">
        <v>0.44700000000000001</v>
      </c>
      <c r="K11" s="172">
        <f t="shared" si="2"/>
        <v>4.2148089999999998</v>
      </c>
      <c r="L11" s="171">
        <v>2</v>
      </c>
      <c r="M11" s="172">
        <f t="shared" si="3"/>
        <v>0.25</v>
      </c>
      <c r="N11" s="171">
        <v>1.5</v>
      </c>
      <c r="O11" s="173">
        <f t="shared" si="4"/>
        <v>1</v>
      </c>
      <c r="P11" s="155">
        <v>0</v>
      </c>
      <c r="Q11" s="173">
        <f t="shared" si="5"/>
        <v>6.25</v>
      </c>
      <c r="R11">
        <v>1.1607142857099999</v>
      </c>
      <c r="S11" s="173">
        <f t="shared" si="6"/>
        <v>1.7936862245012757</v>
      </c>
      <c r="T11">
        <v>6.6666666666700003</v>
      </c>
    </row>
    <row r="12" spans="1:21" ht="38.25">
      <c r="A12" s="175" t="s">
        <v>122</v>
      </c>
      <c r="B12" s="171">
        <v>23</v>
      </c>
      <c r="C12" s="171">
        <v>1</v>
      </c>
      <c r="D12" s="171"/>
      <c r="E12" s="172">
        <v>1.5</v>
      </c>
      <c r="F12" s="171">
        <v>4.2999999999999997E-2</v>
      </c>
      <c r="G12" s="171">
        <f t="shared" si="0"/>
        <v>2.1228490000000004</v>
      </c>
      <c r="H12" s="171">
        <v>0.04</v>
      </c>
      <c r="I12" s="171">
        <f t="shared" si="1"/>
        <v>2.1315999999999997</v>
      </c>
      <c r="J12" s="171">
        <v>0.44700000000000001</v>
      </c>
      <c r="K12" s="172">
        <f t="shared" si="2"/>
        <v>1.1088089999999999</v>
      </c>
      <c r="L12" s="171">
        <v>2</v>
      </c>
      <c r="M12" s="172">
        <f t="shared" si="3"/>
        <v>0.25</v>
      </c>
      <c r="N12" s="171">
        <v>1.5</v>
      </c>
      <c r="O12" s="173">
        <f t="shared" si="4"/>
        <v>0</v>
      </c>
      <c r="P12" s="155">
        <v>0</v>
      </c>
      <c r="Q12" s="173">
        <f t="shared" si="5"/>
        <v>2.25</v>
      </c>
      <c r="R12">
        <v>0.213675213675</v>
      </c>
      <c r="S12" s="173">
        <f t="shared" si="6"/>
        <v>1.6546314559140569</v>
      </c>
      <c r="T12">
        <v>2.6086956521700002</v>
      </c>
    </row>
    <row r="13" spans="1:21">
      <c r="A13" s="174" t="s">
        <v>265</v>
      </c>
      <c r="B13" s="171">
        <v>7</v>
      </c>
      <c r="C13" s="171">
        <v>1</v>
      </c>
      <c r="D13" s="171"/>
      <c r="E13" s="172">
        <v>8.25</v>
      </c>
      <c r="F13" s="171">
        <v>0.05</v>
      </c>
      <c r="G13" s="171">
        <f t="shared" si="0"/>
        <v>67.239999999999995</v>
      </c>
      <c r="H13" s="171">
        <v>1.5489999999999999</v>
      </c>
      <c r="I13" s="171">
        <f t="shared" si="1"/>
        <v>44.903401000000009</v>
      </c>
      <c r="J13" s="171">
        <v>2.056</v>
      </c>
      <c r="K13" s="172">
        <f t="shared" si="2"/>
        <v>38.365636000000002</v>
      </c>
      <c r="L13" s="171">
        <v>3.5</v>
      </c>
      <c r="M13" s="172">
        <f t="shared" si="3"/>
        <v>22.5625</v>
      </c>
      <c r="N13" s="171">
        <v>5.5</v>
      </c>
      <c r="O13" s="173">
        <f t="shared" si="4"/>
        <v>7.5625</v>
      </c>
      <c r="P13" s="155">
        <v>0</v>
      </c>
      <c r="Q13" s="173">
        <f t="shared" si="5"/>
        <v>68.0625</v>
      </c>
      <c r="R13">
        <v>1.875</v>
      </c>
      <c r="S13" s="173">
        <f t="shared" si="6"/>
        <v>40.640625</v>
      </c>
      <c r="T13">
        <v>4.2857142857100001</v>
      </c>
    </row>
    <row r="14" spans="1:21">
      <c r="A14" s="174" t="s">
        <v>87</v>
      </c>
      <c r="B14" s="170">
        <v>8</v>
      </c>
      <c r="C14" s="170">
        <v>1</v>
      </c>
      <c r="D14" s="171"/>
      <c r="E14" s="172">
        <v>2.5</v>
      </c>
      <c r="F14" s="171">
        <v>1.5489999999999999</v>
      </c>
      <c r="G14" s="171">
        <f t="shared" si="0"/>
        <v>0.90440100000000012</v>
      </c>
      <c r="H14" s="171">
        <v>1.55</v>
      </c>
      <c r="I14" s="171">
        <f t="shared" si="1"/>
        <v>0.90249999999999997</v>
      </c>
      <c r="J14" s="171">
        <v>2.056</v>
      </c>
      <c r="K14" s="172">
        <f t="shared" si="2"/>
        <v>0.19713599999999995</v>
      </c>
      <c r="L14" s="171">
        <v>3.5</v>
      </c>
      <c r="M14" s="172">
        <f t="shared" si="3"/>
        <v>1</v>
      </c>
      <c r="N14" s="171">
        <v>5.5</v>
      </c>
      <c r="O14" s="173">
        <f t="shared" si="4"/>
        <v>9</v>
      </c>
      <c r="P14" s="155">
        <v>0</v>
      </c>
      <c r="Q14" s="173">
        <f t="shared" si="5"/>
        <v>6.25</v>
      </c>
      <c r="R14">
        <v>0.67307692307699996</v>
      </c>
      <c r="S14" s="173">
        <f t="shared" si="6"/>
        <v>3.3376479289938019</v>
      </c>
      <c r="T14">
        <v>0</v>
      </c>
    </row>
    <row r="15" spans="1:21" ht="38.25">
      <c r="A15" s="169" t="s">
        <v>162</v>
      </c>
      <c r="B15" s="171">
        <v>26</v>
      </c>
      <c r="C15" s="171">
        <v>5</v>
      </c>
      <c r="D15" s="171"/>
      <c r="E15" s="172">
        <v>5.5</v>
      </c>
      <c r="F15" s="171">
        <v>1.5329999999999999</v>
      </c>
      <c r="G15" s="171">
        <f t="shared" si="0"/>
        <v>15.737089000000001</v>
      </c>
      <c r="H15" s="171">
        <v>1.534</v>
      </c>
      <c r="I15" s="171">
        <f t="shared" si="1"/>
        <v>15.729156000000001</v>
      </c>
      <c r="J15" s="171">
        <v>5.1669999999999998</v>
      </c>
      <c r="K15" s="172">
        <f t="shared" si="2"/>
        <v>0.11088900000000013</v>
      </c>
      <c r="L15" s="171">
        <v>3.5</v>
      </c>
      <c r="M15" s="172">
        <f t="shared" si="3"/>
        <v>4</v>
      </c>
      <c r="N15" s="171">
        <v>5.5</v>
      </c>
      <c r="O15" s="173">
        <f t="shared" si="4"/>
        <v>0</v>
      </c>
      <c r="P15" s="155">
        <v>0</v>
      </c>
      <c r="Q15" s="173">
        <f t="shared" si="5"/>
        <v>30.25</v>
      </c>
      <c r="R15">
        <v>0.54435483871000001</v>
      </c>
      <c r="S15" s="173">
        <f t="shared" si="6"/>
        <v>24.558418964616987</v>
      </c>
      <c r="T15">
        <v>3.46153846154</v>
      </c>
    </row>
    <row r="16" spans="1:21" ht="25.5">
      <c r="A16" s="169" t="s">
        <v>156</v>
      </c>
      <c r="B16" s="171">
        <v>11</v>
      </c>
      <c r="C16" s="171">
        <v>1</v>
      </c>
      <c r="D16" s="171"/>
      <c r="E16" s="172">
        <v>6.5</v>
      </c>
      <c r="F16" s="171">
        <v>0.05</v>
      </c>
      <c r="G16" s="171">
        <f t="shared" si="0"/>
        <v>41.602499999999999</v>
      </c>
      <c r="H16" s="171">
        <v>1.55</v>
      </c>
      <c r="I16" s="171">
        <f t="shared" si="1"/>
        <v>24.502500000000001</v>
      </c>
      <c r="J16" s="171">
        <v>2.056</v>
      </c>
      <c r="K16" s="172">
        <f t="shared" si="2"/>
        <v>19.749136</v>
      </c>
      <c r="L16" s="171">
        <v>3.5</v>
      </c>
      <c r="M16" s="172">
        <f t="shared" si="3"/>
        <v>9</v>
      </c>
      <c r="N16" s="171">
        <v>5.5</v>
      </c>
      <c r="O16" s="173">
        <f t="shared" si="4"/>
        <v>1</v>
      </c>
      <c r="P16" s="155">
        <v>0</v>
      </c>
      <c r="Q16" s="173">
        <f t="shared" si="5"/>
        <v>42.25</v>
      </c>
      <c r="R16">
        <v>0.234375</v>
      </c>
      <c r="S16" s="173">
        <f t="shared" si="6"/>
        <v>39.258056640625</v>
      </c>
      <c r="T16">
        <v>0</v>
      </c>
    </row>
    <row r="17" spans="1:20" ht="38.25">
      <c r="A17" s="169" t="s">
        <v>128</v>
      </c>
      <c r="B17" s="171">
        <v>22</v>
      </c>
      <c r="C17" s="171">
        <v>1</v>
      </c>
      <c r="D17" s="171"/>
      <c r="E17" s="172">
        <v>2.25</v>
      </c>
      <c r="F17" s="171">
        <v>0.05</v>
      </c>
      <c r="G17" s="171">
        <f t="shared" si="0"/>
        <v>4.8400000000000007</v>
      </c>
      <c r="H17" s="171">
        <v>1.548</v>
      </c>
      <c r="I17" s="171">
        <f t="shared" si="1"/>
        <v>0.49280399999999996</v>
      </c>
      <c r="J17" s="171">
        <v>2.056</v>
      </c>
      <c r="K17" s="172">
        <f t="shared" si="2"/>
        <v>3.7635999999999982E-2</v>
      </c>
      <c r="L17" s="171">
        <v>2</v>
      </c>
      <c r="M17" s="172">
        <f t="shared" si="3"/>
        <v>6.25E-2</v>
      </c>
      <c r="N17" s="171">
        <v>2</v>
      </c>
      <c r="O17" s="173">
        <f t="shared" si="4"/>
        <v>6.25E-2</v>
      </c>
      <c r="P17" s="155">
        <v>0</v>
      </c>
      <c r="Q17" s="173">
        <f t="shared" si="5"/>
        <v>5.0625</v>
      </c>
      <c r="R17">
        <v>0.38851351351399999</v>
      </c>
      <c r="S17" s="173">
        <f t="shared" si="6"/>
        <v>3.4651319393699933</v>
      </c>
      <c r="T17">
        <v>2.7272727272699999</v>
      </c>
    </row>
    <row r="18" spans="1:20" ht="25.5">
      <c r="A18" s="169" t="s">
        <v>174</v>
      </c>
      <c r="B18" s="171">
        <v>15</v>
      </c>
      <c r="C18" s="171">
        <v>1</v>
      </c>
      <c r="D18" s="171"/>
      <c r="E18" s="172">
        <v>3</v>
      </c>
      <c r="F18" s="171">
        <v>0.05</v>
      </c>
      <c r="G18" s="171">
        <f t="shared" si="0"/>
        <v>8.7025000000000006</v>
      </c>
      <c r="H18" s="171">
        <v>1.55</v>
      </c>
      <c r="I18" s="171">
        <f t="shared" si="1"/>
        <v>2.1025</v>
      </c>
      <c r="J18" s="171">
        <v>2.056</v>
      </c>
      <c r="K18" s="172">
        <f t="shared" si="2"/>
        <v>0.89113599999999993</v>
      </c>
      <c r="L18" s="171">
        <v>2</v>
      </c>
      <c r="M18" s="172">
        <f t="shared" si="3"/>
        <v>1</v>
      </c>
      <c r="N18" s="171">
        <v>2</v>
      </c>
      <c r="O18" s="173">
        <f t="shared" si="4"/>
        <v>1</v>
      </c>
      <c r="P18" s="155">
        <v>0</v>
      </c>
      <c r="Q18" s="173">
        <f t="shared" si="5"/>
        <v>9</v>
      </c>
      <c r="R18">
        <v>0.69642857142900005</v>
      </c>
      <c r="S18" s="173">
        <f t="shared" si="6"/>
        <v>5.3064413265286374</v>
      </c>
      <c r="T18">
        <v>2</v>
      </c>
    </row>
    <row r="19" spans="1:20" ht="25.5">
      <c r="A19" s="169" t="s">
        <v>256</v>
      </c>
      <c r="B19" s="171">
        <v>16</v>
      </c>
      <c r="C19" s="171">
        <v>1</v>
      </c>
      <c r="D19" s="171"/>
      <c r="E19" s="172">
        <v>3.25</v>
      </c>
      <c r="F19" s="171">
        <v>1.5489999999999999</v>
      </c>
      <c r="G19" s="171">
        <f t="shared" si="0"/>
        <v>2.8934010000000003</v>
      </c>
      <c r="H19" s="171">
        <v>1.5489999999999999</v>
      </c>
      <c r="I19" s="171">
        <f t="shared" si="1"/>
        <v>2.8934010000000003</v>
      </c>
      <c r="J19" s="171">
        <v>2.121</v>
      </c>
      <c r="K19" s="172">
        <f t="shared" si="2"/>
        <v>1.2746409999999999</v>
      </c>
      <c r="L19" s="171">
        <v>2</v>
      </c>
      <c r="M19" s="172">
        <f t="shared" si="3"/>
        <v>1.5625</v>
      </c>
      <c r="N19" s="171">
        <v>2</v>
      </c>
      <c r="O19" s="173">
        <f t="shared" si="4"/>
        <v>1.5625</v>
      </c>
      <c r="P19" s="155">
        <v>0</v>
      </c>
      <c r="Q19" s="173">
        <f t="shared" si="5"/>
        <v>10.5625</v>
      </c>
      <c r="R19">
        <v>0.73170731707299996</v>
      </c>
      <c r="S19" s="173">
        <f t="shared" si="6"/>
        <v>6.3417980368836675</v>
      </c>
      <c r="T19">
        <v>1.875</v>
      </c>
    </row>
    <row r="20" spans="1:20" ht="25.5">
      <c r="A20" s="169" t="s">
        <v>274</v>
      </c>
      <c r="B20" s="171">
        <v>13</v>
      </c>
      <c r="C20" s="171">
        <v>1</v>
      </c>
      <c r="D20" s="171"/>
      <c r="E20" s="172">
        <v>8</v>
      </c>
      <c r="F20" s="171">
        <v>0.05</v>
      </c>
      <c r="G20" s="171">
        <f t="shared" si="0"/>
        <v>63.202500000000001</v>
      </c>
      <c r="H20" s="171">
        <v>1.5489999999999999</v>
      </c>
      <c r="I20" s="171">
        <f t="shared" si="1"/>
        <v>41.615401000000006</v>
      </c>
      <c r="J20" s="171">
        <v>2.056</v>
      </c>
      <c r="K20" s="172">
        <f t="shared" si="2"/>
        <v>35.331136000000001</v>
      </c>
      <c r="L20" s="171">
        <v>3.5</v>
      </c>
      <c r="M20" s="172">
        <f t="shared" si="3"/>
        <v>20.25</v>
      </c>
      <c r="N20" s="171">
        <v>5.5</v>
      </c>
      <c r="O20" s="173">
        <f t="shared" si="4"/>
        <v>6.25</v>
      </c>
      <c r="P20" s="155">
        <v>0</v>
      </c>
      <c r="Q20" s="173">
        <f t="shared" si="5"/>
        <v>64</v>
      </c>
      <c r="R20">
        <v>1.2096774193499999</v>
      </c>
      <c r="S20" s="173">
        <f t="shared" si="6"/>
        <v>46.10848074928527</v>
      </c>
      <c r="T20">
        <v>2.30769230769</v>
      </c>
    </row>
    <row r="21" spans="1:20" ht="38.25">
      <c r="A21" s="169" t="s">
        <v>226</v>
      </c>
      <c r="B21" s="171">
        <v>17</v>
      </c>
      <c r="C21" s="171">
        <v>1</v>
      </c>
      <c r="D21" s="171"/>
      <c r="E21" s="172">
        <v>4</v>
      </c>
      <c r="F21" s="171">
        <v>1.5489999999999999</v>
      </c>
      <c r="G21" s="171">
        <f t="shared" si="0"/>
        <v>6.0074010000000007</v>
      </c>
      <c r="H21" s="171">
        <v>1.5489999999999999</v>
      </c>
      <c r="I21" s="171">
        <f t="shared" si="1"/>
        <v>6.0074010000000007</v>
      </c>
      <c r="J21" s="171">
        <v>2.129</v>
      </c>
      <c r="K21" s="172">
        <f t="shared" si="2"/>
        <v>3.5006409999999999</v>
      </c>
      <c r="L21" s="171">
        <v>2</v>
      </c>
      <c r="M21" s="172">
        <f t="shared" si="3"/>
        <v>4</v>
      </c>
      <c r="N21" s="171">
        <v>2</v>
      </c>
      <c r="O21" s="173">
        <f t="shared" si="4"/>
        <v>4</v>
      </c>
      <c r="P21" s="155">
        <v>0</v>
      </c>
      <c r="Q21" s="173">
        <f t="shared" si="5"/>
        <v>16</v>
      </c>
      <c r="R21">
        <v>0.22151898734200001</v>
      </c>
      <c r="S21" s="173">
        <f t="shared" si="6"/>
        <v>14.276918763017026</v>
      </c>
      <c r="T21">
        <v>1.7647058823499999</v>
      </c>
    </row>
    <row r="22" spans="1:20" ht="25.5">
      <c r="A22" s="169" t="s">
        <v>12</v>
      </c>
      <c r="B22" s="170">
        <v>14</v>
      </c>
      <c r="C22" s="170">
        <v>1</v>
      </c>
      <c r="D22" s="171"/>
      <c r="E22" s="172">
        <v>2.25</v>
      </c>
      <c r="F22" s="171">
        <v>0.05</v>
      </c>
      <c r="G22" s="171">
        <f t="shared" si="0"/>
        <v>4.8400000000000007</v>
      </c>
      <c r="H22" s="171">
        <v>1.548</v>
      </c>
      <c r="I22" s="171">
        <f t="shared" si="1"/>
        <v>0.49280399999999996</v>
      </c>
      <c r="J22" s="171">
        <v>2.056</v>
      </c>
      <c r="K22" s="172">
        <f t="shared" si="2"/>
        <v>3.7635999999999982E-2</v>
      </c>
      <c r="L22" s="171">
        <v>3.5</v>
      </c>
      <c r="M22" s="172">
        <f t="shared" si="3"/>
        <v>1.5625</v>
      </c>
      <c r="N22" s="171">
        <v>2</v>
      </c>
      <c r="O22" s="173">
        <f t="shared" si="4"/>
        <v>6.25E-2</v>
      </c>
      <c r="P22" s="155">
        <v>0</v>
      </c>
      <c r="Q22" s="173">
        <f t="shared" si="5"/>
        <v>5.0625</v>
      </c>
      <c r="R22">
        <v>0.73170731707299996</v>
      </c>
      <c r="S22" s="173">
        <f t="shared" si="6"/>
        <v>2.3052126710296679</v>
      </c>
      <c r="T22">
        <v>4.2857142857100001</v>
      </c>
    </row>
    <row r="23" spans="1:20" ht="25.5">
      <c r="A23" s="169" t="s">
        <v>25</v>
      </c>
      <c r="B23" s="170">
        <v>17</v>
      </c>
      <c r="C23" s="170">
        <v>1</v>
      </c>
      <c r="D23" s="171"/>
      <c r="E23" s="172">
        <v>2.75</v>
      </c>
      <c r="F23" s="171">
        <v>1.5489999999999999</v>
      </c>
      <c r="G23" s="171">
        <f t="shared" si="0"/>
        <v>1.4424010000000003</v>
      </c>
      <c r="H23" s="171">
        <v>1.5489999999999999</v>
      </c>
      <c r="I23" s="171">
        <f t="shared" si="1"/>
        <v>1.4424010000000003</v>
      </c>
      <c r="J23" s="171">
        <v>2.129</v>
      </c>
      <c r="K23" s="172">
        <f t="shared" si="2"/>
        <v>0.38564100000000001</v>
      </c>
      <c r="L23" s="171">
        <v>2</v>
      </c>
      <c r="M23" s="172">
        <f t="shared" si="3"/>
        <v>0.5625</v>
      </c>
      <c r="N23" s="171">
        <v>2</v>
      </c>
      <c r="O23" s="173">
        <f t="shared" si="4"/>
        <v>0.5625</v>
      </c>
      <c r="P23" s="155">
        <v>0</v>
      </c>
      <c r="Q23" s="173">
        <f t="shared" si="5"/>
        <v>7.5625</v>
      </c>
      <c r="R23">
        <v>0.26315789473700002</v>
      </c>
      <c r="S23" s="173">
        <f t="shared" si="6"/>
        <v>6.184383656508909</v>
      </c>
      <c r="T23">
        <v>0</v>
      </c>
    </row>
    <row r="24" spans="1:20" ht="38.25">
      <c r="A24" s="169" t="s">
        <v>135</v>
      </c>
      <c r="B24" s="171">
        <v>21</v>
      </c>
      <c r="C24" s="171">
        <v>1</v>
      </c>
      <c r="D24" s="171"/>
      <c r="E24" s="172">
        <v>6.25</v>
      </c>
      <c r="F24" s="171">
        <v>1.5329999999999999</v>
      </c>
      <c r="G24" s="171">
        <f t="shared" si="0"/>
        <v>22.250089000000006</v>
      </c>
      <c r="H24" s="171">
        <v>1.5449999999999999</v>
      </c>
      <c r="I24" s="171">
        <f t="shared" si="1"/>
        <v>22.137025000000001</v>
      </c>
      <c r="J24" s="171">
        <v>5.1669999999999998</v>
      </c>
      <c r="K24" s="172">
        <f t="shared" si="2"/>
        <v>1.1728890000000003</v>
      </c>
      <c r="L24" s="171">
        <v>3.5</v>
      </c>
      <c r="M24" s="172">
        <f t="shared" si="3"/>
        <v>7.5625</v>
      </c>
      <c r="N24" s="171">
        <v>5.5</v>
      </c>
      <c r="O24" s="173">
        <f t="shared" si="4"/>
        <v>0.5625</v>
      </c>
      <c r="P24" s="155">
        <v>0</v>
      </c>
      <c r="Q24" s="173">
        <f t="shared" si="5"/>
        <v>39.0625</v>
      </c>
      <c r="R24">
        <v>0.58333333333299997</v>
      </c>
      <c r="S24" s="173">
        <f t="shared" si="6"/>
        <v>32.111111111114887</v>
      </c>
      <c r="T24">
        <v>1.42857142857</v>
      </c>
    </row>
    <row r="25" spans="1:20" ht="25.5">
      <c r="A25" s="169" t="s">
        <v>6</v>
      </c>
      <c r="B25" s="170">
        <v>16</v>
      </c>
      <c r="C25" s="170">
        <v>2</v>
      </c>
      <c r="D25" s="171"/>
      <c r="E25" s="172">
        <v>2</v>
      </c>
      <c r="F25" s="171">
        <v>1.5389999999999999</v>
      </c>
      <c r="G25" s="171">
        <f t="shared" si="0"/>
        <v>0.21252100000000007</v>
      </c>
      <c r="H25" s="171">
        <v>1.5389999999999999</v>
      </c>
      <c r="I25" s="171">
        <f t="shared" si="1"/>
        <v>0.21252100000000007</v>
      </c>
      <c r="J25" s="171">
        <v>5.5</v>
      </c>
      <c r="K25" s="172">
        <f t="shared" si="2"/>
        <v>12.25</v>
      </c>
      <c r="L25" s="171">
        <v>2</v>
      </c>
      <c r="M25" s="172">
        <f t="shared" si="3"/>
        <v>0</v>
      </c>
      <c r="N25" s="171">
        <v>1.5</v>
      </c>
      <c r="O25" s="173">
        <f t="shared" si="4"/>
        <v>0.25</v>
      </c>
      <c r="P25" s="155">
        <v>0</v>
      </c>
      <c r="Q25" s="173">
        <f t="shared" si="5"/>
        <v>4</v>
      </c>
      <c r="R25">
        <v>0.60439560439600004</v>
      </c>
      <c r="S25" s="173">
        <f t="shared" si="6"/>
        <v>1.9477116290292058</v>
      </c>
      <c r="T25">
        <v>3.75</v>
      </c>
    </row>
    <row r="26" spans="1:20">
      <c r="A26" s="174" t="s">
        <v>31</v>
      </c>
      <c r="B26" s="170">
        <v>8</v>
      </c>
      <c r="C26" s="170">
        <v>1</v>
      </c>
      <c r="D26" s="171"/>
      <c r="E26" s="172">
        <v>6</v>
      </c>
      <c r="F26" s="171">
        <v>1.5489999999999999</v>
      </c>
      <c r="G26" s="171">
        <f t="shared" si="0"/>
        <v>19.811401000000004</v>
      </c>
      <c r="H26" s="171">
        <v>1.55</v>
      </c>
      <c r="I26" s="171">
        <f t="shared" si="1"/>
        <v>19.802500000000002</v>
      </c>
      <c r="J26" s="171">
        <v>2.056</v>
      </c>
      <c r="K26" s="172">
        <f t="shared" si="2"/>
        <v>15.555135999999999</v>
      </c>
      <c r="L26" s="171">
        <v>3.5</v>
      </c>
      <c r="M26" s="172">
        <f t="shared" si="3"/>
        <v>6.25</v>
      </c>
      <c r="N26" s="171">
        <v>5.5</v>
      </c>
      <c r="O26" s="173">
        <f t="shared" si="4"/>
        <v>0.25</v>
      </c>
      <c r="P26" s="155">
        <v>0</v>
      </c>
      <c r="Q26" s="173">
        <f t="shared" si="5"/>
        <v>36</v>
      </c>
      <c r="R26">
        <v>0.68965517241399998</v>
      </c>
      <c r="S26" s="173">
        <f t="shared" si="6"/>
        <v>28.199762187869389</v>
      </c>
      <c r="T26">
        <v>3.75</v>
      </c>
    </row>
    <row r="27" spans="1:20" ht="25.5">
      <c r="A27" s="169" t="s">
        <v>170</v>
      </c>
      <c r="B27" s="171">
        <v>9</v>
      </c>
      <c r="C27" s="171">
        <v>0</v>
      </c>
      <c r="D27" s="171"/>
      <c r="E27" s="172">
        <v>5</v>
      </c>
      <c r="F27" s="171">
        <v>4.2999999999999997E-2</v>
      </c>
      <c r="G27" s="171">
        <f t="shared" si="0"/>
        <v>24.571849</v>
      </c>
      <c r="H27" s="171">
        <v>0.05</v>
      </c>
      <c r="I27" s="171">
        <f t="shared" si="1"/>
        <v>24.502500000000001</v>
      </c>
      <c r="J27" s="171">
        <v>0.44700000000000001</v>
      </c>
      <c r="K27" s="172">
        <f t="shared" si="2"/>
        <v>20.729808999999999</v>
      </c>
      <c r="L27" s="171">
        <v>2</v>
      </c>
      <c r="M27" s="172">
        <f t="shared" si="3"/>
        <v>9</v>
      </c>
      <c r="N27" s="171">
        <v>1.5</v>
      </c>
      <c r="O27" s="173">
        <f t="shared" si="4"/>
        <v>12.25</v>
      </c>
      <c r="P27" s="155">
        <v>0</v>
      </c>
      <c r="Q27" s="173">
        <f t="shared" si="5"/>
        <v>25</v>
      </c>
      <c r="R27">
        <v>6.5789473684200003E-2</v>
      </c>
      <c r="S27" s="173">
        <f t="shared" si="6"/>
        <v>24.346433518005643</v>
      </c>
      <c r="T27">
        <v>0</v>
      </c>
    </row>
    <row r="28" spans="1:20">
      <c r="A28" s="174" t="s">
        <v>129</v>
      </c>
      <c r="B28" s="171">
        <v>8</v>
      </c>
      <c r="C28" s="171">
        <v>1</v>
      </c>
      <c r="D28" s="171"/>
      <c r="E28" s="172">
        <v>2.25</v>
      </c>
      <c r="F28" s="171">
        <v>1.5489999999999999</v>
      </c>
      <c r="G28" s="171">
        <f t="shared" si="0"/>
        <v>0.49140100000000009</v>
      </c>
      <c r="H28" s="171">
        <v>1.55</v>
      </c>
      <c r="I28" s="171">
        <f t="shared" si="1"/>
        <v>0.48999999999999994</v>
      </c>
      <c r="J28" s="171">
        <v>2.056</v>
      </c>
      <c r="K28" s="172">
        <f t="shared" si="2"/>
        <v>3.7635999999999982E-2</v>
      </c>
      <c r="L28" s="171">
        <v>3.5</v>
      </c>
      <c r="M28" s="172">
        <f t="shared" si="3"/>
        <v>1.5625</v>
      </c>
      <c r="N28" s="171">
        <v>5.5</v>
      </c>
      <c r="O28" s="173">
        <f t="shared" si="4"/>
        <v>10.5625</v>
      </c>
      <c r="P28" s="155">
        <v>0</v>
      </c>
      <c r="Q28" s="173">
        <f t="shared" si="5"/>
        <v>5.0625</v>
      </c>
      <c r="R28">
        <v>0.13157894736799999</v>
      </c>
      <c r="S28" s="173">
        <f t="shared" si="6"/>
        <v>4.4877077562344718</v>
      </c>
      <c r="T28">
        <v>0</v>
      </c>
    </row>
    <row r="29" spans="1:20">
      <c r="A29" s="174" t="s">
        <v>84</v>
      </c>
      <c r="B29" s="170">
        <v>6</v>
      </c>
      <c r="C29" s="170">
        <v>1</v>
      </c>
      <c r="D29" s="171"/>
      <c r="E29" s="172">
        <v>2.5</v>
      </c>
      <c r="F29" s="171">
        <v>4.2999999999999997E-2</v>
      </c>
      <c r="G29" s="171">
        <f t="shared" si="0"/>
        <v>6.0368489999999992</v>
      </c>
      <c r="H29" s="171">
        <v>3.7999999999999999E-2</v>
      </c>
      <c r="I29" s="171">
        <f t="shared" si="1"/>
        <v>6.0614440000000007</v>
      </c>
      <c r="J29" s="171">
        <v>0.44700000000000001</v>
      </c>
      <c r="K29" s="172">
        <f t="shared" si="2"/>
        <v>4.2148089999999998</v>
      </c>
      <c r="L29" s="171">
        <v>2</v>
      </c>
      <c r="M29" s="172">
        <f t="shared" si="3"/>
        <v>0.25</v>
      </c>
      <c r="N29" s="171">
        <v>1.5</v>
      </c>
      <c r="O29" s="173">
        <f t="shared" si="4"/>
        <v>1</v>
      </c>
      <c r="P29" s="155">
        <v>0</v>
      </c>
      <c r="Q29" s="173">
        <f t="shared" si="5"/>
        <v>6.25</v>
      </c>
      <c r="R29">
        <v>2.0454545454500002</v>
      </c>
      <c r="S29" s="173">
        <f t="shared" si="6"/>
        <v>0.20661157025206597</v>
      </c>
      <c r="T29">
        <v>5</v>
      </c>
    </row>
    <row r="30" spans="1:20" ht="38.25">
      <c r="A30" s="169" t="s">
        <v>70</v>
      </c>
      <c r="B30" s="170">
        <v>18</v>
      </c>
      <c r="C30" s="170">
        <v>2</v>
      </c>
      <c r="D30" s="171"/>
      <c r="E30" s="172">
        <v>2.5</v>
      </c>
      <c r="F30" s="171">
        <v>1.5409999999999999</v>
      </c>
      <c r="G30" s="171">
        <f t="shared" si="0"/>
        <v>0.91968100000000019</v>
      </c>
      <c r="H30" s="171">
        <v>1.542</v>
      </c>
      <c r="I30" s="171">
        <f t="shared" si="1"/>
        <v>0.91776399999999991</v>
      </c>
      <c r="J30" s="171">
        <v>5.5</v>
      </c>
      <c r="K30" s="172">
        <f t="shared" si="2"/>
        <v>9</v>
      </c>
      <c r="L30" s="171">
        <v>2</v>
      </c>
      <c r="M30" s="172">
        <f t="shared" si="3"/>
        <v>0.25</v>
      </c>
      <c r="N30" s="171">
        <v>1.5</v>
      </c>
      <c r="O30" s="173">
        <f t="shared" si="4"/>
        <v>1</v>
      </c>
      <c r="P30" s="155">
        <v>0</v>
      </c>
      <c r="Q30" s="173">
        <f t="shared" si="5"/>
        <v>6.25</v>
      </c>
      <c r="R30">
        <v>1.1328125</v>
      </c>
      <c r="S30" s="173">
        <f t="shared" si="6"/>
        <v>1.86920166015625</v>
      </c>
      <c r="T30">
        <v>3.3333333333300001</v>
      </c>
    </row>
    <row r="31" spans="1:20" ht="25.5">
      <c r="A31" s="169" t="s">
        <v>72</v>
      </c>
      <c r="B31" s="170">
        <v>16</v>
      </c>
      <c r="C31" s="170">
        <v>1</v>
      </c>
      <c r="D31" s="171"/>
      <c r="E31" s="172">
        <v>2.75</v>
      </c>
      <c r="F31" s="171">
        <v>1.5489999999999999</v>
      </c>
      <c r="G31" s="171">
        <f t="shared" si="0"/>
        <v>1.4424010000000003</v>
      </c>
      <c r="H31" s="171">
        <v>1.5489999999999999</v>
      </c>
      <c r="I31" s="171">
        <f t="shared" si="1"/>
        <v>1.4424010000000003</v>
      </c>
      <c r="J31" s="171">
        <v>2.121</v>
      </c>
      <c r="K31" s="172">
        <f t="shared" si="2"/>
        <v>0.39564100000000002</v>
      </c>
      <c r="L31" s="171">
        <v>2</v>
      </c>
      <c r="M31" s="172">
        <f t="shared" si="3"/>
        <v>0.5625</v>
      </c>
      <c r="N31" s="171">
        <v>2</v>
      </c>
      <c r="O31" s="173">
        <f t="shared" si="4"/>
        <v>0.5625</v>
      </c>
      <c r="P31" s="155">
        <v>0</v>
      </c>
      <c r="Q31" s="173">
        <f t="shared" si="5"/>
        <v>7.5625</v>
      </c>
      <c r="R31">
        <v>1.0416666666700001</v>
      </c>
      <c r="S31" s="173">
        <f t="shared" si="6"/>
        <v>2.9184027777663886</v>
      </c>
      <c r="T31">
        <v>1.875</v>
      </c>
    </row>
    <row r="32" spans="1:20" ht="38.25">
      <c r="A32" s="169" t="s">
        <v>2</v>
      </c>
      <c r="B32" s="170">
        <v>24</v>
      </c>
      <c r="C32" s="170">
        <v>1</v>
      </c>
      <c r="D32" s="171"/>
      <c r="E32" s="172">
        <v>1.5</v>
      </c>
      <c r="F32" s="171">
        <v>1.5489999999999999</v>
      </c>
      <c r="G32" s="171">
        <f t="shared" si="0"/>
        <v>2.4009999999999934E-3</v>
      </c>
      <c r="H32" s="171">
        <v>1.5489999999999999</v>
      </c>
      <c r="I32" s="171">
        <f t="shared" si="1"/>
        <v>2.4009999999999934E-3</v>
      </c>
      <c r="J32" s="171">
        <v>2.056</v>
      </c>
      <c r="K32" s="172">
        <f t="shared" si="2"/>
        <v>0.30913600000000008</v>
      </c>
      <c r="L32" s="171">
        <v>2</v>
      </c>
      <c r="M32" s="172">
        <f t="shared" si="3"/>
        <v>0.25</v>
      </c>
      <c r="N32" s="171">
        <v>2</v>
      </c>
      <c r="O32" s="173">
        <f t="shared" si="4"/>
        <v>0.25</v>
      </c>
      <c r="P32" s="155">
        <v>1</v>
      </c>
      <c r="Q32" s="173">
        <f t="shared" si="5"/>
        <v>0.25</v>
      </c>
      <c r="R32">
        <v>0.20559210526300001</v>
      </c>
      <c r="S32" s="173">
        <f t="shared" si="6"/>
        <v>1.6754917979574722</v>
      </c>
      <c r="T32">
        <v>1.25</v>
      </c>
    </row>
    <row r="33" spans="1:20" ht="25.5">
      <c r="A33" s="169" t="s">
        <v>140</v>
      </c>
      <c r="B33" s="171">
        <v>13</v>
      </c>
      <c r="C33" s="171">
        <v>1</v>
      </c>
      <c r="D33" s="171"/>
      <c r="E33" s="172">
        <v>3.75</v>
      </c>
      <c r="F33" s="171">
        <v>0.05</v>
      </c>
      <c r="G33" s="171">
        <f t="shared" si="0"/>
        <v>13.690000000000001</v>
      </c>
      <c r="H33" s="171">
        <v>1.5489999999999999</v>
      </c>
      <c r="I33" s="171">
        <f t="shared" si="1"/>
        <v>4.8444010000000004</v>
      </c>
      <c r="J33" s="171">
        <v>2.056</v>
      </c>
      <c r="K33" s="172">
        <f t="shared" si="2"/>
        <v>2.8696359999999999</v>
      </c>
      <c r="L33" s="171">
        <v>3.5</v>
      </c>
      <c r="M33" s="172">
        <f t="shared" si="3"/>
        <v>6.25E-2</v>
      </c>
      <c r="N33" s="171">
        <v>5.5</v>
      </c>
      <c r="O33" s="173">
        <f t="shared" si="4"/>
        <v>3.0625</v>
      </c>
      <c r="P33" s="155">
        <v>1.0344827586200001</v>
      </c>
      <c r="Q33" s="173">
        <f t="shared" si="5"/>
        <v>7.3740338882320433</v>
      </c>
      <c r="R33">
        <v>0.81395348837199999</v>
      </c>
      <c r="S33" s="173">
        <f t="shared" si="6"/>
        <v>8.6203691184429481</v>
      </c>
      <c r="T33">
        <v>2.30769230769</v>
      </c>
    </row>
    <row r="34" spans="1:20" ht="25.5">
      <c r="A34" s="174" t="s">
        <v>71</v>
      </c>
      <c r="B34" s="170">
        <v>7</v>
      </c>
      <c r="C34" s="170">
        <v>1</v>
      </c>
      <c r="D34" s="171"/>
      <c r="E34" s="172">
        <v>2.25</v>
      </c>
      <c r="F34" s="171">
        <v>0.05</v>
      </c>
      <c r="G34" s="171">
        <f t="shared" ref="G34:G65" si="7">POWER((E34-F34),2)</f>
        <v>4.8400000000000007</v>
      </c>
      <c r="H34" s="171">
        <v>1.5489999999999999</v>
      </c>
      <c r="I34" s="171">
        <f t="shared" ref="I34:I65" si="8">POWER((E34-H34),2)</f>
        <v>0.49140100000000009</v>
      </c>
      <c r="J34" s="171">
        <v>2.056</v>
      </c>
      <c r="K34" s="172">
        <f t="shared" ref="K34:K65" si="9">POWER((E34-J34),2)</f>
        <v>3.7635999999999982E-2</v>
      </c>
      <c r="L34" s="171">
        <v>3.5</v>
      </c>
      <c r="M34" s="172">
        <f t="shared" ref="M34:M65" si="10">POWER((E34-L34),2)</f>
        <v>1.5625</v>
      </c>
      <c r="N34" s="171">
        <v>5.5</v>
      </c>
      <c r="O34" s="173">
        <f t="shared" si="4"/>
        <v>10.5625</v>
      </c>
      <c r="P34" s="155">
        <v>1.15384615385</v>
      </c>
      <c r="Q34" s="173">
        <f t="shared" si="5"/>
        <v>1.2015532544294378</v>
      </c>
      <c r="R34">
        <v>1.9642857142900001</v>
      </c>
      <c r="S34" s="173">
        <f t="shared" si="6"/>
        <v>8.1632653058775456E-2</v>
      </c>
      <c r="T34">
        <v>4.2857142857100001</v>
      </c>
    </row>
    <row r="35" spans="1:20">
      <c r="A35" s="174" t="s">
        <v>97</v>
      </c>
      <c r="B35" s="170">
        <v>5</v>
      </c>
      <c r="C35" s="170">
        <v>1</v>
      </c>
      <c r="D35" s="171"/>
      <c r="E35" s="172">
        <v>2.5</v>
      </c>
      <c r="F35" s="171">
        <v>0.05</v>
      </c>
      <c r="G35" s="171">
        <f t="shared" si="7"/>
        <v>6.0025000000000013</v>
      </c>
      <c r="H35" s="171">
        <v>1.55</v>
      </c>
      <c r="I35" s="171">
        <f t="shared" si="8"/>
        <v>0.90249999999999997</v>
      </c>
      <c r="J35" s="171">
        <v>5.1669999999999998</v>
      </c>
      <c r="K35" s="172">
        <f t="shared" si="9"/>
        <v>7.1128889999999991</v>
      </c>
      <c r="L35" s="171">
        <v>3.5</v>
      </c>
      <c r="M35" s="172">
        <f t="shared" si="10"/>
        <v>1</v>
      </c>
      <c r="N35" s="171">
        <v>5.5</v>
      </c>
      <c r="O35" s="173">
        <f t="shared" si="4"/>
        <v>9</v>
      </c>
      <c r="P35" s="155">
        <v>1.15384615385</v>
      </c>
      <c r="Q35" s="173">
        <f t="shared" si="5"/>
        <v>1.8121301775044378</v>
      </c>
      <c r="R35">
        <v>1.80555555556</v>
      </c>
      <c r="S35" s="173">
        <f t="shared" si="6"/>
        <v>0.48225308641358022</v>
      </c>
      <c r="T35">
        <v>6</v>
      </c>
    </row>
    <row r="36" spans="1:20">
      <c r="A36" s="174" t="s">
        <v>125</v>
      </c>
      <c r="B36" s="171">
        <v>8</v>
      </c>
      <c r="C36" s="171">
        <v>1</v>
      </c>
      <c r="D36" s="171"/>
      <c r="E36" s="172">
        <v>7</v>
      </c>
      <c r="F36" s="171">
        <v>1.5489999999999999</v>
      </c>
      <c r="G36" s="171">
        <f t="shared" si="7"/>
        <v>29.713401000000005</v>
      </c>
      <c r="H36" s="171">
        <v>1.55</v>
      </c>
      <c r="I36" s="171">
        <f t="shared" si="8"/>
        <v>29.702500000000001</v>
      </c>
      <c r="J36" s="171">
        <v>2.056</v>
      </c>
      <c r="K36" s="172">
        <f t="shared" si="9"/>
        <v>24.443135999999999</v>
      </c>
      <c r="L36" s="171">
        <v>3.5</v>
      </c>
      <c r="M36" s="172">
        <f t="shared" si="10"/>
        <v>12.25</v>
      </c>
      <c r="N36" s="171">
        <v>5.5</v>
      </c>
      <c r="O36" s="173">
        <f t="shared" si="4"/>
        <v>2.25</v>
      </c>
      <c r="P36" s="155">
        <v>1.2</v>
      </c>
      <c r="Q36" s="173">
        <f t="shared" si="5"/>
        <v>33.64</v>
      </c>
      <c r="R36">
        <v>0.41666666666699997</v>
      </c>
      <c r="S36" s="173">
        <f t="shared" si="6"/>
        <v>43.340277777773387</v>
      </c>
      <c r="T36">
        <v>0</v>
      </c>
    </row>
    <row r="37" spans="1:20" ht="38.25">
      <c r="A37" s="169" t="s">
        <v>230</v>
      </c>
      <c r="B37" s="171">
        <v>22</v>
      </c>
      <c r="C37" s="171">
        <v>1</v>
      </c>
      <c r="D37" s="171"/>
      <c r="E37" s="172">
        <v>3.75</v>
      </c>
      <c r="F37" s="171">
        <v>0.05</v>
      </c>
      <c r="G37" s="171">
        <f t="shared" si="7"/>
        <v>13.690000000000001</v>
      </c>
      <c r="H37" s="171">
        <v>1.548</v>
      </c>
      <c r="I37" s="171">
        <f t="shared" si="8"/>
        <v>4.8488039999999994</v>
      </c>
      <c r="J37" s="171">
        <v>2.056</v>
      </c>
      <c r="K37" s="172">
        <f t="shared" si="9"/>
        <v>2.8696359999999999</v>
      </c>
      <c r="L37" s="171">
        <v>2</v>
      </c>
      <c r="M37" s="172">
        <f t="shared" si="10"/>
        <v>3.0625</v>
      </c>
      <c r="N37" s="171">
        <v>2</v>
      </c>
      <c r="O37" s="173">
        <f t="shared" si="4"/>
        <v>3.0625</v>
      </c>
      <c r="P37" s="155">
        <v>1.2</v>
      </c>
      <c r="Q37" s="173">
        <f t="shared" si="5"/>
        <v>6.5024999999999995</v>
      </c>
      <c r="R37">
        <v>0.43209876543199999</v>
      </c>
      <c r="S37" s="173">
        <f t="shared" si="6"/>
        <v>11.008468602347859</v>
      </c>
      <c r="T37">
        <v>0</v>
      </c>
    </row>
    <row r="38" spans="1:20" ht="38.25">
      <c r="A38" s="169" t="s">
        <v>26</v>
      </c>
      <c r="B38" s="170">
        <v>22</v>
      </c>
      <c r="C38" s="170">
        <v>1</v>
      </c>
      <c r="D38" s="171"/>
      <c r="E38" s="172">
        <v>4</v>
      </c>
      <c r="F38" s="171">
        <v>0.05</v>
      </c>
      <c r="G38" s="171">
        <f t="shared" si="7"/>
        <v>15.602500000000001</v>
      </c>
      <c r="H38" s="171">
        <v>1.548</v>
      </c>
      <c r="I38" s="171">
        <f t="shared" si="8"/>
        <v>6.0123039999999994</v>
      </c>
      <c r="J38" s="171">
        <v>2.056</v>
      </c>
      <c r="K38" s="172">
        <f t="shared" si="9"/>
        <v>3.7791359999999998</v>
      </c>
      <c r="L38" s="171">
        <v>2</v>
      </c>
      <c r="M38" s="172">
        <f t="shared" si="10"/>
        <v>4</v>
      </c>
      <c r="N38" s="171">
        <v>2</v>
      </c>
      <c r="O38" s="173">
        <f t="shared" si="4"/>
        <v>4</v>
      </c>
      <c r="P38" s="155">
        <v>1.2</v>
      </c>
      <c r="Q38" s="173">
        <f t="shared" si="5"/>
        <v>7.839999999999999</v>
      </c>
      <c r="R38">
        <v>0.53066037735799998</v>
      </c>
      <c r="S38" s="173">
        <f t="shared" si="6"/>
        <v>12.036317417233734</v>
      </c>
      <c r="T38">
        <v>1.36363636364</v>
      </c>
    </row>
    <row r="39" spans="1:20" ht="38.25">
      <c r="A39" s="169" t="s">
        <v>190</v>
      </c>
      <c r="B39" s="171">
        <v>26</v>
      </c>
      <c r="C39" s="171">
        <v>1</v>
      </c>
      <c r="D39" s="171"/>
      <c r="E39" s="172">
        <v>2</v>
      </c>
      <c r="F39" s="171">
        <v>0.05</v>
      </c>
      <c r="G39" s="171">
        <f t="shared" si="7"/>
        <v>3.8024999999999998</v>
      </c>
      <c r="H39" s="171">
        <v>1.5489999999999999</v>
      </c>
      <c r="I39" s="171">
        <f t="shared" si="8"/>
        <v>0.20340100000000005</v>
      </c>
      <c r="J39" s="171">
        <v>2.056</v>
      </c>
      <c r="K39" s="172">
        <f t="shared" si="9"/>
        <v>3.1360000000000055E-3</v>
      </c>
      <c r="L39" s="171">
        <v>2</v>
      </c>
      <c r="M39" s="172">
        <f t="shared" si="10"/>
        <v>0</v>
      </c>
      <c r="N39" s="171">
        <v>2</v>
      </c>
      <c r="O39" s="173">
        <f t="shared" si="4"/>
        <v>0</v>
      </c>
      <c r="P39" s="155">
        <v>1.25</v>
      </c>
      <c r="Q39" s="173">
        <f t="shared" si="5"/>
        <v>0.5625</v>
      </c>
      <c r="R39">
        <v>0.37974683544299997</v>
      </c>
      <c r="S39" s="173">
        <f t="shared" si="6"/>
        <v>2.6252203172569728</v>
      </c>
      <c r="T39">
        <v>3.46153846154</v>
      </c>
    </row>
    <row r="40" spans="1:20" ht="38.25">
      <c r="A40" s="169" t="s">
        <v>180</v>
      </c>
      <c r="B40" s="171">
        <v>23</v>
      </c>
      <c r="C40" s="171">
        <v>1</v>
      </c>
      <c r="D40" s="171"/>
      <c r="E40" s="172">
        <v>3.75</v>
      </c>
      <c r="F40" s="171">
        <v>0.05</v>
      </c>
      <c r="G40" s="171">
        <f t="shared" si="7"/>
        <v>13.690000000000001</v>
      </c>
      <c r="H40" s="171">
        <v>1.5489999999999999</v>
      </c>
      <c r="I40" s="171">
        <f t="shared" si="8"/>
        <v>4.8444010000000004</v>
      </c>
      <c r="J40" s="171">
        <v>2.056</v>
      </c>
      <c r="K40" s="172">
        <f t="shared" si="9"/>
        <v>2.8696359999999999</v>
      </c>
      <c r="L40" s="171">
        <v>2</v>
      </c>
      <c r="M40" s="172">
        <f t="shared" si="10"/>
        <v>3.0625</v>
      </c>
      <c r="N40" s="171">
        <v>2</v>
      </c>
      <c r="O40" s="173">
        <f t="shared" si="4"/>
        <v>3.0625</v>
      </c>
      <c r="P40" s="155">
        <v>1.25</v>
      </c>
      <c r="Q40" s="173">
        <f t="shared" si="5"/>
        <v>6.25</v>
      </c>
      <c r="R40">
        <v>0.625</v>
      </c>
      <c r="S40" s="173">
        <f t="shared" si="6"/>
        <v>9.765625</v>
      </c>
      <c r="T40">
        <v>5.2173913043500004</v>
      </c>
    </row>
    <row r="41" spans="1:20" ht="25.5">
      <c r="A41" s="169" t="s">
        <v>14</v>
      </c>
      <c r="B41" s="170">
        <v>13</v>
      </c>
      <c r="C41" s="170">
        <v>1</v>
      </c>
      <c r="D41" s="171"/>
      <c r="E41" s="172">
        <v>2</v>
      </c>
      <c r="F41" s="171">
        <v>0.05</v>
      </c>
      <c r="G41" s="171">
        <f t="shared" si="7"/>
        <v>3.8024999999999998</v>
      </c>
      <c r="H41" s="171">
        <v>1.5489999999999999</v>
      </c>
      <c r="I41" s="171">
        <f t="shared" si="8"/>
        <v>0.20340100000000005</v>
      </c>
      <c r="J41" s="171">
        <v>2.056</v>
      </c>
      <c r="K41" s="172">
        <f t="shared" si="9"/>
        <v>3.1360000000000055E-3</v>
      </c>
      <c r="L41" s="171">
        <v>3.5</v>
      </c>
      <c r="M41" s="172">
        <f t="shared" si="10"/>
        <v>2.25</v>
      </c>
      <c r="N41" s="171">
        <v>5.5</v>
      </c>
      <c r="O41" s="173">
        <f t="shared" si="4"/>
        <v>12.25</v>
      </c>
      <c r="P41" s="155">
        <v>1.25</v>
      </c>
      <c r="Q41" s="173">
        <f t="shared" si="5"/>
        <v>0.5625</v>
      </c>
      <c r="R41">
        <v>0.484375</v>
      </c>
      <c r="S41" s="173">
        <f t="shared" si="6"/>
        <v>2.297119140625</v>
      </c>
      <c r="T41">
        <v>2.30769230769</v>
      </c>
    </row>
    <row r="42" spans="1:20" ht="38.25">
      <c r="A42" s="169" t="s">
        <v>59</v>
      </c>
      <c r="B42" s="170">
        <v>29</v>
      </c>
      <c r="C42" s="170">
        <v>1</v>
      </c>
      <c r="D42" s="171"/>
      <c r="E42" s="172">
        <v>2.25</v>
      </c>
      <c r="F42" s="171">
        <v>0.05</v>
      </c>
      <c r="G42" s="171">
        <f t="shared" si="7"/>
        <v>4.8400000000000007</v>
      </c>
      <c r="H42" s="171">
        <v>1.5489999999999999</v>
      </c>
      <c r="I42" s="171">
        <f t="shared" si="8"/>
        <v>0.49140100000000009</v>
      </c>
      <c r="J42" s="171">
        <v>2.056</v>
      </c>
      <c r="K42" s="172">
        <f t="shared" si="9"/>
        <v>3.7635999999999982E-2</v>
      </c>
      <c r="L42" s="171">
        <v>2</v>
      </c>
      <c r="M42" s="172">
        <f t="shared" si="10"/>
        <v>6.25E-2</v>
      </c>
      <c r="N42" s="171">
        <v>2</v>
      </c>
      <c r="O42" s="173">
        <f t="shared" si="4"/>
        <v>6.25E-2</v>
      </c>
      <c r="P42" s="155">
        <v>1.25</v>
      </c>
      <c r="Q42" s="173">
        <f t="shared" si="5"/>
        <v>1</v>
      </c>
      <c r="R42">
        <v>0.47330097087400003</v>
      </c>
      <c r="S42" s="173">
        <f t="shared" si="6"/>
        <v>3.1566594400972714</v>
      </c>
      <c r="T42">
        <v>0</v>
      </c>
    </row>
    <row r="43" spans="1:20">
      <c r="A43" s="174" t="s">
        <v>82</v>
      </c>
      <c r="B43" s="170">
        <v>7</v>
      </c>
      <c r="C43" s="170">
        <v>1</v>
      </c>
      <c r="D43" s="171"/>
      <c r="E43" s="172">
        <v>2.5</v>
      </c>
      <c r="F43" s="171">
        <v>0.05</v>
      </c>
      <c r="G43" s="171">
        <f t="shared" si="7"/>
        <v>6.0025000000000013</v>
      </c>
      <c r="H43" s="171">
        <v>1.5489999999999999</v>
      </c>
      <c r="I43" s="171">
        <f t="shared" si="8"/>
        <v>0.90440100000000012</v>
      </c>
      <c r="J43" s="171">
        <v>2.056</v>
      </c>
      <c r="K43" s="172">
        <f t="shared" si="9"/>
        <v>0.19713599999999995</v>
      </c>
      <c r="L43" s="171">
        <v>3.5</v>
      </c>
      <c r="M43" s="172">
        <f t="shared" si="10"/>
        <v>1</v>
      </c>
      <c r="N43" s="171">
        <v>5.5</v>
      </c>
      <c r="O43" s="173">
        <f t="shared" si="4"/>
        <v>9</v>
      </c>
      <c r="P43" s="155">
        <v>1.25</v>
      </c>
      <c r="Q43" s="173">
        <f t="shared" si="5"/>
        <v>1.5625</v>
      </c>
      <c r="R43">
        <v>0.51630434782599999</v>
      </c>
      <c r="S43" s="173">
        <f t="shared" si="6"/>
        <v>3.9350484404540316</v>
      </c>
      <c r="T43">
        <v>4.2857142857100001</v>
      </c>
    </row>
    <row r="44" spans="1:20" ht="25.5">
      <c r="A44" s="169" t="s">
        <v>79</v>
      </c>
      <c r="B44" s="170">
        <v>10</v>
      </c>
      <c r="C44" s="170">
        <v>1</v>
      </c>
      <c r="D44" s="171"/>
      <c r="E44" s="172">
        <v>4</v>
      </c>
      <c r="F44" s="171">
        <v>0.05</v>
      </c>
      <c r="G44" s="171">
        <f t="shared" si="7"/>
        <v>15.602500000000001</v>
      </c>
      <c r="H44" s="171">
        <v>1.55</v>
      </c>
      <c r="I44" s="171">
        <f t="shared" si="8"/>
        <v>6.0025000000000013</v>
      </c>
      <c r="J44" s="171">
        <v>2.056</v>
      </c>
      <c r="K44" s="172">
        <f t="shared" si="9"/>
        <v>3.7791359999999998</v>
      </c>
      <c r="L44" s="171">
        <v>3.5</v>
      </c>
      <c r="M44" s="172">
        <f t="shared" si="10"/>
        <v>0.25</v>
      </c>
      <c r="N44" s="171">
        <v>5.5</v>
      </c>
      <c r="O44" s="173">
        <f t="shared" si="4"/>
        <v>2.25</v>
      </c>
      <c r="P44" s="155">
        <v>1.25</v>
      </c>
      <c r="Q44" s="173">
        <f t="shared" si="5"/>
        <v>7.5625</v>
      </c>
      <c r="R44">
        <v>0.96590909090900001</v>
      </c>
      <c r="S44" s="173">
        <f t="shared" si="6"/>
        <v>9.2057076446286494</v>
      </c>
      <c r="T44">
        <v>3</v>
      </c>
    </row>
    <row r="45" spans="1:20" ht="25.5">
      <c r="A45" s="169" t="s">
        <v>5</v>
      </c>
      <c r="B45" s="170">
        <v>14</v>
      </c>
      <c r="C45" s="170">
        <v>1</v>
      </c>
      <c r="D45" s="171"/>
      <c r="E45" s="172">
        <v>4</v>
      </c>
      <c r="F45" s="171">
        <v>0.05</v>
      </c>
      <c r="G45" s="171">
        <f t="shared" si="7"/>
        <v>15.602500000000001</v>
      </c>
      <c r="H45" s="171">
        <v>1.548</v>
      </c>
      <c r="I45" s="171">
        <f t="shared" si="8"/>
        <v>6.0123039999999994</v>
      </c>
      <c r="J45" s="171">
        <v>2.056</v>
      </c>
      <c r="K45" s="172">
        <f t="shared" si="9"/>
        <v>3.7791359999999998</v>
      </c>
      <c r="L45" s="171">
        <v>3.5</v>
      </c>
      <c r="M45" s="172">
        <f t="shared" si="10"/>
        <v>0.25</v>
      </c>
      <c r="N45" s="171">
        <v>2</v>
      </c>
      <c r="O45" s="173">
        <f t="shared" si="4"/>
        <v>4</v>
      </c>
      <c r="P45" s="155">
        <v>1.3043478260900001</v>
      </c>
      <c r="Q45" s="173">
        <f t="shared" si="5"/>
        <v>7.2665406427057091</v>
      </c>
      <c r="R45">
        <v>0.6</v>
      </c>
      <c r="S45" s="173">
        <f t="shared" si="6"/>
        <v>11.559999999999999</v>
      </c>
      <c r="T45">
        <v>0</v>
      </c>
    </row>
    <row r="46" spans="1:20" ht="38.25">
      <c r="A46" s="169" t="s">
        <v>60</v>
      </c>
      <c r="B46" s="170">
        <v>22</v>
      </c>
      <c r="C46" s="170">
        <v>1</v>
      </c>
      <c r="D46" s="171"/>
      <c r="E46" s="172">
        <v>2</v>
      </c>
      <c r="F46" s="171">
        <v>0.05</v>
      </c>
      <c r="G46" s="171">
        <f t="shared" si="7"/>
        <v>3.8024999999999998</v>
      </c>
      <c r="H46" s="171">
        <v>1.548</v>
      </c>
      <c r="I46" s="171">
        <f t="shared" si="8"/>
        <v>0.20430399999999996</v>
      </c>
      <c r="J46" s="171">
        <v>2.056</v>
      </c>
      <c r="K46" s="172">
        <f t="shared" si="9"/>
        <v>3.1360000000000055E-3</v>
      </c>
      <c r="L46" s="171">
        <v>2</v>
      </c>
      <c r="M46" s="172">
        <f t="shared" si="10"/>
        <v>0</v>
      </c>
      <c r="N46" s="171">
        <v>2</v>
      </c>
      <c r="O46" s="173">
        <f t="shared" si="4"/>
        <v>0</v>
      </c>
      <c r="P46" s="155">
        <v>1.3043478260900001</v>
      </c>
      <c r="Q46" s="173">
        <f t="shared" si="5"/>
        <v>0.48393194706570875</v>
      </c>
      <c r="R46">
        <v>1.19318181818</v>
      </c>
      <c r="S46" s="173">
        <f t="shared" si="6"/>
        <v>0.65095557851533059</v>
      </c>
      <c r="T46">
        <v>2.7272727272699999</v>
      </c>
    </row>
    <row r="47" spans="1:20" ht="25.5">
      <c r="A47" s="169" t="s">
        <v>200</v>
      </c>
      <c r="B47" s="171">
        <v>14</v>
      </c>
      <c r="C47" s="171">
        <v>1</v>
      </c>
      <c r="D47" s="171"/>
      <c r="E47" s="172">
        <v>3.5</v>
      </c>
      <c r="F47" s="171">
        <v>0.05</v>
      </c>
      <c r="G47" s="171">
        <f t="shared" si="7"/>
        <v>11.902500000000002</v>
      </c>
      <c r="H47" s="171">
        <v>1.548</v>
      </c>
      <c r="I47" s="171">
        <f t="shared" si="8"/>
        <v>3.8103039999999999</v>
      </c>
      <c r="J47" s="171">
        <v>2.056</v>
      </c>
      <c r="K47" s="172">
        <f t="shared" si="9"/>
        <v>2.0851359999999999</v>
      </c>
      <c r="L47" s="171">
        <v>3.5</v>
      </c>
      <c r="M47" s="172">
        <f t="shared" si="10"/>
        <v>0</v>
      </c>
      <c r="N47" s="171">
        <v>2</v>
      </c>
      <c r="O47" s="173">
        <f t="shared" si="4"/>
        <v>2.25</v>
      </c>
      <c r="P47" s="155">
        <v>1.3043478260900001</v>
      </c>
      <c r="Q47" s="173">
        <f t="shared" si="5"/>
        <v>4.820888468795709</v>
      </c>
      <c r="R47">
        <v>0.62389830508499999</v>
      </c>
      <c r="S47" s="173">
        <f t="shared" si="6"/>
        <v>8.2719609594929366</v>
      </c>
      <c r="T47">
        <v>0</v>
      </c>
    </row>
    <row r="48" spans="1:20" ht="25.5">
      <c r="A48" s="169" t="s">
        <v>234</v>
      </c>
      <c r="B48" s="171">
        <v>18</v>
      </c>
      <c r="C48" s="171">
        <v>2</v>
      </c>
      <c r="D48" s="171"/>
      <c r="E48" s="172">
        <v>3.25</v>
      </c>
      <c r="F48" s="171">
        <v>1.5489999999999999</v>
      </c>
      <c r="G48" s="171">
        <f t="shared" si="7"/>
        <v>2.8934010000000003</v>
      </c>
      <c r="H48" s="171">
        <v>1.55</v>
      </c>
      <c r="I48" s="171">
        <f t="shared" si="8"/>
        <v>2.8899999999999997</v>
      </c>
      <c r="J48" s="171">
        <v>2.2069999999999999</v>
      </c>
      <c r="K48" s="172">
        <f t="shared" si="9"/>
        <v>1.0878490000000003</v>
      </c>
      <c r="L48" s="171">
        <v>2</v>
      </c>
      <c r="M48" s="172">
        <f t="shared" si="10"/>
        <v>1.5625</v>
      </c>
      <c r="N48" s="171">
        <v>2</v>
      </c>
      <c r="O48" s="173">
        <f t="shared" si="4"/>
        <v>1.5625</v>
      </c>
      <c r="P48" s="155">
        <v>1.3043478260900001</v>
      </c>
      <c r="Q48" s="173">
        <f t="shared" si="5"/>
        <v>3.7855623818407085</v>
      </c>
      <c r="R48">
        <v>0.56818181818199998</v>
      </c>
      <c r="S48" s="173">
        <f t="shared" si="6"/>
        <v>7.1921487603296033</v>
      </c>
      <c r="T48">
        <v>1.6666666666700001</v>
      </c>
    </row>
    <row r="49" spans="1:20" ht="38.25">
      <c r="A49" s="169" t="s">
        <v>240</v>
      </c>
      <c r="B49" s="171">
        <v>25</v>
      </c>
      <c r="C49" s="171">
        <v>1</v>
      </c>
      <c r="D49" s="171"/>
      <c r="E49" s="172">
        <v>5</v>
      </c>
      <c r="F49" s="171">
        <v>1.5389999999999999</v>
      </c>
      <c r="G49" s="171">
        <f t="shared" si="7"/>
        <v>11.978521000000002</v>
      </c>
      <c r="H49" s="171">
        <v>1.5389999999999999</v>
      </c>
      <c r="I49" s="171">
        <f t="shared" si="8"/>
        <v>11.978521000000002</v>
      </c>
      <c r="J49" s="171">
        <v>5.5</v>
      </c>
      <c r="K49" s="172">
        <f t="shared" si="9"/>
        <v>0.25</v>
      </c>
      <c r="L49" s="171">
        <v>2</v>
      </c>
      <c r="M49" s="172">
        <f t="shared" si="10"/>
        <v>9</v>
      </c>
      <c r="N49" s="171">
        <v>1.675</v>
      </c>
      <c r="O49" s="173">
        <f t="shared" si="4"/>
        <v>11.055625000000001</v>
      </c>
      <c r="P49" s="155">
        <v>1.36363636364</v>
      </c>
      <c r="Q49" s="173">
        <f t="shared" si="5"/>
        <v>13.223140495841323</v>
      </c>
      <c r="R49">
        <v>1.5368852459</v>
      </c>
      <c r="S49" s="173">
        <f t="shared" si="6"/>
        <v>11.993163800065105</v>
      </c>
      <c r="T49">
        <v>1.2</v>
      </c>
    </row>
    <row r="50" spans="1:20" ht="38.25">
      <c r="A50" s="169" t="s">
        <v>179</v>
      </c>
      <c r="B50" s="171">
        <v>23</v>
      </c>
      <c r="C50" s="171">
        <v>1</v>
      </c>
      <c r="D50" s="171"/>
      <c r="E50" s="172">
        <v>4.25</v>
      </c>
      <c r="F50" s="171">
        <v>0.05</v>
      </c>
      <c r="G50" s="171">
        <f t="shared" si="7"/>
        <v>17.64</v>
      </c>
      <c r="H50" s="171">
        <v>1.5489999999999999</v>
      </c>
      <c r="I50" s="171">
        <f t="shared" si="8"/>
        <v>7.295401</v>
      </c>
      <c r="J50" s="171">
        <v>2.056</v>
      </c>
      <c r="K50" s="172">
        <f t="shared" si="9"/>
        <v>4.8136359999999998</v>
      </c>
      <c r="L50" s="171">
        <v>2</v>
      </c>
      <c r="M50" s="172">
        <f t="shared" si="10"/>
        <v>5.0625</v>
      </c>
      <c r="N50" s="171">
        <v>2</v>
      </c>
      <c r="O50" s="173">
        <f t="shared" si="4"/>
        <v>5.0625</v>
      </c>
      <c r="P50" s="155">
        <v>1.36363636364</v>
      </c>
      <c r="Q50" s="173">
        <f t="shared" si="5"/>
        <v>8.3310950413013227</v>
      </c>
      <c r="R50">
        <v>0.54216867469899999</v>
      </c>
      <c r="S50" s="173">
        <f t="shared" si="6"/>
        <v>13.748013136883371</v>
      </c>
      <c r="T50">
        <v>2.6086956521700002</v>
      </c>
    </row>
    <row r="51" spans="1:20" ht="25.5">
      <c r="A51" s="174" t="s">
        <v>118</v>
      </c>
      <c r="B51" s="171">
        <v>7</v>
      </c>
      <c r="C51" s="171">
        <v>1</v>
      </c>
      <c r="D51" s="171"/>
      <c r="E51" s="172">
        <v>2.75</v>
      </c>
      <c r="F51" s="171">
        <v>0.05</v>
      </c>
      <c r="G51" s="171">
        <f t="shared" si="7"/>
        <v>7.2900000000000009</v>
      </c>
      <c r="H51" s="171">
        <v>1.5489999999999999</v>
      </c>
      <c r="I51" s="171">
        <f t="shared" si="8"/>
        <v>1.4424010000000003</v>
      </c>
      <c r="J51" s="171">
        <v>2.056</v>
      </c>
      <c r="K51" s="172">
        <f t="shared" si="9"/>
        <v>0.48163599999999995</v>
      </c>
      <c r="L51" s="171">
        <v>3.5</v>
      </c>
      <c r="M51" s="172">
        <f t="shared" si="10"/>
        <v>0.5625</v>
      </c>
      <c r="N51" s="171">
        <v>5.5</v>
      </c>
      <c r="O51" s="173">
        <f t="shared" si="4"/>
        <v>7.5625</v>
      </c>
      <c r="P51" s="155">
        <v>1.36363636364</v>
      </c>
      <c r="Q51" s="173">
        <f t="shared" si="5"/>
        <v>1.9220041322213224</v>
      </c>
      <c r="R51">
        <v>0.2734375</v>
      </c>
      <c r="S51" s="173">
        <f t="shared" si="6"/>
        <v>6.13336181640625</v>
      </c>
      <c r="T51">
        <v>0</v>
      </c>
    </row>
    <row r="52" spans="1:20" ht="38.25">
      <c r="A52" s="169" t="s">
        <v>158</v>
      </c>
      <c r="B52" s="171">
        <v>27</v>
      </c>
      <c r="C52" s="171">
        <v>2</v>
      </c>
      <c r="D52" s="171"/>
      <c r="E52" s="172">
        <v>4</v>
      </c>
      <c r="F52" s="171">
        <v>1.5389999999999999</v>
      </c>
      <c r="G52" s="171">
        <f t="shared" si="7"/>
        <v>6.0565210000000018</v>
      </c>
      <c r="H52" s="171">
        <v>1.5369999999999999</v>
      </c>
      <c r="I52" s="171">
        <f t="shared" si="8"/>
        <v>6.0663690000000008</v>
      </c>
      <c r="J52" s="171">
        <v>5.5</v>
      </c>
      <c r="K52" s="172">
        <f t="shared" si="9"/>
        <v>2.25</v>
      </c>
      <c r="L52" s="171">
        <v>2</v>
      </c>
      <c r="M52" s="172">
        <f t="shared" si="10"/>
        <v>4</v>
      </c>
      <c r="N52" s="171">
        <v>2</v>
      </c>
      <c r="O52" s="173">
        <f t="shared" si="4"/>
        <v>4</v>
      </c>
      <c r="P52" s="155">
        <v>1.36363636364</v>
      </c>
      <c r="Q52" s="173">
        <f t="shared" si="5"/>
        <v>6.9504132231213225</v>
      </c>
      <c r="R52">
        <v>0.52710843373500005</v>
      </c>
      <c r="S52" s="173">
        <f t="shared" si="6"/>
        <v>12.060975831034565</v>
      </c>
      <c r="T52">
        <v>1.11111111111</v>
      </c>
    </row>
    <row r="53" spans="1:20" ht="25.5">
      <c r="A53" s="169" t="s">
        <v>249</v>
      </c>
      <c r="B53" s="171">
        <v>14</v>
      </c>
      <c r="C53" s="171">
        <v>1</v>
      </c>
      <c r="D53" s="171"/>
      <c r="E53" s="172">
        <v>8.5</v>
      </c>
      <c r="F53" s="171">
        <v>0.05</v>
      </c>
      <c r="G53" s="171">
        <f t="shared" si="7"/>
        <v>71.402499999999989</v>
      </c>
      <c r="H53" s="171">
        <v>1.548</v>
      </c>
      <c r="I53" s="171">
        <f t="shared" si="8"/>
        <v>48.330303999999998</v>
      </c>
      <c r="J53" s="171">
        <v>2.056</v>
      </c>
      <c r="K53" s="172">
        <f t="shared" si="9"/>
        <v>41.525135999999996</v>
      </c>
      <c r="L53" s="171">
        <v>3.5</v>
      </c>
      <c r="M53" s="172">
        <f t="shared" si="10"/>
        <v>25</v>
      </c>
      <c r="N53" s="171">
        <v>2</v>
      </c>
      <c r="O53" s="173">
        <f t="shared" si="4"/>
        <v>42.25</v>
      </c>
      <c r="P53" s="155">
        <v>1.36363636364</v>
      </c>
      <c r="Q53" s="173">
        <f t="shared" si="5"/>
        <v>50.92768595036133</v>
      </c>
      <c r="R53">
        <v>0.14044943820200001</v>
      </c>
      <c r="S53" s="173">
        <f t="shared" si="6"/>
        <v>69.882085595257266</v>
      </c>
      <c r="T53">
        <v>0</v>
      </c>
    </row>
    <row r="54" spans="1:20" ht="25.5">
      <c r="A54" s="174" t="s">
        <v>112</v>
      </c>
      <c r="B54" s="171">
        <v>5</v>
      </c>
      <c r="C54" s="171">
        <v>1</v>
      </c>
      <c r="D54" s="171"/>
      <c r="E54" s="172">
        <v>5</v>
      </c>
      <c r="F54" s="171">
        <v>0.05</v>
      </c>
      <c r="G54" s="171">
        <f t="shared" si="7"/>
        <v>24.502500000000001</v>
      </c>
      <c r="H54" s="171">
        <v>1.55</v>
      </c>
      <c r="I54" s="171">
        <f t="shared" si="8"/>
        <v>11.902500000000002</v>
      </c>
      <c r="J54" s="171">
        <v>5.1669999999999998</v>
      </c>
      <c r="K54" s="172">
        <f t="shared" si="9"/>
        <v>2.7888999999999938E-2</v>
      </c>
      <c r="L54" s="171">
        <v>3.5</v>
      </c>
      <c r="M54" s="172">
        <f t="shared" si="10"/>
        <v>2.25</v>
      </c>
      <c r="N54" s="171">
        <v>5.5</v>
      </c>
      <c r="O54" s="173">
        <f t="shared" si="4"/>
        <v>0.25</v>
      </c>
      <c r="P54" s="155">
        <v>1.36363636364</v>
      </c>
      <c r="Q54" s="173">
        <f t="shared" si="5"/>
        <v>13.223140495841323</v>
      </c>
      <c r="R54">
        <v>1.5625</v>
      </c>
      <c r="S54" s="173">
        <f t="shared" si="6"/>
        <v>11.81640625</v>
      </c>
      <c r="T54">
        <v>0</v>
      </c>
    </row>
    <row r="55" spans="1:20" ht="25.5">
      <c r="A55" s="169" t="s">
        <v>127</v>
      </c>
      <c r="B55" s="171">
        <v>15</v>
      </c>
      <c r="C55" s="171">
        <v>1</v>
      </c>
      <c r="D55" s="171"/>
      <c r="E55" s="172">
        <v>2.75</v>
      </c>
      <c r="F55" s="171">
        <v>0.05</v>
      </c>
      <c r="G55" s="171">
        <f t="shared" si="7"/>
        <v>7.2900000000000009</v>
      </c>
      <c r="H55" s="171">
        <v>1.55</v>
      </c>
      <c r="I55" s="171">
        <f t="shared" si="8"/>
        <v>1.44</v>
      </c>
      <c r="J55" s="171">
        <v>2.056</v>
      </c>
      <c r="K55" s="172">
        <f t="shared" si="9"/>
        <v>0.48163599999999995</v>
      </c>
      <c r="L55" s="171">
        <v>2</v>
      </c>
      <c r="M55" s="172">
        <f t="shared" si="10"/>
        <v>0.5625</v>
      </c>
      <c r="N55" s="171">
        <v>2</v>
      </c>
      <c r="O55" s="173">
        <f t="shared" si="4"/>
        <v>0.5625</v>
      </c>
      <c r="P55" s="155">
        <v>1.36363636364</v>
      </c>
      <c r="Q55" s="173">
        <f t="shared" si="5"/>
        <v>1.9220041322213224</v>
      </c>
      <c r="R55">
        <v>0.30405405405399999</v>
      </c>
      <c r="S55" s="173">
        <f t="shared" si="6"/>
        <v>5.9826515704896721</v>
      </c>
      <c r="T55">
        <v>0</v>
      </c>
    </row>
    <row r="56" spans="1:20" ht="25.5">
      <c r="A56" s="174" t="s">
        <v>227</v>
      </c>
      <c r="B56" s="171">
        <v>7</v>
      </c>
      <c r="C56" s="171">
        <v>0</v>
      </c>
      <c r="D56" s="171"/>
      <c r="E56" s="172">
        <v>3.5</v>
      </c>
      <c r="F56" s="171">
        <v>0.05</v>
      </c>
      <c r="G56" s="171">
        <f t="shared" si="7"/>
        <v>11.902500000000002</v>
      </c>
      <c r="H56" s="171">
        <v>1.5489999999999999</v>
      </c>
      <c r="I56" s="171">
        <f t="shared" si="8"/>
        <v>3.8064010000000001</v>
      </c>
      <c r="J56" s="171">
        <v>2.056</v>
      </c>
      <c r="K56" s="172">
        <f t="shared" si="9"/>
        <v>2.0851359999999999</v>
      </c>
      <c r="L56" s="171">
        <v>3.5</v>
      </c>
      <c r="M56" s="172">
        <f t="shared" si="10"/>
        <v>0</v>
      </c>
      <c r="N56" s="171">
        <v>5.5</v>
      </c>
      <c r="O56" s="173">
        <f t="shared" si="4"/>
        <v>4</v>
      </c>
      <c r="P56" s="155">
        <v>1.36363636364</v>
      </c>
      <c r="Q56" s="173">
        <f t="shared" si="5"/>
        <v>4.5640495867613229</v>
      </c>
      <c r="R56">
        <v>0</v>
      </c>
      <c r="S56" s="173">
        <f t="shared" si="6"/>
        <v>12.25</v>
      </c>
      <c r="T56">
        <v>0</v>
      </c>
    </row>
    <row r="57" spans="1:20">
      <c r="A57" s="174" t="s">
        <v>245</v>
      </c>
      <c r="B57" s="171">
        <v>5</v>
      </c>
      <c r="C57" s="171">
        <v>0</v>
      </c>
      <c r="D57" s="171"/>
      <c r="E57" s="172">
        <v>3.5</v>
      </c>
      <c r="F57" s="171">
        <v>4.2999999999999997E-2</v>
      </c>
      <c r="G57" s="171">
        <f t="shared" si="7"/>
        <v>11.950849</v>
      </c>
      <c r="H57" s="171">
        <v>3.7999999999999999E-2</v>
      </c>
      <c r="I57" s="171">
        <f t="shared" si="8"/>
        <v>11.985444000000001</v>
      </c>
      <c r="J57" s="171">
        <v>0.44700000000000001</v>
      </c>
      <c r="K57" s="172">
        <f t="shared" si="9"/>
        <v>9.3208089999999988</v>
      </c>
      <c r="L57" s="171">
        <v>2</v>
      </c>
      <c r="M57" s="172">
        <f t="shared" si="10"/>
        <v>2.25</v>
      </c>
      <c r="N57" s="171">
        <v>1.5</v>
      </c>
      <c r="O57" s="173">
        <f t="shared" si="4"/>
        <v>4</v>
      </c>
      <c r="P57" s="155">
        <v>1.36363636364</v>
      </c>
      <c r="Q57" s="173">
        <f t="shared" si="5"/>
        <v>4.5640495867613229</v>
      </c>
      <c r="R57">
        <v>0.25</v>
      </c>
      <c r="S57" s="173">
        <f t="shared" si="6"/>
        <v>10.5625</v>
      </c>
      <c r="T57">
        <v>0</v>
      </c>
    </row>
    <row r="58" spans="1:20">
      <c r="A58" s="174" t="s">
        <v>39</v>
      </c>
      <c r="B58" s="170">
        <v>7</v>
      </c>
      <c r="C58" s="170">
        <v>0</v>
      </c>
      <c r="D58" s="171"/>
      <c r="E58" s="172">
        <v>2.5</v>
      </c>
      <c r="F58" s="171">
        <v>0.05</v>
      </c>
      <c r="G58" s="171">
        <f t="shared" si="7"/>
        <v>6.0025000000000013</v>
      </c>
      <c r="H58" s="171">
        <v>1.5489999999999999</v>
      </c>
      <c r="I58" s="171">
        <f t="shared" si="8"/>
        <v>0.90440100000000012</v>
      </c>
      <c r="J58" s="171">
        <v>2.056</v>
      </c>
      <c r="K58" s="172">
        <f t="shared" si="9"/>
        <v>0.19713599999999995</v>
      </c>
      <c r="L58" s="171">
        <v>3.5</v>
      </c>
      <c r="M58" s="172">
        <f t="shared" si="10"/>
        <v>1</v>
      </c>
      <c r="N58" s="171">
        <v>5.5</v>
      </c>
      <c r="O58" s="173">
        <f t="shared" si="4"/>
        <v>9</v>
      </c>
      <c r="P58" s="155">
        <v>1.36363636364</v>
      </c>
      <c r="Q58" s="173">
        <f t="shared" si="5"/>
        <v>1.2913223140413224</v>
      </c>
      <c r="R58">
        <v>0.16304347826099999</v>
      </c>
      <c r="S58" s="173">
        <f t="shared" si="6"/>
        <v>5.4613657844984447</v>
      </c>
      <c r="T58">
        <v>0</v>
      </c>
    </row>
    <row r="59" spans="1:20" ht="38.25">
      <c r="A59" s="175" t="s">
        <v>147</v>
      </c>
      <c r="B59" s="171">
        <v>23</v>
      </c>
      <c r="C59" s="171">
        <v>0</v>
      </c>
      <c r="D59" s="171"/>
      <c r="E59" s="172">
        <v>2.25</v>
      </c>
      <c r="F59" s="171">
        <v>0.05</v>
      </c>
      <c r="G59" s="171">
        <f t="shared" si="7"/>
        <v>4.8400000000000007</v>
      </c>
      <c r="H59" s="171">
        <v>1.5489999999999999</v>
      </c>
      <c r="I59" s="171">
        <f t="shared" si="8"/>
        <v>0.49140100000000009</v>
      </c>
      <c r="J59" s="171">
        <v>2.056</v>
      </c>
      <c r="K59" s="172">
        <f t="shared" si="9"/>
        <v>3.7635999999999982E-2</v>
      </c>
      <c r="L59" s="171">
        <v>2</v>
      </c>
      <c r="M59" s="172">
        <f t="shared" si="10"/>
        <v>6.25E-2</v>
      </c>
      <c r="N59" s="171">
        <v>2</v>
      </c>
      <c r="O59" s="173">
        <f t="shared" si="4"/>
        <v>6.25E-2</v>
      </c>
      <c r="P59" s="155">
        <v>1.42857142857</v>
      </c>
      <c r="Q59" s="173">
        <f t="shared" si="5"/>
        <v>0.6747448979615307</v>
      </c>
      <c r="R59">
        <v>0.77585714285700003</v>
      </c>
      <c r="S59" s="173">
        <f t="shared" si="6"/>
        <v>2.1730971632657274</v>
      </c>
      <c r="T59">
        <v>0</v>
      </c>
    </row>
    <row r="60" spans="1:20">
      <c r="A60" s="174" t="s">
        <v>22</v>
      </c>
      <c r="B60" s="170">
        <v>7</v>
      </c>
      <c r="C60" s="170">
        <v>0</v>
      </c>
      <c r="D60" s="171"/>
      <c r="E60" s="172">
        <v>2.75</v>
      </c>
      <c r="F60" s="171">
        <v>0.05</v>
      </c>
      <c r="G60" s="171">
        <f t="shared" si="7"/>
        <v>7.2900000000000009</v>
      </c>
      <c r="H60" s="171">
        <v>1.5489999999999999</v>
      </c>
      <c r="I60" s="171">
        <f t="shared" si="8"/>
        <v>1.4424010000000003</v>
      </c>
      <c r="J60" s="171">
        <v>2.056</v>
      </c>
      <c r="K60" s="172">
        <f t="shared" si="9"/>
        <v>0.48163599999999995</v>
      </c>
      <c r="L60" s="171">
        <v>3.5</v>
      </c>
      <c r="M60" s="172">
        <f t="shared" si="10"/>
        <v>0.5625</v>
      </c>
      <c r="N60" s="171">
        <v>5.5</v>
      </c>
      <c r="O60" s="173">
        <f t="shared" si="4"/>
        <v>7.5625</v>
      </c>
      <c r="P60" s="155">
        <v>1.42857142857</v>
      </c>
      <c r="Q60" s="173">
        <f t="shared" si="5"/>
        <v>1.7461734693915307</v>
      </c>
      <c r="R60">
        <v>1.7045454545500001</v>
      </c>
      <c r="S60" s="173">
        <f t="shared" si="6"/>
        <v>1.0929752066020659</v>
      </c>
      <c r="T60">
        <v>4.2857142857100001</v>
      </c>
    </row>
    <row r="61" spans="1:20" ht="38.25">
      <c r="A61" s="169" t="s">
        <v>66</v>
      </c>
      <c r="B61" s="170">
        <v>22</v>
      </c>
      <c r="C61" s="170">
        <v>0</v>
      </c>
      <c r="D61" s="171"/>
      <c r="E61" s="172">
        <v>0.75</v>
      </c>
      <c r="F61" s="171">
        <v>4.2999999999999997E-2</v>
      </c>
      <c r="G61" s="171">
        <f t="shared" si="7"/>
        <v>0.49984899999999993</v>
      </c>
      <c r="H61" s="171">
        <v>4.3999999999999997E-2</v>
      </c>
      <c r="I61" s="171">
        <f t="shared" si="8"/>
        <v>0.49843599999999993</v>
      </c>
      <c r="J61" s="171">
        <v>0.44700000000000001</v>
      </c>
      <c r="K61" s="172">
        <f t="shared" si="9"/>
        <v>9.1809000000000002E-2</v>
      </c>
      <c r="L61" s="171">
        <v>2</v>
      </c>
      <c r="M61" s="172">
        <f t="shared" si="10"/>
        <v>1.5625</v>
      </c>
      <c r="N61" s="171">
        <v>1.5</v>
      </c>
      <c r="O61" s="173">
        <f t="shared" si="4"/>
        <v>0.5625</v>
      </c>
      <c r="P61" s="155">
        <v>1.42857142857</v>
      </c>
      <c r="Q61" s="173">
        <f t="shared" si="5"/>
        <v>0.46045918367153055</v>
      </c>
      <c r="R61">
        <v>9.8039215686300002E-2</v>
      </c>
      <c r="S61" s="173">
        <f t="shared" si="6"/>
        <v>0.42505286428293482</v>
      </c>
      <c r="T61">
        <v>1.36363636364</v>
      </c>
    </row>
    <row r="62" spans="1:20" ht="38.25">
      <c r="A62" s="169" t="s">
        <v>279</v>
      </c>
      <c r="B62" s="171">
        <v>23</v>
      </c>
      <c r="C62" s="171">
        <v>0</v>
      </c>
      <c r="D62" s="171"/>
      <c r="E62" s="172">
        <v>7.75</v>
      </c>
      <c r="F62" s="171">
        <v>1.5329999999999999</v>
      </c>
      <c r="G62" s="171">
        <f t="shared" si="7"/>
        <v>38.651089000000006</v>
      </c>
      <c r="H62" s="171">
        <v>1.5369999999999999</v>
      </c>
      <c r="I62" s="171">
        <f t="shared" si="8"/>
        <v>38.601368999999998</v>
      </c>
      <c r="J62" s="171">
        <v>5.1669999999999998</v>
      </c>
      <c r="K62" s="172">
        <f t="shared" si="9"/>
        <v>6.6718890000000011</v>
      </c>
      <c r="L62" s="171">
        <v>3.5</v>
      </c>
      <c r="M62" s="172">
        <f t="shared" si="10"/>
        <v>18.0625</v>
      </c>
      <c r="N62" s="171">
        <v>5.5</v>
      </c>
      <c r="O62" s="173">
        <f t="shared" si="4"/>
        <v>5.0625</v>
      </c>
      <c r="P62" s="155">
        <v>1.5789473684199999</v>
      </c>
      <c r="Q62" s="173">
        <f t="shared" si="5"/>
        <v>38.081890581730448</v>
      </c>
      <c r="R62">
        <v>0.546875</v>
      </c>
      <c r="S62" s="173">
        <f t="shared" si="6"/>
        <v>51.885009765625</v>
      </c>
      <c r="T62">
        <v>1.3043478260900001</v>
      </c>
    </row>
    <row r="63" spans="1:20" ht="38.25">
      <c r="A63" s="169" t="s">
        <v>244</v>
      </c>
      <c r="B63" s="171">
        <v>30</v>
      </c>
      <c r="C63" s="171">
        <v>0</v>
      </c>
      <c r="D63" s="171"/>
      <c r="E63" s="172">
        <v>3</v>
      </c>
      <c r="F63" s="171">
        <v>1.5489999999999999</v>
      </c>
      <c r="G63" s="171">
        <f t="shared" si="7"/>
        <v>2.1054010000000001</v>
      </c>
      <c r="H63" s="171">
        <v>1.5489999999999999</v>
      </c>
      <c r="I63" s="171">
        <f t="shared" si="8"/>
        <v>2.1054010000000001</v>
      </c>
      <c r="J63" s="171">
        <v>2.056</v>
      </c>
      <c r="K63" s="172">
        <f t="shared" si="9"/>
        <v>0.89113599999999993</v>
      </c>
      <c r="L63" s="171">
        <v>2</v>
      </c>
      <c r="M63" s="172">
        <f t="shared" si="10"/>
        <v>1</v>
      </c>
      <c r="N63" s="171">
        <v>2</v>
      </c>
      <c r="O63" s="173">
        <f t="shared" si="4"/>
        <v>1</v>
      </c>
      <c r="P63" s="155">
        <v>1.5789473684199999</v>
      </c>
      <c r="Q63" s="173">
        <f t="shared" si="5"/>
        <v>2.0193905817204434</v>
      </c>
      <c r="R63">
        <v>0.384615384615</v>
      </c>
      <c r="S63" s="173">
        <f t="shared" si="6"/>
        <v>6.8402366863925446</v>
      </c>
      <c r="T63">
        <v>2</v>
      </c>
    </row>
    <row r="64" spans="1:20" ht="25.5">
      <c r="A64" s="174" t="s">
        <v>67</v>
      </c>
      <c r="B64" s="170">
        <v>9</v>
      </c>
      <c r="C64" s="170">
        <v>0</v>
      </c>
      <c r="D64" s="171"/>
      <c r="E64" s="172">
        <v>2.5</v>
      </c>
      <c r="F64" s="171">
        <v>0.05</v>
      </c>
      <c r="G64" s="171">
        <f t="shared" si="7"/>
        <v>6.0025000000000013</v>
      </c>
      <c r="H64" s="171">
        <v>1.55</v>
      </c>
      <c r="I64" s="171">
        <f t="shared" si="8"/>
        <v>0.90249999999999997</v>
      </c>
      <c r="J64" s="171">
        <v>2.056</v>
      </c>
      <c r="K64" s="172">
        <f t="shared" si="9"/>
        <v>0.19713599999999995</v>
      </c>
      <c r="L64" s="171">
        <v>3.5</v>
      </c>
      <c r="M64" s="172">
        <f t="shared" si="10"/>
        <v>1</v>
      </c>
      <c r="N64" s="171">
        <v>5.5</v>
      </c>
      <c r="O64" s="173">
        <f t="shared" si="4"/>
        <v>9</v>
      </c>
      <c r="P64" s="155">
        <v>1.6666666666700001</v>
      </c>
      <c r="Q64" s="173">
        <f t="shared" si="5"/>
        <v>0.69444444443888875</v>
      </c>
      <c r="R64">
        <v>0.36111111111100003</v>
      </c>
      <c r="S64" s="173">
        <f t="shared" si="6"/>
        <v>4.57484567901282</v>
      </c>
      <c r="T64">
        <v>0</v>
      </c>
    </row>
    <row r="65" spans="1:20">
      <c r="A65" s="174" t="s">
        <v>155</v>
      </c>
      <c r="B65" s="171">
        <v>5</v>
      </c>
      <c r="C65" s="171">
        <v>1</v>
      </c>
      <c r="D65" s="171"/>
      <c r="E65" s="172">
        <v>5.75</v>
      </c>
      <c r="F65" s="171">
        <v>0.05</v>
      </c>
      <c r="G65" s="171">
        <f t="shared" si="7"/>
        <v>32.49</v>
      </c>
      <c r="H65" s="171">
        <v>1.55</v>
      </c>
      <c r="I65" s="171">
        <f t="shared" si="8"/>
        <v>17.64</v>
      </c>
      <c r="J65" s="171">
        <v>5.1669999999999998</v>
      </c>
      <c r="K65" s="172">
        <f t="shared" si="9"/>
        <v>0.33988900000000022</v>
      </c>
      <c r="L65" s="171">
        <v>3.5</v>
      </c>
      <c r="M65" s="172">
        <f t="shared" si="10"/>
        <v>5.0625</v>
      </c>
      <c r="N65" s="171">
        <v>5.5</v>
      </c>
      <c r="O65" s="173">
        <f t="shared" si="4"/>
        <v>6.25E-2</v>
      </c>
      <c r="P65" s="155">
        <v>1.6666666666700001</v>
      </c>
      <c r="Q65" s="173">
        <f t="shared" si="5"/>
        <v>16.673611111083886</v>
      </c>
      <c r="R65">
        <v>1.80555555556</v>
      </c>
      <c r="S65" s="173">
        <f t="shared" si="6"/>
        <v>15.558641975273583</v>
      </c>
      <c r="T65">
        <v>6</v>
      </c>
    </row>
    <row r="66" spans="1:20" ht="25.5">
      <c r="A66" s="169" t="s">
        <v>201</v>
      </c>
      <c r="B66" s="171">
        <v>16</v>
      </c>
      <c r="C66" s="171">
        <v>2</v>
      </c>
      <c r="D66" s="171"/>
      <c r="E66" s="172">
        <v>5.25</v>
      </c>
      <c r="F66" s="171">
        <v>4.2999999999999997E-2</v>
      </c>
      <c r="G66" s="171">
        <f t="shared" ref="G66:G97" si="11">POWER((E66-F66),2)</f>
        <v>27.112848999999997</v>
      </c>
      <c r="H66" s="171">
        <v>3.9E-2</v>
      </c>
      <c r="I66" s="171">
        <f t="shared" ref="I66:I97" si="12">POWER((E66-H66),2)</f>
        <v>27.154521000000003</v>
      </c>
      <c r="J66" s="171">
        <v>0.45600000000000002</v>
      </c>
      <c r="K66" s="172">
        <f t="shared" ref="K66:K97" si="13">POWER((E66-J66),2)</f>
        <v>22.982435999999996</v>
      </c>
      <c r="L66" s="171">
        <v>2</v>
      </c>
      <c r="M66" s="172">
        <f t="shared" ref="M66:M97" si="14">POWER((E66-L66),2)</f>
        <v>10.5625</v>
      </c>
      <c r="N66" s="171">
        <v>1.5</v>
      </c>
      <c r="O66" s="173">
        <f t="shared" si="4"/>
        <v>14.0625</v>
      </c>
      <c r="P66" s="155">
        <v>1.6666666666700001</v>
      </c>
      <c r="Q66" s="173">
        <f t="shared" si="5"/>
        <v>12.840277777753887</v>
      </c>
      <c r="R66">
        <v>0.51136363636399995</v>
      </c>
      <c r="S66" s="173">
        <f t="shared" si="6"/>
        <v>22.454674586773415</v>
      </c>
      <c r="T66">
        <v>3.75</v>
      </c>
    </row>
    <row r="67" spans="1:20" ht="25.5">
      <c r="A67" s="169" t="s">
        <v>152</v>
      </c>
      <c r="B67" s="171">
        <v>10</v>
      </c>
      <c r="C67" s="171">
        <v>1</v>
      </c>
      <c r="D67" s="171"/>
      <c r="E67" s="172">
        <v>2.25</v>
      </c>
      <c r="F67" s="171">
        <v>0.05</v>
      </c>
      <c r="G67" s="171">
        <f t="shared" si="11"/>
        <v>4.8400000000000007</v>
      </c>
      <c r="H67" s="171">
        <v>1.55</v>
      </c>
      <c r="I67" s="171">
        <f t="shared" si="12"/>
        <v>0.48999999999999994</v>
      </c>
      <c r="J67" s="171">
        <v>2.056</v>
      </c>
      <c r="K67" s="172">
        <f t="shared" si="13"/>
        <v>3.7635999999999982E-2</v>
      </c>
      <c r="L67" s="171">
        <v>3.5</v>
      </c>
      <c r="M67" s="172">
        <f t="shared" si="14"/>
        <v>1.5625</v>
      </c>
      <c r="N67" s="171">
        <v>5.5</v>
      </c>
      <c r="O67" s="173">
        <f t="shared" ref="O67:O130" si="15">POWER((E67-N67),2)</f>
        <v>10.5625</v>
      </c>
      <c r="P67" s="155">
        <v>1.6666666666700001</v>
      </c>
      <c r="Q67" s="173">
        <f t="shared" ref="Q67:Q130" si="16">POWER((E67-P67),2)</f>
        <v>0.34027777777388879</v>
      </c>
      <c r="R67">
        <v>0.57432432432400005</v>
      </c>
      <c r="S67" s="173">
        <f t="shared" ref="S67:S130" si="17">POWER((E67-R67),2)</f>
        <v>2.8078889700522192</v>
      </c>
      <c r="T67">
        <v>6</v>
      </c>
    </row>
    <row r="68" spans="1:20" ht="25.5">
      <c r="A68" s="169" t="s">
        <v>117</v>
      </c>
      <c r="B68" s="171">
        <v>21</v>
      </c>
      <c r="C68" s="171">
        <v>1</v>
      </c>
      <c r="D68" s="171"/>
      <c r="E68" s="172">
        <v>3.5</v>
      </c>
      <c r="F68" s="171">
        <v>1.5489999999999999</v>
      </c>
      <c r="G68" s="171">
        <f t="shared" si="11"/>
        <v>3.8064010000000001</v>
      </c>
      <c r="H68" s="171">
        <v>1.5489999999999999</v>
      </c>
      <c r="I68" s="171">
        <f t="shared" si="12"/>
        <v>3.8064010000000001</v>
      </c>
      <c r="J68" s="171">
        <v>2.056</v>
      </c>
      <c r="K68" s="172">
        <f t="shared" si="13"/>
        <v>2.0851359999999999</v>
      </c>
      <c r="L68" s="171">
        <v>2</v>
      </c>
      <c r="M68" s="172">
        <f t="shared" si="14"/>
        <v>2.25</v>
      </c>
      <c r="N68" s="171">
        <v>2</v>
      </c>
      <c r="O68" s="173">
        <f t="shared" si="15"/>
        <v>2.25</v>
      </c>
      <c r="P68" s="155">
        <v>1.6666666666700001</v>
      </c>
      <c r="Q68" s="173">
        <f t="shared" si="16"/>
        <v>3.3611111110988885</v>
      </c>
      <c r="R68">
        <v>0.87301587301600003</v>
      </c>
      <c r="S68" s="173">
        <f t="shared" si="17"/>
        <v>6.9010456034258887</v>
      </c>
      <c r="T68">
        <v>4.2857142857100001</v>
      </c>
    </row>
    <row r="69" spans="1:20">
      <c r="A69" s="174" t="s">
        <v>15</v>
      </c>
      <c r="B69" s="170">
        <v>8</v>
      </c>
      <c r="C69" s="170">
        <v>1</v>
      </c>
      <c r="D69" s="171"/>
      <c r="E69" s="172">
        <v>1.5</v>
      </c>
      <c r="F69" s="171">
        <v>1.5489999999999999</v>
      </c>
      <c r="G69" s="171">
        <f t="shared" si="11"/>
        <v>2.4009999999999934E-3</v>
      </c>
      <c r="H69" s="171">
        <v>1.55</v>
      </c>
      <c r="I69" s="171">
        <f t="shared" si="12"/>
        <v>2.5000000000000044E-3</v>
      </c>
      <c r="J69" s="171">
        <v>2.056</v>
      </c>
      <c r="K69" s="172">
        <f t="shared" si="13"/>
        <v>0.30913600000000008</v>
      </c>
      <c r="L69" s="171">
        <v>3.5</v>
      </c>
      <c r="M69" s="172">
        <f t="shared" si="14"/>
        <v>4</v>
      </c>
      <c r="N69" s="171">
        <v>5.5</v>
      </c>
      <c r="O69" s="173">
        <f t="shared" si="15"/>
        <v>16</v>
      </c>
      <c r="P69" s="155">
        <v>1.6666666666700001</v>
      </c>
      <c r="Q69" s="173">
        <f t="shared" si="16"/>
        <v>2.7777777778888915E-2</v>
      </c>
      <c r="R69">
        <v>2.1875</v>
      </c>
      <c r="S69" s="173">
        <f t="shared" si="17"/>
        <v>0.47265625</v>
      </c>
      <c r="T69">
        <v>3.75</v>
      </c>
    </row>
    <row r="70" spans="1:20" ht="38.25">
      <c r="A70" s="169" t="s">
        <v>157</v>
      </c>
      <c r="B70" s="171">
        <v>13</v>
      </c>
      <c r="C70" s="171">
        <v>1</v>
      </c>
      <c r="D70" s="171"/>
      <c r="E70" s="172">
        <v>4.75</v>
      </c>
      <c r="F70" s="171">
        <v>0.05</v>
      </c>
      <c r="G70" s="171">
        <f t="shared" si="11"/>
        <v>22.090000000000003</v>
      </c>
      <c r="H70" s="171">
        <v>1.5489999999999999</v>
      </c>
      <c r="I70" s="171">
        <f t="shared" si="12"/>
        <v>10.246401000000001</v>
      </c>
      <c r="J70" s="171">
        <v>2.056</v>
      </c>
      <c r="K70" s="172">
        <f t="shared" si="13"/>
        <v>7.2576359999999998</v>
      </c>
      <c r="L70" s="171">
        <v>3.5</v>
      </c>
      <c r="M70" s="172">
        <f t="shared" si="14"/>
        <v>1.5625</v>
      </c>
      <c r="N70" s="171">
        <v>5.5</v>
      </c>
      <c r="O70" s="173">
        <f t="shared" si="15"/>
        <v>0.5625</v>
      </c>
      <c r="P70" s="155">
        <v>1.6666666666700001</v>
      </c>
      <c r="Q70" s="173">
        <f t="shared" si="16"/>
        <v>9.5069444444238869</v>
      </c>
      <c r="R70">
        <v>0.72368421052599996</v>
      </c>
      <c r="S70" s="173">
        <f t="shared" si="17"/>
        <v>16.211218836567642</v>
      </c>
      <c r="T70">
        <v>2.30769230769</v>
      </c>
    </row>
    <row r="71" spans="1:20" ht="38.25">
      <c r="A71" s="169" t="s">
        <v>154</v>
      </c>
      <c r="B71" s="171">
        <v>22</v>
      </c>
      <c r="C71" s="171">
        <v>0</v>
      </c>
      <c r="D71" s="171"/>
      <c r="E71" s="172">
        <v>1</v>
      </c>
      <c r="F71" s="171">
        <v>0.05</v>
      </c>
      <c r="G71" s="171">
        <f t="shared" si="11"/>
        <v>0.90249999999999997</v>
      </c>
      <c r="H71" s="171">
        <v>1.548</v>
      </c>
      <c r="I71" s="171">
        <f t="shared" si="12"/>
        <v>0.30030400000000007</v>
      </c>
      <c r="J71" s="171">
        <v>2.056</v>
      </c>
      <c r="K71" s="172">
        <f t="shared" si="13"/>
        <v>1.1151360000000001</v>
      </c>
      <c r="L71" s="171">
        <v>2</v>
      </c>
      <c r="M71" s="172">
        <f t="shared" si="14"/>
        <v>1</v>
      </c>
      <c r="N71" s="171">
        <v>2</v>
      </c>
      <c r="O71" s="173">
        <f t="shared" si="15"/>
        <v>1</v>
      </c>
      <c r="P71" s="155">
        <v>1.7647058823499999</v>
      </c>
      <c r="Q71" s="173">
        <f t="shared" si="16"/>
        <v>0.58477508650069188</v>
      </c>
      <c r="R71">
        <v>0.47619047618999999</v>
      </c>
      <c r="S71" s="173">
        <f t="shared" si="17"/>
        <v>0.27437641723405898</v>
      </c>
      <c r="T71">
        <v>2.7272727272699999</v>
      </c>
    </row>
    <row r="72" spans="1:20" ht="25.5">
      <c r="A72" s="169" t="s">
        <v>194</v>
      </c>
      <c r="B72" s="171">
        <v>10</v>
      </c>
      <c r="C72" s="171">
        <v>1</v>
      </c>
      <c r="D72" s="171"/>
      <c r="E72" s="172">
        <v>2</v>
      </c>
      <c r="F72" s="171">
        <v>0.05</v>
      </c>
      <c r="G72" s="171">
        <f t="shared" si="11"/>
        <v>3.8024999999999998</v>
      </c>
      <c r="H72" s="171">
        <v>1.55</v>
      </c>
      <c r="I72" s="171">
        <f t="shared" si="12"/>
        <v>0.20249999999999996</v>
      </c>
      <c r="J72" s="171">
        <v>2.056</v>
      </c>
      <c r="K72" s="172">
        <f t="shared" si="13"/>
        <v>3.1360000000000055E-3</v>
      </c>
      <c r="L72" s="171">
        <v>3.5</v>
      </c>
      <c r="M72" s="172">
        <f t="shared" si="14"/>
        <v>2.25</v>
      </c>
      <c r="N72" s="171">
        <v>5.5</v>
      </c>
      <c r="O72" s="173">
        <f t="shared" si="15"/>
        <v>12.25</v>
      </c>
      <c r="P72" s="155">
        <v>1.7647058823499999</v>
      </c>
      <c r="Q72" s="173">
        <f t="shared" si="16"/>
        <v>5.5363321800692075E-2</v>
      </c>
      <c r="R72">
        <v>0.22058823529400001</v>
      </c>
      <c r="S72" s="173">
        <f t="shared" si="17"/>
        <v>3.166306228374121</v>
      </c>
      <c r="T72">
        <v>0</v>
      </c>
    </row>
    <row r="73" spans="1:20" ht="25.5">
      <c r="A73" s="169" t="s">
        <v>33</v>
      </c>
      <c r="B73" s="170">
        <v>15</v>
      </c>
      <c r="C73" s="170">
        <v>0</v>
      </c>
      <c r="D73" s="171"/>
      <c r="E73" s="172">
        <v>1.25</v>
      </c>
      <c r="F73" s="171">
        <v>0.05</v>
      </c>
      <c r="G73" s="171">
        <f t="shared" si="11"/>
        <v>1.44</v>
      </c>
      <c r="H73" s="171">
        <v>1.55</v>
      </c>
      <c r="I73" s="171">
        <f t="shared" si="12"/>
        <v>9.0000000000000024E-2</v>
      </c>
      <c r="J73" s="171">
        <v>2.056</v>
      </c>
      <c r="K73" s="172">
        <f t="shared" si="13"/>
        <v>0.6496360000000001</v>
      </c>
      <c r="L73" s="171">
        <v>2</v>
      </c>
      <c r="M73" s="172">
        <f t="shared" si="14"/>
        <v>0.5625</v>
      </c>
      <c r="N73" s="171">
        <v>2</v>
      </c>
      <c r="O73" s="173">
        <f t="shared" si="15"/>
        <v>0.5625</v>
      </c>
      <c r="P73" s="155">
        <v>1.7647058823499999</v>
      </c>
      <c r="Q73" s="173">
        <f t="shared" si="16"/>
        <v>0.26492214532569197</v>
      </c>
      <c r="R73">
        <v>0.323275862069</v>
      </c>
      <c r="S73" s="173">
        <f t="shared" si="17"/>
        <v>0.85881762782395521</v>
      </c>
      <c r="T73">
        <v>2</v>
      </c>
    </row>
    <row r="74" spans="1:20" ht="25.5">
      <c r="A74" s="169" t="s">
        <v>28</v>
      </c>
      <c r="B74" s="170">
        <v>19</v>
      </c>
      <c r="C74" s="170">
        <v>0</v>
      </c>
      <c r="D74" s="171"/>
      <c r="E74" s="172">
        <v>0.25</v>
      </c>
      <c r="F74" s="171">
        <v>1.5409999999999999</v>
      </c>
      <c r="G74" s="171">
        <f t="shared" si="11"/>
        <v>1.6666809999999999</v>
      </c>
      <c r="H74" s="171">
        <v>1.546</v>
      </c>
      <c r="I74" s="171">
        <f t="shared" si="12"/>
        <v>1.679616</v>
      </c>
      <c r="J74" s="171">
        <v>5.5</v>
      </c>
      <c r="K74" s="172">
        <f t="shared" si="13"/>
        <v>27.5625</v>
      </c>
      <c r="L74" s="171">
        <v>2</v>
      </c>
      <c r="M74" s="172">
        <f t="shared" si="14"/>
        <v>3.0625</v>
      </c>
      <c r="N74" s="171">
        <v>1.5</v>
      </c>
      <c r="O74" s="173">
        <f t="shared" si="15"/>
        <v>1.5625</v>
      </c>
      <c r="P74" s="155">
        <v>1.7647058823499999</v>
      </c>
      <c r="Q74" s="173">
        <f t="shared" si="16"/>
        <v>2.2943339100256916</v>
      </c>
      <c r="R74">
        <v>0.39383561643800002</v>
      </c>
      <c r="S74" s="173">
        <f t="shared" si="17"/>
        <v>2.0688684556099464E-2</v>
      </c>
      <c r="T74">
        <v>1.5789473684199999</v>
      </c>
    </row>
    <row r="75" spans="1:20" ht="38.25">
      <c r="A75" s="169" t="s">
        <v>69</v>
      </c>
      <c r="B75" s="170">
        <v>20</v>
      </c>
      <c r="C75" s="170">
        <v>2</v>
      </c>
      <c r="D75" s="171"/>
      <c r="E75" s="172">
        <v>4.75</v>
      </c>
      <c r="F75" s="171">
        <v>4.2999999999999997E-2</v>
      </c>
      <c r="G75" s="171">
        <f t="shared" si="11"/>
        <v>22.155849</v>
      </c>
      <c r="H75" s="171">
        <v>0.05</v>
      </c>
      <c r="I75" s="171">
        <f t="shared" si="12"/>
        <v>22.090000000000003</v>
      </c>
      <c r="J75" s="171">
        <v>0.44700000000000001</v>
      </c>
      <c r="K75" s="172">
        <f t="shared" si="13"/>
        <v>18.515809000000001</v>
      </c>
      <c r="L75" s="171">
        <v>2</v>
      </c>
      <c r="M75" s="172">
        <f t="shared" si="14"/>
        <v>7.5625</v>
      </c>
      <c r="N75" s="171">
        <v>1.75</v>
      </c>
      <c r="O75" s="173">
        <f t="shared" si="15"/>
        <v>9</v>
      </c>
      <c r="P75" s="155">
        <v>1.7647058823499999</v>
      </c>
      <c r="Q75" s="173">
        <f t="shared" si="16"/>
        <v>8.9119809688756924</v>
      </c>
      <c r="R75">
        <v>1.3169642857099999</v>
      </c>
      <c r="S75" s="173">
        <f t="shared" si="17"/>
        <v>11.785734215590649</v>
      </c>
      <c r="T75">
        <v>3</v>
      </c>
    </row>
    <row r="76" spans="1:20" ht="25.5">
      <c r="A76" s="169" t="s">
        <v>49</v>
      </c>
      <c r="B76" s="170">
        <v>10</v>
      </c>
      <c r="C76" s="170">
        <v>0</v>
      </c>
      <c r="D76" s="171"/>
      <c r="E76" s="172">
        <v>2.25</v>
      </c>
      <c r="F76" s="171">
        <v>0.05</v>
      </c>
      <c r="G76" s="171">
        <f t="shared" si="11"/>
        <v>4.8400000000000007</v>
      </c>
      <c r="H76" s="171">
        <v>1.55</v>
      </c>
      <c r="I76" s="171">
        <f t="shared" si="12"/>
        <v>0.48999999999999994</v>
      </c>
      <c r="J76" s="171">
        <v>2.056</v>
      </c>
      <c r="K76" s="172">
        <f t="shared" si="13"/>
        <v>3.7635999999999982E-2</v>
      </c>
      <c r="L76" s="171">
        <v>3.5</v>
      </c>
      <c r="M76" s="172">
        <f t="shared" si="14"/>
        <v>1.5625</v>
      </c>
      <c r="N76" s="171">
        <v>5.5</v>
      </c>
      <c r="O76" s="173">
        <f t="shared" si="15"/>
        <v>10.5625</v>
      </c>
      <c r="P76" s="155">
        <v>1.875</v>
      </c>
      <c r="Q76" s="173">
        <f t="shared" si="16"/>
        <v>0.140625</v>
      </c>
      <c r="R76">
        <v>0.19607843137299999</v>
      </c>
      <c r="S76" s="173">
        <f t="shared" si="17"/>
        <v>4.2185938100711962</v>
      </c>
      <c r="T76">
        <v>0</v>
      </c>
    </row>
    <row r="77" spans="1:20" ht="25.5">
      <c r="A77" s="169" t="s">
        <v>10</v>
      </c>
      <c r="B77" s="170">
        <v>11</v>
      </c>
      <c r="C77" s="170">
        <v>0</v>
      </c>
      <c r="D77" s="171"/>
      <c r="E77" s="172">
        <v>3.5</v>
      </c>
      <c r="F77" s="171">
        <v>0.05</v>
      </c>
      <c r="G77" s="171">
        <f t="shared" si="11"/>
        <v>11.902500000000002</v>
      </c>
      <c r="H77" s="171">
        <v>1.55</v>
      </c>
      <c r="I77" s="171">
        <f t="shared" si="12"/>
        <v>3.8024999999999998</v>
      </c>
      <c r="J77" s="171">
        <v>2.056</v>
      </c>
      <c r="K77" s="172">
        <f t="shared" si="13"/>
        <v>2.0851359999999999</v>
      </c>
      <c r="L77" s="171">
        <v>3.5</v>
      </c>
      <c r="M77" s="172">
        <f t="shared" si="14"/>
        <v>0</v>
      </c>
      <c r="N77" s="171">
        <v>5.5</v>
      </c>
      <c r="O77" s="173">
        <f t="shared" si="15"/>
        <v>4</v>
      </c>
      <c r="P77" s="155">
        <v>1.875</v>
      </c>
      <c r="Q77" s="173">
        <f t="shared" si="16"/>
        <v>2.640625</v>
      </c>
      <c r="R77">
        <v>0.34340659340700003</v>
      </c>
      <c r="S77" s="173">
        <f t="shared" si="17"/>
        <v>9.9640819345464013</v>
      </c>
      <c r="T77">
        <v>0</v>
      </c>
    </row>
    <row r="78" spans="1:20" ht="38.25">
      <c r="A78" s="169" t="s">
        <v>260</v>
      </c>
      <c r="B78" s="171">
        <v>22</v>
      </c>
      <c r="C78" s="171">
        <v>1</v>
      </c>
      <c r="D78" s="171"/>
      <c r="E78" s="172">
        <v>3.75</v>
      </c>
      <c r="F78" s="171">
        <v>0.05</v>
      </c>
      <c r="G78" s="171">
        <f t="shared" si="11"/>
        <v>13.690000000000001</v>
      </c>
      <c r="H78" s="171">
        <v>1.548</v>
      </c>
      <c r="I78" s="171">
        <f t="shared" si="12"/>
        <v>4.8488039999999994</v>
      </c>
      <c r="J78" s="171">
        <v>2.056</v>
      </c>
      <c r="K78" s="172">
        <f t="shared" si="13"/>
        <v>2.8696359999999999</v>
      </c>
      <c r="L78" s="171">
        <v>2</v>
      </c>
      <c r="M78" s="172">
        <f t="shared" si="14"/>
        <v>3.0625</v>
      </c>
      <c r="N78" s="171">
        <v>2</v>
      </c>
      <c r="O78" s="173">
        <f t="shared" si="15"/>
        <v>3.0625</v>
      </c>
      <c r="P78" s="155">
        <v>1.875</v>
      </c>
      <c r="Q78" s="173">
        <f t="shared" si="16"/>
        <v>3.515625</v>
      </c>
      <c r="R78">
        <v>0.40540540540499997</v>
      </c>
      <c r="S78" s="173">
        <f t="shared" si="17"/>
        <v>11.186313002194094</v>
      </c>
      <c r="T78">
        <v>0</v>
      </c>
    </row>
    <row r="79" spans="1:20" ht="38.25">
      <c r="A79" s="169" t="s">
        <v>247</v>
      </c>
      <c r="B79" s="171">
        <v>19</v>
      </c>
      <c r="C79" s="171">
        <v>2</v>
      </c>
      <c r="D79" s="171"/>
      <c r="E79" s="172">
        <v>3.75</v>
      </c>
      <c r="F79" s="171">
        <v>1.5489999999999999</v>
      </c>
      <c r="G79" s="171">
        <f t="shared" si="11"/>
        <v>4.8444010000000004</v>
      </c>
      <c r="H79" s="171">
        <v>1.55</v>
      </c>
      <c r="I79" s="171">
        <f t="shared" si="12"/>
        <v>4.8400000000000007</v>
      </c>
      <c r="J79" s="171">
        <v>2.1160000000000001</v>
      </c>
      <c r="K79" s="172">
        <f t="shared" si="13"/>
        <v>2.6699559999999996</v>
      </c>
      <c r="L79" s="171">
        <v>2</v>
      </c>
      <c r="M79" s="172">
        <f t="shared" si="14"/>
        <v>3.0625</v>
      </c>
      <c r="N79" s="171">
        <v>2</v>
      </c>
      <c r="O79" s="173">
        <f t="shared" si="15"/>
        <v>3.0625</v>
      </c>
      <c r="P79" s="155">
        <v>1.875</v>
      </c>
      <c r="Q79" s="173">
        <f t="shared" si="16"/>
        <v>3.515625</v>
      </c>
      <c r="R79">
        <v>0.85526315789499996</v>
      </c>
      <c r="S79" s="173">
        <f t="shared" si="17"/>
        <v>8.3795013850400277</v>
      </c>
      <c r="T79">
        <v>3.3333333333300001</v>
      </c>
    </row>
    <row r="80" spans="1:20" ht="25.5">
      <c r="A80" s="169" t="s">
        <v>195</v>
      </c>
      <c r="B80" s="171">
        <v>18</v>
      </c>
      <c r="C80" s="171">
        <v>1</v>
      </c>
      <c r="D80" s="171"/>
      <c r="E80" s="172">
        <v>2.5</v>
      </c>
      <c r="F80" s="171">
        <v>1.5489999999999999</v>
      </c>
      <c r="G80" s="171">
        <f t="shared" si="11"/>
        <v>0.90440100000000012</v>
      </c>
      <c r="H80" s="171">
        <v>1.55</v>
      </c>
      <c r="I80" s="171">
        <f t="shared" si="12"/>
        <v>0.90249999999999997</v>
      </c>
      <c r="J80" s="171">
        <v>2.2069999999999999</v>
      </c>
      <c r="K80" s="172">
        <f t="shared" si="13"/>
        <v>8.5849000000000092E-2</v>
      </c>
      <c r="L80" s="171">
        <v>2</v>
      </c>
      <c r="M80" s="172">
        <f t="shared" si="14"/>
        <v>0.25</v>
      </c>
      <c r="N80" s="171">
        <v>2</v>
      </c>
      <c r="O80" s="173">
        <f t="shared" si="15"/>
        <v>0.25</v>
      </c>
      <c r="P80" s="155">
        <v>1.875</v>
      </c>
      <c r="Q80" s="173">
        <f t="shared" si="16"/>
        <v>0.390625</v>
      </c>
      <c r="R80">
        <v>0.22321428571400001</v>
      </c>
      <c r="S80" s="173">
        <f t="shared" si="17"/>
        <v>5.1837531887768113</v>
      </c>
      <c r="T80">
        <v>0</v>
      </c>
    </row>
    <row r="81" spans="1:20" ht="25.5">
      <c r="A81" s="169" t="s">
        <v>203</v>
      </c>
      <c r="B81" s="171">
        <v>17</v>
      </c>
      <c r="C81" s="171">
        <v>1</v>
      </c>
      <c r="D81" s="171"/>
      <c r="E81" s="172">
        <v>1.75</v>
      </c>
      <c r="F81" s="171">
        <v>4.2999999999999997E-2</v>
      </c>
      <c r="G81" s="171">
        <f t="shared" si="11"/>
        <v>2.9138490000000004</v>
      </c>
      <c r="H81" s="171">
        <v>4.2000000000000003E-2</v>
      </c>
      <c r="I81" s="171">
        <f t="shared" si="12"/>
        <v>2.9172639999999999</v>
      </c>
      <c r="J81" s="171">
        <v>0.44900000000000001</v>
      </c>
      <c r="K81" s="172">
        <f t="shared" si="13"/>
        <v>1.6926009999999998</v>
      </c>
      <c r="L81" s="171">
        <v>2</v>
      </c>
      <c r="M81" s="172">
        <f t="shared" si="14"/>
        <v>6.25E-2</v>
      </c>
      <c r="N81" s="171">
        <v>1.5</v>
      </c>
      <c r="O81" s="173">
        <f t="shared" si="15"/>
        <v>6.25E-2</v>
      </c>
      <c r="P81" s="155">
        <v>1.875</v>
      </c>
      <c r="Q81" s="173">
        <f t="shared" si="16"/>
        <v>1.5625E-2</v>
      </c>
      <c r="R81">
        <v>0.22321428571400001</v>
      </c>
      <c r="S81" s="173">
        <f t="shared" si="17"/>
        <v>2.3310746173478112</v>
      </c>
      <c r="T81">
        <v>0</v>
      </c>
    </row>
    <row r="82" spans="1:20" ht="25.5">
      <c r="A82" s="169" t="s">
        <v>271</v>
      </c>
      <c r="B82" s="171">
        <v>14</v>
      </c>
      <c r="C82" s="171">
        <v>1</v>
      </c>
      <c r="D82" s="171"/>
      <c r="E82" s="172">
        <v>5.5</v>
      </c>
      <c r="F82" s="171">
        <v>1.5389999999999999</v>
      </c>
      <c r="G82" s="171">
        <f t="shared" si="11"/>
        <v>15.689521000000003</v>
      </c>
      <c r="H82" s="171">
        <v>1.538</v>
      </c>
      <c r="I82" s="171">
        <f t="shared" si="12"/>
        <v>15.697443999999997</v>
      </c>
      <c r="J82" s="171">
        <v>5.5</v>
      </c>
      <c r="K82" s="172">
        <f t="shared" si="13"/>
        <v>0</v>
      </c>
      <c r="L82" s="171">
        <v>3.5</v>
      </c>
      <c r="M82" s="172">
        <f t="shared" si="14"/>
        <v>4</v>
      </c>
      <c r="N82" s="171">
        <v>2</v>
      </c>
      <c r="O82" s="173">
        <f t="shared" si="15"/>
        <v>12.25</v>
      </c>
      <c r="P82" s="155">
        <v>1.875</v>
      </c>
      <c r="Q82" s="173">
        <f t="shared" si="16"/>
        <v>13.140625</v>
      </c>
      <c r="R82">
        <v>0.95108695652200004</v>
      </c>
      <c r="S82" s="173">
        <f t="shared" si="17"/>
        <v>20.692609877124276</v>
      </c>
      <c r="T82">
        <v>2.1428571428600001</v>
      </c>
    </row>
    <row r="83" spans="1:20">
      <c r="A83" s="174" t="s">
        <v>95</v>
      </c>
      <c r="B83" s="170">
        <v>7</v>
      </c>
      <c r="C83" s="170">
        <v>1</v>
      </c>
      <c r="D83" s="171"/>
      <c r="E83" s="172">
        <v>2.75</v>
      </c>
      <c r="F83" s="171">
        <v>4.2999999999999997E-2</v>
      </c>
      <c r="G83" s="171">
        <f t="shared" si="11"/>
        <v>7.3278489999999996</v>
      </c>
      <c r="H83" s="171">
        <v>0.04</v>
      </c>
      <c r="I83" s="171">
        <f t="shared" si="12"/>
        <v>7.3441000000000001</v>
      </c>
      <c r="J83" s="171">
        <v>0.44700000000000001</v>
      </c>
      <c r="K83" s="172">
        <f t="shared" si="13"/>
        <v>5.3038089999999993</v>
      </c>
      <c r="L83" s="171">
        <v>2</v>
      </c>
      <c r="M83" s="172">
        <f t="shared" si="14"/>
        <v>0.5625</v>
      </c>
      <c r="N83" s="171">
        <v>2</v>
      </c>
      <c r="O83" s="173">
        <f t="shared" si="15"/>
        <v>0.5625</v>
      </c>
      <c r="P83" s="155">
        <v>2</v>
      </c>
      <c r="Q83" s="173">
        <f t="shared" si="16"/>
        <v>0.5625</v>
      </c>
      <c r="R83">
        <v>0.3125</v>
      </c>
      <c r="S83" s="173">
        <f t="shared" si="17"/>
        <v>5.94140625</v>
      </c>
      <c r="T83">
        <v>0</v>
      </c>
    </row>
    <row r="84" spans="1:20" ht="38.25">
      <c r="A84" s="169" t="s">
        <v>224</v>
      </c>
      <c r="B84" s="171">
        <v>25</v>
      </c>
      <c r="C84" s="171">
        <v>1</v>
      </c>
      <c r="D84" s="171"/>
      <c r="E84" s="172">
        <v>5.25</v>
      </c>
      <c r="F84" s="171">
        <v>0.05</v>
      </c>
      <c r="G84" s="171">
        <f t="shared" si="11"/>
        <v>27.040000000000003</v>
      </c>
      <c r="H84" s="171">
        <v>1.55</v>
      </c>
      <c r="I84" s="171">
        <f t="shared" si="12"/>
        <v>13.690000000000001</v>
      </c>
      <c r="J84" s="171">
        <v>2.056</v>
      </c>
      <c r="K84" s="172">
        <f t="shared" si="13"/>
        <v>10.201635999999999</v>
      </c>
      <c r="L84" s="171">
        <v>2</v>
      </c>
      <c r="M84" s="172">
        <f t="shared" si="14"/>
        <v>10.5625</v>
      </c>
      <c r="N84" s="171">
        <v>2</v>
      </c>
      <c r="O84" s="173">
        <f t="shared" si="15"/>
        <v>10.5625</v>
      </c>
      <c r="P84" s="155">
        <v>2</v>
      </c>
      <c r="Q84" s="173">
        <f t="shared" si="16"/>
        <v>10.5625</v>
      </c>
      <c r="R84">
        <v>0.63380281690100004</v>
      </c>
      <c r="S84" s="173">
        <f t="shared" si="17"/>
        <v>21.309276433251139</v>
      </c>
      <c r="T84">
        <v>2.4</v>
      </c>
    </row>
    <row r="85" spans="1:20" ht="38.25">
      <c r="A85" s="169" t="s">
        <v>9</v>
      </c>
      <c r="B85" s="170">
        <v>22</v>
      </c>
      <c r="C85" s="170">
        <v>1</v>
      </c>
      <c r="D85" s="171"/>
      <c r="E85" s="172">
        <v>4.25</v>
      </c>
      <c r="F85" s="171">
        <v>4.2999999999999997E-2</v>
      </c>
      <c r="G85" s="171">
        <f t="shared" si="11"/>
        <v>17.698848999999999</v>
      </c>
      <c r="H85" s="171">
        <v>4.3999999999999997E-2</v>
      </c>
      <c r="I85" s="171">
        <f t="shared" si="12"/>
        <v>17.690436000000002</v>
      </c>
      <c r="J85" s="171">
        <v>0.44700000000000001</v>
      </c>
      <c r="K85" s="172">
        <f t="shared" si="13"/>
        <v>14.462809</v>
      </c>
      <c r="L85" s="171">
        <v>2</v>
      </c>
      <c r="M85" s="172">
        <f t="shared" si="14"/>
        <v>5.0625</v>
      </c>
      <c r="N85" s="171">
        <v>1.5</v>
      </c>
      <c r="O85" s="173">
        <f t="shared" si="15"/>
        <v>7.5625</v>
      </c>
      <c r="P85" s="155">
        <v>2</v>
      </c>
      <c r="Q85" s="173">
        <f t="shared" si="16"/>
        <v>5.0625</v>
      </c>
      <c r="R85">
        <v>0.51229508196700002</v>
      </c>
      <c r="S85" s="173">
        <f t="shared" si="17"/>
        <v>13.970438054288074</v>
      </c>
      <c r="T85">
        <v>1.36363636364</v>
      </c>
    </row>
    <row r="86" spans="1:20" ht="25.5">
      <c r="A86" s="175" t="s">
        <v>242</v>
      </c>
      <c r="B86" s="171">
        <v>13</v>
      </c>
      <c r="C86" s="171">
        <v>1</v>
      </c>
      <c r="D86" s="171"/>
      <c r="E86" s="172">
        <v>4</v>
      </c>
      <c r="F86" s="171">
        <v>4.2999999999999997E-2</v>
      </c>
      <c r="G86" s="171">
        <f t="shared" si="11"/>
        <v>15.657848999999999</v>
      </c>
      <c r="H86" s="171">
        <v>3.7999999999999999E-2</v>
      </c>
      <c r="I86" s="171">
        <f t="shared" si="12"/>
        <v>15.697444000000001</v>
      </c>
      <c r="J86" s="171">
        <v>0.44700000000000001</v>
      </c>
      <c r="K86" s="172">
        <f t="shared" si="13"/>
        <v>12.623809</v>
      </c>
      <c r="L86" s="171">
        <v>2</v>
      </c>
      <c r="M86" s="172">
        <f t="shared" si="14"/>
        <v>4</v>
      </c>
      <c r="N86" s="171">
        <v>1.75</v>
      </c>
      <c r="O86" s="173">
        <f t="shared" si="15"/>
        <v>5.0625</v>
      </c>
      <c r="P86" s="155">
        <v>2</v>
      </c>
      <c r="Q86" s="173">
        <f t="shared" si="16"/>
        <v>4</v>
      </c>
      <c r="R86">
        <v>0.84558823529399996</v>
      </c>
      <c r="S86" s="173">
        <f t="shared" si="17"/>
        <v>9.9503135813156209</v>
      </c>
      <c r="T86">
        <v>4.61538461538</v>
      </c>
    </row>
    <row r="87" spans="1:20">
      <c r="A87" s="174" t="s">
        <v>148</v>
      </c>
      <c r="B87" s="171">
        <v>6</v>
      </c>
      <c r="C87" s="171">
        <v>1</v>
      </c>
      <c r="D87" s="171"/>
      <c r="E87" s="172">
        <v>3.75</v>
      </c>
      <c r="F87" s="171">
        <v>0.05</v>
      </c>
      <c r="G87" s="171">
        <f t="shared" si="11"/>
        <v>13.690000000000001</v>
      </c>
      <c r="H87" s="171">
        <v>1.55</v>
      </c>
      <c r="I87" s="171">
        <f t="shared" si="12"/>
        <v>4.8400000000000007</v>
      </c>
      <c r="J87" s="171">
        <v>2.2290000000000001</v>
      </c>
      <c r="K87" s="172">
        <f t="shared" si="13"/>
        <v>2.3134409999999996</v>
      </c>
      <c r="L87" s="171">
        <v>3.5</v>
      </c>
      <c r="M87" s="172">
        <f t="shared" si="14"/>
        <v>6.25E-2</v>
      </c>
      <c r="N87" s="171">
        <v>5.5</v>
      </c>
      <c r="O87" s="173">
        <f t="shared" si="15"/>
        <v>3.0625</v>
      </c>
      <c r="P87" s="155">
        <v>2</v>
      </c>
      <c r="Q87" s="173">
        <f t="shared" si="16"/>
        <v>3.0625</v>
      </c>
      <c r="R87">
        <v>2.3529411764699999</v>
      </c>
      <c r="S87" s="173">
        <f t="shared" si="17"/>
        <v>1.951773356403028</v>
      </c>
      <c r="T87">
        <v>5</v>
      </c>
    </row>
    <row r="88" spans="1:20" ht="38.25">
      <c r="A88" s="169" t="s">
        <v>4</v>
      </c>
      <c r="B88" s="170">
        <v>22</v>
      </c>
      <c r="C88" s="170">
        <v>1</v>
      </c>
      <c r="D88" s="171"/>
      <c r="E88" s="172">
        <v>2.5</v>
      </c>
      <c r="F88" s="171">
        <v>0.05</v>
      </c>
      <c r="G88" s="171">
        <f t="shared" si="11"/>
        <v>6.0025000000000013</v>
      </c>
      <c r="H88" s="171">
        <v>1.548</v>
      </c>
      <c r="I88" s="171">
        <f t="shared" si="12"/>
        <v>0.90630399999999989</v>
      </c>
      <c r="J88" s="171">
        <v>2.056</v>
      </c>
      <c r="K88" s="172">
        <f t="shared" si="13"/>
        <v>0.19713599999999995</v>
      </c>
      <c r="L88" s="171">
        <v>2</v>
      </c>
      <c r="M88" s="172">
        <f t="shared" si="14"/>
        <v>0.25</v>
      </c>
      <c r="N88" s="171">
        <v>2</v>
      </c>
      <c r="O88" s="173">
        <f t="shared" si="15"/>
        <v>0.25</v>
      </c>
      <c r="P88" s="155">
        <v>2.1428571428600001</v>
      </c>
      <c r="Q88" s="173">
        <f t="shared" si="16"/>
        <v>0.1275510204061224</v>
      </c>
      <c r="R88">
        <v>0.73275862068999997</v>
      </c>
      <c r="S88" s="173">
        <f t="shared" si="17"/>
        <v>3.1231420927455118</v>
      </c>
      <c r="T88">
        <v>1.36363636364</v>
      </c>
    </row>
    <row r="89" spans="1:20" ht="38.25">
      <c r="A89" s="169" t="s">
        <v>263</v>
      </c>
      <c r="B89" s="171">
        <v>30</v>
      </c>
      <c r="C89" s="171">
        <v>1</v>
      </c>
      <c r="D89" s="171"/>
      <c r="E89" s="172">
        <v>4.5</v>
      </c>
      <c r="F89" s="171">
        <v>4.2999999999999997E-2</v>
      </c>
      <c r="G89" s="171">
        <f t="shared" si="11"/>
        <v>19.864849</v>
      </c>
      <c r="H89" s="171">
        <v>0.05</v>
      </c>
      <c r="I89" s="171">
        <f t="shared" si="12"/>
        <v>19.802500000000002</v>
      </c>
      <c r="J89" s="171">
        <v>0.44700000000000001</v>
      </c>
      <c r="K89" s="172">
        <f t="shared" si="13"/>
        <v>16.426808999999999</v>
      </c>
      <c r="L89" s="171">
        <v>2</v>
      </c>
      <c r="M89" s="172">
        <f t="shared" si="14"/>
        <v>6.25</v>
      </c>
      <c r="N89" s="171">
        <v>1.5</v>
      </c>
      <c r="O89" s="173">
        <f t="shared" si="15"/>
        <v>9</v>
      </c>
      <c r="P89" s="155">
        <v>2.1428571428600001</v>
      </c>
      <c r="Q89" s="173">
        <f t="shared" si="16"/>
        <v>5.5561224489661223</v>
      </c>
      <c r="R89">
        <v>0.29874213836500002</v>
      </c>
      <c r="S89" s="173">
        <f t="shared" si="17"/>
        <v>17.650567619949893</v>
      </c>
      <c r="T89">
        <v>1</v>
      </c>
    </row>
    <row r="90" spans="1:20" ht="25.5">
      <c r="A90" s="169" t="s">
        <v>143</v>
      </c>
      <c r="B90" s="171">
        <v>10</v>
      </c>
      <c r="C90" s="171">
        <v>1</v>
      </c>
      <c r="D90" s="171"/>
      <c r="E90" s="172">
        <v>4.25</v>
      </c>
      <c r="F90" s="171">
        <v>0.05</v>
      </c>
      <c r="G90" s="171">
        <f t="shared" si="11"/>
        <v>17.64</v>
      </c>
      <c r="H90" s="171">
        <v>1.55</v>
      </c>
      <c r="I90" s="171">
        <f t="shared" si="12"/>
        <v>7.2900000000000009</v>
      </c>
      <c r="J90" s="171">
        <v>2.056</v>
      </c>
      <c r="K90" s="172">
        <f t="shared" si="13"/>
        <v>4.8136359999999998</v>
      </c>
      <c r="L90" s="171">
        <v>3.5</v>
      </c>
      <c r="M90" s="172">
        <f t="shared" si="14"/>
        <v>0.5625</v>
      </c>
      <c r="N90" s="171">
        <v>5.5</v>
      </c>
      <c r="O90" s="173">
        <f t="shared" si="15"/>
        <v>1.5625</v>
      </c>
      <c r="P90" s="155">
        <v>2.1428571428600001</v>
      </c>
      <c r="Q90" s="173">
        <f t="shared" si="16"/>
        <v>4.4400510203961225</v>
      </c>
      <c r="R90">
        <v>0.40178571428600002</v>
      </c>
      <c r="S90" s="173">
        <f t="shared" si="17"/>
        <v>14.808753188773311</v>
      </c>
      <c r="T90">
        <v>3</v>
      </c>
    </row>
    <row r="91" spans="1:20" ht="25.5">
      <c r="A91" s="169" t="s">
        <v>92</v>
      </c>
      <c r="B91" s="170">
        <v>16</v>
      </c>
      <c r="C91" s="170">
        <v>1</v>
      </c>
      <c r="D91" s="171"/>
      <c r="E91" s="172">
        <v>4.25</v>
      </c>
      <c r="F91" s="171">
        <v>1.5489999999999999</v>
      </c>
      <c r="G91" s="171">
        <f t="shared" si="11"/>
        <v>7.295401</v>
      </c>
      <c r="H91" s="171">
        <v>1.5489999999999999</v>
      </c>
      <c r="I91" s="171">
        <f t="shared" si="12"/>
        <v>7.295401</v>
      </c>
      <c r="J91" s="171">
        <v>2.121</v>
      </c>
      <c r="K91" s="172">
        <f t="shared" si="13"/>
        <v>4.5326409999999999</v>
      </c>
      <c r="L91" s="171">
        <v>2</v>
      </c>
      <c r="M91" s="172">
        <f t="shared" si="14"/>
        <v>5.0625</v>
      </c>
      <c r="N91" s="171">
        <v>2</v>
      </c>
      <c r="O91" s="173">
        <f t="shared" si="15"/>
        <v>5.0625</v>
      </c>
      <c r="P91" s="155">
        <v>2.1428571428600001</v>
      </c>
      <c r="Q91" s="173">
        <f t="shared" si="16"/>
        <v>4.4400510203961225</v>
      </c>
      <c r="R91">
        <v>0.5</v>
      </c>
      <c r="S91" s="173">
        <f t="shared" si="17"/>
        <v>14.0625</v>
      </c>
      <c r="T91">
        <v>1.875</v>
      </c>
    </row>
    <row r="92" spans="1:20" ht="25.5">
      <c r="A92" s="169" t="s">
        <v>151</v>
      </c>
      <c r="B92" s="171">
        <v>18</v>
      </c>
      <c r="C92" s="171">
        <v>1</v>
      </c>
      <c r="D92" s="171"/>
      <c r="E92" s="172">
        <v>1.75</v>
      </c>
      <c r="F92" s="171">
        <v>4.5999999999999999E-2</v>
      </c>
      <c r="G92" s="171">
        <f t="shared" si="11"/>
        <v>2.903616</v>
      </c>
      <c r="H92" s="171">
        <v>4.5999999999999999E-2</v>
      </c>
      <c r="I92" s="171">
        <f t="shared" si="12"/>
        <v>2.903616</v>
      </c>
      <c r="J92" s="171">
        <v>0.44700000000000001</v>
      </c>
      <c r="K92" s="172">
        <f t="shared" si="13"/>
        <v>1.6978089999999999</v>
      </c>
      <c r="L92" s="171">
        <v>2</v>
      </c>
      <c r="M92" s="172">
        <f t="shared" si="14"/>
        <v>6.25E-2</v>
      </c>
      <c r="N92" s="171">
        <v>1.5</v>
      </c>
      <c r="O92" s="173">
        <f t="shared" si="15"/>
        <v>6.25E-2</v>
      </c>
      <c r="P92" s="155">
        <v>2.1428571428600001</v>
      </c>
      <c r="Q92" s="173">
        <f t="shared" si="16"/>
        <v>0.1543367346961225</v>
      </c>
      <c r="R92">
        <v>0.78629032258099996</v>
      </c>
      <c r="S92" s="173">
        <f t="shared" si="17"/>
        <v>0.92873634235103308</v>
      </c>
      <c r="T92">
        <v>3.3333333333300001</v>
      </c>
    </row>
    <row r="93" spans="1:20" ht="25.5">
      <c r="A93" s="169" t="s">
        <v>86</v>
      </c>
      <c r="B93" s="170">
        <v>16</v>
      </c>
      <c r="C93" s="170">
        <v>1</v>
      </c>
      <c r="D93" s="171"/>
      <c r="E93" s="172">
        <v>3.25</v>
      </c>
      <c r="F93" s="171">
        <v>1.5489999999999999</v>
      </c>
      <c r="G93" s="171">
        <f t="shared" si="11"/>
        <v>2.8934010000000003</v>
      </c>
      <c r="H93" s="171">
        <v>1.5489999999999999</v>
      </c>
      <c r="I93" s="171">
        <f t="shared" si="12"/>
        <v>2.8934010000000003</v>
      </c>
      <c r="J93" s="171">
        <v>2.121</v>
      </c>
      <c r="K93" s="172">
        <f t="shared" si="13"/>
        <v>1.2746409999999999</v>
      </c>
      <c r="L93" s="171">
        <v>2</v>
      </c>
      <c r="M93" s="172">
        <f t="shared" si="14"/>
        <v>1.5625</v>
      </c>
      <c r="N93" s="171">
        <v>2</v>
      </c>
      <c r="O93" s="173">
        <f t="shared" si="15"/>
        <v>1.5625</v>
      </c>
      <c r="P93" s="155">
        <v>2.1428571428600001</v>
      </c>
      <c r="Q93" s="173">
        <f t="shared" si="16"/>
        <v>1.2257653061161222</v>
      </c>
      <c r="R93">
        <v>0.48780487804900002</v>
      </c>
      <c r="S93" s="173">
        <f t="shared" si="17"/>
        <v>7.6297218917299006</v>
      </c>
      <c r="T93">
        <v>0</v>
      </c>
    </row>
    <row r="94" spans="1:20" ht="25.5">
      <c r="A94" s="169" t="s">
        <v>94</v>
      </c>
      <c r="B94" s="170">
        <v>20</v>
      </c>
      <c r="C94" s="170">
        <v>2</v>
      </c>
      <c r="D94" s="171"/>
      <c r="E94" s="172">
        <v>3.5</v>
      </c>
      <c r="F94" s="171">
        <v>1.5389999999999999</v>
      </c>
      <c r="G94" s="171">
        <f t="shared" si="11"/>
        <v>3.8455210000000002</v>
      </c>
      <c r="H94" s="171">
        <v>1.5409999999999999</v>
      </c>
      <c r="I94" s="171">
        <f t="shared" si="12"/>
        <v>3.8376810000000003</v>
      </c>
      <c r="J94" s="171">
        <v>5.5</v>
      </c>
      <c r="K94" s="172">
        <f t="shared" si="13"/>
        <v>4</v>
      </c>
      <c r="L94" s="171">
        <v>2</v>
      </c>
      <c r="M94" s="172">
        <f t="shared" si="14"/>
        <v>2.25</v>
      </c>
      <c r="N94" s="171">
        <v>1.75</v>
      </c>
      <c r="O94" s="173">
        <f t="shared" si="15"/>
        <v>3.0625</v>
      </c>
      <c r="P94" s="155">
        <v>2.1428571428600001</v>
      </c>
      <c r="Q94" s="173">
        <f t="shared" si="16"/>
        <v>1.8418367346861222</v>
      </c>
      <c r="R94">
        <v>0.98591549295799996</v>
      </c>
      <c r="S94" s="173">
        <f t="shared" si="17"/>
        <v>6.3206209085486158</v>
      </c>
      <c r="T94">
        <v>4.5</v>
      </c>
    </row>
    <row r="95" spans="1:20">
      <c r="A95" s="174" t="s">
        <v>221</v>
      </c>
      <c r="B95" s="171">
        <v>6</v>
      </c>
      <c r="C95" s="171">
        <v>0</v>
      </c>
      <c r="D95" s="171"/>
      <c r="E95" s="172">
        <v>4.25</v>
      </c>
      <c r="F95" s="171">
        <v>0.05</v>
      </c>
      <c r="G95" s="171">
        <f t="shared" si="11"/>
        <v>17.64</v>
      </c>
      <c r="H95" s="171">
        <v>1.55</v>
      </c>
      <c r="I95" s="171">
        <f t="shared" si="12"/>
        <v>7.2900000000000009</v>
      </c>
      <c r="J95" s="171">
        <v>2.2290000000000001</v>
      </c>
      <c r="K95" s="172">
        <f t="shared" si="13"/>
        <v>4.084441</v>
      </c>
      <c r="L95" s="171">
        <v>3.5</v>
      </c>
      <c r="M95" s="172">
        <f t="shared" si="14"/>
        <v>0.5625</v>
      </c>
      <c r="N95" s="171">
        <v>5.5</v>
      </c>
      <c r="O95" s="173">
        <f t="shared" si="15"/>
        <v>1.5625</v>
      </c>
      <c r="P95" s="155">
        <v>2.1428571428600001</v>
      </c>
      <c r="Q95" s="173">
        <f t="shared" si="16"/>
        <v>4.4400510203961225</v>
      </c>
      <c r="R95">
        <v>2.2916666666699999</v>
      </c>
      <c r="S95" s="173">
        <f t="shared" si="17"/>
        <v>3.8350694444313893</v>
      </c>
      <c r="T95">
        <v>5</v>
      </c>
    </row>
    <row r="96" spans="1:20" ht="25.5">
      <c r="A96" s="169" t="s">
        <v>18</v>
      </c>
      <c r="B96" s="170">
        <v>15</v>
      </c>
      <c r="C96" s="170">
        <v>1</v>
      </c>
      <c r="D96" s="171"/>
      <c r="E96" s="172">
        <v>2.5</v>
      </c>
      <c r="F96" s="171">
        <v>0.05</v>
      </c>
      <c r="G96" s="171">
        <f t="shared" si="11"/>
        <v>6.0025000000000013</v>
      </c>
      <c r="H96" s="171">
        <v>1.55</v>
      </c>
      <c r="I96" s="171">
        <f t="shared" si="12"/>
        <v>0.90249999999999997</v>
      </c>
      <c r="J96" s="171">
        <v>2.056</v>
      </c>
      <c r="K96" s="172">
        <f t="shared" si="13"/>
        <v>0.19713599999999995</v>
      </c>
      <c r="L96" s="171">
        <v>2</v>
      </c>
      <c r="M96" s="172">
        <f t="shared" si="14"/>
        <v>0.25</v>
      </c>
      <c r="N96" s="171">
        <v>2</v>
      </c>
      <c r="O96" s="173">
        <f t="shared" si="15"/>
        <v>0.25</v>
      </c>
      <c r="P96" s="155">
        <v>2.1428571428600001</v>
      </c>
      <c r="Q96" s="173">
        <f t="shared" si="16"/>
        <v>0.1275510204061224</v>
      </c>
      <c r="R96">
        <v>0.48295454545499999</v>
      </c>
      <c r="S96" s="173">
        <f t="shared" si="17"/>
        <v>4.0684723657006447</v>
      </c>
      <c r="T96">
        <v>0</v>
      </c>
    </row>
    <row r="97" spans="1:20" ht="25.5">
      <c r="A97" s="169" t="s">
        <v>119</v>
      </c>
      <c r="B97" s="171">
        <v>11</v>
      </c>
      <c r="C97" s="171">
        <v>1</v>
      </c>
      <c r="D97" s="171"/>
      <c r="E97" s="172">
        <v>4.5</v>
      </c>
      <c r="F97" s="171">
        <v>0.05</v>
      </c>
      <c r="G97" s="171">
        <f t="shared" si="11"/>
        <v>19.802500000000002</v>
      </c>
      <c r="H97" s="171">
        <v>1.55</v>
      </c>
      <c r="I97" s="171">
        <f t="shared" si="12"/>
        <v>8.7025000000000006</v>
      </c>
      <c r="J97" s="171">
        <v>2.056</v>
      </c>
      <c r="K97" s="172">
        <f t="shared" si="13"/>
        <v>5.9731359999999993</v>
      </c>
      <c r="L97" s="171">
        <v>3.5</v>
      </c>
      <c r="M97" s="172">
        <f t="shared" si="14"/>
        <v>1</v>
      </c>
      <c r="N97" s="171">
        <v>5.5</v>
      </c>
      <c r="O97" s="173">
        <f t="shared" si="15"/>
        <v>1</v>
      </c>
      <c r="P97" s="155">
        <v>2.2222222222200001</v>
      </c>
      <c r="Q97" s="173">
        <f t="shared" si="16"/>
        <v>5.1882716049483948</v>
      </c>
      <c r="R97">
        <v>0.19230769230799999</v>
      </c>
      <c r="S97" s="173">
        <f t="shared" si="17"/>
        <v>18.556213017748831</v>
      </c>
      <c r="T97">
        <v>0</v>
      </c>
    </row>
    <row r="98" spans="1:20" ht="25.5">
      <c r="A98" s="169" t="s">
        <v>217</v>
      </c>
      <c r="B98" s="171">
        <v>12</v>
      </c>
      <c r="C98" s="171">
        <v>1</v>
      </c>
      <c r="D98" s="171"/>
      <c r="E98" s="172">
        <v>2.5</v>
      </c>
      <c r="F98" s="171">
        <v>0.05</v>
      </c>
      <c r="G98" s="171">
        <f t="shared" ref="G98:G129" si="18">POWER((E98-F98),2)</f>
        <v>6.0025000000000013</v>
      </c>
      <c r="H98" s="171">
        <v>1.5489999999999999</v>
      </c>
      <c r="I98" s="171">
        <f t="shared" ref="I98:I129" si="19">POWER((E98-H98),2)</f>
        <v>0.90440100000000012</v>
      </c>
      <c r="J98" s="171">
        <v>2.056</v>
      </c>
      <c r="K98" s="172">
        <f t="shared" ref="K98:K129" si="20">POWER((E98-J98),2)</f>
        <v>0.19713599999999995</v>
      </c>
      <c r="L98" s="171">
        <v>3.5</v>
      </c>
      <c r="M98" s="172">
        <f t="shared" ref="M98:M129" si="21">POWER((E98-L98),2)</f>
        <v>1</v>
      </c>
      <c r="N98" s="171">
        <v>5.5</v>
      </c>
      <c r="O98" s="173">
        <f t="shared" si="15"/>
        <v>9</v>
      </c>
      <c r="P98" s="155">
        <v>2.2222222222200001</v>
      </c>
      <c r="Q98" s="173">
        <f t="shared" si="16"/>
        <v>7.7160493828395002E-2</v>
      </c>
      <c r="R98">
        <v>0.202702702703</v>
      </c>
      <c r="S98" s="173">
        <f t="shared" si="17"/>
        <v>5.2775748721681</v>
      </c>
      <c r="T98">
        <v>0</v>
      </c>
    </row>
    <row r="99" spans="1:20" ht="25.5">
      <c r="A99" s="169" t="s">
        <v>114</v>
      </c>
      <c r="B99" s="171">
        <v>10</v>
      </c>
      <c r="C99" s="171">
        <v>1</v>
      </c>
      <c r="D99" s="171"/>
      <c r="E99" s="172">
        <v>3.5</v>
      </c>
      <c r="F99" s="171">
        <v>0.05</v>
      </c>
      <c r="G99" s="171">
        <f t="shared" si="18"/>
        <v>11.902500000000002</v>
      </c>
      <c r="H99" s="171">
        <v>1.55</v>
      </c>
      <c r="I99" s="171">
        <f t="shared" si="19"/>
        <v>3.8024999999999998</v>
      </c>
      <c r="J99" s="171">
        <v>2.056</v>
      </c>
      <c r="K99" s="172">
        <f t="shared" si="20"/>
        <v>2.0851359999999999</v>
      </c>
      <c r="L99" s="171">
        <v>3.5</v>
      </c>
      <c r="M99" s="172">
        <f t="shared" si="21"/>
        <v>0</v>
      </c>
      <c r="N99" s="171">
        <v>5.5</v>
      </c>
      <c r="O99" s="173">
        <f t="shared" si="15"/>
        <v>4</v>
      </c>
      <c r="P99" s="155">
        <v>2.30769230769</v>
      </c>
      <c r="Q99" s="173">
        <f t="shared" si="16"/>
        <v>1.4215976331415976</v>
      </c>
      <c r="R99">
        <v>0.77380952381000001</v>
      </c>
      <c r="S99" s="173">
        <f t="shared" si="17"/>
        <v>7.4321145124690604</v>
      </c>
      <c r="T99">
        <v>6</v>
      </c>
    </row>
    <row r="100" spans="1:20">
      <c r="A100" s="174" t="s">
        <v>131</v>
      </c>
      <c r="B100" s="171">
        <v>5</v>
      </c>
      <c r="C100" s="171">
        <v>0</v>
      </c>
      <c r="D100" s="171"/>
      <c r="E100" s="172">
        <v>4.75</v>
      </c>
      <c r="F100" s="171">
        <v>4.2999999999999997E-2</v>
      </c>
      <c r="G100" s="171">
        <f t="shared" si="18"/>
        <v>22.155849</v>
      </c>
      <c r="H100" s="171">
        <v>3.7999999999999999E-2</v>
      </c>
      <c r="I100" s="171">
        <f t="shared" si="19"/>
        <v>22.202943999999999</v>
      </c>
      <c r="J100" s="171">
        <v>0.44700000000000001</v>
      </c>
      <c r="K100" s="172">
        <f t="shared" si="20"/>
        <v>18.515809000000001</v>
      </c>
      <c r="L100" s="171">
        <v>2</v>
      </c>
      <c r="M100" s="172">
        <f t="shared" si="21"/>
        <v>7.5625</v>
      </c>
      <c r="N100" s="171">
        <v>1.5</v>
      </c>
      <c r="O100" s="173">
        <f t="shared" si="15"/>
        <v>10.5625</v>
      </c>
      <c r="P100" s="155">
        <v>2.30769230769</v>
      </c>
      <c r="Q100" s="173">
        <f t="shared" si="16"/>
        <v>5.9648668639165976</v>
      </c>
      <c r="R100">
        <v>2.2916666666699999</v>
      </c>
      <c r="S100" s="173">
        <f t="shared" si="17"/>
        <v>6.0434027777613899</v>
      </c>
      <c r="T100">
        <v>6</v>
      </c>
    </row>
    <row r="101" spans="1:20" ht="25.5">
      <c r="A101" s="169" t="s">
        <v>210</v>
      </c>
      <c r="B101" s="171">
        <v>13</v>
      </c>
      <c r="C101" s="171">
        <v>1</v>
      </c>
      <c r="D101" s="171"/>
      <c r="E101" s="172">
        <v>2.5</v>
      </c>
      <c r="F101" s="171">
        <v>0.05</v>
      </c>
      <c r="G101" s="171">
        <f t="shared" si="18"/>
        <v>6.0025000000000013</v>
      </c>
      <c r="H101" s="171">
        <v>1.5489999999999999</v>
      </c>
      <c r="I101" s="171">
        <f t="shared" si="19"/>
        <v>0.90440100000000012</v>
      </c>
      <c r="J101" s="171">
        <v>2.056</v>
      </c>
      <c r="K101" s="172">
        <f t="shared" si="20"/>
        <v>0.19713599999999995</v>
      </c>
      <c r="L101" s="171">
        <v>3.5</v>
      </c>
      <c r="M101" s="172">
        <f t="shared" si="21"/>
        <v>1</v>
      </c>
      <c r="N101" s="171">
        <v>5.5</v>
      </c>
      <c r="O101" s="173">
        <f t="shared" si="15"/>
        <v>9</v>
      </c>
      <c r="P101" s="155">
        <v>2.30769230769</v>
      </c>
      <c r="Q101" s="173">
        <f t="shared" si="16"/>
        <v>3.6982248521597635E-2</v>
      </c>
      <c r="R101">
        <v>0.19230769230799999</v>
      </c>
      <c r="S101" s="173">
        <f t="shared" si="17"/>
        <v>5.3254437869808289</v>
      </c>
      <c r="T101">
        <v>0</v>
      </c>
    </row>
    <row r="102" spans="1:20" ht="25.5">
      <c r="A102" s="169" t="s">
        <v>223</v>
      </c>
      <c r="B102" s="171">
        <v>15</v>
      </c>
      <c r="C102" s="171">
        <v>1</v>
      </c>
      <c r="D102" s="171"/>
      <c r="E102" s="172">
        <v>3.5</v>
      </c>
      <c r="F102" s="171">
        <v>4.2999999999999997E-2</v>
      </c>
      <c r="G102" s="171">
        <f t="shared" si="18"/>
        <v>11.950849</v>
      </c>
      <c r="H102" s="171">
        <v>3.7999999999999999E-2</v>
      </c>
      <c r="I102" s="171">
        <f t="shared" si="19"/>
        <v>11.985444000000001</v>
      </c>
      <c r="J102" s="171">
        <v>0.44700000000000001</v>
      </c>
      <c r="K102" s="172">
        <f t="shared" si="20"/>
        <v>9.3208089999999988</v>
      </c>
      <c r="L102" s="171">
        <v>2</v>
      </c>
      <c r="M102" s="172">
        <f t="shared" si="21"/>
        <v>2.25</v>
      </c>
      <c r="N102" s="171">
        <v>1.5</v>
      </c>
      <c r="O102" s="173">
        <f t="shared" si="15"/>
        <v>4</v>
      </c>
      <c r="P102" s="155">
        <v>2.30769230769</v>
      </c>
      <c r="Q102" s="173">
        <f t="shared" si="16"/>
        <v>1.4215976331415976</v>
      </c>
      <c r="R102">
        <v>0.483870967742</v>
      </c>
      <c r="S102" s="173">
        <f t="shared" si="17"/>
        <v>9.0970343392295803</v>
      </c>
      <c r="T102">
        <v>0</v>
      </c>
    </row>
    <row r="103" spans="1:20">
      <c r="A103" s="174" t="s">
        <v>183</v>
      </c>
      <c r="B103" s="171">
        <v>6</v>
      </c>
      <c r="C103" s="171">
        <v>1</v>
      </c>
      <c r="D103" s="171"/>
      <c r="E103" s="172">
        <v>4.5</v>
      </c>
      <c r="F103" s="171">
        <v>0.05</v>
      </c>
      <c r="G103" s="171">
        <f t="shared" si="18"/>
        <v>19.802500000000002</v>
      </c>
      <c r="H103" s="171">
        <v>1.55</v>
      </c>
      <c r="I103" s="171">
        <f t="shared" si="19"/>
        <v>8.7025000000000006</v>
      </c>
      <c r="J103" s="171">
        <v>2.2290000000000001</v>
      </c>
      <c r="K103" s="172">
        <f t="shared" si="20"/>
        <v>5.1574409999999995</v>
      </c>
      <c r="L103" s="171">
        <v>3.5</v>
      </c>
      <c r="M103" s="172">
        <f t="shared" si="21"/>
        <v>1</v>
      </c>
      <c r="N103" s="171">
        <v>5.5</v>
      </c>
      <c r="O103" s="173">
        <f t="shared" si="15"/>
        <v>1</v>
      </c>
      <c r="P103" s="155">
        <v>2.30769230769</v>
      </c>
      <c r="Q103" s="173">
        <f t="shared" si="16"/>
        <v>4.806213017761598</v>
      </c>
      <c r="R103">
        <v>0.36458333333300003</v>
      </c>
      <c r="S103" s="173">
        <f t="shared" si="17"/>
        <v>17.101671006947203</v>
      </c>
      <c r="T103">
        <v>5</v>
      </c>
    </row>
    <row r="104" spans="1:20" ht="38.25">
      <c r="A104" s="169" t="s">
        <v>248</v>
      </c>
      <c r="B104" s="171">
        <v>24</v>
      </c>
      <c r="C104" s="171">
        <v>0</v>
      </c>
      <c r="D104" s="171"/>
      <c r="E104" s="172">
        <v>2.5</v>
      </c>
      <c r="F104" s="171">
        <v>4.2999999999999997E-2</v>
      </c>
      <c r="G104" s="171">
        <f t="shared" si="18"/>
        <v>6.0368489999999992</v>
      </c>
      <c r="H104" s="171">
        <v>0.38</v>
      </c>
      <c r="I104" s="171">
        <f t="shared" si="19"/>
        <v>4.4944000000000006</v>
      </c>
      <c r="J104" s="171">
        <v>0.44700000000000001</v>
      </c>
      <c r="K104" s="172">
        <f t="shared" si="20"/>
        <v>4.2148089999999998</v>
      </c>
      <c r="L104" s="171">
        <v>2</v>
      </c>
      <c r="M104" s="172">
        <f t="shared" si="21"/>
        <v>0.25</v>
      </c>
      <c r="N104" s="171">
        <v>1.5</v>
      </c>
      <c r="O104" s="173">
        <f t="shared" si="15"/>
        <v>1</v>
      </c>
      <c r="P104" s="155">
        <v>2.30769230769</v>
      </c>
      <c r="Q104" s="173">
        <f t="shared" si="16"/>
        <v>3.6982248521597635E-2</v>
      </c>
      <c r="R104">
        <v>4.6296296296299999E-2</v>
      </c>
      <c r="S104" s="173">
        <f t="shared" si="17"/>
        <v>6.0206618655692559</v>
      </c>
      <c r="T104">
        <v>0</v>
      </c>
    </row>
    <row r="105" spans="1:20" ht="25.5">
      <c r="A105" s="169" t="s">
        <v>53</v>
      </c>
      <c r="B105" s="170">
        <v>10</v>
      </c>
      <c r="C105" s="170">
        <v>1</v>
      </c>
      <c r="D105" s="171"/>
      <c r="E105" s="172">
        <v>5.75</v>
      </c>
      <c r="F105" s="171">
        <v>4.2999999999999997E-2</v>
      </c>
      <c r="G105" s="171">
        <f t="shared" si="18"/>
        <v>32.569848999999998</v>
      </c>
      <c r="H105" s="171">
        <v>0.05</v>
      </c>
      <c r="I105" s="171">
        <f t="shared" si="19"/>
        <v>32.49</v>
      </c>
      <c r="J105" s="171">
        <v>0.44700000000000001</v>
      </c>
      <c r="K105" s="172">
        <f t="shared" si="20"/>
        <v>28.121808999999999</v>
      </c>
      <c r="L105" s="171">
        <v>2</v>
      </c>
      <c r="M105" s="172">
        <f t="shared" si="21"/>
        <v>14.0625</v>
      </c>
      <c r="N105" s="171">
        <v>1.5</v>
      </c>
      <c r="O105" s="173">
        <f t="shared" si="15"/>
        <v>18.0625</v>
      </c>
      <c r="P105" s="155">
        <v>2.30769230769</v>
      </c>
      <c r="Q105" s="173">
        <f t="shared" si="16"/>
        <v>11.849482248536598</v>
      </c>
      <c r="R105">
        <v>0.35714285714299998</v>
      </c>
      <c r="S105" s="173">
        <f t="shared" si="17"/>
        <v>29.082908163263767</v>
      </c>
      <c r="T105">
        <v>0</v>
      </c>
    </row>
    <row r="106" spans="1:20">
      <c r="A106" s="174" t="s">
        <v>93</v>
      </c>
      <c r="B106" s="170">
        <v>5</v>
      </c>
      <c r="C106" s="170">
        <v>1</v>
      </c>
      <c r="D106" s="171"/>
      <c r="E106" s="172">
        <v>3.75</v>
      </c>
      <c r="F106" s="171">
        <v>0.05</v>
      </c>
      <c r="G106" s="171">
        <f t="shared" si="18"/>
        <v>13.690000000000001</v>
      </c>
      <c r="H106" s="171">
        <v>1.55</v>
      </c>
      <c r="I106" s="171">
        <f t="shared" si="19"/>
        <v>4.8400000000000007</v>
      </c>
      <c r="J106" s="171">
        <v>5.1669999999999998</v>
      </c>
      <c r="K106" s="172">
        <f t="shared" si="20"/>
        <v>2.0078889999999996</v>
      </c>
      <c r="L106" s="171">
        <v>3.5</v>
      </c>
      <c r="M106" s="172">
        <f t="shared" si="21"/>
        <v>6.25E-2</v>
      </c>
      <c r="N106" s="171">
        <v>5.5</v>
      </c>
      <c r="O106" s="173">
        <f t="shared" si="15"/>
        <v>3.0625</v>
      </c>
      <c r="P106" s="155">
        <v>2.30769230769</v>
      </c>
      <c r="Q106" s="173">
        <f t="shared" si="16"/>
        <v>2.0802514792965976</v>
      </c>
      <c r="R106">
        <v>1.80555555556</v>
      </c>
      <c r="S106" s="173">
        <f t="shared" si="17"/>
        <v>3.7808641975135799</v>
      </c>
      <c r="T106">
        <v>6</v>
      </c>
    </row>
    <row r="107" spans="1:20" ht="25.5">
      <c r="A107" s="169" t="s">
        <v>222</v>
      </c>
      <c r="B107" s="171">
        <v>11</v>
      </c>
      <c r="C107" s="171">
        <v>1</v>
      </c>
      <c r="D107" s="171"/>
      <c r="E107" s="172">
        <v>4.75</v>
      </c>
      <c r="F107" s="171">
        <v>0.05</v>
      </c>
      <c r="G107" s="171">
        <f t="shared" si="18"/>
        <v>22.090000000000003</v>
      </c>
      <c r="H107" s="171">
        <v>1.55</v>
      </c>
      <c r="I107" s="171">
        <f t="shared" si="19"/>
        <v>10.240000000000002</v>
      </c>
      <c r="J107" s="171">
        <v>2.056</v>
      </c>
      <c r="K107" s="172">
        <f t="shared" si="20"/>
        <v>7.2576359999999998</v>
      </c>
      <c r="L107" s="171">
        <v>3.5</v>
      </c>
      <c r="M107" s="172">
        <f t="shared" si="21"/>
        <v>1.5625</v>
      </c>
      <c r="N107" s="171">
        <v>5.5</v>
      </c>
      <c r="O107" s="173">
        <f t="shared" si="15"/>
        <v>0.5625</v>
      </c>
      <c r="P107" s="155">
        <v>2.4</v>
      </c>
      <c r="Q107" s="173">
        <f t="shared" si="16"/>
        <v>5.5225000000000009</v>
      </c>
      <c r="R107">
        <v>0.91666666666700003</v>
      </c>
      <c r="S107" s="173">
        <f t="shared" si="17"/>
        <v>14.694444444441888</v>
      </c>
      <c r="T107">
        <v>5.4545454545499998</v>
      </c>
    </row>
    <row r="108" spans="1:20" ht="38.25">
      <c r="A108" s="169" t="s">
        <v>266</v>
      </c>
      <c r="B108" s="171">
        <v>25</v>
      </c>
      <c r="C108" s="171">
        <v>2</v>
      </c>
      <c r="D108" s="171"/>
      <c r="E108" s="172">
        <v>7.75</v>
      </c>
      <c r="F108" s="171">
        <v>4.2999999999999997E-2</v>
      </c>
      <c r="G108" s="171">
        <f t="shared" si="18"/>
        <v>59.397849000000001</v>
      </c>
      <c r="H108" s="171">
        <v>3.7999999999999999E-2</v>
      </c>
      <c r="I108" s="171">
        <f t="shared" si="19"/>
        <v>59.474943999999994</v>
      </c>
      <c r="J108" s="171">
        <v>0.44700000000000001</v>
      </c>
      <c r="K108" s="172">
        <f t="shared" si="20"/>
        <v>53.333809000000002</v>
      </c>
      <c r="L108" s="171">
        <v>2</v>
      </c>
      <c r="M108" s="172">
        <f t="shared" si="21"/>
        <v>33.0625</v>
      </c>
      <c r="N108" s="171">
        <v>1.675</v>
      </c>
      <c r="O108" s="173">
        <f t="shared" si="15"/>
        <v>36.905625000000001</v>
      </c>
      <c r="P108" s="155">
        <v>2.5</v>
      </c>
      <c r="Q108" s="173">
        <f t="shared" si="16"/>
        <v>27.5625</v>
      </c>
      <c r="R108">
        <v>0.55194805194800001</v>
      </c>
      <c r="S108" s="173">
        <f t="shared" si="17"/>
        <v>51.811951846855195</v>
      </c>
      <c r="T108">
        <v>1.2</v>
      </c>
    </row>
    <row r="109" spans="1:20" ht="25.5">
      <c r="A109" s="169" t="s">
        <v>280</v>
      </c>
      <c r="B109" s="171">
        <v>21</v>
      </c>
      <c r="C109" s="171">
        <v>3</v>
      </c>
      <c r="D109" s="171"/>
      <c r="E109" s="172">
        <v>8</v>
      </c>
      <c r="F109" s="171">
        <v>1.5489999999999999</v>
      </c>
      <c r="G109" s="171">
        <f t="shared" si="18"/>
        <v>41.615401000000006</v>
      </c>
      <c r="H109" s="171">
        <v>1.5489999999999999</v>
      </c>
      <c r="I109" s="171">
        <f t="shared" si="19"/>
        <v>41.615401000000006</v>
      </c>
      <c r="J109" s="171">
        <v>2.056</v>
      </c>
      <c r="K109" s="172">
        <f t="shared" si="20"/>
        <v>35.331136000000001</v>
      </c>
      <c r="L109" s="171">
        <v>2</v>
      </c>
      <c r="M109" s="172">
        <f t="shared" si="21"/>
        <v>36</v>
      </c>
      <c r="N109" s="171">
        <v>2</v>
      </c>
      <c r="O109" s="173">
        <f t="shared" si="15"/>
        <v>36</v>
      </c>
      <c r="P109" s="155">
        <v>2.5</v>
      </c>
      <c r="Q109" s="173">
        <f t="shared" si="16"/>
        <v>30.25</v>
      </c>
      <c r="R109">
        <v>0.47297297297300001</v>
      </c>
      <c r="S109" s="173">
        <f t="shared" si="17"/>
        <v>56.656135865594912</v>
      </c>
      <c r="T109">
        <v>0</v>
      </c>
    </row>
    <row r="110" spans="1:20" ht="38.25">
      <c r="A110" s="169" t="s">
        <v>121</v>
      </c>
      <c r="B110" s="171">
        <v>18</v>
      </c>
      <c r="C110" s="171">
        <v>0</v>
      </c>
      <c r="D110" s="171"/>
      <c r="E110" s="172">
        <v>4.5</v>
      </c>
      <c r="F110" s="171">
        <v>1.5489999999999999</v>
      </c>
      <c r="G110" s="171">
        <f t="shared" si="18"/>
        <v>8.7084010000000003</v>
      </c>
      <c r="H110" s="171">
        <v>1.55</v>
      </c>
      <c r="I110" s="171">
        <f t="shared" si="19"/>
        <v>8.7025000000000006</v>
      </c>
      <c r="J110" s="171">
        <v>2.2069999999999999</v>
      </c>
      <c r="K110" s="172">
        <f t="shared" si="20"/>
        <v>5.2578490000000011</v>
      </c>
      <c r="L110" s="171">
        <v>2</v>
      </c>
      <c r="M110" s="172">
        <f t="shared" si="21"/>
        <v>6.25</v>
      </c>
      <c r="N110" s="171">
        <v>2</v>
      </c>
      <c r="O110" s="173">
        <f t="shared" si="15"/>
        <v>6.25</v>
      </c>
      <c r="P110" s="155">
        <v>2.5</v>
      </c>
      <c r="Q110" s="173">
        <f t="shared" si="16"/>
        <v>4</v>
      </c>
      <c r="R110">
        <v>0.67307692307699996</v>
      </c>
      <c r="S110" s="173">
        <f t="shared" si="17"/>
        <v>14.645340236685804</v>
      </c>
      <c r="T110">
        <v>1.6666666666700001</v>
      </c>
    </row>
    <row r="111" spans="1:20" ht="25.5">
      <c r="A111" s="169" t="s">
        <v>90</v>
      </c>
      <c r="B111" s="170">
        <v>12</v>
      </c>
      <c r="C111" s="170">
        <v>0</v>
      </c>
      <c r="D111" s="171"/>
      <c r="E111" s="172">
        <v>3.5</v>
      </c>
      <c r="F111" s="171">
        <v>0.05</v>
      </c>
      <c r="G111" s="171">
        <f t="shared" si="18"/>
        <v>11.902500000000002</v>
      </c>
      <c r="H111" s="171">
        <v>1.5489999999999999</v>
      </c>
      <c r="I111" s="171">
        <f t="shared" si="19"/>
        <v>3.8064010000000001</v>
      </c>
      <c r="J111" s="171">
        <v>2.056</v>
      </c>
      <c r="K111" s="172">
        <f t="shared" si="20"/>
        <v>2.0851359999999999</v>
      </c>
      <c r="L111" s="171">
        <v>3.5</v>
      </c>
      <c r="M111" s="172">
        <f t="shared" si="21"/>
        <v>0</v>
      </c>
      <c r="N111" s="171">
        <v>5.5</v>
      </c>
      <c r="O111" s="173">
        <f t="shared" si="15"/>
        <v>4</v>
      </c>
      <c r="P111" s="155">
        <v>2.5</v>
      </c>
      <c r="Q111" s="173">
        <f t="shared" si="16"/>
        <v>1</v>
      </c>
      <c r="R111">
        <v>3.2720588235300001</v>
      </c>
      <c r="S111" s="173">
        <f t="shared" si="17"/>
        <v>5.1957179930527633E-2</v>
      </c>
      <c r="T111">
        <v>2.5</v>
      </c>
    </row>
    <row r="112" spans="1:20" ht="38.25">
      <c r="A112" s="169" t="s">
        <v>98</v>
      </c>
      <c r="B112" s="170">
        <v>25</v>
      </c>
      <c r="C112" s="170">
        <v>1</v>
      </c>
      <c r="D112" s="171"/>
      <c r="E112" s="172">
        <v>2.75</v>
      </c>
      <c r="F112" s="171">
        <v>0.05</v>
      </c>
      <c r="G112" s="171">
        <f t="shared" si="18"/>
        <v>7.2900000000000009</v>
      </c>
      <c r="H112" s="171">
        <v>1.55</v>
      </c>
      <c r="I112" s="171">
        <f t="shared" si="19"/>
        <v>1.44</v>
      </c>
      <c r="J112" s="171">
        <v>2.056</v>
      </c>
      <c r="K112" s="172">
        <f t="shared" si="20"/>
        <v>0.48163599999999995</v>
      </c>
      <c r="L112" s="171">
        <v>2</v>
      </c>
      <c r="M112" s="172">
        <f t="shared" si="21"/>
        <v>0.5625</v>
      </c>
      <c r="N112" s="171">
        <v>2</v>
      </c>
      <c r="O112" s="173">
        <f t="shared" si="15"/>
        <v>0.5625</v>
      </c>
      <c r="P112" s="155">
        <v>2.5</v>
      </c>
      <c r="Q112" s="173">
        <f t="shared" si="16"/>
        <v>6.25E-2</v>
      </c>
      <c r="R112">
        <v>0.323275862069</v>
      </c>
      <c r="S112" s="173">
        <f t="shared" si="17"/>
        <v>5.8889900416169558</v>
      </c>
      <c r="T112">
        <v>1.2</v>
      </c>
    </row>
    <row r="113" spans="1:20">
      <c r="A113" s="174" t="s">
        <v>253</v>
      </c>
      <c r="B113" s="171">
        <v>5</v>
      </c>
      <c r="C113" s="171">
        <v>1</v>
      </c>
      <c r="D113" s="171"/>
      <c r="E113" s="172">
        <v>3</v>
      </c>
      <c r="F113" s="171">
        <v>0.05</v>
      </c>
      <c r="G113" s="171">
        <f t="shared" si="18"/>
        <v>8.7025000000000006</v>
      </c>
      <c r="H113" s="171">
        <v>1.55</v>
      </c>
      <c r="I113" s="171">
        <f t="shared" si="19"/>
        <v>2.1025</v>
      </c>
      <c r="J113" s="171">
        <v>5.1669999999999998</v>
      </c>
      <c r="K113" s="172">
        <f t="shared" si="20"/>
        <v>4.6958889999999993</v>
      </c>
      <c r="L113" s="171">
        <v>3.5</v>
      </c>
      <c r="M113" s="172">
        <f t="shared" si="21"/>
        <v>0.25</v>
      </c>
      <c r="N113" s="171">
        <v>5.5</v>
      </c>
      <c r="O113" s="173">
        <f t="shared" si="15"/>
        <v>6.25</v>
      </c>
      <c r="P113" s="155">
        <v>2.7272727272699999</v>
      </c>
      <c r="Q113" s="173">
        <f t="shared" si="16"/>
        <v>7.4380165290743844E-2</v>
      </c>
      <c r="R113">
        <v>0.16304347826099999</v>
      </c>
      <c r="S113" s="173">
        <f t="shared" si="17"/>
        <v>8.0483223062374449</v>
      </c>
      <c r="T113">
        <v>6</v>
      </c>
    </row>
    <row r="114" spans="1:20" ht="25.5">
      <c r="A114" s="174" t="s">
        <v>40</v>
      </c>
      <c r="B114" s="170">
        <v>6</v>
      </c>
      <c r="C114" s="170">
        <v>1</v>
      </c>
      <c r="D114" s="171"/>
      <c r="E114" s="172">
        <v>4.25</v>
      </c>
      <c r="F114" s="171">
        <v>0.05</v>
      </c>
      <c r="G114" s="171">
        <f t="shared" si="18"/>
        <v>17.64</v>
      </c>
      <c r="H114" s="171">
        <v>1.55</v>
      </c>
      <c r="I114" s="171">
        <f t="shared" si="19"/>
        <v>7.2900000000000009</v>
      </c>
      <c r="J114" s="171">
        <v>2.2290000000000001</v>
      </c>
      <c r="K114" s="172">
        <f t="shared" si="20"/>
        <v>4.084441</v>
      </c>
      <c r="L114" s="171">
        <v>3.5</v>
      </c>
      <c r="M114" s="172">
        <f t="shared" si="21"/>
        <v>0.5625</v>
      </c>
      <c r="N114" s="171">
        <v>5.5</v>
      </c>
      <c r="O114" s="173">
        <f t="shared" si="15"/>
        <v>1.5625</v>
      </c>
      <c r="P114" s="155">
        <v>2.7272727272699999</v>
      </c>
      <c r="Q114" s="173">
        <f t="shared" si="16"/>
        <v>2.3186983471157441</v>
      </c>
      <c r="R114">
        <v>0.119047619048</v>
      </c>
      <c r="S114" s="173">
        <f t="shared" si="17"/>
        <v>17.064767573693</v>
      </c>
      <c r="T114">
        <v>0</v>
      </c>
    </row>
    <row r="115" spans="1:20" ht="25.5">
      <c r="A115" s="169" t="s">
        <v>225</v>
      </c>
      <c r="B115" s="171">
        <v>16</v>
      </c>
      <c r="C115" s="171">
        <v>1</v>
      </c>
      <c r="D115" s="171"/>
      <c r="E115" s="172">
        <v>4.5</v>
      </c>
      <c r="F115" s="171">
        <v>1.5489999999999999</v>
      </c>
      <c r="G115" s="171">
        <f t="shared" si="18"/>
        <v>8.7084010000000003</v>
      </c>
      <c r="H115" s="171">
        <v>1.5489999999999999</v>
      </c>
      <c r="I115" s="171">
        <f t="shared" si="19"/>
        <v>8.7084010000000003</v>
      </c>
      <c r="J115" s="171">
        <v>2.121</v>
      </c>
      <c r="K115" s="172">
        <f t="shared" si="20"/>
        <v>5.6596409999999997</v>
      </c>
      <c r="L115" s="171">
        <v>2</v>
      </c>
      <c r="M115" s="172">
        <f t="shared" si="21"/>
        <v>6.25</v>
      </c>
      <c r="N115" s="171">
        <v>2</v>
      </c>
      <c r="O115" s="173">
        <f t="shared" si="15"/>
        <v>6.25</v>
      </c>
      <c r="P115" s="155">
        <v>2.7272727272699999</v>
      </c>
      <c r="Q115" s="173">
        <f t="shared" si="16"/>
        <v>3.1425619834807441</v>
      </c>
      <c r="R115">
        <v>0.48611111111100003</v>
      </c>
      <c r="S115" s="173">
        <f t="shared" si="17"/>
        <v>16.111304012346572</v>
      </c>
      <c r="T115">
        <v>1.875</v>
      </c>
    </row>
    <row r="116" spans="1:20" ht="25.5">
      <c r="A116" s="169" t="s">
        <v>42</v>
      </c>
      <c r="B116" s="170">
        <v>15</v>
      </c>
      <c r="C116" s="170">
        <v>1</v>
      </c>
      <c r="D116" s="171"/>
      <c r="E116" s="172">
        <v>3</v>
      </c>
      <c r="F116" s="171">
        <v>0.05</v>
      </c>
      <c r="G116" s="171">
        <f t="shared" si="18"/>
        <v>8.7025000000000006</v>
      </c>
      <c r="H116" s="171">
        <v>1.55</v>
      </c>
      <c r="I116" s="171">
        <f t="shared" si="19"/>
        <v>2.1025</v>
      </c>
      <c r="J116" s="171">
        <v>2.056</v>
      </c>
      <c r="K116" s="172">
        <f t="shared" si="20"/>
        <v>0.89113599999999993</v>
      </c>
      <c r="L116" s="171">
        <v>2</v>
      </c>
      <c r="M116" s="172">
        <f t="shared" si="21"/>
        <v>1</v>
      </c>
      <c r="N116" s="171">
        <v>2</v>
      </c>
      <c r="O116" s="173">
        <f t="shared" si="15"/>
        <v>1</v>
      </c>
      <c r="P116" s="155">
        <v>2.7272727272699999</v>
      </c>
      <c r="Q116" s="173">
        <f t="shared" si="16"/>
        <v>7.4380165290743844E-2</v>
      </c>
      <c r="R116">
        <v>0.20491803278699999</v>
      </c>
      <c r="S116" s="173">
        <f t="shared" si="17"/>
        <v>7.8124832034392941</v>
      </c>
      <c r="T116">
        <v>0</v>
      </c>
    </row>
    <row r="117" spans="1:20">
      <c r="A117" s="174" t="s">
        <v>165</v>
      </c>
      <c r="B117" s="171">
        <v>7</v>
      </c>
      <c r="C117" s="171">
        <v>1</v>
      </c>
      <c r="D117" s="171"/>
      <c r="E117" s="172">
        <v>2.5</v>
      </c>
      <c r="F117" s="171">
        <v>0.05</v>
      </c>
      <c r="G117" s="171">
        <f t="shared" si="18"/>
        <v>6.0025000000000013</v>
      </c>
      <c r="H117" s="171">
        <v>1.5489999999999999</v>
      </c>
      <c r="I117" s="171">
        <f t="shared" si="19"/>
        <v>0.90440100000000012</v>
      </c>
      <c r="J117" s="171">
        <v>2.056</v>
      </c>
      <c r="K117" s="172">
        <f t="shared" si="20"/>
        <v>0.19713599999999995</v>
      </c>
      <c r="L117" s="171">
        <v>3.5</v>
      </c>
      <c r="M117" s="172">
        <f t="shared" si="21"/>
        <v>1</v>
      </c>
      <c r="N117" s="171">
        <v>5.5</v>
      </c>
      <c r="O117" s="173">
        <f t="shared" si="15"/>
        <v>9</v>
      </c>
      <c r="P117" s="155">
        <v>2.7272727272699999</v>
      </c>
      <c r="Q117" s="173">
        <f t="shared" si="16"/>
        <v>5.1652892560743763E-2</v>
      </c>
      <c r="R117">
        <v>0.178571428571</v>
      </c>
      <c r="S117" s="173">
        <f t="shared" si="17"/>
        <v>5.3890306122468887</v>
      </c>
      <c r="T117">
        <v>0</v>
      </c>
    </row>
    <row r="118" spans="1:20" ht="38.25">
      <c r="A118" s="169" t="s">
        <v>113</v>
      </c>
      <c r="B118" s="171">
        <v>27</v>
      </c>
      <c r="C118" s="171">
        <v>2</v>
      </c>
      <c r="D118" s="171"/>
      <c r="E118" s="172">
        <v>3.25</v>
      </c>
      <c r="F118" s="171">
        <v>1.5389999999999999</v>
      </c>
      <c r="G118" s="171">
        <f t="shared" si="18"/>
        <v>2.927521</v>
      </c>
      <c r="H118" s="171">
        <v>1.5369999999999999</v>
      </c>
      <c r="I118" s="171">
        <f t="shared" si="19"/>
        <v>2.9343690000000002</v>
      </c>
      <c r="J118" s="171">
        <v>5.5</v>
      </c>
      <c r="K118" s="172">
        <f t="shared" si="20"/>
        <v>5.0625</v>
      </c>
      <c r="L118" s="171">
        <v>2</v>
      </c>
      <c r="M118" s="172">
        <f t="shared" si="21"/>
        <v>1.5625</v>
      </c>
      <c r="N118" s="171">
        <v>2</v>
      </c>
      <c r="O118" s="173">
        <f t="shared" si="15"/>
        <v>1.5625</v>
      </c>
      <c r="P118" s="155">
        <v>3</v>
      </c>
      <c r="Q118" s="173">
        <f t="shared" si="16"/>
        <v>6.25E-2</v>
      </c>
      <c r="R118">
        <v>0.71629213483099996</v>
      </c>
      <c r="S118" s="173">
        <f t="shared" si="17"/>
        <v>6.4196755460192518</v>
      </c>
      <c r="T118">
        <v>0</v>
      </c>
    </row>
    <row r="119" spans="1:20" ht="25.5">
      <c r="A119" s="174" t="s">
        <v>29</v>
      </c>
      <c r="B119" s="170">
        <v>7</v>
      </c>
      <c r="C119" s="170">
        <v>1</v>
      </c>
      <c r="D119" s="171"/>
      <c r="E119" s="172">
        <v>3.25</v>
      </c>
      <c r="F119" s="171">
        <v>0.05</v>
      </c>
      <c r="G119" s="171">
        <f t="shared" si="18"/>
        <v>10.240000000000002</v>
      </c>
      <c r="H119" s="171">
        <v>1.5489999999999999</v>
      </c>
      <c r="I119" s="171">
        <f t="shared" si="19"/>
        <v>2.8934010000000003</v>
      </c>
      <c r="J119" s="171">
        <v>2.056</v>
      </c>
      <c r="K119" s="172">
        <f t="shared" si="20"/>
        <v>1.4256359999999999</v>
      </c>
      <c r="L119" s="171">
        <v>3.5</v>
      </c>
      <c r="M119" s="172">
        <f t="shared" si="21"/>
        <v>6.25E-2</v>
      </c>
      <c r="N119" s="171">
        <v>5.5</v>
      </c>
      <c r="O119" s="173">
        <f t="shared" si="15"/>
        <v>5.0625</v>
      </c>
      <c r="P119" s="155">
        <v>3</v>
      </c>
      <c r="Q119" s="173">
        <f t="shared" si="16"/>
        <v>6.25E-2</v>
      </c>
      <c r="R119">
        <v>1.4772727272699999</v>
      </c>
      <c r="S119" s="173">
        <f t="shared" si="17"/>
        <v>3.1425619834807441</v>
      </c>
      <c r="T119">
        <v>4.2857142857100001</v>
      </c>
    </row>
    <row r="120" spans="1:20" ht="25.5">
      <c r="A120" s="169" t="s">
        <v>126</v>
      </c>
      <c r="B120" s="171">
        <v>12</v>
      </c>
      <c r="C120" s="171">
        <v>1</v>
      </c>
      <c r="D120" s="171"/>
      <c r="E120" s="172">
        <v>2.5</v>
      </c>
      <c r="F120" s="171">
        <v>0.05</v>
      </c>
      <c r="G120" s="171">
        <f t="shared" si="18"/>
        <v>6.0025000000000013</v>
      </c>
      <c r="H120" s="171">
        <v>1.5489999999999999</v>
      </c>
      <c r="I120" s="171">
        <f t="shared" si="19"/>
        <v>0.90440100000000012</v>
      </c>
      <c r="J120" s="171">
        <v>2.056</v>
      </c>
      <c r="K120" s="172">
        <f t="shared" si="20"/>
        <v>0.19713599999999995</v>
      </c>
      <c r="L120" s="171">
        <v>3.5</v>
      </c>
      <c r="M120" s="172">
        <f t="shared" si="21"/>
        <v>1</v>
      </c>
      <c r="N120" s="171">
        <v>5.5</v>
      </c>
      <c r="O120" s="173">
        <f t="shared" si="15"/>
        <v>9</v>
      </c>
      <c r="P120" s="155">
        <v>3</v>
      </c>
      <c r="Q120" s="173">
        <f t="shared" si="16"/>
        <v>0.25</v>
      </c>
      <c r="R120">
        <v>0.36764705882400001</v>
      </c>
      <c r="S120" s="173">
        <f t="shared" si="17"/>
        <v>4.5469290657419368</v>
      </c>
      <c r="T120">
        <v>0</v>
      </c>
    </row>
    <row r="121" spans="1:20">
      <c r="A121" s="174" t="s">
        <v>104</v>
      </c>
      <c r="B121" s="170">
        <v>6</v>
      </c>
      <c r="C121" s="170">
        <v>0</v>
      </c>
      <c r="D121" s="171"/>
      <c r="E121" s="172">
        <v>1</v>
      </c>
      <c r="F121" s="171">
        <v>4.2999999999999997E-2</v>
      </c>
      <c r="G121" s="171">
        <f t="shared" si="18"/>
        <v>0.91584899999999991</v>
      </c>
      <c r="H121" s="171">
        <v>3.7999999999999999E-2</v>
      </c>
      <c r="I121" s="171">
        <f t="shared" si="19"/>
        <v>0.92544399999999993</v>
      </c>
      <c r="J121" s="171">
        <v>0.44700000000000001</v>
      </c>
      <c r="K121" s="172">
        <f t="shared" si="20"/>
        <v>0.30580899999999994</v>
      </c>
      <c r="L121" s="171">
        <v>2</v>
      </c>
      <c r="M121" s="172">
        <f t="shared" si="21"/>
        <v>1</v>
      </c>
      <c r="N121" s="171">
        <v>1.5</v>
      </c>
      <c r="O121" s="173">
        <f t="shared" si="15"/>
        <v>0.25</v>
      </c>
      <c r="P121" s="155">
        <v>3</v>
      </c>
      <c r="Q121" s="173">
        <f t="shared" si="16"/>
        <v>4</v>
      </c>
      <c r="R121">
        <v>0.29605263157900003</v>
      </c>
      <c r="S121" s="173">
        <f t="shared" si="17"/>
        <v>0.49554189750685113</v>
      </c>
      <c r="T121">
        <v>0</v>
      </c>
    </row>
    <row r="122" spans="1:20">
      <c r="A122" s="174" t="s">
        <v>81</v>
      </c>
      <c r="B122" s="170">
        <v>7</v>
      </c>
      <c r="C122" s="170">
        <v>1</v>
      </c>
      <c r="D122" s="171"/>
      <c r="E122" s="172">
        <v>2.25</v>
      </c>
      <c r="F122" s="171">
        <v>4.2999999999999997E-2</v>
      </c>
      <c r="G122" s="171">
        <f t="shared" si="18"/>
        <v>4.8708489999999998</v>
      </c>
      <c r="H122" s="171">
        <v>0.04</v>
      </c>
      <c r="I122" s="171">
        <f t="shared" si="19"/>
        <v>4.8841000000000001</v>
      </c>
      <c r="J122" s="171">
        <v>0.44700000000000001</v>
      </c>
      <c r="K122" s="172">
        <f t="shared" si="20"/>
        <v>3.2508089999999998</v>
      </c>
      <c r="L122" s="171">
        <v>2</v>
      </c>
      <c r="M122" s="172">
        <f t="shared" si="21"/>
        <v>6.25E-2</v>
      </c>
      <c r="N122" s="171">
        <v>2</v>
      </c>
      <c r="O122" s="173">
        <f t="shared" si="15"/>
        <v>6.25E-2</v>
      </c>
      <c r="P122" s="155">
        <v>3</v>
      </c>
      <c r="Q122" s="173">
        <f t="shared" si="16"/>
        <v>0.5625</v>
      </c>
      <c r="R122">
        <v>1.015625</v>
      </c>
      <c r="S122" s="173">
        <f t="shared" si="17"/>
        <v>1.523681640625</v>
      </c>
      <c r="T122">
        <v>4.2857142857100001</v>
      </c>
    </row>
    <row r="123" spans="1:20" ht="38.25">
      <c r="A123" s="169" t="s">
        <v>198</v>
      </c>
      <c r="B123" s="171">
        <v>14</v>
      </c>
      <c r="C123" s="171">
        <v>0</v>
      </c>
      <c r="D123" s="171"/>
      <c r="E123" s="172">
        <v>2.5</v>
      </c>
      <c r="F123" s="171">
        <v>0.05</v>
      </c>
      <c r="G123" s="171">
        <f t="shared" si="18"/>
        <v>6.0025000000000013</v>
      </c>
      <c r="H123" s="171">
        <v>1.548</v>
      </c>
      <c r="I123" s="171">
        <f t="shared" si="19"/>
        <v>0.90630399999999989</v>
      </c>
      <c r="J123" s="171">
        <v>2.056</v>
      </c>
      <c r="K123" s="172">
        <f t="shared" si="20"/>
        <v>0.19713599999999995</v>
      </c>
      <c r="L123" s="171">
        <v>3.5</v>
      </c>
      <c r="M123" s="172">
        <f t="shared" si="21"/>
        <v>1</v>
      </c>
      <c r="N123" s="171">
        <v>2</v>
      </c>
      <c r="O123" s="173">
        <f t="shared" si="15"/>
        <v>0.25</v>
      </c>
      <c r="P123" s="155">
        <v>3</v>
      </c>
      <c r="Q123" s="173">
        <f t="shared" si="16"/>
        <v>0.25</v>
      </c>
      <c r="R123">
        <v>0.48611111111100003</v>
      </c>
      <c r="S123" s="173">
        <f t="shared" si="17"/>
        <v>4.0557484567905702</v>
      </c>
      <c r="T123">
        <v>2.1428571428600001</v>
      </c>
    </row>
    <row r="124" spans="1:20" ht="25.5">
      <c r="A124" s="169" t="s">
        <v>74</v>
      </c>
      <c r="B124" s="170">
        <v>17</v>
      </c>
      <c r="C124" s="170">
        <v>1</v>
      </c>
      <c r="D124" s="171"/>
      <c r="E124" s="172">
        <v>4.25</v>
      </c>
      <c r="F124" s="171">
        <v>1.5329999999999999</v>
      </c>
      <c r="G124" s="171">
        <f t="shared" si="18"/>
        <v>7.3820890000000006</v>
      </c>
      <c r="H124" s="171">
        <v>1.5389999999999999</v>
      </c>
      <c r="I124" s="171">
        <f t="shared" si="19"/>
        <v>7.349521000000002</v>
      </c>
      <c r="J124" s="171">
        <v>5.2279999999999998</v>
      </c>
      <c r="K124" s="172">
        <f t="shared" si="20"/>
        <v>0.95648399999999956</v>
      </c>
      <c r="L124" s="171">
        <v>3.5</v>
      </c>
      <c r="M124" s="172">
        <f t="shared" si="21"/>
        <v>0.5625</v>
      </c>
      <c r="N124" s="171">
        <v>5.5</v>
      </c>
      <c r="O124" s="173">
        <f t="shared" si="15"/>
        <v>1.5625</v>
      </c>
      <c r="P124" s="155">
        <v>3</v>
      </c>
      <c r="Q124" s="173">
        <f t="shared" si="16"/>
        <v>1.5625</v>
      </c>
      <c r="R124">
        <v>0.90163934426199999</v>
      </c>
      <c r="S124" s="173">
        <f t="shared" si="17"/>
        <v>11.21151908089421</v>
      </c>
      <c r="T124">
        <v>3.5294117647099998</v>
      </c>
    </row>
    <row r="125" spans="1:20" ht="25.5">
      <c r="A125" s="169" t="s">
        <v>233</v>
      </c>
      <c r="B125" s="171">
        <v>19</v>
      </c>
      <c r="C125" s="171">
        <v>1</v>
      </c>
      <c r="D125" s="171"/>
      <c r="E125" s="172">
        <v>3.25</v>
      </c>
      <c r="F125" s="171">
        <v>1.5489999999999999</v>
      </c>
      <c r="G125" s="171">
        <f t="shared" si="18"/>
        <v>2.8934010000000003</v>
      </c>
      <c r="H125" s="171">
        <v>1.55</v>
      </c>
      <c r="I125" s="171">
        <f t="shared" si="19"/>
        <v>2.8899999999999997</v>
      </c>
      <c r="J125" s="171">
        <v>2.1160000000000001</v>
      </c>
      <c r="K125" s="172">
        <f t="shared" si="20"/>
        <v>1.2859559999999999</v>
      </c>
      <c r="L125" s="171">
        <v>2</v>
      </c>
      <c r="M125" s="172">
        <f t="shared" si="21"/>
        <v>1.5625</v>
      </c>
      <c r="N125" s="171">
        <v>2</v>
      </c>
      <c r="O125" s="173">
        <f t="shared" si="15"/>
        <v>1.5625</v>
      </c>
      <c r="P125" s="155">
        <v>3</v>
      </c>
      <c r="Q125" s="173">
        <f t="shared" si="16"/>
        <v>6.25E-2</v>
      </c>
      <c r="R125">
        <v>1.11607142857</v>
      </c>
      <c r="S125" s="173">
        <f t="shared" si="17"/>
        <v>4.5536511479652813</v>
      </c>
      <c r="T125">
        <v>1.5789473684199999</v>
      </c>
    </row>
    <row r="126" spans="1:20" ht="25.5">
      <c r="A126" s="169" t="s">
        <v>171</v>
      </c>
      <c r="B126" s="171">
        <v>16</v>
      </c>
      <c r="C126" s="171">
        <v>1</v>
      </c>
      <c r="D126" s="171"/>
      <c r="E126" s="172">
        <v>4.25</v>
      </c>
      <c r="F126" s="171">
        <v>1.5489999999999999</v>
      </c>
      <c r="G126" s="171">
        <f t="shared" si="18"/>
        <v>7.295401</v>
      </c>
      <c r="H126" s="171">
        <v>1.5489999999999999</v>
      </c>
      <c r="I126" s="171">
        <f t="shared" si="19"/>
        <v>7.295401</v>
      </c>
      <c r="J126" s="171">
        <v>2.121</v>
      </c>
      <c r="K126" s="172">
        <f t="shared" si="20"/>
        <v>4.5326409999999999</v>
      </c>
      <c r="L126" s="171">
        <v>2</v>
      </c>
      <c r="M126" s="172">
        <f t="shared" si="21"/>
        <v>5.0625</v>
      </c>
      <c r="N126" s="171">
        <v>2</v>
      </c>
      <c r="O126" s="173">
        <f t="shared" si="15"/>
        <v>5.0625</v>
      </c>
      <c r="P126" s="155">
        <v>3</v>
      </c>
      <c r="Q126" s="173">
        <f t="shared" si="16"/>
        <v>1.5625</v>
      </c>
      <c r="R126">
        <v>0.34090909090900001</v>
      </c>
      <c r="S126" s="173">
        <f t="shared" si="17"/>
        <v>15.280991735537899</v>
      </c>
      <c r="T126">
        <v>1.875</v>
      </c>
    </row>
    <row r="127" spans="1:20" ht="51">
      <c r="A127" s="169" t="s">
        <v>268</v>
      </c>
      <c r="B127" s="171">
        <v>24</v>
      </c>
      <c r="C127" s="171">
        <v>1</v>
      </c>
      <c r="D127" s="171"/>
      <c r="E127" s="172">
        <v>8.75</v>
      </c>
      <c r="F127" s="171">
        <v>1.5489999999999999</v>
      </c>
      <c r="G127" s="171">
        <f t="shared" si="18"/>
        <v>51.85440100000001</v>
      </c>
      <c r="H127" s="171">
        <v>1.5489999999999999</v>
      </c>
      <c r="I127" s="171">
        <f t="shared" si="19"/>
        <v>51.85440100000001</v>
      </c>
      <c r="J127" s="171">
        <v>2.056</v>
      </c>
      <c r="K127" s="172">
        <f t="shared" si="20"/>
        <v>44.809635999999998</v>
      </c>
      <c r="L127" s="171">
        <v>2</v>
      </c>
      <c r="M127" s="172">
        <f t="shared" si="21"/>
        <v>45.5625</v>
      </c>
      <c r="N127" s="171">
        <v>2</v>
      </c>
      <c r="O127" s="173">
        <f t="shared" si="15"/>
        <v>45.5625</v>
      </c>
      <c r="P127" s="155">
        <v>3</v>
      </c>
      <c r="Q127" s="173">
        <f t="shared" si="16"/>
        <v>33.0625</v>
      </c>
      <c r="R127">
        <v>0.93406593406600003</v>
      </c>
      <c r="S127" s="173">
        <f t="shared" si="17"/>
        <v>61.088825323027592</v>
      </c>
      <c r="T127">
        <v>2.5</v>
      </c>
    </row>
    <row r="128" spans="1:20" ht="38.25">
      <c r="A128" s="169" t="s">
        <v>73</v>
      </c>
      <c r="B128" s="170">
        <v>21</v>
      </c>
      <c r="C128" s="170">
        <v>1</v>
      </c>
      <c r="D128" s="171"/>
      <c r="E128" s="172">
        <v>0</v>
      </c>
      <c r="F128" s="171">
        <v>1.5489999999999999</v>
      </c>
      <c r="G128" s="171">
        <f t="shared" si="18"/>
        <v>2.3994009999999997</v>
      </c>
      <c r="H128" s="171">
        <v>4.3999999999999997E-2</v>
      </c>
      <c r="I128" s="171">
        <f t="shared" si="19"/>
        <v>1.9359999999999998E-3</v>
      </c>
      <c r="J128" s="171">
        <v>2.056</v>
      </c>
      <c r="K128" s="172">
        <f t="shared" si="20"/>
        <v>4.2271359999999998</v>
      </c>
      <c r="L128" s="171">
        <v>2</v>
      </c>
      <c r="M128" s="172">
        <f t="shared" si="21"/>
        <v>4</v>
      </c>
      <c r="N128" s="171">
        <v>2</v>
      </c>
      <c r="O128" s="173">
        <f t="shared" si="15"/>
        <v>4</v>
      </c>
      <c r="P128" s="155">
        <v>3</v>
      </c>
      <c r="Q128" s="173">
        <f t="shared" si="16"/>
        <v>9</v>
      </c>
      <c r="R128">
        <v>1.3333333333299999</v>
      </c>
      <c r="S128" s="173">
        <f t="shared" si="17"/>
        <v>1.7777777777688888</v>
      </c>
      <c r="T128">
        <v>2.8571428571399999</v>
      </c>
    </row>
    <row r="129" spans="1:20" ht="38.25">
      <c r="A129" s="169" t="s">
        <v>141</v>
      </c>
      <c r="B129" s="171">
        <v>24</v>
      </c>
      <c r="C129" s="171">
        <v>1</v>
      </c>
      <c r="D129" s="171"/>
      <c r="E129" s="172">
        <v>4.25</v>
      </c>
      <c r="F129" s="171">
        <v>1.5489999999999999</v>
      </c>
      <c r="G129" s="171">
        <f t="shared" si="18"/>
        <v>7.295401</v>
      </c>
      <c r="H129" s="171">
        <v>1.5489999999999999</v>
      </c>
      <c r="I129" s="171">
        <f t="shared" si="19"/>
        <v>7.295401</v>
      </c>
      <c r="J129" s="171">
        <v>2.056</v>
      </c>
      <c r="K129" s="172">
        <f t="shared" si="20"/>
        <v>4.8136359999999998</v>
      </c>
      <c r="L129" s="171">
        <v>2</v>
      </c>
      <c r="M129" s="172">
        <f t="shared" si="21"/>
        <v>5.0625</v>
      </c>
      <c r="N129" s="171">
        <v>2</v>
      </c>
      <c r="O129" s="173">
        <f t="shared" si="15"/>
        <v>5.0625</v>
      </c>
      <c r="P129" s="155">
        <v>3.1578947368399999</v>
      </c>
      <c r="Q129" s="173">
        <f t="shared" si="16"/>
        <v>1.1926939058217731</v>
      </c>
      <c r="R129">
        <v>0.22606382978699999</v>
      </c>
      <c r="S129" s="173">
        <f t="shared" si="17"/>
        <v>16.192062301948468</v>
      </c>
      <c r="T129">
        <v>1.25</v>
      </c>
    </row>
    <row r="130" spans="1:20">
      <c r="A130" s="174" t="s">
        <v>262</v>
      </c>
      <c r="B130" s="171">
        <v>5</v>
      </c>
      <c r="C130" s="171">
        <v>1</v>
      </c>
      <c r="D130" s="171"/>
      <c r="E130" s="172">
        <v>4.75</v>
      </c>
      <c r="F130" s="171">
        <v>0.05</v>
      </c>
      <c r="G130" s="171">
        <f t="shared" ref="G130:G161" si="22">POWER((E130-F130),2)</f>
        <v>22.090000000000003</v>
      </c>
      <c r="H130" s="171">
        <v>1.55</v>
      </c>
      <c r="I130" s="171">
        <f t="shared" ref="I130:I161" si="23">POWER((E130-H130),2)</f>
        <v>10.240000000000002</v>
      </c>
      <c r="J130" s="171">
        <v>5.1669999999999998</v>
      </c>
      <c r="K130" s="172">
        <f t="shared" ref="K130:K161" si="24">POWER((E130-J130),2)</f>
        <v>0.17388899999999985</v>
      </c>
      <c r="L130" s="171">
        <v>3.5</v>
      </c>
      <c r="M130" s="172">
        <f t="shared" ref="M130:M161" si="25">POWER((E130-L130),2)</f>
        <v>1.5625</v>
      </c>
      <c r="N130" s="171">
        <v>5.5</v>
      </c>
      <c r="O130" s="173">
        <f t="shared" si="15"/>
        <v>0.5625</v>
      </c>
      <c r="P130" s="155">
        <v>3.3333333333300001</v>
      </c>
      <c r="Q130" s="173">
        <f t="shared" si="16"/>
        <v>2.0069444444538886</v>
      </c>
      <c r="R130">
        <v>0.166666666667</v>
      </c>
      <c r="S130" s="173">
        <f t="shared" si="17"/>
        <v>21.006944444441388</v>
      </c>
      <c r="T130">
        <v>0</v>
      </c>
    </row>
    <row r="131" spans="1:20" ht="25.5">
      <c r="A131" s="169" t="s">
        <v>231</v>
      </c>
      <c r="B131" s="171">
        <v>13</v>
      </c>
      <c r="C131" s="171">
        <v>1</v>
      </c>
      <c r="D131" s="171"/>
      <c r="E131" s="172">
        <v>1.75</v>
      </c>
      <c r="F131" s="171">
        <v>0.05</v>
      </c>
      <c r="G131" s="171">
        <f t="shared" si="22"/>
        <v>2.8899999999999997</v>
      </c>
      <c r="H131" s="171">
        <v>1.5489999999999999</v>
      </c>
      <c r="I131" s="171">
        <f t="shared" si="23"/>
        <v>4.0401000000000027E-2</v>
      </c>
      <c r="J131" s="171">
        <v>2.056</v>
      </c>
      <c r="K131" s="172">
        <f t="shared" si="24"/>
        <v>9.3636000000000025E-2</v>
      </c>
      <c r="L131" s="171">
        <v>3.5</v>
      </c>
      <c r="M131" s="172">
        <f t="shared" si="25"/>
        <v>3.0625</v>
      </c>
      <c r="N131" s="171">
        <v>5.5</v>
      </c>
      <c r="O131" s="173">
        <f t="shared" ref="O131:O174" si="26">POWER((E131-N131),2)</f>
        <v>14.0625</v>
      </c>
      <c r="P131" s="155">
        <v>3.3333333333300001</v>
      </c>
      <c r="Q131" s="173">
        <f t="shared" ref="Q131:Q174" si="27">POWER((E131-P131),2)</f>
        <v>2.5069444444338895</v>
      </c>
      <c r="R131">
        <v>0.51229508196700002</v>
      </c>
      <c r="S131" s="173">
        <f t="shared" ref="S131:S174" si="28">POWER((E131-R131),2)</f>
        <v>1.5319134641230752</v>
      </c>
      <c r="T131">
        <v>2.30769230769</v>
      </c>
    </row>
    <row r="132" spans="1:20" ht="38.25">
      <c r="A132" s="169" t="s">
        <v>208</v>
      </c>
      <c r="B132" s="171">
        <v>24</v>
      </c>
      <c r="C132" s="171">
        <v>1</v>
      </c>
      <c r="D132" s="171"/>
      <c r="E132" s="172">
        <v>1.25</v>
      </c>
      <c r="F132" s="171">
        <v>0.05</v>
      </c>
      <c r="G132" s="171">
        <f t="shared" si="22"/>
        <v>1.44</v>
      </c>
      <c r="H132" s="171">
        <v>1.5489999999999999</v>
      </c>
      <c r="I132" s="171">
        <f t="shared" si="23"/>
        <v>8.9400999999999953E-2</v>
      </c>
      <c r="J132" s="171">
        <v>2.056</v>
      </c>
      <c r="K132" s="172">
        <f t="shared" si="24"/>
        <v>0.6496360000000001</v>
      </c>
      <c r="L132" s="171">
        <v>2</v>
      </c>
      <c r="M132" s="172">
        <f t="shared" si="25"/>
        <v>0.5625</v>
      </c>
      <c r="N132" s="171">
        <v>2</v>
      </c>
      <c r="O132" s="173">
        <f t="shared" si="26"/>
        <v>0.5625</v>
      </c>
      <c r="P132" s="155">
        <v>3.3333333333300001</v>
      </c>
      <c r="Q132" s="173">
        <f t="shared" si="27"/>
        <v>4.3402777777638892</v>
      </c>
      <c r="R132">
        <v>1.0119047618999999</v>
      </c>
      <c r="S132" s="173">
        <f t="shared" si="28"/>
        <v>5.6689342405895744E-2</v>
      </c>
      <c r="T132">
        <v>3.75</v>
      </c>
    </row>
    <row r="133" spans="1:20" ht="38.25">
      <c r="A133" s="169" t="s">
        <v>229</v>
      </c>
      <c r="B133" s="171">
        <v>25</v>
      </c>
      <c r="C133" s="171">
        <v>0</v>
      </c>
      <c r="D133" s="171"/>
      <c r="E133" s="172">
        <v>3</v>
      </c>
      <c r="F133" s="171">
        <v>0.05</v>
      </c>
      <c r="G133" s="171">
        <f t="shared" si="22"/>
        <v>8.7025000000000006</v>
      </c>
      <c r="H133" s="171">
        <v>1.55</v>
      </c>
      <c r="I133" s="171">
        <f t="shared" si="23"/>
        <v>2.1025</v>
      </c>
      <c r="J133" s="171">
        <v>2.056</v>
      </c>
      <c r="K133" s="172">
        <f t="shared" si="24"/>
        <v>0.89113599999999993</v>
      </c>
      <c r="L133" s="171">
        <v>2</v>
      </c>
      <c r="M133" s="172">
        <f t="shared" si="25"/>
        <v>1</v>
      </c>
      <c r="N133" s="171">
        <v>2</v>
      </c>
      <c r="O133" s="173">
        <f t="shared" si="26"/>
        <v>1</v>
      </c>
      <c r="P133" s="155">
        <v>3.46153846154</v>
      </c>
      <c r="Q133" s="173">
        <f t="shared" si="27"/>
        <v>0.21301775148071006</v>
      </c>
      <c r="R133">
        <v>0.44326241134799999</v>
      </c>
      <c r="S133" s="173">
        <f t="shared" si="28"/>
        <v>6.5369070972260443</v>
      </c>
      <c r="T133">
        <v>0</v>
      </c>
    </row>
    <row r="134" spans="1:20" ht="38.25">
      <c r="A134" s="169" t="s">
        <v>85</v>
      </c>
      <c r="B134" s="170">
        <v>27</v>
      </c>
      <c r="C134" s="170">
        <v>2</v>
      </c>
      <c r="D134" s="171"/>
      <c r="E134" s="172">
        <v>4.25</v>
      </c>
      <c r="F134" s="171">
        <v>1.5329999999999999</v>
      </c>
      <c r="G134" s="171">
        <f t="shared" si="22"/>
        <v>7.3820890000000006</v>
      </c>
      <c r="H134" s="171">
        <v>1.534</v>
      </c>
      <c r="I134" s="171">
        <f t="shared" si="23"/>
        <v>7.3766560000000014</v>
      </c>
      <c r="J134" s="171">
        <v>5.1669999999999998</v>
      </c>
      <c r="K134" s="172">
        <f t="shared" si="24"/>
        <v>0.84088899999999966</v>
      </c>
      <c r="L134" s="171">
        <v>3.5</v>
      </c>
      <c r="M134" s="172">
        <f t="shared" si="25"/>
        <v>0.5625</v>
      </c>
      <c r="N134" s="171">
        <v>5.5</v>
      </c>
      <c r="O134" s="173">
        <f t="shared" si="26"/>
        <v>1.5625</v>
      </c>
      <c r="P134" s="155">
        <v>3.6</v>
      </c>
      <c r="Q134" s="173">
        <f t="shared" si="27"/>
        <v>0.42249999999999988</v>
      </c>
      <c r="R134">
        <v>0.39772727272699998</v>
      </c>
      <c r="S134" s="173">
        <f t="shared" si="28"/>
        <v>14.840005165291359</v>
      </c>
      <c r="T134">
        <v>2.30769230769</v>
      </c>
    </row>
    <row r="135" spans="1:20" ht="25.5">
      <c r="A135" s="169" t="s">
        <v>215</v>
      </c>
      <c r="B135" s="171">
        <v>10</v>
      </c>
      <c r="C135" s="171">
        <v>1</v>
      </c>
      <c r="D135" s="171"/>
      <c r="E135" s="172">
        <v>7.5</v>
      </c>
      <c r="F135" s="171">
        <v>0.05</v>
      </c>
      <c r="G135" s="171">
        <f t="shared" si="22"/>
        <v>55.502500000000005</v>
      </c>
      <c r="H135" s="171">
        <v>1.55</v>
      </c>
      <c r="I135" s="171">
        <f t="shared" si="23"/>
        <v>35.402500000000003</v>
      </c>
      <c r="J135" s="171">
        <v>2.056</v>
      </c>
      <c r="K135" s="172">
        <f t="shared" si="24"/>
        <v>29.637135999999998</v>
      </c>
      <c r="L135" s="171">
        <v>3.5</v>
      </c>
      <c r="M135" s="172">
        <f t="shared" si="25"/>
        <v>16</v>
      </c>
      <c r="N135" s="171">
        <v>5.5</v>
      </c>
      <c r="O135" s="173">
        <f t="shared" si="26"/>
        <v>4</v>
      </c>
      <c r="P135" s="155">
        <v>3.6</v>
      </c>
      <c r="Q135" s="173">
        <f t="shared" si="27"/>
        <v>15.209999999999999</v>
      </c>
      <c r="R135">
        <v>0.77702702702699999</v>
      </c>
      <c r="S135" s="173">
        <f t="shared" si="28"/>
        <v>45.19836559532542</v>
      </c>
      <c r="T135">
        <v>3</v>
      </c>
    </row>
    <row r="136" spans="1:20" ht="38.25">
      <c r="A136" s="169" t="s">
        <v>187</v>
      </c>
      <c r="B136" s="171">
        <v>19</v>
      </c>
      <c r="C136" s="171">
        <v>1</v>
      </c>
      <c r="D136" s="171"/>
      <c r="E136" s="172">
        <v>4.25</v>
      </c>
      <c r="F136" s="171">
        <v>4.5999999999999999E-2</v>
      </c>
      <c r="G136" s="171">
        <f t="shared" si="22"/>
        <v>17.673615999999999</v>
      </c>
      <c r="H136" s="171">
        <v>0.05</v>
      </c>
      <c r="I136" s="171">
        <f t="shared" si="23"/>
        <v>17.64</v>
      </c>
      <c r="J136" s="171">
        <v>0.44700000000000001</v>
      </c>
      <c r="K136" s="172">
        <f t="shared" si="24"/>
        <v>14.462809</v>
      </c>
      <c r="L136" s="171">
        <v>2</v>
      </c>
      <c r="M136" s="172">
        <f t="shared" si="25"/>
        <v>5.0625</v>
      </c>
      <c r="N136" s="171">
        <v>1.5</v>
      </c>
      <c r="O136" s="173">
        <f t="shared" si="26"/>
        <v>7.5625</v>
      </c>
      <c r="P136" s="155">
        <v>3.75</v>
      </c>
      <c r="Q136" s="173">
        <f t="shared" si="27"/>
        <v>0.25</v>
      </c>
      <c r="R136">
        <v>0.34836065573800001</v>
      </c>
      <c r="S136" s="173">
        <f t="shared" si="28"/>
        <v>15.222789572693211</v>
      </c>
      <c r="T136">
        <v>1.5789473684199999</v>
      </c>
    </row>
    <row r="137" spans="1:20" ht="25.5">
      <c r="A137" s="169" t="s">
        <v>142</v>
      </c>
      <c r="B137" s="171">
        <v>16</v>
      </c>
      <c r="C137" s="171">
        <v>0</v>
      </c>
      <c r="D137" s="171"/>
      <c r="E137" s="172">
        <v>3</v>
      </c>
      <c r="F137" s="171">
        <v>1.5389999999999999</v>
      </c>
      <c r="G137" s="171">
        <f t="shared" si="22"/>
        <v>2.1345210000000003</v>
      </c>
      <c r="H137" s="171">
        <v>1.5389999999999999</v>
      </c>
      <c r="I137" s="171">
        <f t="shared" si="23"/>
        <v>2.1345210000000003</v>
      </c>
      <c r="J137" s="171">
        <v>5.5</v>
      </c>
      <c r="K137" s="172">
        <f t="shared" si="24"/>
        <v>6.25</v>
      </c>
      <c r="L137" s="171">
        <v>2</v>
      </c>
      <c r="M137" s="172">
        <f t="shared" si="25"/>
        <v>1</v>
      </c>
      <c r="N137" s="171">
        <v>1.5</v>
      </c>
      <c r="O137" s="173">
        <f t="shared" si="26"/>
        <v>2.25</v>
      </c>
      <c r="P137" s="155">
        <v>3.75</v>
      </c>
      <c r="Q137" s="173">
        <f t="shared" si="27"/>
        <v>0.5625</v>
      </c>
      <c r="R137">
        <v>0.552884615385</v>
      </c>
      <c r="S137" s="173">
        <f t="shared" si="28"/>
        <v>5.9883737056194191</v>
      </c>
      <c r="T137">
        <v>0</v>
      </c>
    </row>
    <row r="138" spans="1:20" ht="25.5">
      <c r="A138" s="169" t="s">
        <v>120</v>
      </c>
      <c r="B138" s="171">
        <v>12</v>
      </c>
      <c r="C138" s="171">
        <v>1</v>
      </c>
      <c r="D138" s="171"/>
      <c r="E138" s="172">
        <v>1.5</v>
      </c>
      <c r="F138" s="171">
        <v>0.05</v>
      </c>
      <c r="G138" s="171">
        <f t="shared" si="22"/>
        <v>2.1025</v>
      </c>
      <c r="H138" s="171">
        <v>1.5489999999999999</v>
      </c>
      <c r="I138" s="171">
        <f t="shared" si="23"/>
        <v>2.4009999999999934E-3</v>
      </c>
      <c r="J138" s="171">
        <v>2.056</v>
      </c>
      <c r="K138" s="172">
        <f t="shared" si="24"/>
        <v>0.30913600000000008</v>
      </c>
      <c r="L138" s="171">
        <v>3.5</v>
      </c>
      <c r="M138" s="172">
        <f t="shared" si="25"/>
        <v>4</v>
      </c>
      <c r="N138" s="171">
        <v>5.5</v>
      </c>
      <c r="O138" s="173">
        <f t="shared" si="26"/>
        <v>16</v>
      </c>
      <c r="P138" s="155">
        <v>3.75</v>
      </c>
      <c r="Q138" s="173">
        <f t="shared" si="27"/>
        <v>5.0625</v>
      </c>
      <c r="R138">
        <v>0.38235294117599999</v>
      </c>
      <c r="S138" s="173">
        <f t="shared" si="28"/>
        <v>1.2491349480979377</v>
      </c>
      <c r="T138">
        <v>0</v>
      </c>
    </row>
    <row r="139" spans="1:20" ht="38.25">
      <c r="A139" s="175" t="s">
        <v>270</v>
      </c>
      <c r="B139" s="171">
        <v>22</v>
      </c>
      <c r="C139" s="171">
        <v>1</v>
      </c>
      <c r="D139" s="171"/>
      <c r="E139" s="172">
        <v>8.25</v>
      </c>
      <c r="F139" s="171">
        <v>0.05</v>
      </c>
      <c r="G139" s="171">
        <f t="shared" si="22"/>
        <v>67.239999999999995</v>
      </c>
      <c r="H139" s="171">
        <v>1.548</v>
      </c>
      <c r="I139" s="171">
        <f t="shared" si="23"/>
        <v>44.916803999999999</v>
      </c>
      <c r="J139" s="171">
        <v>2.056</v>
      </c>
      <c r="K139" s="172">
        <f t="shared" si="24"/>
        <v>38.365636000000002</v>
      </c>
      <c r="L139" s="171">
        <v>2</v>
      </c>
      <c r="M139" s="172">
        <f t="shared" si="25"/>
        <v>39.0625</v>
      </c>
      <c r="N139" s="171">
        <v>2</v>
      </c>
      <c r="O139" s="173">
        <f t="shared" si="26"/>
        <v>39.0625</v>
      </c>
      <c r="P139" s="155">
        <v>3.75</v>
      </c>
      <c r="Q139" s="173">
        <f t="shared" si="27"/>
        <v>20.25</v>
      </c>
      <c r="R139">
        <v>0.49242424242400001</v>
      </c>
      <c r="S139" s="173">
        <f t="shared" si="28"/>
        <v>60.179981634530854</v>
      </c>
      <c r="T139">
        <v>1.36363636364</v>
      </c>
    </row>
    <row r="140" spans="1:20" ht="38.25">
      <c r="A140" s="169" t="s">
        <v>150</v>
      </c>
      <c r="B140" s="171">
        <v>17</v>
      </c>
      <c r="C140" s="171">
        <v>1</v>
      </c>
      <c r="D140" s="171"/>
      <c r="E140" s="172">
        <v>0.5</v>
      </c>
      <c r="F140" s="171">
        <v>4.2999999999999997E-2</v>
      </c>
      <c r="G140" s="171">
        <f t="shared" si="22"/>
        <v>0.20884900000000001</v>
      </c>
      <c r="H140" s="171">
        <v>4.2000000000000003E-2</v>
      </c>
      <c r="I140" s="171">
        <f t="shared" si="23"/>
        <v>0.20976400000000001</v>
      </c>
      <c r="J140" s="171">
        <v>0.44900000000000001</v>
      </c>
      <c r="K140" s="172">
        <f t="shared" si="24"/>
        <v>2.6009999999999991E-3</v>
      </c>
      <c r="L140" s="171">
        <v>2</v>
      </c>
      <c r="M140" s="172">
        <f t="shared" si="25"/>
        <v>2.25</v>
      </c>
      <c r="N140" s="171">
        <v>1.5</v>
      </c>
      <c r="O140" s="173">
        <f t="shared" si="26"/>
        <v>1</v>
      </c>
      <c r="P140" s="155">
        <v>3.75</v>
      </c>
      <c r="Q140" s="173">
        <f t="shared" si="27"/>
        <v>10.5625</v>
      </c>
      <c r="R140">
        <v>0.133928571429</v>
      </c>
      <c r="S140" s="173">
        <f t="shared" si="28"/>
        <v>0.13400829081601276</v>
      </c>
      <c r="T140">
        <v>1.7647058823499999</v>
      </c>
    </row>
    <row r="141" spans="1:20">
      <c r="A141" s="174" t="s">
        <v>251</v>
      </c>
      <c r="B141" s="171">
        <v>8</v>
      </c>
      <c r="C141" s="171">
        <v>1</v>
      </c>
      <c r="D141" s="171"/>
      <c r="E141" s="172">
        <v>5.75</v>
      </c>
      <c r="F141" s="171">
        <v>1.5489999999999999</v>
      </c>
      <c r="G141" s="171">
        <f t="shared" si="22"/>
        <v>17.648401000000003</v>
      </c>
      <c r="H141" s="171">
        <v>1.55</v>
      </c>
      <c r="I141" s="171">
        <f t="shared" si="23"/>
        <v>17.64</v>
      </c>
      <c r="J141" s="171">
        <v>2.056</v>
      </c>
      <c r="K141" s="172">
        <f t="shared" si="24"/>
        <v>13.645636</v>
      </c>
      <c r="L141" s="171">
        <v>3.5</v>
      </c>
      <c r="M141" s="172">
        <f t="shared" si="25"/>
        <v>5.0625</v>
      </c>
      <c r="N141" s="171">
        <v>5.5</v>
      </c>
      <c r="O141" s="173">
        <f t="shared" si="26"/>
        <v>6.25E-2</v>
      </c>
      <c r="P141" s="155">
        <v>3.75</v>
      </c>
      <c r="Q141" s="173">
        <f t="shared" si="27"/>
        <v>4</v>
      </c>
      <c r="R141">
        <v>7.1428571428599999E-2</v>
      </c>
      <c r="S141" s="173">
        <f t="shared" si="28"/>
        <v>32.246173469387436</v>
      </c>
      <c r="T141">
        <v>7.5</v>
      </c>
    </row>
    <row r="142" spans="1:20">
      <c r="A142" s="174" t="s">
        <v>160</v>
      </c>
      <c r="B142" s="171">
        <v>6</v>
      </c>
      <c r="C142" s="171">
        <v>1</v>
      </c>
      <c r="D142" s="171"/>
      <c r="E142" s="172">
        <v>3.75</v>
      </c>
      <c r="F142" s="171">
        <v>4.2999999999999997E-2</v>
      </c>
      <c r="G142" s="171">
        <f t="shared" si="22"/>
        <v>13.741848999999998</v>
      </c>
      <c r="H142" s="171">
        <v>3.7999999999999999E-2</v>
      </c>
      <c r="I142" s="171">
        <f t="shared" si="23"/>
        <v>13.778944000000001</v>
      </c>
      <c r="J142" s="171">
        <v>0.44700000000000001</v>
      </c>
      <c r="K142" s="172">
        <f t="shared" si="24"/>
        <v>10.909808999999999</v>
      </c>
      <c r="L142" s="171">
        <v>2</v>
      </c>
      <c r="M142" s="172">
        <f t="shared" si="25"/>
        <v>3.0625</v>
      </c>
      <c r="N142" s="171">
        <v>1.5</v>
      </c>
      <c r="O142" s="173">
        <f t="shared" si="26"/>
        <v>5.0625</v>
      </c>
      <c r="P142" s="155">
        <v>3.75</v>
      </c>
      <c r="Q142" s="173">
        <f t="shared" si="27"/>
        <v>0</v>
      </c>
      <c r="R142">
        <v>1.9642857142900001</v>
      </c>
      <c r="S142" s="173">
        <f t="shared" si="28"/>
        <v>3.1887755101887754</v>
      </c>
      <c r="T142">
        <v>5</v>
      </c>
    </row>
    <row r="143" spans="1:20">
      <c r="A143" s="174" t="s">
        <v>101</v>
      </c>
      <c r="B143" s="170">
        <v>6</v>
      </c>
      <c r="C143" s="170">
        <v>0</v>
      </c>
      <c r="D143" s="171"/>
      <c r="E143" s="172">
        <v>6.25</v>
      </c>
      <c r="F143" s="171">
        <v>0.05</v>
      </c>
      <c r="G143" s="171">
        <f t="shared" si="22"/>
        <v>38.440000000000005</v>
      </c>
      <c r="H143" s="171">
        <v>1.55</v>
      </c>
      <c r="I143" s="171">
        <f t="shared" si="23"/>
        <v>22.090000000000003</v>
      </c>
      <c r="J143" s="171">
        <v>2.2290000000000001</v>
      </c>
      <c r="K143" s="172">
        <f t="shared" si="24"/>
        <v>16.168440999999998</v>
      </c>
      <c r="L143" s="171">
        <v>3.5</v>
      </c>
      <c r="M143" s="172">
        <f t="shared" si="25"/>
        <v>7.5625</v>
      </c>
      <c r="N143" s="171">
        <v>5.5</v>
      </c>
      <c r="O143" s="173">
        <f t="shared" si="26"/>
        <v>0.5625</v>
      </c>
      <c r="P143" s="155">
        <v>3.75</v>
      </c>
      <c r="Q143" s="173">
        <f t="shared" si="27"/>
        <v>6.25</v>
      </c>
      <c r="R143">
        <v>2.2916666666699999</v>
      </c>
      <c r="S143" s="173">
        <f t="shared" si="28"/>
        <v>15.668402777751391</v>
      </c>
      <c r="T143">
        <v>5</v>
      </c>
    </row>
    <row r="144" spans="1:20" ht="25.5">
      <c r="A144" s="169" t="s">
        <v>168</v>
      </c>
      <c r="B144" s="171">
        <v>13</v>
      </c>
      <c r="C144" s="171">
        <v>0</v>
      </c>
      <c r="D144" s="171"/>
      <c r="E144" s="172">
        <v>6.25</v>
      </c>
      <c r="F144" s="171">
        <v>0.05</v>
      </c>
      <c r="G144" s="171">
        <f t="shared" si="22"/>
        <v>38.440000000000005</v>
      </c>
      <c r="H144" s="171">
        <v>1.5489999999999999</v>
      </c>
      <c r="I144" s="171">
        <f t="shared" si="23"/>
        <v>22.099401000000004</v>
      </c>
      <c r="J144" s="171">
        <v>2.056</v>
      </c>
      <c r="K144" s="172">
        <f t="shared" si="24"/>
        <v>17.589635999999999</v>
      </c>
      <c r="L144" s="171">
        <v>3.5</v>
      </c>
      <c r="M144" s="172">
        <f t="shared" si="25"/>
        <v>7.5625</v>
      </c>
      <c r="N144" s="171">
        <v>5.5</v>
      </c>
      <c r="O144" s="173">
        <f t="shared" si="26"/>
        <v>0.5625</v>
      </c>
      <c r="P144" s="155">
        <v>3.75</v>
      </c>
      <c r="Q144" s="173">
        <f t="shared" si="27"/>
        <v>6.25</v>
      </c>
      <c r="R144">
        <v>0.311139240506</v>
      </c>
      <c r="S144" s="173">
        <f t="shared" si="28"/>
        <v>35.27006712065765</v>
      </c>
      <c r="T144">
        <v>2.30769230769</v>
      </c>
    </row>
    <row r="145" spans="1:20" ht="25.5">
      <c r="A145" s="169" t="s">
        <v>133</v>
      </c>
      <c r="B145" s="171">
        <v>13</v>
      </c>
      <c r="C145" s="171">
        <v>1</v>
      </c>
      <c r="D145" s="171"/>
      <c r="E145" s="172">
        <v>2.75</v>
      </c>
      <c r="F145" s="171">
        <v>0.05</v>
      </c>
      <c r="G145" s="171">
        <f t="shared" si="22"/>
        <v>7.2900000000000009</v>
      </c>
      <c r="H145" s="171">
        <v>1.5489999999999999</v>
      </c>
      <c r="I145" s="171">
        <f t="shared" si="23"/>
        <v>1.4424010000000003</v>
      </c>
      <c r="J145" s="171">
        <v>2.056</v>
      </c>
      <c r="K145" s="172">
        <f t="shared" si="24"/>
        <v>0.48163599999999995</v>
      </c>
      <c r="L145" s="171">
        <v>3.5</v>
      </c>
      <c r="M145" s="172">
        <f t="shared" si="25"/>
        <v>0.5625</v>
      </c>
      <c r="N145" s="171">
        <v>5.5</v>
      </c>
      <c r="O145" s="173">
        <f t="shared" si="26"/>
        <v>7.5625</v>
      </c>
      <c r="P145" s="155">
        <v>3.75</v>
      </c>
      <c r="Q145" s="173">
        <f t="shared" si="27"/>
        <v>1</v>
      </c>
      <c r="R145">
        <v>0.27173913043499998</v>
      </c>
      <c r="S145" s="173">
        <f t="shared" si="28"/>
        <v>6.1417769376170703</v>
      </c>
      <c r="T145">
        <v>2.30769230769</v>
      </c>
    </row>
    <row r="146" spans="1:20" ht="38.25">
      <c r="A146" s="169" t="s">
        <v>204</v>
      </c>
      <c r="B146" s="171">
        <v>26</v>
      </c>
      <c r="C146" s="171">
        <v>3</v>
      </c>
      <c r="D146" s="171"/>
      <c r="E146" s="172">
        <v>2.5</v>
      </c>
      <c r="F146" s="171">
        <v>5.0490000000000004</v>
      </c>
      <c r="G146" s="171">
        <f t="shared" si="22"/>
        <v>6.4974010000000018</v>
      </c>
      <c r="H146" s="171">
        <v>5.048</v>
      </c>
      <c r="I146" s="171">
        <f t="shared" si="23"/>
        <v>6.4923039999999999</v>
      </c>
      <c r="J146" s="171">
        <v>7.7519999999999998</v>
      </c>
      <c r="K146" s="172">
        <f t="shared" si="24"/>
        <v>27.583503999999998</v>
      </c>
      <c r="L146" s="171">
        <v>7</v>
      </c>
      <c r="M146" s="172">
        <f t="shared" si="25"/>
        <v>20.25</v>
      </c>
      <c r="N146" s="171">
        <v>8.5</v>
      </c>
      <c r="O146" s="173">
        <f t="shared" si="26"/>
        <v>36</v>
      </c>
      <c r="P146" s="155">
        <v>3.9130434782600001</v>
      </c>
      <c r="Q146" s="173">
        <f t="shared" si="27"/>
        <v>1.9966918714531194</v>
      </c>
      <c r="R146">
        <v>0.45758928571399998</v>
      </c>
      <c r="S146" s="173">
        <f t="shared" si="28"/>
        <v>4.1714415258302484</v>
      </c>
      <c r="T146">
        <v>1.15384615385</v>
      </c>
    </row>
    <row r="147" spans="1:20" ht="25.5">
      <c r="A147" s="169" t="s">
        <v>8</v>
      </c>
      <c r="B147" s="170">
        <v>19</v>
      </c>
      <c r="C147" s="170">
        <v>2</v>
      </c>
      <c r="D147" s="171"/>
      <c r="E147" s="172">
        <v>2.5</v>
      </c>
      <c r="F147" s="171">
        <v>1.5409999999999999</v>
      </c>
      <c r="G147" s="171">
        <f t="shared" si="22"/>
        <v>0.91968100000000019</v>
      </c>
      <c r="H147" s="171">
        <v>1.546</v>
      </c>
      <c r="I147" s="171">
        <f t="shared" si="23"/>
        <v>0.91011599999999993</v>
      </c>
      <c r="J147" s="171">
        <v>5.5</v>
      </c>
      <c r="K147" s="172">
        <f t="shared" si="24"/>
        <v>9</v>
      </c>
      <c r="L147" s="171">
        <v>2</v>
      </c>
      <c r="M147" s="172">
        <f t="shared" si="25"/>
        <v>0.25</v>
      </c>
      <c r="N147" s="171">
        <v>1.5</v>
      </c>
      <c r="O147" s="173">
        <f t="shared" si="26"/>
        <v>1</v>
      </c>
      <c r="P147" s="155">
        <v>4.2857142857100001</v>
      </c>
      <c r="Q147" s="173">
        <f t="shared" si="27"/>
        <v>3.1887755101887758</v>
      </c>
      <c r="R147">
        <v>0.569444444444</v>
      </c>
      <c r="S147" s="173">
        <f t="shared" si="28"/>
        <v>3.7270447530881352</v>
      </c>
      <c r="T147">
        <v>1.5789473684199999</v>
      </c>
    </row>
    <row r="148" spans="1:20" ht="25.5">
      <c r="A148" s="169" t="s">
        <v>124</v>
      </c>
      <c r="B148" s="171">
        <v>17</v>
      </c>
      <c r="C148" s="171">
        <v>3</v>
      </c>
      <c r="D148" s="171"/>
      <c r="E148" s="172">
        <v>2</v>
      </c>
      <c r="F148" s="171">
        <v>1.5489999999999999</v>
      </c>
      <c r="G148" s="171">
        <f t="shared" si="22"/>
        <v>0.20340100000000005</v>
      </c>
      <c r="H148" s="171">
        <v>1.5489999999999999</v>
      </c>
      <c r="I148" s="171">
        <f t="shared" si="23"/>
        <v>0.20340100000000005</v>
      </c>
      <c r="J148" s="171">
        <v>2.129</v>
      </c>
      <c r="K148" s="172">
        <f t="shared" si="24"/>
        <v>1.6641E-2</v>
      </c>
      <c r="L148" s="171">
        <v>2</v>
      </c>
      <c r="M148" s="172">
        <f t="shared" si="25"/>
        <v>0</v>
      </c>
      <c r="N148" s="171">
        <v>2</v>
      </c>
      <c r="O148" s="173">
        <f t="shared" si="26"/>
        <v>0</v>
      </c>
      <c r="P148" s="155">
        <v>4.2857142857100001</v>
      </c>
      <c r="Q148" s="173">
        <f t="shared" si="27"/>
        <v>5.2244897958987764</v>
      </c>
      <c r="R148">
        <v>0.63492063492100004</v>
      </c>
      <c r="S148" s="173">
        <f t="shared" si="28"/>
        <v>1.863441672964486</v>
      </c>
      <c r="T148">
        <v>1.7647058823499999</v>
      </c>
    </row>
    <row r="149" spans="1:20" ht="25.5">
      <c r="A149" s="169" t="s">
        <v>103</v>
      </c>
      <c r="B149" s="170">
        <v>14</v>
      </c>
      <c r="C149" s="170">
        <v>1</v>
      </c>
      <c r="D149" s="171"/>
      <c r="E149" s="172">
        <v>3</v>
      </c>
      <c r="F149" s="171">
        <v>4.2999999999999997E-2</v>
      </c>
      <c r="G149" s="171">
        <f t="shared" si="22"/>
        <v>8.7438489999999991</v>
      </c>
      <c r="H149" s="171">
        <v>3.7999999999999999E-2</v>
      </c>
      <c r="I149" s="171">
        <f t="shared" si="23"/>
        <v>8.7734440000000014</v>
      </c>
      <c r="J149" s="171">
        <v>0.44700000000000001</v>
      </c>
      <c r="K149" s="172">
        <f t="shared" si="24"/>
        <v>6.5178089999999997</v>
      </c>
      <c r="L149" s="171">
        <v>2</v>
      </c>
      <c r="M149" s="172">
        <f t="shared" si="25"/>
        <v>1</v>
      </c>
      <c r="N149" s="171">
        <v>2</v>
      </c>
      <c r="O149" s="173">
        <f t="shared" si="26"/>
        <v>1</v>
      </c>
      <c r="P149" s="155">
        <v>4.2857142857100001</v>
      </c>
      <c r="Q149" s="173">
        <f t="shared" si="27"/>
        <v>1.6530612244787759</v>
      </c>
      <c r="R149">
        <v>0.81081081081100004</v>
      </c>
      <c r="S149" s="173">
        <f t="shared" si="28"/>
        <v>4.7925493060619901</v>
      </c>
      <c r="T149">
        <v>2.1428571428600001</v>
      </c>
    </row>
    <row r="150" spans="1:20" ht="38.25">
      <c r="A150" s="169" t="s">
        <v>52</v>
      </c>
      <c r="B150" s="170">
        <v>18</v>
      </c>
      <c r="C150" s="170">
        <v>1</v>
      </c>
      <c r="D150" s="171"/>
      <c r="E150" s="172">
        <v>3.25</v>
      </c>
      <c r="F150" s="171">
        <v>1.5409999999999999</v>
      </c>
      <c r="G150" s="171">
        <f t="shared" si="22"/>
        <v>2.9206810000000001</v>
      </c>
      <c r="H150" s="171">
        <v>1.542</v>
      </c>
      <c r="I150" s="171">
        <f t="shared" si="23"/>
        <v>2.9172639999999999</v>
      </c>
      <c r="J150" s="171">
        <v>5.5</v>
      </c>
      <c r="K150" s="172">
        <f t="shared" si="24"/>
        <v>5.0625</v>
      </c>
      <c r="L150" s="171">
        <v>2</v>
      </c>
      <c r="M150" s="172">
        <f t="shared" si="25"/>
        <v>1.5625</v>
      </c>
      <c r="N150" s="171">
        <v>1.5</v>
      </c>
      <c r="O150" s="173">
        <f t="shared" si="26"/>
        <v>3.0625</v>
      </c>
      <c r="P150" s="155">
        <v>4.2857142857100001</v>
      </c>
      <c r="Q150" s="173">
        <f t="shared" si="27"/>
        <v>1.0727040816237758</v>
      </c>
      <c r="R150">
        <v>0.67857142857099995</v>
      </c>
      <c r="S150" s="173">
        <f t="shared" si="28"/>
        <v>6.6122448979613884</v>
      </c>
      <c r="T150">
        <v>3.3333333333300001</v>
      </c>
    </row>
    <row r="151" spans="1:20" ht="25.5">
      <c r="A151" s="174" t="s">
        <v>96</v>
      </c>
      <c r="B151" s="170">
        <v>8</v>
      </c>
      <c r="C151" s="170">
        <v>1</v>
      </c>
      <c r="D151" s="171"/>
      <c r="E151" s="172">
        <v>3</v>
      </c>
      <c r="F151" s="171">
        <v>1.5489999999999999</v>
      </c>
      <c r="G151" s="171">
        <f t="shared" si="22"/>
        <v>2.1054010000000001</v>
      </c>
      <c r="H151" s="171">
        <v>1.55</v>
      </c>
      <c r="I151" s="171">
        <f t="shared" si="23"/>
        <v>2.1025</v>
      </c>
      <c r="J151" s="171">
        <v>2.056</v>
      </c>
      <c r="K151" s="172">
        <f t="shared" si="24"/>
        <v>0.89113599999999993</v>
      </c>
      <c r="L151" s="171">
        <v>3.5</v>
      </c>
      <c r="M151" s="172">
        <f t="shared" si="25"/>
        <v>0.25</v>
      </c>
      <c r="N151" s="171">
        <v>5.5</v>
      </c>
      <c r="O151" s="173">
        <f t="shared" si="26"/>
        <v>6.25</v>
      </c>
      <c r="P151" s="155">
        <v>4.2857142857100001</v>
      </c>
      <c r="Q151" s="173">
        <f t="shared" si="27"/>
        <v>1.6530612244787759</v>
      </c>
      <c r="R151">
        <v>0.5625</v>
      </c>
      <c r="S151" s="173">
        <f t="shared" si="28"/>
        <v>5.94140625</v>
      </c>
      <c r="T151">
        <v>3.75</v>
      </c>
    </row>
    <row r="152" spans="1:20" ht="38.25">
      <c r="A152" s="169" t="s">
        <v>273</v>
      </c>
      <c r="B152" s="171">
        <v>27</v>
      </c>
      <c r="C152" s="171">
        <v>0</v>
      </c>
      <c r="D152" s="171"/>
      <c r="E152" s="172">
        <v>4.75</v>
      </c>
      <c r="F152" s="171">
        <v>1.5389999999999999</v>
      </c>
      <c r="G152" s="171">
        <f t="shared" si="22"/>
        <v>10.310521000000001</v>
      </c>
      <c r="H152" s="171">
        <v>1.5369999999999999</v>
      </c>
      <c r="I152" s="171">
        <f t="shared" si="23"/>
        <v>10.323369000000001</v>
      </c>
      <c r="J152" s="171">
        <v>5.5</v>
      </c>
      <c r="K152" s="172">
        <f t="shared" si="24"/>
        <v>0.5625</v>
      </c>
      <c r="L152" s="171">
        <v>2</v>
      </c>
      <c r="M152" s="172">
        <f t="shared" si="25"/>
        <v>7.5625</v>
      </c>
      <c r="N152" s="171">
        <v>2</v>
      </c>
      <c r="O152" s="173">
        <f t="shared" si="26"/>
        <v>7.5625</v>
      </c>
      <c r="P152" s="155">
        <v>4.2857142857100001</v>
      </c>
      <c r="Q152" s="173">
        <f t="shared" si="27"/>
        <v>0.21556122449377541</v>
      </c>
      <c r="R152">
        <v>0.34720238095200001</v>
      </c>
      <c r="S152" s="173">
        <f t="shared" si="28"/>
        <v>19.384626874294739</v>
      </c>
      <c r="T152">
        <v>2.2222222222200001</v>
      </c>
    </row>
    <row r="153" spans="1:20" ht="25.5">
      <c r="A153" s="169" t="s">
        <v>241</v>
      </c>
      <c r="B153" s="171">
        <v>12</v>
      </c>
      <c r="C153" s="171">
        <v>1</v>
      </c>
      <c r="D153" s="171"/>
      <c r="E153" s="172">
        <v>1.75</v>
      </c>
      <c r="F153" s="171">
        <v>0.05</v>
      </c>
      <c r="G153" s="171">
        <f t="shared" si="22"/>
        <v>2.8899999999999997</v>
      </c>
      <c r="H153" s="171">
        <v>1.5489999999999999</v>
      </c>
      <c r="I153" s="171">
        <f t="shared" si="23"/>
        <v>4.0401000000000027E-2</v>
      </c>
      <c r="J153" s="171">
        <v>2.056</v>
      </c>
      <c r="K153" s="172">
        <f t="shared" si="24"/>
        <v>9.3636000000000025E-2</v>
      </c>
      <c r="L153" s="171">
        <v>3.5</v>
      </c>
      <c r="M153" s="172">
        <f t="shared" si="25"/>
        <v>3.0625</v>
      </c>
      <c r="N153" s="171">
        <v>5.5</v>
      </c>
      <c r="O153" s="173">
        <f t="shared" si="26"/>
        <v>14.0625</v>
      </c>
      <c r="P153" s="155">
        <v>4.2857142857100001</v>
      </c>
      <c r="Q153" s="173">
        <f t="shared" si="27"/>
        <v>6.4298469387537764</v>
      </c>
      <c r="R153">
        <v>0.38793103448299998</v>
      </c>
      <c r="S153" s="173">
        <f t="shared" si="28"/>
        <v>1.8552318668245504</v>
      </c>
      <c r="T153">
        <v>2.5</v>
      </c>
    </row>
    <row r="154" spans="1:20" ht="38.25">
      <c r="A154" s="169" t="s">
        <v>58</v>
      </c>
      <c r="B154" s="170">
        <v>24</v>
      </c>
      <c r="C154" s="170">
        <v>1</v>
      </c>
      <c r="D154" s="171"/>
      <c r="E154" s="172">
        <v>2</v>
      </c>
      <c r="F154" s="171">
        <v>0.05</v>
      </c>
      <c r="G154" s="171">
        <f t="shared" si="22"/>
        <v>3.8024999999999998</v>
      </c>
      <c r="H154" s="171">
        <v>1.5489999999999999</v>
      </c>
      <c r="I154" s="171">
        <f t="shared" si="23"/>
        <v>0.20340100000000005</v>
      </c>
      <c r="J154" s="171">
        <v>2.056</v>
      </c>
      <c r="K154" s="172">
        <f t="shared" si="24"/>
        <v>3.1360000000000055E-3</v>
      </c>
      <c r="L154" s="171">
        <v>2</v>
      </c>
      <c r="M154" s="172">
        <f t="shared" si="25"/>
        <v>0</v>
      </c>
      <c r="N154" s="171">
        <v>2</v>
      </c>
      <c r="O154" s="173">
        <f t="shared" si="26"/>
        <v>0</v>
      </c>
      <c r="P154" s="155">
        <v>4.2857142857100001</v>
      </c>
      <c r="Q154" s="173">
        <f t="shared" si="27"/>
        <v>5.2244897958987764</v>
      </c>
      <c r="R154">
        <v>0.28017241379300001</v>
      </c>
      <c r="S154" s="173">
        <f t="shared" si="28"/>
        <v>2.9578069262785962</v>
      </c>
      <c r="T154">
        <v>2.5</v>
      </c>
    </row>
    <row r="155" spans="1:20" ht="25.5">
      <c r="A155" s="169" t="s">
        <v>246</v>
      </c>
      <c r="B155" s="171">
        <v>14</v>
      </c>
      <c r="C155" s="171">
        <v>1</v>
      </c>
      <c r="D155" s="171"/>
      <c r="E155" s="172">
        <v>5</v>
      </c>
      <c r="F155" s="171">
        <v>0.05</v>
      </c>
      <c r="G155" s="171">
        <f t="shared" si="22"/>
        <v>24.502500000000001</v>
      </c>
      <c r="H155" s="171">
        <v>1.548</v>
      </c>
      <c r="I155" s="171">
        <f t="shared" si="23"/>
        <v>11.916304</v>
      </c>
      <c r="J155" s="171">
        <v>2.056</v>
      </c>
      <c r="K155" s="172">
        <f t="shared" si="24"/>
        <v>8.6671359999999993</v>
      </c>
      <c r="L155" s="171">
        <v>3.5</v>
      </c>
      <c r="M155" s="172">
        <f t="shared" si="25"/>
        <v>2.25</v>
      </c>
      <c r="N155" s="171">
        <v>2</v>
      </c>
      <c r="O155" s="173">
        <f t="shared" si="26"/>
        <v>9</v>
      </c>
      <c r="P155" s="155">
        <v>4.2857142857100001</v>
      </c>
      <c r="Q155" s="173">
        <f t="shared" si="27"/>
        <v>0.51020408163877529</v>
      </c>
      <c r="R155">
        <v>0.64814814814800004</v>
      </c>
      <c r="S155" s="173">
        <f t="shared" si="28"/>
        <v>18.938614540467686</v>
      </c>
      <c r="T155">
        <v>4.2857142857100001</v>
      </c>
    </row>
    <row r="156" spans="1:20">
      <c r="A156" s="174" t="s">
        <v>172</v>
      </c>
      <c r="B156" s="171">
        <v>6</v>
      </c>
      <c r="C156" s="171">
        <v>1</v>
      </c>
      <c r="D156" s="171"/>
      <c r="E156" s="172">
        <v>4</v>
      </c>
      <c r="F156" s="171">
        <v>0.05</v>
      </c>
      <c r="G156" s="171">
        <f t="shared" si="22"/>
        <v>15.602500000000001</v>
      </c>
      <c r="H156" s="171">
        <v>1.55</v>
      </c>
      <c r="I156" s="171">
        <f t="shared" si="23"/>
        <v>6.0025000000000013</v>
      </c>
      <c r="J156" s="171">
        <v>2.2290000000000001</v>
      </c>
      <c r="K156" s="172">
        <f t="shared" si="24"/>
        <v>3.1364409999999996</v>
      </c>
      <c r="L156" s="171">
        <v>3.5</v>
      </c>
      <c r="M156" s="172">
        <f t="shared" si="25"/>
        <v>0.25</v>
      </c>
      <c r="N156" s="171">
        <v>5.5</v>
      </c>
      <c r="O156" s="173">
        <f t="shared" si="26"/>
        <v>2.25</v>
      </c>
      <c r="P156" s="155">
        <v>4.2857142857100001</v>
      </c>
      <c r="Q156" s="173">
        <f t="shared" si="27"/>
        <v>8.1632653058775581E-2</v>
      </c>
      <c r="R156">
        <v>1.25</v>
      </c>
      <c r="S156" s="173">
        <f t="shared" si="28"/>
        <v>7.5625</v>
      </c>
      <c r="T156">
        <v>5</v>
      </c>
    </row>
    <row r="157" spans="1:20" ht="25.5">
      <c r="A157" s="169" t="s">
        <v>237</v>
      </c>
      <c r="B157" s="171">
        <v>14</v>
      </c>
      <c r="C157" s="171">
        <v>1</v>
      </c>
      <c r="D157" s="171"/>
      <c r="E157" s="172">
        <v>4.5</v>
      </c>
      <c r="F157" s="171">
        <v>0.05</v>
      </c>
      <c r="G157" s="171">
        <f t="shared" si="22"/>
        <v>19.802500000000002</v>
      </c>
      <c r="H157" s="171">
        <v>1.548</v>
      </c>
      <c r="I157" s="171">
        <f t="shared" si="23"/>
        <v>8.7143040000000003</v>
      </c>
      <c r="J157" s="171">
        <v>2.056</v>
      </c>
      <c r="K157" s="172">
        <f t="shared" si="24"/>
        <v>5.9731359999999993</v>
      </c>
      <c r="L157" s="171">
        <v>3.5</v>
      </c>
      <c r="M157" s="172">
        <f t="shared" si="25"/>
        <v>1</v>
      </c>
      <c r="N157" s="171">
        <v>2</v>
      </c>
      <c r="O157" s="173">
        <f t="shared" si="26"/>
        <v>6.25</v>
      </c>
      <c r="P157" s="155">
        <v>4.2857142857100001</v>
      </c>
      <c r="Q157" s="173">
        <f t="shared" si="27"/>
        <v>4.5918367348775455E-2</v>
      </c>
      <c r="R157">
        <v>0.45081967213099999</v>
      </c>
      <c r="S157" s="173">
        <f t="shared" si="28"/>
        <v>16.395861327601303</v>
      </c>
      <c r="T157">
        <v>2.1428571428600001</v>
      </c>
    </row>
    <row r="158" spans="1:20" ht="38.25">
      <c r="A158" s="169" t="s">
        <v>78</v>
      </c>
      <c r="B158" s="170">
        <v>25</v>
      </c>
      <c r="C158" s="170">
        <v>3</v>
      </c>
      <c r="D158" s="171"/>
      <c r="E158" s="172">
        <v>5.25</v>
      </c>
      <c r="F158" s="171">
        <v>1.5329999999999999</v>
      </c>
      <c r="G158" s="171">
        <f t="shared" si="22"/>
        <v>13.816089</v>
      </c>
      <c r="H158" s="171">
        <v>1.5329999999999999</v>
      </c>
      <c r="I158" s="171">
        <f t="shared" si="23"/>
        <v>13.816089</v>
      </c>
      <c r="J158" s="171">
        <v>5.1669999999999998</v>
      </c>
      <c r="K158" s="172">
        <f t="shared" si="24"/>
        <v>6.8890000000000305E-3</v>
      </c>
      <c r="L158" s="171">
        <v>3.5</v>
      </c>
      <c r="M158" s="172">
        <f t="shared" si="25"/>
        <v>3.0625</v>
      </c>
      <c r="N158" s="171">
        <v>5.5</v>
      </c>
      <c r="O158" s="173">
        <f t="shared" si="26"/>
        <v>6.25E-2</v>
      </c>
      <c r="P158" s="155">
        <v>4.2857142857100001</v>
      </c>
      <c r="Q158" s="173">
        <f t="shared" si="27"/>
        <v>0.92984693878377522</v>
      </c>
      <c r="R158">
        <v>0.174731182796</v>
      </c>
      <c r="S158" s="173">
        <f t="shared" si="28"/>
        <v>25.758353566883287</v>
      </c>
      <c r="T158">
        <v>0</v>
      </c>
    </row>
    <row r="159" spans="1:20" ht="25.5">
      <c r="A159" s="169" t="s">
        <v>136</v>
      </c>
      <c r="B159" s="171">
        <v>14</v>
      </c>
      <c r="C159" s="171">
        <v>1</v>
      </c>
      <c r="D159" s="171"/>
      <c r="E159" s="172">
        <v>2.5</v>
      </c>
      <c r="F159" s="171">
        <v>0.05</v>
      </c>
      <c r="G159" s="171">
        <f t="shared" si="22"/>
        <v>6.0025000000000013</v>
      </c>
      <c r="H159" s="171">
        <v>1.548</v>
      </c>
      <c r="I159" s="171">
        <f t="shared" si="23"/>
        <v>0.90630399999999989</v>
      </c>
      <c r="J159" s="171">
        <v>2.056</v>
      </c>
      <c r="K159" s="172">
        <f t="shared" si="24"/>
        <v>0.19713599999999995</v>
      </c>
      <c r="L159" s="171">
        <v>3.5</v>
      </c>
      <c r="M159" s="172">
        <f t="shared" si="25"/>
        <v>1</v>
      </c>
      <c r="N159" s="171">
        <v>2</v>
      </c>
      <c r="O159" s="173">
        <f t="shared" si="26"/>
        <v>0.25</v>
      </c>
      <c r="P159" s="155">
        <v>4.2857142857100001</v>
      </c>
      <c r="Q159" s="173">
        <f t="shared" si="27"/>
        <v>3.1887755101887758</v>
      </c>
      <c r="R159">
        <v>3.3214285714299998</v>
      </c>
      <c r="S159" s="173">
        <f t="shared" si="28"/>
        <v>0.67474489796153025</v>
      </c>
      <c r="T159">
        <v>2.1428571428600001</v>
      </c>
    </row>
    <row r="160" spans="1:20" ht="38.25">
      <c r="A160" s="169" t="s">
        <v>169</v>
      </c>
      <c r="B160" s="171">
        <v>23</v>
      </c>
      <c r="C160" s="171">
        <v>3</v>
      </c>
      <c r="D160" s="171"/>
      <c r="E160" s="172">
        <v>3.5</v>
      </c>
      <c r="F160" s="171">
        <v>4.2999999999999997E-2</v>
      </c>
      <c r="G160" s="171">
        <f t="shared" si="22"/>
        <v>11.950849</v>
      </c>
      <c r="H160" s="171">
        <v>0.04</v>
      </c>
      <c r="I160" s="171">
        <f t="shared" si="23"/>
        <v>11.9716</v>
      </c>
      <c r="J160" s="171">
        <v>0.44700000000000001</v>
      </c>
      <c r="K160" s="172">
        <f t="shared" si="24"/>
        <v>9.3208089999999988</v>
      </c>
      <c r="L160" s="171">
        <v>2</v>
      </c>
      <c r="M160" s="172">
        <f t="shared" si="25"/>
        <v>2.25</v>
      </c>
      <c r="N160" s="171">
        <v>1.5</v>
      </c>
      <c r="O160" s="173">
        <f t="shared" si="26"/>
        <v>4</v>
      </c>
      <c r="P160" s="155">
        <v>5</v>
      </c>
      <c r="Q160" s="173">
        <f t="shared" si="27"/>
        <v>2.25</v>
      </c>
      <c r="R160">
        <v>0.89788732394399995</v>
      </c>
      <c r="S160" s="173">
        <f t="shared" si="28"/>
        <v>6.7709903788913177</v>
      </c>
      <c r="T160">
        <v>2.6086956521700002</v>
      </c>
    </row>
    <row r="161" spans="1:20" ht="38.25">
      <c r="A161" s="169" t="s">
        <v>75</v>
      </c>
      <c r="B161" s="170">
        <v>22</v>
      </c>
      <c r="C161" s="170">
        <v>1</v>
      </c>
      <c r="D161" s="171"/>
      <c r="E161" s="172">
        <v>2.25</v>
      </c>
      <c r="F161" s="171">
        <v>0.05</v>
      </c>
      <c r="G161" s="171">
        <f t="shared" si="22"/>
        <v>4.8400000000000007</v>
      </c>
      <c r="H161" s="171">
        <v>1.548</v>
      </c>
      <c r="I161" s="171">
        <f t="shared" si="23"/>
        <v>0.49280399999999996</v>
      </c>
      <c r="J161" s="171">
        <v>2.056</v>
      </c>
      <c r="K161" s="172">
        <f t="shared" si="24"/>
        <v>3.7635999999999982E-2</v>
      </c>
      <c r="L161" s="171">
        <v>2</v>
      </c>
      <c r="M161" s="172">
        <f t="shared" si="25"/>
        <v>6.25E-2</v>
      </c>
      <c r="N161" s="171">
        <v>2</v>
      </c>
      <c r="O161" s="173">
        <f t="shared" si="26"/>
        <v>6.25E-2</v>
      </c>
      <c r="P161" s="155">
        <v>5</v>
      </c>
      <c r="Q161" s="173">
        <f t="shared" si="27"/>
        <v>7.5625</v>
      </c>
      <c r="R161">
        <v>0.63888888888899997</v>
      </c>
      <c r="S161" s="173">
        <f t="shared" si="28"/>
        <v>2.5956790123453213</v>
      </c>
      <c r="T161">
        <v>2.7272727272699999</v>
      </c>
    </row>
    <row r="162" spans="1:20" ht="25.5">
      <c r="A162" s="169" t="s">
        <v>65</v>
      </c>
      <c r="B162" s="170">
        <v>11</v>
      </c>
      <c r="C162" s="170">
        <v>1</v>
      </c>
      <c r="D162" s="171"/>
      <c r="E162" s="172">
        <v>2.25</v>
      </c>
      <c r="F162" s="171">
        <v>4.8000000000000001E-2</v>
      </c>
      <c r="G162" s="171">
        <f t="shared" ref="G162:G193" si="29">POWER((E162-F162),2)</f>
        <v>4.8488039999999994</v>
      </c>
      <c r="H162" s="171">
        <v>0.05</v>
      </c>
      <c r="I162" s="171">
        <f t="shared" ref="I162:I193" si="30">POWER((E162-H162),2)</f>
        <v>4.8400000000000007</v>
      </c>
      <c r="J162" s="171">
        <v>0.44700000000000001</v>
      </c>
      <c r="K162" s="172">
        <f t="shared" ref="K162:K193" si="31">POWER((E162-J162),2)</f>
        <v>3.2508089999999998</v>
      </c>
      <c r="L162" s="171">
        <v>2</v>
      </c>
      <c r="M162" s="172">
        <f t="shared" ref="M162:M193" si="32">POWER((E162-L162),2)</f>
        <v>6.25E-2</v>
      </c>
      <c r="N162" s="171">
        <v>1.5</v>
      </c>
      <c r="O162" s="173">
        <f t="shared" si="26"/>
        <v>0.5625</v>
      </c>
      <c r="P162" s="155">
        <v>5</v>
      </c>
      <c r="Q162" s="173">
        <f t="shared" si="27"/>
        <v>7.5625</v>
      </c>
      <c r="R162">
        <v>0.39772727272699998</v>
      </c>
      <c r="S162" s="173">
        <f t="shared" si="28"/>
        <v>3.4309142561993573</v>
      </c>
      <c r="T162">
        <v>0</v>
      </c>
    </row>
    <row r="163" spans="1:20" ht="25.5">
      <c r="A163" s="169" t="s">
        <v>153</v>
      </c>
      <c r="B163" s="171">
        <v>12</v>
      </c>
      <c r="C163" s="171">
        <v>1</v>
      </c>
      <c r="D163" s="171"/>
      <c r="E163" s="172">
        <v>1.75</v>
      </c>
      <c r="F163" s="171">
        <v>4.4999999999999998E-2</v>
      </c>
      <c r="G163" s="171">
        <f t="shared" si="29"/>
        <v>2.9070250000000004</v>
      </c>
      <c r="H163" s="171">
        <v>4.2000000000000003E-2</v>
      </c>
      <c r="I163" s="171">
        <f t="shared" si="30"/>
        <v>2.9172639999999999</v>
      </c>
      <c r="J163" s="171">
        <v>0.44700000000000001</v>
      </c>
      <c r="K163" s="172">
        <f t="shared" si="31"/>
        <v>1.6978089999999999</v>
      </c>
      <c r="L163" s="171">
        <v>2</v>
      </c>
      <c r="M163" s="172">
        <f t="shared" si="32"/>
        <v>6.25E-2</v>
      </c>
      <c r="N163" s="171">
        <v>1.5</v>
      </c>
      <c r="O163" s="173">
        <f t="shared" si="26"/>
        <v>6.25E-2</v>
      </c>
      <c r="P163" s="155">
        <v>5</v>
      </c>
      <c r="Q163" s="173">
        <f t="shared" si="27"/>
        <v>10.5625</v>
      </c>
      <c r="R163">
        <v>0.17241379310300001</v>
      </c>
      <c r="S163" s="173">
        <f t="shared" si="28"/>
        <v>2.4887782401916638</v>
      </c>
      <c r="T163">
        <v>0</v>
      </c>
    </row>
    <row r="164" spans="1:20" ht="38.25">
      <c r="A164" s="169" t="s">
        <v>80</v>
      </c>
      <c r="B164" s="170">
        <v>20</v>
      </c>
      <c r="C164" s="170">
        <v>2</v>
      </c>
      <c r="D164" s="171"/>
      <c r="E164" s="172">
        <v>2</v>
      </c>
      <c r="F164" s="171">
        <v>1.5389999999999999</v>
      </c>
      <c r="G164" s="171">
        <f t="shared" si="29"/>
        <v>0.21252100000000007</v>
      </c>
      <c r="H164" s="171">
        <v>1.5409999999999999</v>
      </c>
      <c r="I164" s="171">
        <f t="shared" si="30"/>
        <v>0.21068100000000006</v>
      </c>
      <c r="J164" s="171">
        <v>5.5</v>
      </c>
      <c r="K164" s="172">
        <f t="shared" si="31"/>
        <v>12.25</v>
      </c>
      <c r="L164" s="171">
        <v>2</v>
      </c>
      <c r="M164" s="172">
        <f t="shared" si="32"/>
        <v>0</v>
      </c>
      <c r="N164" s="171">
        <v>1.75</v>
      </c>
      <c r="O164" s="173">
        <f t="shared" si="26"/>
        <v>6.25E-2</v>
      </c>
      <c r="P164" s="155">
        <v>5</v>
      </c>
      <c r="Q164" s="173">
        <f t="shared" si="27"/>
        <v>9</v>
      </c>
      <c r="R164">
        <v>0.40322580645200001</v>
      </c>
      <c r="S164" s="173">
        <f t="shared" si="28"/>
        <v>2.5496878251808659</v>
      </c>
      <c r="T164">
        <v>1.5</v>
      </c>
    </row>
    <row r="165" spans="1:20">
      <c r="A165" s="174" t="s">
        <v>36</v>
      </c>
      <c r="B165" s="170">
        <v>5</v>
      </c>
      <c r="C165" s="170">
        <v>1</v>
      </c>
      <c r="D165" s="171"/>
      <c r="E165" s="172">
        <v>4.25</v>
      </c>
      <c r="F165" s="171">
        <v>0.05</v>
      </c>
      <c r="G165" s="171">
        <f t="shared" si="29"/>
        <v>17.64</v>
      </c>
      <c r="H165" s="171">
        <v>1.55</v>
      </c>
      <c r="I165" s="171">
        <f t="shared" si="30"/>
        <v>7.2900000000000009</v>
      </c>
      <c r="J165" s="171">
        <v>5.1669999999999998</v>
      </c>
      <c r="K165" s="172">
        <f t="shared" si="31"/>
        <v>0.84088899999999966</v>
      </c>
      <c r="L165" s="171">
        <v>3.5</v>
      </c>
      <c r="M165" s="172">
        <f t="shared" si="32"/>
        <v>0.5625</v>
      </c>
      <c r="N165" s="171">
        <v>5.5</v>
      </c>
      <c r="O165" s="173">
        <f t="shared" si="26"/>
        <v>1.5625</v>
      </c>
      <c r="P165" s="155">
        <v>5</v>
      </c>
      <c r="Q165" s="173">
        <f t="shared" si="27"/>
        <v>0.5625</v>
      </c>
      <c r="R165">
        <v>1.80555555556</v>
      </c>
      <c r="S165" s="173">
        <f t="shared" si="28"/>
        <v>5.975308641953581</v>
      </c>
      <c r="T165">
        <v>6</v>
      </c>
    </row>
    <row r="166" spans="1:20" ht="25.5">
      <c r="A166" s="169" t="s">
        <v>107</v>
      </c>
      <c r="B166" s="170">
        <v>17</v>
      </c>
      <c r="C166" s="170">
        <v>0</v>
      </c>
      <c r="D166" s="171"/>
      <c r="E166" s="172">
        <v>4.75</v>
      </c>
      <c r="F166" s="171">
        <v>1.5489999999999999</v>
      </c>
      <c r="G166" s="171">
        <f t="shared" si="29"/>
        <v>10.246401000000001</v>
      </c>
      <c r="H166" s="171">
        <v>1.5489999999999999</v>
      </c>
      <c r="I166" s="171">
        <f t="shared" si="30"/>
        <v>10.246401000000001</v>
      </c>
      <c r="J166" s="171">
        <v>2.129</v>
      </c>
      <c r="K166" s="172">
        <f t="shared" si="31"/>
        <v>6.8696409999999997</v>
      </c>
      <c r="L166" s="171">
        <v>2</v>
      </c>
      <c r="M166" s="172">
        <f t="shared" si="32"/>
        <v>7.5625</v>
      </c>
      <c r="N166" s="171">
        <v>2</v>
      </c>
      <c r="O166" s="173">
        <f t="shared" si="26"/>
        <v>7.5625</v>
      </c>
      <c r="P166" s="155">
        <v>5.2941176470600002</v>
      </c>
      <c r="Q166" s="173">
        <f t="shared" si="27"/>
        <v>0.29606401384211095</v>
      </c>
      <c r="R166">
        <v>1.25</v>
      </c>
      <c r="S166" s="173">
        <f t="shared" si="28"/>
        <v>12.25</v>
      </c>
      <c r="T166">
        <v>3.5294117647099998</v>
      </c>
    </row>
    <row r="167" spans="1:20" ht="38.25">
      <c r="A167" s="169" t="s">
        <v>106</v>
      </c>
      <c r="B167" s="170">
        <v>24</v>
      </c>
      <c r="C167" s="170">
        <v>1</v>
      </c>
      <c r="D167" s="171"/>
      <c r="E167" s="172">
        <v>2</v>
      </c>
      <c r="F167" s="171">
        <v>0.05</v>
      </c>
      <c r="G167" s="171">
        <f t="shared" si="29"/>
        <v>3.8024999999999998</v>
      </c>
      <c r="H167" s="171">
        <v>1.5489999999999999</v>
      </c>
      <c r="I167" s="171">
        <f t="shared" si="30"/>
        <v>0.20340100000000005</v>
      </c>
      <c r="J167" s="171">
        <v>2.056</v>
      </c>
      <c r="K167" s="172">
        <f t="shared" si="31"/>
        <v>3.1360000000000055E-3</v>
      </c>
      <c r="L167" s="171">
        <v>2</v>
      </c>
      <c r="M167" s="172">
        <f t="shared" si="32"/>
        <v>0</v>
      </c>
      <c r="N167" s="171">
        <v>2</v>
      </c>
      <c r="O167" s="173">
        <f t="shared" si="26"/>
        <v>0</v>
      </c>
      <c r="P167" s="155">
        <v>5.76923076923</v>
      </c>
      <c r="Q167" s="173">
        <f t="shared" si="27"/>
        <v>14.207100591710178</v>
      </c>
      <c r="R167">
        <v>0.40178571428600002</v>
      </c>
      <c r="S167" s="173">
        <f t="shared" si="28"/>
        <v>2.5542889030603115</v>
      </c>
      <c r="T167">
        <v>1.25</v>
      </c>
    </row>
    <row r="168" spans="1:20">
      <c r="A168" s="174" t="s">
        <v>19</v>
      </c>
      <c r="B168" s="170">
        <v>7</v>
      </c>
      <c r="C168" s="170">
        <v>1</v>
      </c>
      <c r="D168" s="171"/>
      <c r="E168" s="172">
        <v>2.25</v>
      </c>
      <c r="F168" s="171">
        <v>0.05</v>
      </c>
      <c r="G168" s="171">
        <f t="shared" si="29"/>
        <v>4.8400000000000007</v>
      </c>
      <c r="H168" s="171">
        <v>1.5489999999999999</v>
      </c>
      <c r="I168" s="171">
        <f t="shared" si="30"/>
        <v>0.49140100000000009</v>
      </c>
      <c r="J168" s="171">
        <v>2.056</v>
      </c>
      <c r="K168" s="172">
        <f t="shared" si="31"/>
        <v>3.7635999999999982E-2</v>
      </c>
      <c r="L168" s="171">
        <v>3.5</v>
      </c>
      <c r="M168" s="172">
        <f t="shared" si="32"/>
        <v>1.5625</v>
      </c>
      <c r="N168" s="171">
        <v>5.5</v>
      </c>
      <c r="O168" s="173">
        <f t="shared" si="26"/>
        <v>10.5625</v>
      </c>
      <c r="P168" s="155">
        <v>6</v>
      </c>
      <c r="Q168" s="173">
        <f t="shared" si="27"/>
        <v>14.0625</v>
      </c>
      <c r="R168">
        <v>0.208333333333</v>
      </c>
      <c r="S168" s="173">
        <f t="shared" si="28"/>
        <v>4.1684027777791393</v>
      </c>
      <c r="T168">
        <v>0</v>
      </c>
    </row>
    <row r="169" spans="1:20" ht="25.5">
      <c r="A169" s="169" t="s">
        <v>205</v>
      </c>
      <c r="B169" s="171">
        <v>14</v>
      </c>
      <c r="C169" s="171">
        <v>2</v>
      </c>
      <c r="D169" s="171"/>
      <c r="E169" s="172">
        <v>4.5</v>
      </c>
      <c r="F169" s="171">
        <v>0.05</v>
      </c>
      <c r="G169" s="171">
        <f t="shared" si="29"/>
        <v>19.802500000000002</v>
      </c>
      <c r="H169" s="171">
        <v>1.548</v>
      </c>
      <c r="I169" s="171">
        <f t="shared" si="30"/>
        <v>8.7143040000000003</v>
      </c>
      <c r="J169" s="171">
        <v>2.056</v>
      </c>
      <c r="K169" s="172">
        <f t="shared" si="31"/>
        <v>5.9731359999999993</v>
      </c>
      <c r="L169" s="171">
        <v>3.5</v>
      </c>
      <c r="M169" s="172">
        <f t="shared" si="32"/>
        <v>1</v>
      </c>
      <c r="N169" s="171">
        <v>2</v>
      </c>
      <c r="O169" s="173">
        <f t="shared" si="26"/>
        <v>6.25</v>
      </c>
      <c r="P169" s="155">
        <v>6</v>
      </c>
      <c r="Q169" s="173">
        <f t="shared" si="27"/>
        <v>2.25</v>
      </c>
      <c r="R169">
        <v>0.90277777777799995</v>
      </c>
      <c r="S169" s="173">
        <f t="shared" si="28"/>
        <v>12.940007716047786</v>
      </c>
      <c r="T169">
        <v>2.1428571428600001</v>
      </c>
    </row>
    <row r="170" spans="1:20" ht="38.25">
      <c r="A170" s="169" t="s">
        <v>213</v>
      </c>
      <c r="B170" s="171">
        <v>22</v>
      </c>
      <c r="C170" s="171">
        <v>1</v>
      </c>
      <c r="D170" s="171"/>
      <c r="E170" s="172">
        <v>2</v>
      </c>
      <c r="F170" s="171">
        <v>0.05</v>
      </c>
      <c r="G170" s="171">
        <f t="shared" si="29"/>
        <v>3.8024999999999998</v>
      </c>
      <c r="H170" s="171">
        <v>1.548</v>
      </c>
      <c r="I170" s="171">
        <f t="shared" si="30"/>
        <v>0.20430399999999996</v>
      </c>
      <c r="J170" s="171">
        <v>2.056</v>
      </c>
      <c r="K170" s="172">
        <f t="shared" si="31"/>
        <v>3.1360000000000055E-3</v>
      </c>
      <c r="L170" s="171">
        <v>2</v>
      </c>
      <c r="M170" s="172">
        <f t="shared" si="32"/>
        <v>0</v>
      </c>
      <c r="N170" s="171">
        <v>2</v>
      </c>
      <c r="O170" s="173">
        <f t="shared" si="26"/>
        <v>0</v>
      </c>
      <c r="P170" s="155">
        <v>6</v>
      </c>
      <c r="Q170" s="173">
        <f t="shared" si="27"/>
        <v>16</v>
      </c>
      <c r="R170">
        <v>0.178571428571</v>
      </c>
      <c r="S170" s="173">
        <f t="shared" si="28"/>
        <v>3.3176020408178877</v>
      </c>
      <c r="T170">
        <v>0</v>
      </c>
    </row>
    <row r="171" spans="1:20" ht="25.5">
      <c r="A171" s="169" t="s">
        <v>250</v>
      </c>
      <c r="B171" s="171">
        <v>20</v>
      </c>
      <c r="C171" s="171">
        <v>0</v>
      </c>
      <c r="D171" s="171"/>
      <c r="E171" s="172">
        <v>3.75</v>
      </c>
      <c r="F171" s="171">
        <v>1.5389999999999999</v>
      </c>
      <c r="G171" s="171">
        <f t="shared" si="29"/>
        <v>4.8885210000000017</v>
      </c>
      <c r="H171" s="171">
        <v>1.5409999999999999</v>
      </c>
      <c r="I171" s="171">
        <f t="shared" si="30"/>
        <v>4.8796810000000006</v>
      </c>
      <c r="J171" s="171">
        <v>5.5</v>
      </c>
      <c r="K171" s="172">
        <f t="shared" si="31"/>
        <v>3.0625</v>
      </c>
      <c r="L171" s="171">
        <v>2</v>
      </c>
      <c r="M171" s="172">
        <f t="shared" si="32"/>
        <v>3.0625</v>
      </c>
      <c r="N171" s="171">
        <v>1.75</v>
      </c>
      <c r="O171" s="173">
        <f t="shared" si="26"/>
        <v>4</v>
      </c>
      <c r="P171" s="155">
        <v>6</v>
      </c>
      <c r="Q171" s="173">
        <f t="shared" si="27"/>
        <v>5.0625</v>
      </c>
      <c r="R171">
        <v>0.61594202898600003</v>
      </c>
      <c r="S171" s="173">
        <f t="shared" si="28"/>
        <v>9.8223193656763925</v>
      </c>
      <c r="T171">
        <v>1.5</v>
      </c>
    </row>
    <row r="172" spans="1:20" ht="38.25">
      <c r="A172" s="169" t="s">
        <v>236</v>
      </c>
      <c r="B172" s="171">
        <v>23</v>
      </c>
      <c r="C172" s="171">
        <v>1</v>
      </c>
      <c r="D172" s="171"/>
      <c r="E172" s="172">
        <v>2.5</v>
      </c>
      <c r="F172" s="171">
        <v>0.05</v>
      </c>
      <c r="G172" s="171">
        <f t="shared" si="29"/>
        <v>6.0025000000000013</v>
      </c>
      <c r="H172" s="171">
        <v>1.5489999999999999</v>
      </c>
      <c r="I172" s="171">
        <f t="shared" si="30"/>
        <v>0.90440100000000012</v>
      </c>
      <c r="J172" s="171">
        <v>2.056</v>
      </c>
      <c r="K172" s="172">
        <f t="shared" si="31"/>
        <v>0.19713599999999995</v>
      </c>
      <c r="L172" s="171">
        <v>2</v>
      </c>
      <c r="M172" s="172">
        <f t="shared" si="32"/>
        <v>0.25</v>
      </c>
      <c r="N172" s="171">
        <v>2</v>
      </c>
      <c r="O172" s="173">
        <f t="shared" si="26"/>
        <v>0.25</v>
      </c>
      <c r="P172" s="155">
        <v>6</v>
      </c>
      <c r="Q172" s="173">
        <f t="shared" si="27"/>
        <v>12.25</v>
      </c>
      <c r="R172">
        <v>0.42808219178099999</v>
      </c>
      <c r="S172" s="173">
        <f t="shared" si="28"/>
        <v>4.2928434040150254</v>
      </c>
      <c r="T172">
        <v>1.3043478260900001</v>
      </c>
    </row>
    <row r="173" spans="1:20" ht="25.5">
      <c r="A173" s="174" t="s">
        <v>261</v>
      </c>
      <c r="B173" s="171">
        <v>9</v>
      </c>
      <c r="C173" s="171">
        <v>1</v>
      </c>
      <c r="D173" s="171"/>
      <c r="E173" s="172">
        <v>4.25</v>
      </c>
      <c r="F173" s="171">
        <v>1.536</v>
      </c>
      <c r="G173" s="171">
        <f t="shared" si="29"/>
        <v>7.3657959999999996</v>
      </c>
      <c r="H173" s="171">
        <v>1.5449999999999999</v>
      </c>
      <c r="I173" s="171">
        <f t="shared" si="30"/>
        <v>7.3170250000000001</v>
      </c>
      <c r="J173" s="171">
        <v>5.1669999999999998</v>
      </c>
      <c r="K173" s="172">
        <f t="shared" si="31"/>
        <v>0.84088899999999966</v>
      </c>
      <c r="L173" s="171">
        <v>5.5</v>
      </c>
      <c r="M173" s="172">
        <f t="shared" si="32"/>
        <v>1.5625</v>
      </c>
      <c r="N173" s="171">
        <v>5.5</v>
      </c>
      <c r="O173" s="173">
        <f t="shared" si="26"/>
        <v>1.5625</v>
      </c>
      <c r="P173" s="155">
        <v>6</v>
      </c>
      <c r="Q173" s="173">
        <f t="shared" si="27"/>
        <v>3.0625</v>
      </c>
      <c r="R173">
        <v>0.178571428571</v>
      </c>
      <c r="S173" s="173">
        <f t="shared" si="28"/>
        <v>16.576530612248391</v>
      </c>
      <c r="T173">
        <v>0</v>
      </c>
    </row>
    <row r="174" spans="1:20" ht="25.5">
      <c r="A174" s="169" t="s">
        <v>102</v>
      </c>
      <c r="B174" s="170">
        <v>18</v>
      </c>
      <c r="C174" s="170">
        <v>1</v>
      </c>
      <c r="D174" s="171"/>
      <c r="E174" s="172">
        <v>2</v>
      </c>
      <c r="F174" s="171">
        <v>1.5489999999999999</v>
      </c>
      <c r="G174" s="171">
        <f t="shared" si="29"/>
        <v>0.20340100000000005</v>
      </c>
      <c r="H174" s="171">
        <v>1.55</v>
      </c>
      <c r="I174" s="171">
        <f t="shared" si="30"/>
        <v>0.20249999999999996</v>
      </c>
      <c r="J174" s="171">
        <v>2.2069999999999999</v>
      </c>
      <c r="K174" s="172">
        <f t="shared" si="31"/>
        <v>4.2848999999999936E-2</v>
      </c>
      <c r="L174" s="171">
        <v>2</v>
      </c>
      <c r="M174" s="172">
        <f t="shared" si="32"/>
        <v>0</v>
      </c>
      <c r="N174" s="171">
        <v>2</v>
      </c>
      <c r="O174" s="173">
        <f t="shared" si="26"/>
        <v>0</v>
      </c>
      <c r="P174" s="155">
        <v>6</v>
      </c>
      <c r="Q174" s="173">
        <f t="shared" si="27"/>
        <v>16</v>
      </c>
      <c r="R174">
        <v>0.625</v>
      </c>
      <c r="S174" s="173">
        <f t="shared" si="28"/>
        <v>1.890625</v>
      </c>
      <c r="T174">
        <v>0</v>
      </c>
    </row>
    <row r="175" spans="1:20">
      <c r="A175" s="171"/>
      <c r="B175" s="171"/>
      <c r="C175" s="171"/>
      <c r="D175" s="171"/>
      <c r="E175" s="172"/>
      <c r="F175" s="171"/>
      <c r="G175" s="171">
        <f>AVERAGE(G2:G174)</f>
        <v>12.451840658959549</v>
      </c>
      <c r="H175" s="171"/>
      <c r="I175" s="171">
        <f>AVERAGE(I2:I174)</f>
        <v>8.3604712254335301</v>
      </c>
      <c r="J175" s="171"/>
      <c r="K175" s="171">
        <f>AVERAGE(K2:K174)</f>
        <v>6.2192521676300565</v>
      </c>
      <c r="L175" s="171"/>
      <c r="M175" s="171">
        <f>AVERAGE(M2:M174)</f>
        <v>3.9443641618497112</v>
      </c>
      <c r="N175" s="171"/>
      <c r="O175" s="176">
        <f>AVERAGE(O2:O174)</f>
        <v>5.4470303468208092</v>
      </c>
      <c r="P175" s="171"/>
      <c r="Q175" s="176">
        <f>AVERAGE(Q2:Q174)</f>
        <v>7.6699444902313028</v>
      </c>
      <c r="R175"/>
      <c r="S175" s="176">
        <f>AVERAGE(S2:S174)</f>
        <v>11.30701447966374</v>
      </c>
    </row>
    <row r="177" spans="7:15">
      <c r="G177" s="25"/>
      <c r="I177" s="25"/>
      <c r="K177" s="39"/>
      <c r="M177" s="25"/>
      <c r="O177" s="79"/>
    </row>
  </sheetData>
  <sortState ref="A3:C175">
    <sortCondition ref="B1"/>
  </sortState>
  <conditionalFormatting sqref="E2:O175 Q175 S175">
    <cfRule type="cellIs" dxfId="41" priority="46" operator="between">
      <formula>4</formula>
      <formula>7</formula>
    </cfRule>
    <cfRule type="cellIs" dxfId="40" priority="47" operator="lessThan">
      <formula>4</formula>
    </cfRule>
    <cfRule type="cellIs" dxfId="39" priority="48" operator="greaterThan">
      <formula>7</formula>
    </cfRule>
  </conditionalFormatting>
  <conditionalFormatting sqref="Q2:Q174">
    <cfRule type="cellIs" dxfId="38" priority="43" operator="between">
      <formula>4</formula>
      <formula>7</formula>
    </cfRule>
    <cfRule type="cellIs" dxfId="37" priority="44" operator="lessThan">
      <formula>4</formula>
    </cfRule>
    <cfRule type="cellIs" dxfId="36" priority="45" operator="greaterThan">
      <formula>7</formula>
    </cfRule>
  </conditionalFormatting>
  <conditionalFormatting sqref="O2:Q174 S2:S174">
    <cfRule type="cellIs" dxfId="35" priority="40" operator="between">
      <formula>4</formula>
      <formula>7</formula>
    </cfRule>
    <cfRule type="cellIs" dxfId="34" priority="41" operator="lessThan">
      <formula>4</formula>
    </cfRule>
    <cfRule type="cellIs" dxfId="33" priority="42" operator="greaterThan">
      <formula>7</formula>
    </cfRule>
  </conditionalFormatting>
  <conditionalFormatting sqref="E1:U175">
    <cfRule type="cellIs" dxfId="32" priority="37" operator="between">
      <formula>4</formula>
      <formula>7</formula>
    </cfRule>
    <cfRule type="cellIs" dxfId="31" priority="38" operator="lessThan">
      <formula>4</formula>
    </cfRule>
    <cfRule type="cellIs" dxfId="30" priority="39" operator="greaterThan">
      <formula>7</formula>
    </cfRule>
  </conditionalFormatting>
  <conditionalFormatting sqref="S2:S174">
    <cfRule type="cellIs" dxfId="29" priority="27" operator="greaterThan">
      <formula>7</formula>
    </cfRule>
    <cfRule type="cellIs" dxfId="28" priority="28" operator="lessThan">
      <formula>4</formula>
    </cfRule>
    <cfRule type="cellIs" dxfId="27" priority="29" operator="between">
      <formula>4</formula>
      <formula>7</formula>
    </cfRule>
    <cfRule type="cellIs" dxfId="26" priority="30" operator="between">
      <formula>4</formula>
      <formula>7</formula>
    </cfRule>
    <cfRule type="cellIs" dxfId="25" priority="34" operator="between">
      <formula>4</formula>
      <formula>7</formula>
    </cfRule>
    <cfRule type="cellIs" dxfId="24" priority="35" operator="lessThan">
      <formula>4</formula>
    </cfRule>
    <cfRule type="cellIs" dxfId="23" priority="36" operator="greaterThan">
      <formula>7</formula>
    </cfRule>
  </conditionalFormatting>
  <conditionalFormatting sqref="K177">
    <cfRule type="cellIs" dxfId="22" priority="1" operator="lessThan">
      <formula>4</formula>
    </cfRule>
  </conditionalFormatting>
  <conditionalFormatting sqref="K177">
    <cfRule type="cellIs" dxfId="21" priority="1" operator="greaterThan">
      <formula>7</formula>
    </cfRule>
  </conditionalFormatting>
  <conditionalFormatting sqref="K177">
    <cfRule type="cellIs" dxfId="20" priority="1" operator="between">
      <formula>4</formula>
      <formula>7</formula>
    </cfRule>
  </conditionalFormatting>
  <conditionalFormatting sqref="O177">
    <cfRule type="cellIs" dxfId="19" priority="1" operator="greaterThan">
      <formula>7</formula>
    </cfRule>
    <cfRule type="cellIs" dxfId="18" priority="2" operator="lessThan">
      <formula>4</formula>
    </cfRule>
    <cfRule type="cellIs" dxfId="17" priority="3" operator="between">
      <formula>4</formula>
      <formula>7</formula>
    </cfRule>
    <cfRule type="cellIs" dxfId="16" priority="4" operator="greaterThan">
      <formula>4</formula>
    </cfRule>
  </conditionalFormatting>
  <pageMargins left="0.7" right="0.7" top="0.75" bottom="0.75" header="0.3" footer="0.3"/>
  <legacy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88"/>
  <sheetViews>
    <sheetView workbookViewId="0">
      <pane ySplit="1" topLeftCell="A2" activePane="bottomLeft" state="frozen"/>
      <selection pane="bottomLeft" activeCell="B2" sqref="B2:B70"/>
    </sheetView>
  </sheetViews>
  <sheetFormatPr baseColWidth="10" defaultColWidth="9.140625" defaultRowHeight="15"/>
  <cols>
    <col min="1" max="1" width="19.28515625" customWidth="1"/>
    <col min="2" max="3" width="15.7109375" customWidth="1"/>
    <col min="9" max="9" width="10.7109375" customWidth="1"/>
  </cols>
  <sheetData>
    <row r="1" spans="1:14" ht="45">
      <c r="A1" t="s">
        <v>509</v>
      </c>
      <c r="B1" t="s">
        <v>508</v>
      </c>
      <c r="C1" t="s">
        <v>510</v>
      </c>
      <c r="D1" s="58" t="s">
        <v>430</v>
      </c>
      <c r="E1" s="58" t="s">
        <v>510</v>
      </c>
      <c r="F1" s="58" t="s">
        <v>502</v>
      </c>
      <c r="G1" s="69" t="s">
        <v>510</v>
      </c>
      <c r="I1" s="69" t="s">
        <v>513</v>
      </c>
      <c r="J1" s="69" t="s">
        <v>435</v>
      </c>
      <c r="K1" s="58" t="s">
        <v>504</v>
      </c>
      <c r="L1" s="58" t="s">
        <v>435</v>
      </c>
      <c r="M1" s="58" t="s">
        <v>505</v>
      </c>
      <c r="N1" s="69" t="s">
        <v>435</v>
      </c>
    </row>
    <row r="2" spans="1:14">
      <c r="A2">
        <v>1</v>
      </c>
      <c r="B2" s="16">
        <v>0.5625</v>
      </c>
      <c r="C2" s="16">
        <f>POWER(B2,2)</f>
        <v>0.31640625</v>
      </c>
      <c r="D2" s="16">
        <v>68.0625</v>
      </c>
      <c r="E2" s="16">
        <f>POWER(D2,2)</f>
        <v>4632.50390625</v>
      </c>
      <c r="F2" s="16">
        <v>0.5625</v>
      </c>
      <c r="G2">
        <f>POWER(F2,2)</f>
        <v>0.31640625</v>
      </c>
      <c r="I2" s="16">
        <f>ABS(F2-G2)</f>
        <v>0.24609375</v>
      </c>
      <c r="J2" s="16">
        <f>POWER(I2,2)</f>
        <v>6.05621337890625E-2</v>
      </c>
      <c r="K2" s="16">
        <v>8.25</v>
      </c>
      <c r="L2" s="16">
        <f>POWER(K2,2)</f>
        <v>68.0625</v>
      </c>
      <c r="M2" s="16">
        <v>0.75</v>
      </c>
      <c r="N2">
        <f>POWER(M2,2)</f>
        <v>0.5625</v>
      </c>
    </row>
    <row r="3" spans="1:14">
      <c r="A3">
        <v>1</v>
      </c>
      <c r="B3" s="16">
        <v>7.5625</v>
      </c>
      <c r="C3" s="16">
        <f t="shared" ref="C3:C66" si="0">POWER(B3,2)</f>
        <v>57.19140625</v>
      </c>
      <c r="D3" s="16">
        <v>39.0625</v>
      </c>
      <c r="E3" s="16">
        <f t="shared" ref="E3:E66" si="1">POWER(D3,2)</f>
        <v>1525.87890625</v>
      </c>
      <c r="F3" s="16">
        <v>6.2132893598639383</v>
      </c>
      <c r="G3">
        <f t="shared" ref="G3:G66" si="2">POWER(F3,2)</f>
        <v>38.604964669398427</v>
      </c>
      <c r="I3" s="16">
        <f t="shared" ref="I3:I66" si="3">ABS(F3-G3)</f>
        <v>32.391675309534492</v>
      </c>
      <c r="J3" s="16">
        <f t="shared" ref="J3:J66" si="4">POWER(I3,2)</f>
        <v>1049.2206293583065</v>
      </c>
      <c r="K3" s="16">
        <v>6.25</v>
      </c>
      <c r="L3" s="16">
        <f t="shared" ref="L3:L66" si="5">POWER(K3,2)</f>
        <v>39.0625</v>
      </c>
      <c r="M3" s="16">
        <v>2.4926470588240002</v>
      </c>
      <c r="N3">
        <f t="shared" ref="N3:N66" si="6">POWER(M3,2)</f>
        <v>6.2132893598639383</v>
      </c>
    </row>
    <row r="4" spans="1:14">
      <c r="A4">
        <v>1</v>
      </c>
      <c r="B4" s="16">
        <v>0.14927685950132236</v>
      </c>
      <c r="C4" s="16">
        <f t="shared" si="0"/>
        <v>2.2283580782577535E-2</v>
      </c>
      <c r="D4" s="16">
        <v>33.0625</v>
      </c>
      <c r="E4" s="16">
        <f t="shared" si="1"/>
        <v>1093.12890625</v>
      </c>
      <c r="F4" s="16">
        <v>9.5238007256083588</v>
      </c>
      <c r="G4">
        <f t="shared" si="2"/>
        <v>90.702780261098297</v>
      </c>
      <c r="I4" s="16">
        <f t="shared" si="3"/>
        <v>81.178979535489944</v>
      </c>
      <c r="J4" s="16">
        <f t="shared" si="4"/>
        <v>6590.0267184234954</v>
      </c>
      <c r="K4" s="16">
        <v>5.75</v>
      </c>
      <c r="L4" s="16">
        <f t="shared" si="5"/>
        <v>33.0625</v>
      </c>
      <c r="M4" s="16">
        <v>3.08606557377</v>
      </c>
      <c r="N4">
        <f t="shared" si="6"/>
        <v>9.5238007256083588</v>
      </c>
    </row>
    <row r="5" spans="1:14">
      <c r="A5">
        <v>1</v>
      </c>
      <c r="B5" s="16">
        <v>49</v>
      </c>
      <c r="C5" s="16">
        <f t="shared" si="0"/>
        <v>2401</v>
      </c>
      <c r="D5" s="16">
        <v>7.8120249999999993</v>
      </c>
      <c r="E5" s="16">
        <f t="shared" si="1"/>
        <v>61.027734600624989</v>
      </c>
      <c r="F5" s="16">
        <v>39.008639268722533</v>
      </c>
      <c r="G5">
        <f t="shared" si="2"/>
        <v>1521.6739375973216</v>
      </c>
      <c r="I5" s="16">
        <f t="shared" si="3"/>
        <v>1482.665298328599</v>
      </c>
      <c r="J5" s="16">
        <f t="shared" si="4"/>
        <v>2198296.3868678333</v>
      </c>
      <c r="K5" s="16">
        <v>2.7949999999999999</v>
      </c>
      <c r="L5" s="16">
        <f t="shared" si="5"/>
        <v>7.8120249999999993</v>
      </c>
      <c r="M5" s="16">
        <v>6.2456896551719998</v>
      </c>
      <c r="N5">
        <f t="shared" si="6"/>
        <v>39.008639268722533</v>
      </c>
    </row>
    <row r="6" spans="1:14">
      <c r="A6">
        <v>1</v>
      </c>
      <c r="B6" s="16">
        <v>45.5625</v>
      </c>
      <c r="C6" s="16">
        <f t="shared" si="0"/>
        <v>2075.94140625</v>
      </c>
      <c r="D6" s="16">
        <v>1.6899999999999971E-2</v>
      </c>
      <c r="E6" s="16">
        <f t="shared" si="1"/>
        <v>2.8560999999999902E-4</v>
      </c>
      <c r="F6" s="16">
        <v>38.21487603305561</v>
      </c>
      <c r="G6">
        <f t="shared" si="2"/>
        <v>1460.3767502218082</v>
      </c>
      <c r="I6" s="16">
        <f t="shared" si="3"/>
        <v>1422.1618741887526</v>
      </c>
      <c r="J6" s="16">
        <f t="shared" si="4"/>
        <v>2022544.3963960654</v>
      </c>
      <c r="K6" s="16">
        <v>0.12999999999999989</v>
      </c>
      <c r="L6" s="16">
        <f t="shared" si="5"/>
        <v>1.6899999999999971E-2</v>
      </c>
      <c r="M6" s="16">
        <v>6.1818181818180005</v>
      </c>
      <c r="N6">
        <f t="shared" si="6"/>
        <v>38.21487603305561</v>
      </c>
    </row>
    <row r="7" spans="1:14">
      <c r="A7">
        <v>1</v>
      </c>
      <c r="B7" s="16">
        <v>13.058367768621322</v>
      </c>
      <c r="C7" s="16">
        <f t="shared" si="0"/>
        <v>170.52096878056821</v>
      </c>
      <c r="D7" s="16">
        <v>3.0625</v>
      </c>
      <c r="E7" s="16">
        <f t="shared" si="1"/>
        <v>9.37890625</v>
      </c>
      <c r="F7" s="16">
        <v>47.020408163267263</v>
      </c>
      <c r="G7">
        <f t="shared" si="2"/>
        <v>2210.9187838402504</v>
      </c>
      <c r="I7" s="16">
        <f t="shared" si="3"/>
        <v>2163.8983756769831</v>
      </c>
      <c r="J7" s="16">
        <f t="shared" si="4"/>
        <v>4682456.1802574852</v>
      </c>
      <c r="K7" s="16">
        <v>1.75</v>
      </c>
      <c r="L7" s="16">
        <f t="shared" si="5"/>
        <v>3.0625</v>
      </c>
      <c r="M7" s="16">
        <v>6.8571428571429998</v>
      </c>
      <c r="N7">
        <f t="shared" si="6"/>
        <v>47.020408163267263</v>
      </c>
    </row>
    <row r="8" spans="1:14">
      <c r="A8">
        <v>1</v>
      </c>
      <c r="B8" s="16">
        <v>0.25</v>
      </c>
      <c r="C8" s="16">
        <f t="shared" si="0"/>
        <v>6.25E-2</v>
      </c>
      <c r="D8" s="16">
        <v>72.25</v>
      </c>
      <c r="E8" s="16">
        <f t="shared" si="1"/>
        <v>5220.0625</v>
      </c>
      <c r="F8" s="16">
        <v>0.12706325404670918</v>
      </c>
      <c r="G8">
        <f t="shared" si="2"/>
        <v>1.6145070528938557E-2</v>
      </c>
      <c r="I8" s="16">
        <f t="shared" si="3"/>
        <v>0.11091818351777062</v>
      </c>
      <c r="J8" s="16">
        <f t="shared" si="4"/>
        <v>1.2302843434881843E-2</v>
      </c>
      <c r="K8" s="16">
        <v>8.5</v>
      </c>
      <c r="L8" s="16">
        <f t="shared" si="5"/>
        <v>72.25</v>
      </c>
      <c r="M8" s="16">
        <v>0.356459330144</v>
      </c>
      <c r="N8">
        <f t="shared" si="6"/>
        <v>0.12706325404670918</v>
      </c>
    </row>
    <row r="9" spans="1:14">
      <c r="A9">
        <v>1</v>
      </c>
      <c r="B9" s="16">
        <v>1.5625</v>
      </c>
      <c r="C9" s="16">
        <f t="shared" si="0"/>
        <v>2.44140625</v>
      </c>
      <c r="D9" s="16">
        <v>31.696899999999999</v>
      </c>
      <c r="E9" s="16">
        <f t="shared" si="1"/>
        <v>1004.69346961</v>
      </c>
      <c r="F9" s="16">
        <v>0.390625</v>
      </c>
      <c r="G9">
        <f t="shared" si="2"/>
        <v>0.152587890625</v>
      </c>
      <c r="I9" s="16">
        <f t="shared" si="3"/>
        <v>0.238037109375</v>
      </c>
      <c r="J9" s="16">
        <f t="shared" si="4"/>
        <v>5.6661665439605713E-2</v>
      </c>
      <c r="K9" s="16">
        <v>5.63</v>
      </c>
      <c r="L9" s="16">
        <f t="shared" si="5"/>
        <v>31.696899999999999</v>
      </c>
      <c r="M9" s="16">
        <v>0.625</v>
      </c>
      <c r="N9">
        <f t="shared" si="6"/>
        <v>0.390625</v>
      </c>
    </row>
    <row r="10" spans="1:14">
      <c r="A10">
        <v>1</v>
      </c>
      <c r="B10" s="16">
        <v>7.5625</v>
      </c>
      <c r="C10" s="16">
        <f t="shared" si="0"/>
        <v>57.19140625</v>
      </c>
      <c r="D10" s="16">
        <v>45.5625</v>
      </c>
      <c r="E10" s="16">
        <f t="shared" si="1"/>
        <v>2075.94140625</v>
      </c>
      <c r="F10" s="16">
        <v>3.442001385042528</v>
      </c>
      <c r="G10">
        <f t="shared" si="2"/>
        <v>11.847373534634681</v>
      </c>
      <c r="I10" s="16">
        <f t="shared" si="3"/>
        <v>8.4053721495921536</v>
      </c>
      <c r="J10" s="16">
        <f t="shared" si="4"/>
        <v>70.650280973139417</v>
      </c>
      <c r="K10" s="16">
        <v>6.75</v>
      </c>
      <c r="L10" s="16">
        <f t="shared" si="5"/>
        <v>45.5625</v>
      </c>
      <c r="M10" s="16">
        <v>1.8552631578950001</v>
      </c>
      <c r="N10">
        <f t="shared" si="6"/>
        <v>3.442001385042528</v>
      </c>
    </row>
    <row r="11" spans="1:14">
      <c r="A11">
        <v>1</v>
      </c>
      <c r="B11" s="16">
        <v>16.673611111083886</v>
      </c>
      <c r="C11" s="16">
        <f t="shared" si="0"/>
        <v>278.00930748366005</v>
      </c>
      <c r="D11" s="16">
        <v>5.8777777782889565E-3</v>
      </c>
      <c r="E11" s="16">
        <f t="shared" si="1"/>
        <v>3.454827161094746E-5</v>
      </c>
      <c r="F11" s="16">
        <v>23.646289888512044</v>
      </c>
      <c r="G11">
        <f t="shared" si="2"/>
        <v>559.14702549154697</v>
      </c>
      <c r="I11" s="16">
        <f t="shared" si="3"/>
        <v>535.50073560303497</v>
      </c>
      <c r="J11" s="16">
        <f t="shared" si="4"/>
        <v>286761.03783139156</v>
      </c>
      <c r="K11" s="16">
        <v>7.6666666670000438E-2</v>
      </c>
      <c r="L11" s="16">
        <f t="shared" si="5"/>
        <v>5.8777777782889565E-3</v>
      </c>
      <c r="M11" s="16">
        <v>4.8627450980399995</v>
      </c>
      <c r="N11">
        <f t="shared" si="6"/>
        <v>23.646289888512044</v>
      </c>
    </row>
    <row r="12" spans="1:14">
      <c r="A12">
        <v>1</v>
      </c>
      <c r="B12" s="16">
        <v>1.5625</v>
      </c>
      <c r="C12" s="16">
        <f t="shared" si="0"/>
        <v>2.44140625</v>
      </c>
      <c r="D12" s="16">
        <v>5.6169000000000002</v>
      </c>
      <c r="E12" s="16">
        <f t="shared" si="1"/>
        <v>31.549565610000002</v>
      </c>
      <c r="F12" s="16">
        <v>6.25E-2</v>
      </c>
      <c r="G12">
        <f t="shared" si="2"/>
        <v>3.90625E-3</v>
      </c>
      <c r="I12" s="16">
        <f t="shared" si="3"/>
        <v>5.859375E-2</v>
      </c>
      <c r="J12" s="16">
        <f t="shared" si="4"/>
        <v>3.4332275390625E-3</v>
      </c>
      <c r="K12" s="16">
        <v>2.37</v>
      </c>
      <c r="L12" s="16">
        <f t="shared" si="5"/>
        <v>5.6169000000000002</v>
      </c>
      <c r="M12" s="16">
        <v>0.25</v>
      </c>
      <c r="N12">
        <f t="shared" si="6"/>
        <v>6.25E-2</v>
      </c>
    </row>
    <row r="13" spans="1:14">
      <c r="A13">
        <v>1</v>
      </c>
      <c r="B13" s="16">
        <v>2.25</v>
      </c>
      <c r="C13" s="16">
        <f t="shared" si="0"/>
        <v>5.0625</v>
      </c>
      <c r="D13" s="16">
        <v>56.25</v>
      </c>
      <c r="E13" s="16">
        <f t="shared" si="1"/>
        <v>3164.0625</v>
      </c>
      <c r="F13" s="16">
        <v>1.6553019036296712</v>
      </c>
      <c r="G13">
        <f t="shared" si="2"/>
        <v>2.7400243921600134</v>
      </c>
      <c r="I13" s="16">
        <f t="shared" si="3"/>
        <v>1.0847224885303421</v>
      </c>
      <c r="J13" s="16">
        <f t="shared" si="4"/>
        <v>1.1766228771234581</v>
      </c>
      <c r="K13" s="16">
        <v>7.5</v>
      </c>
      <c r="L13" s="16">
        <f t="shared" si="5"/>
        <v>56.25</v>
      </c>
      <c r="M13" s="16">
        <v>1.2865853658540001</v>
      </c>
      <c r="N13">
        <f t="shared" si="6"/>
        <v>1.6553019036296712</v>
      </c>
    </row>
    <row r="14" spans="1:14">
      <c r="A14">
        <v>1</v>
      </c>
      <c r="B14" s="16">
        <v>33.0625</v>
      </c>
      <c r="C14" s="16">
        <f t="shared" si="0"/>
        <v>1093.12890625</v>
      </c>
      <c r="D14" s="16">
        <v>26.291256250000004</v>
      </c>
      <c r="E14" s="16">
        <f t="shared" si="1"/>
        <v>691.23015520316426</v>
      </c>
      <c r="F14" s="16">
        <v>62.591172960064171</v>
      </c>
      <c r="G14">
        <f t="shared" si="2"/>
        <v>3917.6549325166684</v>
      </c>
      <c r="I14" s="16">
        <f t="shared" si="3"/>
        <v>3855.0637595566041</v>
      </c>
      <c r="J14" s="16">
        <f t="shared" si="4"/>
        <v>14861516.590246698</v>
      </c>
      <c r="K14" s="16">
        <v>5.1275000000000004</v>
      </c>
      <c r="L14" s="16">
        <f t="shared" si="5"/>
        <v>26.291256250000004</v>
      </c>
      <c r="M14" s="16">
        <v>7.911458333333</v>
      </c>
      <c r="N14">
        <f t="shared" si="6"/>
        <v>62.591172960064171</v>
      </c>
    </row>
    <row r="15" spans="1:14">
      <c r="A15">
        <v>1</v>
      </c>
      <c r="B15" s="16">
        <v>8.0953798186049433</v>
      </c>
      <c r="C15" s="16">
        <f t="shared" si="0"/>
        <v>65.535174407476205</v>
      </c>
      <c r="D15" s="16">
        <v>18.0625</v>
      </c>
      <c r="E15" s="16">
        <f t="shared" si="1"/>
        <v>326.25390625</v>
      </c>
      <c r="F15" s="16">
        <v>20.521738897465969</v>
      </c>
      <c r="G15">
        <f t="shared" si="2"/>
        <v>421.14176737576776</v>
      </c>
      <c r="I15" s="16">
        <f t="shared" si="3"/>
        <v>400.62002847830178</v>
      </c>
      <c r="J15" s="16">
        <f t="shared" si="4"/>
        <v>160496.40721795533</v>
      </c>
      <c r="K15" s="16">
        <v>4.25</v>
      </c>
      <c r="L15" s="16">
        <f t="shared" si="5"/>
        <v>18.0625</v>
      </c>
      <c r="M15" s="16">
        <v>4.5300925925930002</v>
      </c>
      <c r="N15">
        <f t="shared" si="6"/>
        <v>20.521738897465969</v>
      </c>
    </row>
    <row r="16" spans="1:14">
      <c r="A16">
        <v>1</v>
      </c>
      <c r="B16" s="16">
        <v>0.415685595573975</v>
      </c>
      <c r="C16" s="16">
        <f t="shared" si="0"/>
        <v>0.17279451436769031</v>
      </c>
      <c r="D16" s="16">
        <v>39.0625</v>
      </c>
      <c r="E16" s="16">
        <f t="shared" si="1"/>
        <v>1525.87890625</v>
      </c>
      <c r="F16" s="16">
        <v>4.7028461330457976</v>
      </c>
      <c r="G16">
        <f t="shared" si="2"/>
        <v>22.116761751103812</v>
      </c>
      <c r="I16" s="16">
        <f t="shared" si="3"/>
        <v>17.413915618058013</v>
      </c>
      <c r="J16" s="16">
        <f t="shared" si="4"/>
        <v>303.2444571528448</v>
      </c>
      <c r="K16" s="16">
        <v>6.25</v>
      </c>
      <c r="L16" s="16">
        <f t="shared" si="5"/>
        <v>39.0625</v>
      </c>
      <c r="M16" s="16">
        <v>2.1686046511630002</v>
      </c>
      <c r="N16">
        <f t="shared" si="6"/>
        <v>4.7028461330457976</v>
      </c>
    </row>
    <row r="17" spans="1:14">
      <c r="A17">
        <v>1</v>
      </c>
      <c r="B17" s="16">
        <v>12.25</v>
      </c>
      <c r="C17" s="16">
        <f t="shared" si="0"/>
        <v>150.0625</v>
      </c>
      <c r="D17" s="16">
        <v>11.424399999999999</v>
      </c>
      <c r="E17" s="16">
        <f t="shared" si="1"/>
        <v>130.51691535999996</v>
      </c>
      <c r="F17" s="16">
        <v>6.25E-2</v>
      </c>
      <c r="G17">
        <f t="shared" si="2"/>
        <v>3.90625E-3</v>
      </c>
      <c r="I17" s="16">
        <f t="shared" si="3"/>
        <v>5.859375E-2</v>
      </c>
      <c r="J17" s="16">
        <f t="shared" si="4"/>
        <v>3.4332275390625E-3</v>
      </c>
      <c r="K17" s="16">
        <v>3.38</v>
      </c>
      <c r="L17" s="16">
        <f t="shared" si="5"/>
        <v>11.424399999999999</v>
      </c>
      <c r="M17" s="16">
        <v>0.25</v>
      </c>
      <c r="N17">
        <f t="shared" si="6"/>
        <v>6.25E-2</v>
      </c>
    </row>
    <row r="18" spans="1:14">
      <c r="A18">
        <v>1</v>
      </c>
      <c r="B18" s="16">
        <v>12.665224913482247</v>
      </c>
      <c r="C18" s="16">
        <f t="shared" si="0"/>
        <v>160.40792210909137</v>
      </c>
      <c r="D18" s="16">
        <v>4.9729000000000019</v>
      </c>
      <c r="E18" s="16">
        <f t="shared" si="1"/>
        <v>24.72973441000002</v>
      </c>
      <c r="F18" s="16">
        <v>8.2086797682014865</v>
      </c>
      <c r="G18">
        <f t="shared" si="2"/>
        <v>67.38242353688041</v>
      </c>
      <c r="I18" s="16">
        <f t="shared" si="3"/>
        <v>59.173743768678925</v>
      </c>
      <c r="J18" s="16">
        <f t="shared" si="4"/>
        <v>3501.5319516012678</v>
      </c>
      <c r="K18" s="16">
        <v>2.2300000000000004</v>
      </c>
      <c r="L18" s="16">
        <f t="shared" si="5"/>
        <v>4.9729000000000019</v>
      </c>
      <c r="M18" s="16">
        <v>2.8650793650790001</v>
      </c>
      <c r="N18">
        <f t="shared" si="6"/>
        <v>8.2086797682014865</v>
      </c>
    </row>
    <row r="19" spans="1:14">
      <c r="A19">
        <v>1</v>
      </c>
      <c r="B19" s="16">
        <v>12.001275510233775</v>
      </c>
      <c r="C19" s="16">
        <f t="shared" si="0"/>
        <v>144.03061387253695</v>
      </c>
      <c r="D19" s="16">
        <v>45.5625</v>
      </c>
      <c r="E19" s="16">
        <f t="shared" si="1"/>
        <v>2075.94140625</v>
      </c>
      <c r="F19" s="16">
        <v>3.3611111111098886</v>
      </c>
      <c r="G19">
        <f t="shared" si="2"/>
        <v>11.297067901226351</v>
      </c>
      <c r="I19" s="16">
        <f t="shared" si="3"/>
        <v>7.935956790116462</v>
      </c>
      <c r="J19" s="16">
        <f t="shared" si="4"/>
        <v>62.979410174595579</v>
      </c>
      <c r="K19" s="16">
        <v>6.75</v>
      </c>
      <c r="L19" s="16">
        <f t="shared" si="5"/>
        <v>45.5625</v>
      </c>
      <c r="M19" s="16">
        <v>1.833333333333</v>
      </c>
      <c r="N19">
        <f t="shared" si="6"/>
        <v>3.3611111111098886</v>
      </c>
    </row>
    <row r="20" spans="1:14">
      <c r="A20">
        <v>1</v>
      </c>
      <c r="B20" s="16">
        <v>10.331632653088775</v>
      </c>
      <c r="C20" s="16">
        <f t="shared" si="0"/>
        <v>106.74263327837021</v>
      </c>
      <c r="D20" s="16">
        <v>42.25</v>
      </c>
      <c r="E20" s="16">
        <f t="shared" si="1"/>
        <v>1785.0625</v>
      </c>
      <c r="F20" s="16">
        <v>4.2387543252604836</v>
      </c>
      <c r="G20">
        <f t="shared" si="2"/>
        <v>17.967038229914458</v>
      </c>
      <c r="I20" s="16">
        <f t="shared" si="3"/>
        <v>13.728283904653974</v>
      </c>
      <c r="J20" s="16">
        <f t="shared" si="4"/>
        <v>188.46577896678136</v>
      </c>
      <c r="K20" s="16">
        <v>6.5</v>
      </c>
      <c r="L20" s="16">
        <f t="shared" si="5"/>
        <v>42.25</v>
      </c>
      <c r="M20" s="16">
        <v>2.0588235294119999</v>
      </c>
      <c r="N20">
        <f t="shared" si="6"/>
        <v>4.2387543252604836</v>
      </c>
    </row>
    <row r="21" spans="1:14">
      <c r="A21">
        <v>1</v>
      </c>
      <c r="B21" s="16">
        <v>0</v>
      </c>
      <c r="C21" s="16">
        <f t="shared" si="0"/>
        <v>0</v>
      </c>
      <c r="D21" s="16">
        <v>81</v>
      </c>
      <c r="E21" s="16">
        <f t="shared" si="1"/>
        <v>6561</v>
      </c>
      <c r="F21" s="16">
        <v>0.87890625</v>
      </c>
      <c r="G21">
        <f t="shared" si="2"/>
        <v>0.7724761962890625</v>
      </c>
      <c r="I21" s="16">
        <f t="shared" si="3"/>
        <v>0.1064300537109375</v>
      </c>
      <c r="J21" s="16">
        <f t="shared" si="4"/>
        <v>1.1327356332913041E-2</v>
      </c>
      <c r="K21" s="16">
        <v>9</v>
      </c>
      <c r="L21" s="16">
        <f t="shared" si="5"/>
        <v>81</v>
      </c>
      <c r="M21" s="16">
        <v>0.9375</v>
      </c>
      <c r="N21">
        <f t="shared" si="6"/>
        <v>0.87890625</v>
      </c>
    </row>
    <row r="22" spans="1:14">
      <c r="A22">
        <v>1</v>
      </c>
      <c r="B22" s="16">
        <v>0</v>
      </c>
      <c r="C22" s="16">
        <f t="shared" si="0"/>
        <v>0</v>
      </c>
      <c r="D22" s="16">
        <v>47.334399999999995</v>
      </c>
      <c r="E22" s="16">
        <f t="shared" si="1"/>
        <v>2240.5454233599994</v>
      </c>
      <c r="F22" s="16">
        <v>0.36862244897976526</v>
      </c>
      <c r="G22">
        <f t="shared" si="2"/>
        <v>0.13588250989183964</v>
      </c>
      <c r="I22" s="16">
        <f t="shared" si="3"/>
        <v>0.23273993908792562</v>
      </c>
      <c r="J22" s="16">
        <f t="shared" si="4"/>
        <v>5.4167879246651326E-2</v>
      </c>
      <c r="K22" s="16">
        <v>6.88</v>
      </c>
      <c r="L22" s="16">
        <f t="shared" si="5"/>
        <v>47.334399999999995</v>
      </c>
      <c r="M22" s="16">
        <v>0.60714285714299998</v>
      </c>
      <c r="N22">
        <f t="shared" si="6"/>
        <v>0.36862244897976526</v>
      </c>
    </row>
    <row r="23" spans="1:14">
      <c r="A23">
        <v>1</v>
      </c>
      <c r="B23" s="16">
        <v>10.5625</v>
      </c>
      <c r="C23" s="16">
        <f t="shared" si="0"/>
        <v>111.56640625</v>
      </c>
      <c r="D23" s="16">
        <v>0.43560000000000021</v>
      </c>
      <c r="E23" s="16">
        <f t="shared" si="1"/>
        <v>0.18974736000000017</v>
      </c>
      <c r="F23" s="16">
        <v>1.3369140625</v>
      </c>
      <c r="G23">
        <f t="shared" si="2"/>
        <v>1.7873392105102539</v>
      </c>
      <c r="I23" s="16">
        <f t="shared" si="3"/>
        <v>0.45042514801025391</v>
      </c>
      <c r="J23" s="16">
        <f t="shared" si="4"/>
        <v>0.20288281396005914</v>
      </c>
      <c r="K23" s="16">
        <v>0.66000000000000014</v>
      </c>
      <c r="L23" s="16">
        <f t="shared" si="5"/>
        <v>0.43560000000000021</v>
      </c>
      <c r="M23" s="16">
        <v>1.15625</v>
      </c>
      <c r="N23">
        <f t="shared" si="6"/>
        <v>1.3369140625</v>
      </c>
    </row>
    <row r="24" spans="1:14">
      <c r="A24">
        <v>1</v>
      </c>
      <c r="B24" s="16">
        <v>0</v>
      </c>
      <c r="C24" s="16">
        <f t="shared" si="0"/>
        <v>0</v>
      </c>
      <c r="D24" s="16">
        <v>47.334399999999995</v>
      </c>
      <c r="E24" s="16">
        <f t="shared" si="1"/>
        <v>2240.5454233599994</v>
      </c>
      <c r="F24" s="16">
        <v>1.0968316289318847</v>
      </c>
      <c r="G24">
        <f t="shared" si="2"/>
        <v>1.2030396222253716</v>
      </c>
      <c r="I24" s="16">
        <f t="shared" si="3"/>
        <v>0.10620799329348696</v>
      </c>
      <c r="J24" s="16">
        <f t="shared" si="4"/>
        <v>1.1280137839429371E-2</v>
      </c>
      <c r="K24" s="16">
        <v>6.88</v>
      </c>
      <c r="L24" s="16">
        <f t="shared" si="5"/>
        <v>47.334399999999995</v>
      </c>
      <c r="M24" s="16">
        <v>1.0472972973000001</v>
      </c>
      <c r="N24">
        <f t="shared" si="6"/>
        <v>1.0968316289318847</v>
      </c>
    </row>
    <row r="25" spans="1:14">
      <c r="A25">
        <v>1</v>
      </c>
      <c r="B25" s="16">
        <v>0.84027777778388901</v>
      </c>
      <c r="C25" s="16">
        <f t="shared" si="0"/>
        <v>0.70606674383743073</v>
      </c>
      <c r="D25" s="16">
        <v>3.010225000000001</v>
      </c>
      <c r="E25" s="16">
        <f t="shared" si="1"/>
        <v>9.0614545506250064</v>
      </c>
      <c r="F25" s="16">
        <v>3.471123866212265</v>
      </c>
      <c r="G25">
        <f t="shared" si="2"/>
        <v>12.048700894588382</v>
      </c>
      <c r="I25" s="16">
        <f t="shared" si="3"/>
        <v>8.5775770283761172</v>
      </c>
      <c r="J25" s="16">
        <f t="shared" si="4"/>
        <v>73.574827677725665</v>
      </c>
      <c r="K25" s="16">
        <v>1.7350000000000003</v>
      </c>
      <c r="L25" s="16">
        <f t="shared" si="5"/>
        <v>3.010225000000001</v>
      </c>
      <c r="M25" s="16">
        <v>1.8630952380950001</v>
      </c>
      <c r="N25">
        <f t="shared" si="6"/>
        <v>3.471123866212265</v>
      </c>
    </row>
    <row r="26" spans="1:14">
      <c r="A26">
        <v>1</v>
      </c>
      <c r="B26" s="16">
        <v>4.8155864197335809</v>
      </c>
      <c r="C26" s="16">
        <f t="shared" si="0"/>
        <v>23.189872565922489</v>
      </c>
      <c r="D26" s="16">
        <v>45.5625</v>
      </c>
      <c r="E26" s="16">
        <f t="shared" si="1"/>
        <v>2075.94140625</v>
      </c>
      <c r="F26" s="16">
        <v>3.3611111111098886</v>
      </c>
      <c r="G26">
        <f t="shared" si="2"/>
        <v>11.297067901226351</v>
      </c>
      <c r="I26" s="16">
        <f t="shared" si="3"/>
        <v>7.935956790116462</v>
      </c>
      <c r="J26" s="16">
        <f t="shared" si="4"/>
        <v>62.979410174595579</v>
      </c>
      <c r="K26" s="16">
        <v>6.75</v>
      </c>
      <c r="L26" s="16">
        <f t="shared" si="5"/>
        <v>45.5625</v>
      </c>
      <c r="M26" s="16">
        <v>1.833333333333</v>
      </c>
      <c r="N26">
        <f t="shared" si="6"/>
        <v>3.3611111111098886</v>
      </c>
    </row>
    <row r="27" spans="1:14">
      <c r="A27">
        <v>1</v>
      </c>
      <c r="B27" s="16">
        <v>0.85207100592284024</v>
      </c>
      <c r="C27" s="16">
        <f t="shared" si="0"/>
        <v>0.7260249991343608</v>
      </c>
      <c r="D27" s="16">
        <v>8.2943999999999996</v>
      </c>
      <c r="E27" s="16">
        <f t="shared" si="1"/>
        <v>68.79707135999999</v>
      </c>
      <c r="F27" s="16">
        <v>10.658304498270279</v>
      </c>
      <c r="G27">
        <f t="shared" si="2"/>
        <v>113.59945477784848</v>
      </c>
      <c r="I27" s="16">
        <f t="shared" si="3"/>
        <v>102.9411502795782</v>
      </c>
      <c r="J27" s="16">
        <f t="shared" si="4"/>
        <v>10596.880420882702</v>
      </c>
      <c r="K27" s="16">
        <v>2.88</v>
      </c>
      <c r="L27" s="16">
        <f t="shared" si="5"/>
        <v>8.2943999999999996</v>
      </c>
      <c r="M27" s="16">
        <v>3.2647058823529997</v>
      </c>
      <c r="N27">
        <f t="shared" si="6"/>
        <v>10.658304498270279</v>
      </c>
    </row>
    <row r="28" spans="1:14">
      <c r="A28">
        <v>1</v>
      </c>
      <c r="B28" s="16">
        <v>1.8595041321322326E-2</v>
      </c>
      <c r="C28" s="16">
        <f t="shared" si="0"/>
        <v>3.4577556174168473E-4</v>
      </c>
      <c r="D28" s="16">
        <v>30.25</v>
      </c>
      <c r="E28" s="16">
        <f t="shared" si="1"/>
        <v>915.0625</v>
      </c>
      <c r="F28" s="16">
        <v>7.4104938271592857</v>
      </c>
      <c r="G28">
        <f t="shared" si="2"/>
        <v>54.915418762365874</v>
      </c>
      <c r="I28" s="16">
        <f t="shared" si="3"/>
        <v>47.504924935206589</v>
      </c>
      <c r="J28" s="16">
        <f t="shared" si="4"/>
        <v>2256.7178930996129</v>
      </c>
      <c r="K28" s="16">
        <v>5.5</v>
      </c>
      <c r="L28" s="16">
        <f t="shared" si="5"/>
        <v>30.25</v>
      </c>
      <c r="M28" s="16">
        <v>2.7222222222220003</v>
      </c>
      <c r="N28">
        <f t="shared" si="6"/>
        <v>7.4104938271592857</v>
      </c>
    </row>
    <row r="29" spans="1:14">
      <c r="A29">
        <v>1</v>
      </c>
      <c r="B29" s="16">
        <v>0</v>
      </c>
      <c r="C29" s="16">
        <f t="shared" si="0"/>
        <v>0</v>
      </c>
      <c r="D29" s="16">
        <v>81</v>
      </c>
      <c r="E29" s="16">
        <f t="shared" si="1"/>
        <v>6561</v>
      </c>
      <c r="F29" s="16">
        <v>0.11111111111088891</v>
      </c>
      <c r="G29">
        <f t="shared" si="2"/>
        <v>1.2345679012296301E-2</v>
      </c>
      <c r="I29" s="16">
        <f t="shared" si="3"/>
        <v>9.8765432098592607E-2</v>
      </c>
      <c r="J29" s="16">
        <f t="shared" si="4"/>
        <v>9.754610577621706E-3</v>
      </c>
      <c r="K29" s="16">
        <v>9</v>
      </c>
      <c r="L29" s="16">
        <f t="shared" si="5"/>
        <v>81</v>
      </c>
      <c r="M29" s="16">
        <v>0.33333333333300003</v>
      </c>
      <c r="N29">
        <f t="shared" si="6"/>
        <v>0.11111111111088891</v>
      </c>
    </row>
    <row r="30" spans="1:14">
      <c r="A30">
        <v>1</v>
      </c>
      <c r="B30" s="16">
        <v>0</v>
      </c>
      <c r="C30" s="16">
        <f t="shared" si="0"/>
        <v>0</v>
      </c>
      <c r="D30" s="16">
        <v>0.54760000000000031</v>
      </c>
      <c r="E30" s="16">
        <f t="shared" si="1"/>
        <v>0.29986576000000031</v>
      </c>
      <c r="F30" s="16">
        <v>0.299072265625</v>
      </c>
      <c r="G30">
        <f t="shared" si="2"/>
        <v>8.9444220066070557E-2</v>
      </c>
      <c r="I30" s="16">
        <f t="shared" si="3"/>
        <v>0.20962804555892944</v>
      </c>
      <c r="J30" s="16">
        <f t="shared" si="4"/>
        <v>4.3943917484856598E-2</v>
      </c>
      <c r="K30" s="16">
        <v>0.74000000000000021</v>
      </c>
      <c r="L30" s="16">
        <f t="shared" si="5"/>
        <v>0.54760000000000031</v>
      </c>
      <c r="M30" s="16">
        <v>0.546875</v>
      </c>
      <c r="N30">
        <f t="shared" si="6"/>
        <v>0.299072265625</v>
      </c>
    </row>
    <row r="31" spans="1:14">
      <c r="A31">
        <v>1</v>
      </c>
      <c r="B31" s="16">
        <v>0</v>
      </c>
      <c r="C31" s="16">
        <f t="shared" si="0"/>
        <v>0</v>
      </c>
      <c r="D31" s="16">
        <v>81</v>
      </c>
      <c r="E31" s="16">
        <f t="shared" si="1"/>
        <v>6561</v>
      </c>
      <c r="F31" s="16">
        <v>4.7258979206124763E-2</v>
      </c>
      <c r="G31">
        <f t="shared" si="2"/>
        <v>2.2334111156049326E-3</v>
      </c>
      <c r="I31" s="16">
        <f t="shared" si="3"/>
        <v>4.502556809051983E-2</v>
      </c>
      <c r="J31" s="16">
        <f t="shared" si="4"/>
        <v>2.0273017818740373E-3</v>
      </c>
      <c r="K31" s="16">
        <v>9</v>
      </c>
      <c r="L31" s="16">
        <f t="shared" si="5"/>
        <v>81</v>
      </c>
      <c r="M31" s="16">
        <v>0.217391304348</v>
      </c>
      <c r="N31">
        <f t="shared" si="6"/>
        <v>4.7258979206124763E-2</v>
      </c>
    </row>
    <row r="32" spans="1:14">
      <c r="A32">
        <v>1</v>
      </c>
      <c r="B32" s="16">
        <v>3.7808641975135808</v>
      </c>
      <c r="C32" s="16">
        <f t="shared" si="0"/>
        <v>14.294934080040013</v>
      </c>
      <c r="D32" s="16">
        <v>42.25</v>
      </c>
      <c r="E32" s="16">
        <f t="shared" si="1"/>
        <v>1785.0625</v>
      </c>
      <c r="F32" s="16">
        <v>4.7258979206037814</v>
      </c>
      <c r="G32">
        <f t="shared" si="2"/>
        <v>22.334111155967147</v>
      </c>
      <c r="I32" s="16">
        <f t="shared" si="3"/>
        <v>17.608213235363365</v>
      </c>
      <c r="J32" s="16">
        <f t="shared" si="4"/>
        <v>310.0491733420256</v>
      </c>
      <c r="K32" s="16">
        <v>6.5</v>
      </c>
      <c r="L32" s="16">
        <f t="shared" si="5"/>
        <v>42.25</v>
      </c>
      <c r="M32" s="16">
        <v>2.1739130434780001</v>
      </c>
      <c r="N32">
        <f t="shared" si="6"/>
        <v>4.7258979206037814</v>
      </c>
    </row>
    <row r="33" spans="1:14">
      <c r="A33">
        <v>1</v>
      </c>
      <c r="B33" s="16">
        <v>0</v>
      </c>
      <c r="C33" s="16">
        <f t="shared" si="0"/>
        <v>0</v>
      </c>
      <c r="D33" s="16">
        <v>81</v>
      </c>
      <c r="E33" s="16">
        <f t="shared" si="1"/>
        <v>6561</v>
      </c>
      <c r="F33" s="16">
        <v>3.1141868512006923E-2</v>
      </c>
      <c r="G33">
        <f t="shared" si="2"/>
        <v>9.6981597441912824E-4</v>
      </c>
      <c r="I33" s="16">
        <f t="shared" si="3"/>
        <v>3.0172052537587795E-2</v>
      </c>
      <c r="J33" s="16">
        <f t="shared" si="4"/>
        <v>9.1035275433095806E-4</v>
      </c>
      <c r="K33" s="16">
        <v>9</v>
      </c>
      <c r="L33" s="16">
        <f t="shared" si="5"/>
        <v>81</v>
      </c>
      <c r="M33" s="16">
        <v>0.176470588235</v>
      </c>
      <c r="N33">
        <f t="shared" si="6"/>
        <v>3.1141868512006923E-2</v>
      </c>
    </row>
    <row r="34" spans="1:14">
      <c r="A34">
        <v>1</v>
      </c>
      <c r="B34" s="16">
        <v>6.25E-2</v>
      </c>
      <c r="C34" s="16">
        <f t="shared" si="0"/>
        <v>3.90625E-3</v>
      </c>
      <c r="D34" s="16">
        <v>76.5625</v>
      </c>
      <c r="E34" s="16">
        <f t="shared" si="1"/>
        <v>5861.81640625</v>
      </c>
      <c r="F34" s="16">
        <v>6.25E-2</v>
      </c>
      <c r="G34">
        <f t="shared" si="2"/>
        <v>3.90625E-3</v>
      </c>
      <c r="I34" s="16">
        <f t="shared" si="3"/>
        <v>5.859375E-2</v>
      </c>
      <c r="J34" s="16">
        <f t="shared" si="4"/>
        <v>3.4332275390625E-3</v>
      </c>
      <c r="K34" s="16">
        <v>8.75</v>
      </c>
      <c r="L34" s="16">
        <f t="shared" si="5"/>
        <v>76.5625</v>
      </c>
      <c r="M34" s="16">
        <v>0.25</v>
      </c>
      <c r="N34">
        <f t="shared" si="6"/>
        <v>6.25E-2</v>
      </c>
    </row>
    <row r="35" spans="1:14">
      <c r="A35">
        <v>1</v>
      </c>
      <c r="B35" s="16">
        <v>5.0625</v>
      </c>
      <c r="C35" s="16">
        <f t="shared" si="0"/>
        <v>25.62890625</v>
      </c>
      <c r="D35" s="16">
        <v>45.5625</v>
      </c>
      <c r="E35" s="16">
        <f t="shared" si="1"/>
        <v>2075.94140625</v>
      </c>
      <c r="F35" s="16">
        <v>4.515625</v>
      </c>
      <c r="G35">
        <f t="shared" si="2"/>
        <v>20.390869140625</v>
      </c>
      <c r="I35" s="16">
        <f t="shared" si="3"/>
        <v>15.875244140625</v>
      </c>
      <c r="J35" s="16">
        <f t="shared" si="4"/>
        <v>252.02337652444839</v>
      </c>
      <c r="K35" s="16">
        <v>6.75</v>
      </c>
      <c r="L35" s="16">
        <f t="shared" si="5"/>
        <v>45.5625</v>
      </c>
      <c r="M35" s="16">
        <v>2.125</v>
      </c>
      <c r="N35">
        <f t="shared" si="6"/>
        <v>4.515625</v>
      </c>
    </row>
    <row r="36" spans="1:14">
      <c r="A36">
        <v>1</v>
      </c>
      <c r="B36" s="16">
        <v>1.1995464852649433</v>
      </c>
      <c r="C36" s="16">
        <f t="shared" si="0"/>
        <v>1.4389117703114789</v>
      </c>
      <c r="D36" s="16">
        <v>15.054399999999999</v>
      </c>
      <c r="E36" s="16">
        <f t="shared" si="1"/>
        <v>226.63495935999998</v>
      </c>
      <c r="F36" s="16">
        <v>6.4682183801763404</v>
      </c>
      <c r="G36">
        <f t="shared" si="2"/>
        <v>41.837849013651038</v>
      </c>
      <c r="I36" s="16">
        <f t="shared" si="3"/>
        <v>35.369630633474699</v>
      </c>
      <c r="J36" s="16">
        <f t="shared" si="4"/>
        <v>1251.0107711484318</v>
      </c>
      <c r="K36" s="16">
        <v>3.88</v>
      </c>
      <c r="L36" s="16">
        <f t="shared" si="5"/>
        <v>15.054399999999999</v>
      </c>
      <c r="M36" s="16">
        <v>2.5432692307689999</v>
      </c>
      <c r="N36">
        <f t="shared" si="6"/>
        <v>6.4682183801763404</v>
      </c>
    </row>
    <row r="37" spans="1:14">
      <c r="A37">
        <v>1</v>
      </c>
      <c r="B37" s="16">
        <v>0</v>
      </c>
      <c r="C37" s="16">
        <f t="shared" si="0"/>
        <v>0</v>
      </c>
      <c r="D37" s="16">
        <v>81</v>
      </c>
      <c r="E37" s="16">
        <f t="shared" si="1"/>
        <v>6561</v>
      </c>
      <c r="F37" s="16">
        <v>1.0850694444513889E-2</v>
      </c>
      <c r="G37">
        <f t="shared" si="2"/>
        <v>1.1773756992820457E-4</v>
      </c>
      <c r="I37" s="16">
        <f t="shared" si="3"/>
        <v>1.0732956874585683E-2</v>
      </c>
      <c r="J37" s="16">
        <f t="shared" si="4"/>
        <v>1.1519636327171608E-4</v>
      </c>
      <c r="K37" s="16">
        <v>9</v>
      </c>
      <c r="L37" s="16">
        <f t="shared" si="5"/>
        <v>81</v>
      </c>
      <c r="M37" s="16">
        <v>0.104166666667</v>
      </c>
      <c r="N37">
        <f t="shared" si="6"/>
        <v>1.0850694444513889E-2</v>
      </c>
    </row>
    <row r="38" spans="1:14">
      <c r="A38">
        <v>1</v>
      </c>
      <c r="B38" s="16">
        <v>7.3673469387987751</v>
      </c>
      <c r="C38" s="16">
        <f t="shared" si="0"/>
        <v>54.277800916627683</v>
      </c>
      <c r="D38" s="16">
        <v>15.054399999999999</v>
      </c>
      <c r="E38" s="16">
        <f t="shared" si="1"/>
        <v>226.63495935999998</v>
      </c>
      <c r="F38" s="16">
        <v>2.1360946745607099</v>
      </c>
      <c r="G38">
        <f t="shared" si="2"/>
        <v>4.5629004586866255</v>
      </c>
      <c r="I38" s="16">
        <f t="shared" si="3"/>
        <v>2.4268057841259156</v>
      </c>
      <c r="J38" s="16">
        <f t="shared" si="4"/>
        <v>5.889386313867</v>
      </c>
      <c r="K38" s="16">
        <v>3.88</v>
      </c>
      <c r="L38" s="16">
        <f t="shared" si="5"/>
        <v>15.054399999999999</v>
      </c>
      <c r="M38" s="16">
        <v>1.46153846154</v>
      </c>
      <c r="N38">
        <f t="shared" si="6"/>
        <v>2.1360946745607099</v>
      </c>
    </row>
    <row r="39" spans="1:14">
      <c r="A39">
        <v>1</v>
      </c>
      <c r="B39" s="16">
        <v>0.3686224489761224</v>
      </c>
      <c r="C39" s="16">
        <f t="shared" si="0"/>
        <v>0.13588250988915396</v>
      </c>
      <c r="D39" s="16">
        <v>45.5625</v>
      </c>
      <c r="E39" s="16">
        <f t="shared" si="1"/>
        <v>2075.94140625</v>
      </c>
      <c r="F39" s="16">
        <v>3.471123866212265</v>
      </c>
      <c r="G39">
        <f t="shared" si="2"/>
        <v>12.048700894588382</v>
      </c>
      <c r="I39" s="16">
        <f t="shared" si="3"/>
        <v>8.5775770283761172</v>
      </c>
      <c r="J39" s="16">
        <f t="shared" si="4"/>
        <v>73.574827677725665</v>
      </c>
      <c r="K39" s="16">
        <v>6.75</v>
      </c>
      <c r="L39" s="16">
        <f t="shared" si="5"/>
        <v>45.5625</v>
      </c>
      <c r="M39" s="16">
        <v>1.8630952380950001</v>
      </c>
      <c r="N39">
        <f t="shared" si="6"/>
        <v>3.471123866212265</v>
      </c>
    </row>
    <row r="40" spans="1:14">
      <c r="A40">
        <v>1</v>
      </c>
      <c r="B40" s="16">
        <v>1.0727040816237758</v>
      </c>
      <c r="C40" s="16">
        <f t="shared" si="0"/>
        <v>1.1506940467323084</v>
      </c>
      <c r="D40" s="16">
        <v>4.9000000000000397E-3</v>
      </c>
      <c r="E40" s="16">
        <f t="shared" si="1"/>
        <v>2.4010000000000388E-5</v>
      </c>
      <c r="F40" s="16">
        <v>33.506286982253869</v>
      </c>
      <c r="G40">
        <f t="shared" si="2"/>
        <v>1122.6712673371551</v>
      </c>
      <c r="I40" s="16">
        <f t="shared" si="3"/>
        <v>1089.1649803549012</v>
      </c>
      <c r="J40" s="16">
        <f t="shared" si="4"/>
        <v>1186280.3544314923</v>
      </c>
      <c r="K40" s="16">
        <v>7.0000000000000284E-2</v>
      </c>
      <c r="L40" s="16">
        <f t="shared" si="5"/>
        <v>4.9000000000000397E-3</v>
      </c>
      <c r="M40" s="16">
        <v>5.7884615384620002</v>
      </c>
      <c r="N40">
        <f t="shared" si="6"/>
        <v>33.506286982253869</v>
      </c>
    </row>
    <row r="41" spans="1:14">
      <c r="A41">
        <v>1</v>
      </c>
      <c r="B41" s="16">
        <v>12.25</v>
      </c>
      <c r="C41" s="16">
        <f t="shared" si="0"/>
        <v>150.0625</v>
      </c>
      <c r="D41" s="16">
        <v>0.13322500000000015</v>
      </c>
      <c r="E41" s="16">
        <f t="shared" si="1"/>
        <v>1.7748900625000039E-2</v>
      </c>
      <c r="F41" s="16">
        <v>9.2815804017686716</v>
      </c>
      <c r="G41">
        <f t="shared" si="2"/>
        <v>86.147734754496298</v>
      </c>
      <c r="I41" s="16">
        <f t="shared" si="3"/>
        <v>76.866154352727619</v>
      </c>
      <c r="J41" s="16">
        <f t="shared" si="4"/>
        <v>5908.4056849773469</v>
      </c>
      <c r="K41" s="16">
        <v>0.36500000000000021</v>
      </c>
      <c r="L41" s="16">
        <f t="shared" si="5"/>
        <v>0.13322500000000015</v>
      </c>
      <c r="M41" s="16">
        <v>3.0465686274510002</v>
      </c>
      <c r="N41">
        <f t="shared" si="6"/>
        <v>9.2815804017686716</v>
      </c>
    </row>
    <row r="42" spans="1:14">
      <c r="A42">
        <v>1</v>
      </c>
      <c r="B42" s="16">
        <v>3.0625</v>
      </c>
      <c r="C42" s="16">
        <f t="shared" si="0"/>
        <v>9.37890625</v>
      </c>
      <c r="D42" s="16">
        <v>52.5625</v>
      </c>
      <c r="E42" s="16">
        <f t="shared" si="1"/>
        <v>2762.81640625</v>
      </c>
      <c r="F42" s="16">
        <v>2.4591942148766033</v>
      </c>
      <c r="G42">
        <f t="shared" si="2"/>
        <v>6.0476361864825536</v>
      </c>
      <c r="I42" s="16">
        <f t="shared" si="3"/>
        <v>3.5884419716059504</v>
      </c>
      <c r="J42" s="16">
        <f t="shared" si="4"/>
        <v>12.8769157835832</v>
      </c>
      <c r="K42" s="16">
        <v>7.25</v>
      </c>
      <c r="L42" s="16">
        <f t="shared" si="5"/>
        <v>52.5625</v>
      </c>
      <c r="M42" s="16">
        <v>1.568181818182</v>
      </c>
      <c r="N42">
        <f t="shared" si="6"/>
        <v>2.4591942148766033</v>
      </c>
    </row>
    <row r="43" spans="1:14">
      <c r="A43">
        <v>1</v>
      </c>
      <c r="B43" s="16">
        <v>9</v>
      </c>
      <c r="C43" s="16">
        <f t="shared" si="0"/>
        <v>81</v>
      </c>
      <c r="D43" s="16">
        <v>1.625625000000001</v>
      </c>
      <c r="E43" s="16">
        <f t="shared" si="1"/>
        <v>2.6426566406250034</v>
      </c>
      <c r="F43" s="16">
        <v>6.1349785679017845</v>
      </c>
      <c r="G43">
        <f t="shared" si="2"/>
        <v>37.637962028614233</v>
      </c>
      <c r="I43" s="16">
        <f t="shared" si="3"/>
        <v>31.50298346071245</v>
      </c>
      <c r="J43" s="16">
        <f t="shared" si="4"/>
        <v>992.43796692592218</v>
      </c>
      <c r="K43" s="16">
        <v>1.2750000000000004</v>
      </c>
      <c r="L43" s="16">
        <f t="shared" si="5"/>
        <v>1.625625000000001</v>
      </c>
      <c r="M43" s="16">
        <v>2.4768888888889999</v>
      </c>
      <c r="N43">
        <f t="shared" si="6"/>
        <v>6.1349785679017845</v>
      </c>
    </row>
    <row r="44" spans="1:14">
      <c r="A44">
        <v>1</v>
      </c>
      <c r="B44" s="16">
        <v>1.4792899407100591E-3</v>
      </c>
      <c r="C44" s="16">
        <f t="shared" si="0"/>
        <v>2.18829872868597E-6</v>
      </c>
      <c r="D44" s="16">
        <v>0.42250000000000049</v>
      </c>
      <c r="E44" s="16">
        <f t="shared" si="1"/>
        <v>0.17850625000000042</v>
      </c>
      <c r="F44" s="16">
        <v>1.5834027777769388</v>
      </c>
      <c r="G44">
        <f t="shared" si="2"/>
        <v>2.5071643566717259</v>
      </c>
      <c r="I44" s="16">
        <f t="shared" si="3"/>
        <v>0.92376157889478705</v>
      </c>
      <c r="J44" s="16">
        <f t="shared" si="4"/>
        <v>0.85333545464218985</v>
      </c>
      <c r="K44" s="16">
        <v>0.65000000000000036</v>
      </c>
      <c r="L44" s="16">
        <f t="shared" si="5"/>
        <v>0.42250000000000049</v>
      </c>
      <c r="M44" s="16">
        <v>1.258333333333</v>
      </c>
      <c r="N44">
        <f t="shared" si="6"/>
        <v>1.5834027777769388</v>
      </c>
    </row>
    <row r="45" spans="1:14">
      <c r="A45">
        <v>1</v>
      </c>
      <c r="B45" s="16">
        <v>32.111111111148894</v>
      </c>
      <c r="C45" s="16">
        <f t="shared" si="0"/>
        <v>1031.1234567925499</v>
      </c>
      <c r="D45" s="16">
        <v>64</v>
      </c>
      <c r="E45" s="16">
        <f t="shared" si="1"/>
        <v>4096</v>
      </c>
      <c r="F45" s="16">
        <v>0.53250547845181895</v>
      </c>
      <c r="G45">
        <f t="shared" si="2"/>
        <v>0.28356208458120064</v>
      </c>
      <c r="I45" s="16">
        <f t="shared" si="3"/>
        <v>0.24894339387061831</v>
      </c>
      <c r="J45" s="16">
        <f t="shared" si="4"/>
        <v>6.1972813351821802E-2</v>
      </c>
      <c r="K45" s="16">
        <v>8</v>
      </c>
      <c r="L45" s="16">
        <f t="shared" si="5"/>
        <v>64</v>
      </c>
      <c r="M45" s="16">
        <v>0.72972972973000005</v>
      </c>
      <c r="N45">
        <f t="shared" si="6"/>
        <v>0.53250547845181895</v>
      </c>
    </row>
    <row r="46" spans="1:14">
      <c r="A46">
        <v>1</v>
      </c>
      <c r="B46" s="16">
        <v>2.25</v>
      </c>
      <c r="C46" s="16">
        <f t="shared" si="0"/>
        <v>5.0625</v>
      </c>
      <c r="D46" s="16">
        <v>28.944399999999998</v>
      </c>
      <c r="E46" s="16">
        <f t="shared" si="1"/>
        <v>837.77829135999991</v>
      </c>
      <c r="F46" s="16">
        <v>1.5625E-2</v>
      </c>
      <c r="G46">
        <f t="shared" si="2"/>
        <v>2.44140625E-4</v>
      </c>
      <c r="I46" s="16">
        <f t="shared" si="3"/>
        <v>1.5380859375E-2</v>
      </c>
      <c r="J46" s="16">
        <f t="shared" si="4"/>
        <v>2.3657083511352539E-4</v>
      </c>
      <c r="K46" s="16">
        <v>5.38</v>
      </c>
      <c r="L46" s="16">
        <f t="shared" si="5"/>
        <v>28.944399999999998</v>
      </c>
      <c r="M46" s="16">
        <v>0.125</v>
      </c>
      <c r="N46">
        <f t="shared" si="6"/>
        <v>1.5625E-2</v>
      </c>
    </row>
    <row r="47" spans="1:14">
      <c r="A47">
        <v>1</v>
      </c>
      <c r="B47" s="16">
        <v>6.25E-2</v>
      </c>
      <c r="C47" s="16">
        <f t="shared" si="0"/>
        <v>3.90625E-3</v>
      </c>
      <c r="D47" s="16">
        <v>76.5625</v>
      </c>
      <c r="E47" s="16">
        <f t="shared" si="1"/>
        <v>5861.81640625</v>
      </c>
      <c r="F47" s="16">
        <v>1.8595041322413224E-2</v>
      </c>
      <c r="G47">
        <f t="shared" si="2"/>
        <v>3.4577556178225536E-4</v>
      </c>
      <c r="I47" s="16">
        <f t="shared" si="3"/>
        <v>1.8249265760630969E-2</v>
      </c>
      <c r="J47" s="16">
        <f t="shared" si="4"/>
        <v>3.3303570080213781E-4</v>
      </c>
      <c r="K47" s="16">
        <v>8.75</v>
      </c>
      <c r="L47" s="16">
        <f t="shared" si="5"/>
        <v>76.5625</v>
      </c>
      <c r="M47" s="16">
        <v>0.13636363636400001</v>
      </c>
      <c r="N47">
        <f t="shared" si="6"/>
        <v>1.8595041322413224E-2</v>
      </c>
    </row>
    <row r="48" spans="1:14">
      <c r="A48">
        <v>1</v>
      </c>
      <c r="B48" s="16">
        <v>0</v>
      </c>
      <c r="C48" s="16">
        <f t="shared" si="0"/>
        <v>0</v>
      </c>
      <c r="D48" s="16">
        <v>81</v>
      </c>
      <c r="E48" s="16">
        <f t="shared" si="1"/>
        <v>6561</v>
      </c>
      <c r="F48" s="16">
        <v>0.10366448576695363</v>
      </c>
      <c r="G48">
        <f t="shared" si="2"/>
        <v>1.074632560932693E-2</v>
      </c>
      <c r="I48" s="16">
        <f t="shared" si="3"/>
        <v>9.2918160157626689E-2</v>
      </c>
      <c r="J48" s="16">
        <f t="shared" si="4"/>
        <v>8.633784487078364E-3</v>
      </c>
      <c r="K48" s="16">
        <v>9</v>
      </c>
      <c r="L48" s="16">
        <f t="shared" si="5"/>
        <v>81</v>
      </c>
      <c r="M48" s="16">
        <v>0.32196969697</v>
      </c>
      <c r="N48">
        <f t="shared" si="6"/>
        <v>0.10366448576695363</v>
      </c>
    </row>
    <row r="49" spans="1:14">
      <c r="A49">
        <v>1</v>
      </c>
      <c r="B49" s="16">
        <v>47.537396121948966</v>
      </c>
      <c r="C49" s="16">
        <f t="shared" si="0"/>
        <v>2259.8040300550888</v>
      </c>
      <c r="D49" s="16">
        <v>4.4944000000000006</v>
      </c>
      <c r="E49" s="16">
        <f t="shared" si="1"/>
        <v>20.199631360000005</v>
      </c>
      <c r="F49" s="16">
        <v>74.364648352452562</v>
      </c>
      <c r="G49">
        <f t="shared" si="2"/>
        <v>5530.1009245839259</v>
      </c>
      <c r="I49" s="16">
        <f t="shared" si="3"/>
        <v>5455.7362762314733</v>
      </c>
      <c r="J49" s="16">
        <f t="shared" si="4"/>
        <v>29765058.315788064</v>
      </c>
      <c r="K49" s="16">
        <v>2.12</v>
      </c>
      <c r="L49" s="16">
        <f t="shared" si="5"/>
        <v>4.4944000000000006</v>
      </c>
      <c r="M49" s="16">
        <v>8.6234939759039992</v>
      </c>
      <c r="N49">
        <f t="shared" si="6"/>
        <v>74.364648352452562</v>
      </c>
    </row>
    <row r="50" spans="1:14">
      <c r="A50">
        <v>1</v>
      </c>
      <c r="B50" s="16">
        <v>45.5625</v>
      </c>
      <c r="C50" s="16">
        <f t="shared" si="0"/>
        <v>2075.94140625</v>
      </c>
      <c r="D50" s="16">
        <v>60.0625</v>
      </c>
      <c r="E50" s="16">
        <f t="shared" si="1"/>
        <v>3607.50390625</v>
      </c>
      <c r="F50" s="16">
        <v>1.0519395134779224</v>
      </c>
      <c r="G50">
        <f t="shared" si="2"/>
        <v>1.1065767400161679</v>
      </c>
      <c r="I50" s="16">
        <f t="shared" si="3"/>
        <v>5.4637226538245542E-2</v>
      </c>
      <c r="J50" s="16">
        <f t="shared" si="4"/>
        <v>2.9852265237915632E-3</v>
      </c>
      <c r="K50" s="16">
        <v>7.75</v>
      </c>
      <c r="L50" s="16">
        <f t="shared" si="5"/>
        <v>60.0625</v>
      </c>
      <c r="M50" s="16">
        <v>1.025641025641</v>
      </c>
      <c r="N50">
        <f t="shared" si="6"/>
        <v>1.0519395134779224</v>
      </c>
    </row>
    <row r="51" spans="1:14">
      <c r="A51">
        <v>1</v>
      </c>
      <c r="B51" s="16">
        <v>0.5625</v>
      </c>
      <c r="C51" s="16">
        <f t="shared" si="0"/>
        <v>0.31640625</v>
      </c>
      <c r="D51" s="16">
        <v>68.0625</v>
      </c>
      <c r="E51" s="16">
        <f t="shared" si="1"/>
        <v>4632.50390625</v>
      </c>
      <c r="F51" s="16">
        <v>0.390625</v>
      </c>
      <c r="G51">
        <f t="shared" si="2"/>
        <v>0.152587890625</v>
      </c>
      <c r="I51" s="16">
        <f t="shared" si="3"/>
        <v>0.238037109375</v>
      </c>
      <c r="J51" s="16">
        <f t="shared" si="4"/>
        <v>5.6661665439605713E-2</v>
      </c>
      <c r="K51" s="16">
        <v>8.25</v>
      </c>
      <c r="L51" s="16">
        <f t="shared" si="5"/>
        <v>68.0625</v>
      </c>
      <c r="M51" s="16">
        <v>0.625</v>
      </c>
      <c r="N51">
        <f t="shared" si="6"/>
        <v>0.390625</v>
      </c>
    </row>
    <row r="52" spans="1:14">
      <c r="A52">
        <v>1</v>
      </c>
      <c r="B52" s="16">
        <v>9.3364197533580121E-2</v>
      </c>
      <c r="C52" s="16">
        <f t="shared" si="0"/>
        <v>8.7168733810893684E-3</v>
      </c>
      <c r="D52" s="16">
        <v>5.5224999999999982</v>
      </c>
      <c r="E52" s="16">
        <f t="shared" si="1"/>
        <v>30.498006249999978</v>
      </c>
      <c r="F52" s="16">
        <v>13.201111111086888</v>
      </c>
      <c r="G52">
        <f t="shared" si="2"/>
        <v>174.26933456726169</v>
      </c>
      <c r="I52" s="16">
        <f t="shared" si="3"/>
        <v>161.06822345617479</v>
      </c>
      <c r="J52" s="16">
        <f t="shared" si="4"/>
        <v>25942.972607328255</v>
      </c>
      <c r="K52" s="16">
        <v>2.3499999999999996</v>
      </c>
      <c r="L52" s="16">
        <f t="shared" si="5"/>
        <v>5.5224999999999982</v>
      </c>
      <c r="M52" s="16">
        <v>3.63333333333</v>
      </c>
      <c r="N52">
        <f t="shared" si="6"/>
        <v>13.201111111086888</v>
      </c>
    </row>
    <row r="53" spans="1:14">
      <c r="A53">
        <v>1</v>
      </c>
      <c r="B53" s="16">
        <v>0</v>
      </c>
      <c r="C53" s="16">
        <f t="shared" si="0"/>
        <v>0</v>
      </c>
      <c r="D53" s="16">
        <v>81</v>
      </c>
      <c r="E53" s="16">
        <f t="shared" si="1"/>
        <v>6561</v>
      </c>
      <c r="F53" s="16">
        <v>0</v>
      </c>
      <c r="G53">
        <f t="shared" si="2"/>
        <v>0</v>
      </c>
      <c r="I53" s="16">
        <f t="shared" si="3"/>
        <v>0</v>
      </c>
      <c r="J53" s="16">
        <f t="shared" si="4"/>
        <v>0</v>
      </c>
      <c r="K53" s="16">
        <v>9</v>
      </c>
      <c r="L53" s="16">
        <f t="shared" si="5"/>
        <v>81</v>
      </c>
      <c r="M53" s="16">
        <v>0</v>
      </c>
      <c r="N53">
        <f t="shared" si="6"/>
        <v>0</v>
      </c>
    </row>
    <row r="54" spans="1:14">
      <c r="A54">
        <v>1</v>
      </c>
      <c r="B54" s="16">
        <v>1.8418367346861222</v>
      </c>
      <c r="C54" s="16">
        <f t="shared" si="0"/>
        <v>3.3923625572392369</v>
      </c>
      <c r="D54" s="16">
        <v>4.3264000000000005</v>
      </c>
      <c r="E54" s="16">
        <f t="shared" si="1"/>
        <v>18.717736960000003</v>
      </c>
      <c r="F54" s="16">
        <v>0.72413553994161384</v>
      </c>
      <c r="G54">
        <f t="shared" si="2"/>
        <v>0.52437228020653259</v>
      </c>
      <c r="I54" s="16">
        <f t="shared" si="3"/>
        <v>0.19976325973508124</v>
      </c>
      <c r="J54" s="16">
        <f t="shared" si="4"/>
        <v>3.9905359939985528E-2</v>
      </c>
      <c r="K54" s="16">
        <v>2.08</v>
      </c>
      <c r="L54" s="16">
        <f t="shared" si="5"/>
        <v>4.3264000000000005</v>
      </c>
      <c r="M54" s="16">
        <v>0.85096153846199996</v>
      </c>
      <c r="N54">
        <f t="shared" si="6"/>
        <v>0.72413553994161384</v>
      </c>
    </row>
    <row r="55" spans="1:14">
      <c r="A55">
        <v>1</v>
      </c>
      <c r="B55" s="16">
        <v>0</v>
      </c>
      <c r="C55" s="16">
        <f t="shared" si="0"/>
        <v>0</v>
      </c>
      <c r="D55" s="16">
        <v>81</v>
      </c>
      <c r="E55" s="16">
        <f t="shared" si="1"/>
        <v>6561</v>
      </c>
      <c r="F55" s="16">
        <v>2.4930747922404434E-2</v>
      </c>
      <c r="G55">
        <f t="shared" si="2"/>
        <v>6.2154219197047304E-4</v>
      </c>
      <c r="I55" s="16">
        <f t="shared" si="3"/>
        <v>2.430920573043396E-2</v>
      </c>
      <c r="J55" s="16">
        <f t="shared" si="4"/>
        <v>5.9093748324456333E-4</v>
      </c>
      <c r="K55" s="16">
        <v>9</v>
      </c>
      <c r="L55" s="16">
        <f t="shared" si="5"/>
        <v>81</v>
      </c>
      <c r="M55" s="16">
        <v>0.15789473684200001</v>
      </c>
      <c r="N55">
        <f t="shared" si="6"/>
        <v>2.4930747922404434E-2</v>
      </c>
    </row>
    <row r="56" spans="1:14">
      <c r="A56">
        <v>1</v>
      </c>
      <c r="B56" s="16">
        <v>9.0702947849433183E-3</v>
      </c>
      <c r="C56" s="16">
        <f t="shared" si="0"/>
        <v>8.2270247485769952E-5</v>
      </c>
      <c r="D56" s="16">
        <v>0.10890000000000005</v>
      </c>
      <c r="E56" s="16">
        <f t="shared" si="1"/>
        <v>1.1859210000000011E-2</v>
      </c>
      <c r="F56" s="16">
        <v>3.7140399660664798</v>
      </c>
      <c r="G56">
        <f t="shared" si="2"/>
        <v>13.794092869539098</v>
      </c>
      <c r="I56" s="16">
        <f t="shared" si="3"/>
        <v>10.080052903472618</v>
      </c>
      <c r="J56" s="16">
        <f t="shared" si="4"/>
        <v>101.60746653680675</v>
      </c>
      <c r="K56" s="16">
        <v>0.33000000000000007</v>
      </c>
      <c r="L56" s="16">
        <f t="shared" si="5"/>
        <v>0.10890000000000005</v>
      </c>
      <c r="M56" s="16">
        <v>1.9271844660194</v>
      </c>
      <c r="N56">
        <f t="shared" si="6"/>
        <v>3.7140399660664798</v>
      </c>
    </row>
    <row r="57" spans="1:14">
      <c r="A57">
        <v>1</v>
      </c>
      <c r="B57" s="16">
        <v>11.673611111133891</v>
      </c>
      <c r="C57" s="16">
        <f t="shared" si="0"/>
        <v>136.27319637398864</v>
      </c>
      <c r="D57" s="16">
        <v>0.3249000000000003</v>
      </c>
      <c r="E57" s="16">
        <f t="shared" si="1"/>
        <v>0.10556001000000019</v>
      </c>
      <c r="F57" s="16">
        <v>8.5610425240059218</v>
      </c>
      <c r="G57">
        <f t="shared" si="2"/>
        <v>73.291449097837685</v>
      </c>
      <c r="I57" s="16">
        <f t="shared" si="3"/>
        <v>64.730406573831758</v>
      </c>
      <c r="J57" s="16">
        <f t="shared" si="4"/>
        <v>4190.0255352135619</v>
      </c>
      <c r="K57" s="16">
        <v>0.57000000000000028</v>
      </c>
      <c r="L57" s="16">
        <f t="shared" si="5"/>
        <v>0.3249000000000003</v>
      </c>
      <c r="M57" s="16">
        <v>2.9259259259260002</v>
      </c>
      <c r="N57">
        <f t="shared" si="6"/>
        <v>8.5610425240059218</v>
      </c>
    </row>
    <row r="58" spans="1:14">
      <c r="A58">
        <v>1</v>
      </c>
      <c r="B58" s="16">
        <v>0.25</v>
      </c>
      <c r="C58" s="16">
        <f t="shared" si="0"/>
        <v>6.25E-2</v>
      </c>
      <c r="D58" s="16">
        <v>6.8644000000000007</v>
      </c>
      <c r="E58" s="16">
        <f t="shared" si="1"/>
        <v>47.11998736000001</v>
      </c>
      <c r="F58" s="16">
        <v>55.449298469409023</v>
      </c>
      <c r="G58">
        <f t="shared" si="2"/>
        <v>3074.6247007496058</v>
      </c>
      <c r="I58" s="16">
        <f t="shared" si="3"/>
        <v>3019.175402280197</v>
      </c>
      <c r="J58" s="16">
        <f t="shared" si="4"/>
        <v>9115420.1097337902</v>
      </c>
      <c r="K58" s="16">
        <v>2.62</v>
      </c>
      <c r="L58" s="16">
        <f t="shared" si="5"/>
        <v>6.8644000000000007</v>
      </c>
      <c r="M58" s="16">
        <v>7.4464285714299994</v>
      </c>
      <c r="N58">
        <f t="shared" si="6"/>
        <v>55.449298469409023</v>
      </c>
    </row>
    <row r="59" spans="1:14">
      <c r="A59">
        <v>1</v>
      </c>
      <c r="B59" s="16">
        <v>5.0625</v>
      </c>
      <c r="C59" s="16">
        <f t="shared" si="0"/>
        <v>25.62890625</v>
      </c>
      <c r="D59" s="16">
        <v>21.436899999999998</v>
      </c>
      <c r="E59" s="16">
        <f t="shared" si="1"/>
        <v>459.54068160999992</v>
      </c>
      <c r="F59" s="16">
        <v>2.2325919415911608</v>
      </c>
      <c r="G59">
        <f t="shared" si="2"/>
        <v>4.9844667776577891</v>
      </c>
      <c r="I59" s="16">
        <f t="shared" si="3"/>
        <v>2.7518748360666283</v>
      </c>
      <c r="J59" s="16">
        <f t="shared" si="4"/>
        <v>7.5728151133767323</v>
      </c>
      <c r="K59" s="16">
        <v>4.63</v>
      </c>
      <c r="L59" s="16">
        <f t="shared" si="5"/>
        <v>21.436899999999998</v>
      </c>
      <c r="M59" s="16">
        <v>1.494186046512</v>
      </c>
      <c r="N59">
        <f t="shared" si="6"/>
        <v>2.2325919415911608</v>
      </c>
    </row>
    <row r="60" spans="1:14">
      <c r="A60">
        <v>1</v>
      </c>
      <c r="B60" s="16">
        <v>16</v>
      </c>
      <c r="C60" s="16">
        <f t="shared" si="0"/>
        <v>256</v>
      </c>
      <c r="D60" s="16">
        <v>8.2943999999999996</v>
      </c>
      <c r="E60" s="16">
        <f t="shared" si="1"/>
        <v>68.79707135999999</v>
      </c>
      <c r="F60" s="16">
        <v>10.889999999999999</v>
      </c>
      <c r="G60">
        <f t="shared" si="2"/>
        <v>118.59209999999997</v>
      </c>
      <c r="I60" s="16">
        <f t="shared" si="3"/>
        <v>107.70209999999997</v>
      </c>
      <c r="J60" s="16">
        <f t="shared" si="4"/>
        <v>11599.742344409995</v>
      </c>
      <c r="K60" s="16">
        <v>2.88</v>
      </c>
      <c r="L60" s="16">
        <f t="shared" si="5"/>
        <v>8.2943999999999996</v>
      </c>
      <c r="M60" s="16">
        <v>3.3</v>
      </c>
      <c r="N60">
        <f t="shared" si="6"/>
        <v>10.889999999999999</v>
      </c>
    </row>
    <row r="61" spans="1:14">
      <c r="A61">
        <v>1</v>
      </c>
      <c r="B61" s="16">
        <v>14.0625</v>
      </c>
      <c r="C61" s="16">
        <f t="shared" si="0"/>
        <v>197.75390625</v>
      </c>
      <c r="D61" s="16">
        <v>9.7968999999999991</v>
      </c>
      <c r="E61" s="16">
        <f t="shared" si="1"/>
        <v>95.979249609999982</v>
      </c>
      <c r="F61" s="16">
        <v>11.314049586774413</v>
      </c>
      <c r="G61">
        <f t="shared" si="2"/>
        <v>128.00771805199025</v>
      </c>
      <c r="I61" s="16">
        <f t="shared" si="3"/>
        <v>116.69366846521584</v>
      </c>
      <c r="J61" s="16">
        <f t="shared" si="4"/>
        <v>13617.412259869709</v>
      </c>
      <c r="K61" s="16">
        <v>3.13</v>
      </c>
      <c r="L61" s="16">
        <f t="shared" si="5"/>
        <v>9.7968999999999991</v>
      </c>
      <c r="M61" s="16">
        <v>3.363636363636</v>
      </c>
      <c r="N61">
        <f t="shared" si="6"/>
        <v>11.314049586774413</v>
      </c>
    </row>
    <row r="62" spans="1:14">
      <c r="A62">
        <v>1</v>
      </c>
      <c r="B62" s="16">
        <v>3.0625</v>
      </c>
      <c r="C62" s="16">
        <f t="shared" si="0"/>
        <v>9.37890625</v>
      </c>
      <c r="D62" s="16">
        <v>3.3489000000000004</v>
      </c>
      <c r="E62" s="16">
        <f t="shared" si="1"/>
        <v>11.215131210000003</v>
      </c>
      <c r="F62" s="16">
        <v>0.94344598226315091</v>
      </c>
      <c r="G62">
        <f t="shared" si="2"/>
        <v>0.89009032144848166</v>
      </c>
      <c r="I62" s="16">
        <f t="shared" si="3"/>
        <v>5.3355660814669248E-2</v>
      </c>
      <c r="J62" s="16">
        <f t="shared" si="4"/>
        <v>2.8468265409700316E-3</v>
      </c>
      <c r="K62" s="16">
        <v>1.83</v>
      </c>
      <c r="L62" s="16">
        <f t="shared" si="5"/>
        <v>3.3489000000000004</v>
      </c>
      <c r="M62" s="16">
        <v>0.97131147540999996</v>
      </c>
      <c r="N62">
        <f t="shared" si="6"/>
        <v>0.94344598226315091</v>
      </c>
    </row>
    <row r="63" spans="1:14">
      <c r="A63">
        <v>1</v>
      </c>
      <c r="B63" s="16">
        <v>1</v>
      </c>
      <c r="C63" s="16">
        <f t="shared" si="0"/>
        <v>1</v>
      </c>
      <c r="D63" s="16">
        <v>17.167211111083489</v>
      </c>
      <c r="E63" s="16">
        <f t="shared" si="1"/>
        <v>294.71313733250838</v>
      </c>
      <c r="F63" s="16">
        <v>8.6129489603279749E-2</v>
      </c>
      <c r="G63">
        <f t="shared" si="2"/>
        <v>7.4182889793214741E-3</v>
      </c>
      <c r="I63" s="16">
        <f t="shared" si="3"/>
        <v>7.8711200623958269E-2</v>
      </c>
      <c r="J63" s="16">
        <f t="shared" si="4"/>
        <v>6.1954531036650089E-3</v>
      </c>
      <c r="K63" s="16">
        <v>4.1433333333300002</v>
      </c>
      <c r="L63" s="16">
        <f t="shared" si="5"/>
        <v>17.167211111083489</v>
      </c>
      <c r="M63" s="16">
        <v>0.29347826086999995</v>
      </c>
      <c r="N63">
        <f t="shared" si="6"/>
        <v>8.6129489603279749E-2</v>
      </c>
    </row>
    <row r="64" spans="1:14">
      <c r="A64">
        <v>1</v>
      </c>
      <c r="B64" s="16">
        <v>0</v>
      </c>
      <c r="C64" s="16">
        <f t="shared" si="0"/>
        <v>0</v>
      </c>
      <c r="D64" s="16">
        <v>81</v>
      </c>
      <c r="E64" s="16">
        <f t="shared" si="1"/>
        <v>6561</v>
      </c>
      <c r="F64" s="16">
        <v>2.7784722656250005</v>
      </c>
      <c r="G64">
        <f t="shared" si="2"/>
        <v>7.7199081308473234</v>
      </c>
      <c r="I64" s="16">
        <f t="shared" si="3"/>
        <v>4.9414358652223225</v>
      </c>
      <c r="J64" s="16">
        <f t="shared" si="4"/>
        <v>24.417788410105484</v>
      </c>
      <c r="K64" s="16">
        <v>9</v>
      </c>
      <c r="L64" s="16">
        <f t="shared" si="5"/>
        <v>81</v>
      </c>
      <c r="M64" s="16">
        <v>1.6668750000000001</v>
      </c>
      <c r="N64">
        <f t="shared" si="6"/>
        <v>2.7784722656250005</v>
      </c>
    </row>
    <row r="65" spans="1:14">
      <c r="A65">
        <v>1</v>
      </c>
      <c r="B65" s="16">
        <v>7.1111111111288903</v>
      </c>
      <c r="C65" s="16">
        <f t="shared" si="0"/>
        <v>50.567901234820759</v>
      </c>
      <c r="D65" s="16">
        <v>8.2943999999999996</v>
      </c>
      <c r="E65" s="16">
        <f t="shared" si="1"/>
        <v>68.79707135999999</v>
      </c>
      <c r="F65" s="16">
        <v>7.0428994083044376</v>
      </c>
      <c r="G65">
        <f t="shared" si="2"/>
        <v>49.602432075494995</v>
      </c>
      <c r="I65" s="16">
        <f t="shared" si="3"/>
        <v>42.55953266719056</v>
      </c>
      <c r="J65" s="16">
        <f t="shared" si="4"/>
        <v>1811.3138208496605</v>
      </c>
      <c r="K65" s="16">
        <v>2.88</v>
      </c>
      <c r="L65" s="16">
        <f t="shared" si="5"/>
        <v>8.2943999999999996</v>
      </c>
      <c r="M65" s="16">
        <v>2.65384615385</v>
      </c>
      <c r="N65">
        <f t="shared" si="6"/>
        <v>7.0428994083044376</v>
      </c>
    </row>
    <row r="66" spans="1:14">
      <c r="A66">
        <v>1</v>
      </c>
      <c r="B66" s="16">
        <v>0</v>
      </c>
      <c r="C66" s="16">
        <f t="shared" si="0"/>
        <v>0</v>
      </c>
      <c r="D66" s="16">
        <v>0.68890000000000007</v>
      </c>
      <c r="E66" s="16">
        <f t="shared" si="1"/>
        <v>0.47458321000000009</v>
      </c>
      <c r="F66" s="16">
        <v>0.13169875130040062</v>
      </c>
      <c r="G66">
        <f t="shared" si="2"/>
        <v>1.7344561094084776E-2</v>
      </c>
      <c r="I66" s="16">
        <f t="shared" si="3"/>
        <v>0.11435419020631585</v>
      </c>
      <c r="J66" s="16">
        <f t="shared" si="4"/>
        <v>1.3076880817742264E-2</v>
      </c>
      <c r="K66" s="16">
        <v>0.83000000000000007</v>
      </c>
      <c r="L66" s="16">
        <f t="shared" si="5"/>
        <v>0.68890000000000007</v>
      </c>
      <c r="M66" s="16">
        <v>0.36290322580599998</v>
      </c>
      <c r="N66">
        <f t="shared" si="6"/>
        <v>0.13169875130040062</v>
      </c>
    </row>
    <row r="67" spans="1:14">
      <c r="A67">
        <v>1</v>
      </c>
      <c r="B67" s="16">
        <v>13.795918367378775</v>
      </c>
      <c r="C67" s="16">
        <f>POWER(B67,2)</f>
        <v>190.32736359937905</v>
      </c>
      <c r="D67" s="16">
        <v>23.814399999999999</v>
      </c>
      <c r="E67" s="16">
        <f>POWER(D67,2)</f>
        <v>567.1256473599999</v>
      </c>
      <c r="F67" s="16">
        <v>0.77718144044599724</v>
      </c>
      <c r="G67">
        <f>POWER(F67,2)</f>
        <v>0.60401099137371517</v>
      </c>
      <c r="I67" s="16">
        <f>ABS(F67-G67)</f>
        <v>0.17317044907228207</v>
      </c>
      <c r="J67" s="16">
        <f>POWER(I67,2)</f>
        <v>2.9988004431895841E-2</v>
      </c>
      <c r="K67" s="16">
        <v>4.88</v>
      </c>
      <c r="L67" s="16">
        <f>POWER(K67,2)</f>
        <v>23.814399999999999</v>
      </c>
      <c r="M67" s="16">
        <v>0.88157894736999998</v>
      </c>
      <c r="N67">
        <f>POWER(M67,2)</f>
        <v>0.77718144044599724</v>
      </c>
    </row>
    <row r="68" spans="1:14">
      <c r="A68">
        <v>1</v>
      </c>
      <c r="B68" s="16">
        <v>0</v>
      </c>
      <c r="C68" s="16">
        <f>POWER(B68,2)</f>
        <v>0</v>
      </c>
      <c r="D68" s="16">
        <v>81</v>
      </c>
      <c r="E68" s="16">
        <f>POWER(D68,2)</f>
        <v>6561</v>
      </c>
      <c r="F68" s="16">
        <v>2.995562130180178E-2</v>
      </c>
      <c r="G68">
        <f>POWER(F68,2)</f>
        <v>8.973392475769606E-4</v>
      </c>
      <c r="I68" s="16">
        <f>ABS(F68-G68)</f>
        <v>2.905828205422482E-2</v>
      </c>
      <c r="J68" s="16">
        <f>POWER(I68,2)</f>
        <v>8.4438375594288423E-4</v>
      </c>
      <c r="K68" s="16">
        <v>9</v>
      </c>
      <c r="L68" s="16">
        <f>POWER(K68,2)</f>
        <v>81</v>
      </c>
      <c r="M68" s="16">
        <v>0.17307692307700001</v>
      </c>
      <c r="N68">
        <f>POWER(M68,2)</f>
        <v>2.995562130180178E-2</v>
      </c>
    </row>
    <row r="69" spans="1:14">
      <c r="A69">
        <v>1</v>
      </c>
      <c r="B69" s="16">
        <v>0.25</v>
      </c>
      <c r="C69" s="16">
        <f>POWER(B69,2)</f>
        <v>6.25E-2</v>
      </c>
      <c r="D69" s="16">
        <v>49</v>
      </c>
      <c r="E69" s="16">
        <f>POWER(D69,2)</f>
        <v>2401</v>
      </c>
      <c r="F69" s="16">
        <v>2.3541186082270036</v>
      </c>
      <c r="G69">
        <f>POWER(F69,2)</f>
        <v>5.5418744216006441</v>
      </c>
      <c r="I69" s="16">
        <f>ABS(F69-G69)</f>
        <v>3.1877558133736406</v>
      </c>
      <c r="J69" s="16">
        <f>POWER(I69,2)</f>
        <v>10.16178712569744</v>
      </c>
      <c r="K69" s="16">
        <v>7</v>
      </c>
      <c r="L69" s="16">
        <f>POWER(K69,2)</f>
        <v>49</v>
      </c>
      <c r="M69" s="16">
        <v>1.5343137254900001</v>
      </c>
      <c r="N69">
        <f>POWER(M69,2)</f>
        <v>2.3541186082270036</v>
      </c>
    </row>
    <row r="70" spans="1:14">
      <c r="A70">
        <v>1</v>
      </c>
      <c r="B70" s="16">
        <v>1.5625</v>
      </c>
      <c r="C70" s="16">
        <f>POWER(B70,2)</f>
        <v>2.44140625</v>
      </c>
      <c r="D70" s="16">
        <v>39.0625</v>
      </c>
      <c r="E70" s="16">
        <f>POWER(D70,2)</f>
        <v>1525.87890625</v>
      </c>
      <c r="F70" s="16">
        <v>3.5056586690813507</v>
      </c>
      <c r="G70">
        <f>POWER(F70,2)</f>
        <v>12.289642704105228</v>
      </c>
      <c r="I70" s="16">
        <f>ABS(F70-G70)</f>
        <v>8.7839840350238774</v>
      </c>
      <c r="J70" s="16">
        <f>POWER(I70,2)</f>
        <v>77.158375527554355</v>
      </c>
      <c r="K70" s="16">
        <v>6.25</v>
      </c>
      <c r="L70" s="16">
        <f>POWER(K70,2)</f>
        <v>39.0625</v>
      </c>
      <c r="M70" s="16">
        <v>1.872340425532</v>
      </c>
      <c r="N70">
        <f>POWER(M70,2)</f>
        <v>3.5056586690813507</v>
      </c>
    </row>
    <row r="71" spans="1:14">
      <c r="B71" s="38"/>
      <c r="C71" s="38"/>
      <c r="D71" s="38"/>
      <c r="E71" s="38"/>
      <c r="F71" s="38"/>
      <c r="I71" s="38"/>
      <c r="J71" s="38"/>
      <c r="K71" s="38"/>
      <c r="L71" s="38"/>
      <c r="M71" s="38"/>
    </row>
    <row r="72" spans="1:14">
      <c r="A72" s="31" t="s">
        <v>399</v>
      </c>
      <c r="B72">
        <f>SUM(B2:B70)</f>
        <v>498.75596696681384</v>
      </c>
      <c r="D72">
        <f>SUM(D2:D70)</f>
        <v>2337.829245138862</v>
      </c>
      <c r="F72">
        <f>SUM(F2:F70)</f>
        <v>577.2191065695115</v>
      </c>
      <c r="I72" s="39">
        <f>SUM(I2:I70)</f>
        <v>20530.898681843722</v>
      </c>
      <c r="K72" s="39">
        <f>SUM(K2:K70)</f>
        <v>345.03749999999997</v>
      </c>
      <c r="M72" s="39">
        <f>SUM(M2:M70)</f>
        <v>142.92831517097238</v>
      </c>
    </row>
    <row r="73" spans="1:14">
      <c r="A73" t="s">
        <v>427</v>
      </c>
      <c r="C73">
        <f>SUM(C2:C70)</f>
        <v>13488.992155879903</v>
      </c>
      <c r="E73">
        <f>SUM(E2:E70)</f>
        <v>138201.74828703643</v>
      </c>
      <c r="G73">
        <f>SUM(G2:G70)</f>
        <v>21102.536637657988</v>
      </c>
      <c r="J73">
        <f>SUM(J2:J70)</f>
        <v>64369777.433917493</v>
      </c>
      <c r="L73">
        <f>SUM(L2:L70)</f>
        <v>2337.829245138862</v>
      </c>
      <c r="N73">
        <f>SUM(N2:N70)</f>
        <v>577.2191065695115</v>
      </c>
    </row>
    <row r="74" spans="1:14">
      <c r="A74" t="s">
        <v>401</v>
      </c>
      <c r="C74">
        <f>SUM(A2:A70)</f>
        <v>69</v>
      </c>
      <c r="J74">
        <f>SUM(A2:A70)</f>
        <v>69</v>
      </c>
    </row>
    <row r="75" spans="1:14">
      <c r="A75" t="s">
        <v>402</v>
      </c>
      <c r="C75">
        <v>3</v>
      </c>
      <c r="J75">
        <v>3</v>
      </c>
    </row>
    <row r="76" spans="1:14">
      <c r="A76" t="s">
        <v>403</v>
      </c>
      <c r="C76">
        <f>((B72*B72)+(D72*D72)+(F72*F72))/C74</f>
        <v>87643.260739136924</v>
      </c>
      <c r="J76">
        <f>((I72*I72)+(K72*K72)+(M72*M72))/J74</f>
        <v>6110975.0733886398</v>
      </c>
    </row>
    <row r="77" spans="1:14">
      <c r="A77" t="s">
        <v>404</v>
      </c>
      <c r="C77">
        <f>POWER((B72+D72+F72),2)/(C75*C74)</f>
        <v>56299.806406789183</v>
      </c>
      <c r="J77">
        <f>POWER((I72+K72+M72),2)/(J75*J74)</f>
        <v>2134264.0808882355</v>
      </c>
    </row>
    <row r="78" spans="1:14">
      <c r="A78" t="s">
        <v>405</v>
      </c>
      <c r="C78">
        <f>SUM(C73,E73,G73)</f>
        <v>172793.27708057433</v>
      </c>
      <c r="J78">
        <f>SUM(J73,L73,N73)</f>
        <v>64372692.482269198</v>
      </c>
    </row>
    <row r="79" spans="1:14">
      <c r="A79" t="s">
        <v>406</v>
      </c>
      <c r="C79">
        <f>C76-C77</f>
        <v>31343.454332347741</v>
      </c>
      <c r="J79">
        <f>J76-J77</f>
        <v>3976710.9925004044</v>
      </c>
    </row>
    <row r="80" spans="1:14">
      <c r="A80" t="s">
        <v>407</v>
      </c>
      <c r="C80">
        <f>C78-C76</f>
        <v>85150.016341437411</v>
      </c>
      <c r="J80">
        <f>J78-J76</f>
        <v>58261717.408880562</v>
      </c>
    </row>
    <row r="81" spans="1:10">
      <c r="A81" t="s">
        <v>408</v>
      </c>
      <c r="C81">
        <f>C78-C77</f>
        <v>116493.47067378515</v>
      </c>
      <c r="J81">
        <f>J78-J77</f>
        <v>62238428.401380964</v>
      </c>
    </row>
    <row r="82" spans="1:10">
      <c r="A82" t="s">
        <v>409</v>
      </c>
      <c r="C82">
        <f>C75-1</f>
        <v>2</v>
      </c>
      <c r="J82">
        <f>J75-1</f>
        <v>2</v>
      </c>
    </row>
    <row r="83" spans="1:10">
      <c r="A83" t="s">
        <v>410</v>
      </c>
      <c r="C83">
        <f>C75*(C74-1)</f>
        <v>204</v>
      </c>
      <c r="J83">
        <f>J75*(J74-1)</f>
        <v>204</v>
      </c>
    </row>
    <row r="84" spans="1:10">
      <c r="A84" t="s">
        <v>411</v>
      </c>
      <c r="C84">
        <f>C79/C82</f>
        <v>15671.727166173871</v>
      </c>
      <c r="J84">
        <f>J79/J82</f>
        <v>1988355.4962502022</v>
      </c>
    </row>
    <row r="85" spans="1:10">
      <c r="A85" t="s">
        <v>412</v>
      </c>
      <c r="C85">
        <f>C80/C83</f>
        <v>417.40204088939907</v>
      </c>
      <c r="J85">
        <f>J80/J83</f>
        <v>285596.65396510082</v>
      </c>
    </row>
    <row r="86" spans="1:10">
      <c r="A86" t="s">
        <v>413</v>
      </c>
      <c r="C86">
        <f>C84/C85</f>
        <v>37.545880544284351</v>
      </c>
      <c r="J86">
        <f>J84/J85</f>
        <v>6.9621106152496246</v>
      </c>
    </row>
    <row r="87" spans="1:10">
      <c r="C87" t="s">
        <v>431</v>
      </c>
    </row>
    <row r="88" spans="1:10">
      <c r="A88" s="70" t="s">
        <v>511</v>
      </c>
      <c r="B88" s="70" t="s">
        <v>512</v>
      </c>
    </row>
  </sheetData>
  <conditionalFormatting sqref="B2:C71">
    <cfRule type="cellIs" dxfId="458" priority="22" operator="between">
      <formula>4</formula>
      <formula>7</formula>
    </cfRule>
    <cfRule type="cellIs" dxfId="457" priority="23" operator="lessThan">
      <formula>4</formula>
    </cfRule>
    <cfRule type="cellIs" dxfId="456" priority="24" operator="greaterThan">
      <formula>7</formula>
    </cfRule>
  </conditionalFormatting>
  <conditionalFormatting sqref="D2:E71">
    <cfRule type="cellIs" dxfId="455" priority="19" operator="between">
      <formula>4</formula>
      <formula>7</formula>
    </cfRule>
    <cfRule type="cellIs" dxfId="454" priority="20" operator="lessThan">
      <formula>4</formula>
    </cfRule>
    <cfRule type="cellIs" dxfId="453" priority="21" operator="greaterThan">
      <formula>7</formula>
    </cfRule>
  </conditionalFormatting>
  <conditionalFormatting sqref="F2:F71">
    <cfRule type="cellIs" dxfId="452" priority="18" operator="greaterThan">
      <formula>7</formula>
    </cfRule>
  </conditionalFormatting>
  <conditionalFormatting sqref="F2:F71">
    <cfRule type="cellIs" dxfId="451" priority="16" operator="between">
      <formula>4</formula>
      <formula>7</formula>
    </cfRule>
  </conditionalFormatting>
  <conditionalFormatting sqref="F2:F71">
    <cfRule type="cellIs" dxfId="450" priority="17" operator="lessThan">
      <formula>4</formula>
    </cfRule>
  </conditionalFormatting>
  <conditionalFormatting sqref="I2:J71 I72">
    <cfRule type="cellIs" dxfId="449" priority="13" operator="between">
      <formula>4</formula>
      <formula>7</formula>
    </cfRule>
    <cfRule type="cellIs" dxfId="448" priority="14" operator="lessThan">
      <formula>4</formula>
    </cfRule>
    <cfRule type="cellIs" dxfId="447" priority="15" operator="greaterThan">
      <formula>7</formula>
    </cfRule>
  </conditionalFormatting>
  <conditionalFormatting sqref="K2:L71">
    <cfRule type="cellIs" dxfId="446" priority="12" operator="greaterThan">
      <formula>7</formula>
    </cfRule>
  </conditionalFormatting>
  <conditionalFormatting sqref="K2:L71">
    <cfRule type="cellIs" dxfId="445" priority="10" operator="between">
      <formula>4</formula>
      <formula>7</formula>
    </cfRule>
  </conditionalFormatting>
  <conditionalFormatting sqref="K2:L71">
    <cfRule type="cellIs" dxfId="444" priority="11" operator="lessThan">
      <formula>4</formula>
    </cfRule>
  </conditionalFormatting>
  <conditionalFormatting sqref="M2:M71">
    <cfRule type="cellIs" dxfId="443" priority="9" operator="greaterThan">
      <formula>7</formula>
    </cfRule>
  </conditionalFormatting>
  <conditionalFormatting sqref="M2:M71">
    <cfRule type="cellIs" dxfId="442" priority="7" operator="between">
      <formula>4</formula>
      <formula>7</formula>
    </cfRule>
  </conditionalFormatting>
  <conditionalFormatting sqref="M2:M71">
    <cfRule type="cellIs" dxfId="441" priority="8" operator="lessThan">
      <formula>4</formula>
    </cfRule>
  </conditionalFormatting>
  <conditionalFormatting sqref="K72">
    <cfRule type="cellIs" dxfId="440" priority="4" operator="between">
      <formula>4</formula>
      <formula>7</formula>
    </cfRule>
    <cfRule type="cellIs" dxfId="439" priority="5" operator="lessThan">
      <formula>4</formula>
    </cfRule>
    <cfRule type="cellIs" dxfId="438" priority="6" operator="greaterThan">
      <formula>7</formula>
    </cfRule>
  </conditionalFormatting>
  <conditionalFormatting sqref="M72">
    <cfRule type="cellIs" dxfId="437" priority="1" operator="between">
      <formula>4</formula>
      <formula>7</formula>
    </cfRule>
    <cfRule type="cellIs" dxfId="436" priority="2" operator="lessThan">
      <formula>4</formula>
    </cfRule>
    <cfRule type="cellIs" dxfId="435" priority="3" operator="greaterThan">
      <formula>7</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N193"/>
  <sheetViews>
    <sheetView workbookViewId="0">
      <pane ySplit="1" topLeftCell="A2" activePane="bottomLeft" state="frozen"/>
      <selection pane="bottomLeft" activeCell="D2" sqref="D2:D175"/>
    </sheetView>
  </sheetViews>
  <sheetFormatPr baseColWidth="10" defaultColWidth="9.140625" defaultRowHeight="15"/>
  <cols>
    <col min="1" max="1" width="14.5703125" customWidth="1"/>
    <col min="2" max="3" width="9.85546875" style="25" customWidth="1"/>
    <col min="4" max="4" width="17.28515625" customWidth="1"/>
    <col min="6" max="6" width="12.7109375" customWidth="1"/>
    <col min="7" max="7" width="9.5703125" bestFit="1" customWidth="1"/>
    <col min="9" max="10" width="11.7109375" customWidth="1"/>
    <col min="11" max="11" width="19.42578125" customWidth="1"/>
    <col min="13" max="13" width="11.140625" customWidth="1"/>
  </cols>
  <sheetData>
    <row r="1" spans="1:14" ht="45">
      <c r="A1" t="s">
        <v>514</v>
      </c>
      <c r="B1" s="54" t="s">
        <v>508</v>
      </c>
      <c r="C1" s="71" t="s">
        <v>510</v>
      </c>
      <c r="D1" s="58" t="s">
        <v>515</v>
      </c>
      <c r="E1" s="58" t="s">
        <v>510</v>
      </c>
      <c r="F1" s="58" t="s">
        <v>503</v>
      </c>
      <c r="G1" s="58" t="s">
        <v>510</v>
      </c>
      <c r="I1" s="48" t="s">
        <v>419</v>
      </c>
      <c r="J1" s="73" t="s">
        <v>510</v>
      </c>
      <c r="K1" s="58" t="s">
        <v>506</v>
      </c>
      <c r="L1" s="58" t="s">
        <v>510</v>
      </c>
      <c r="M1" s="58" t="s">
        <v>507</v>
      </c>
      <c r="N1" s="58" t="s">
        <v>510</v>
      </c>
    </row>
    <row r="2" spans="1:14">
      <c r="A2">
        <v>1</v>
      </c>
      <c r="B2" s="44">
        <v>1</v>
      </c>
      <c r="C2" s="72">
        <f>POWER(B2,2)</f>
        <v>1</v>
      </c>
      <c r="D2">
        <v>8.0999999999999753E-3</v>
      </c>
      <c r="E2" s="72">
        <f>POWER(D2,2)</f>
        <v>6.5609999999999597E-5</v>
      </c>
      <c r="F2" s="68">
        <v>1.6754917979574722</v>
      </c>
      <c r="G2" s="72">
        <f>POWER(F2,2)</f>
        <v>2.8072727650227627</v>
      </c>
      <c r="I2" s="44">
        <v>1</v>
      </c>
      <c r="J2" s="72">
        <f>POWER(I2,2)</f>
        <v>1</v>
      </c>
      <c r="K2" s="16">
        <v>8.9999999999999858E-2</v>
      </c>
      <c r="L2" s="72">
        <f>POWER(K2,2)</f>
        <v>8.0999999999999753E-3</v>
      </c>
      <c r="M2" s="16">
        <v>1.2944078947369999</v>
      </c>
      <c r="N2" s="72">
        <f>POWER(M2,2)</f>
        <v>1.6754917979574722</v>
      </c>
    </row>
    <row r="3" spans="1:14">
      <c r="A3">
        <v>1</v>
      </c>
      <c r="B3" s="26">
        <v>5.1652892560743763E-2</v>
      </c>
      <c r="C3" s="72">
        <f t="shared" ref="C3:C66" si="0">POWER(B3,2)</f>
        <v>2.6680213098917382E-3</v>
      </c>
      <c r="D3">
        <v>19.1844</v>
      </c>
      <c r="E3" s="72">
        <f t="shared" ref="E3:E66" si="1">POWER(D3,2)</f>
        <v>368.04120336</v>
      </c>
      <c r="F3" s="68">
        <v>3.1231420927455118</v>
      </c>
      <c r="G3" s="72">
        <f t="shared" ref="G3:G66" si="2">POWER(F3,2)</f>
        <v>9.7540165314788148</v>
      </c>
      <c r="I3" s="26">
        <v>0.22727272726999992</v>
      </c>
      <c r="J3" s="72">
        <f t="shared" ref="J3:J66" si="3">POWER(I3,2)</f>
        <v>5.1652892560743763E-2</v>
      </c>
      <c r="K3" s="16">
        <v>4.38</v>
      </c>
      <c r="L3" s="72">
        <f t="shared" ref="L3:L66" si="4">POWER(K3,2)</f>
        <v>19.1844</v>
      </c>
      <c r="M3" s="16">
        <v>1.7672413793100001</v>
      </c>
      <c r="N3" s="72">
        <f t="shared" ref="N3:N66" si="5">POWER(M3,2)</f>
        <v>3.1231420927455118</v>
      </c>
    </row>
    <row r="4" spans="1:14">
      <c r="A4">
        <v>1</v>
      </c>
      <c r="B4" s="26">
        <v>8.1632653058775581E-2</v>
      </c>
      <c r="C4" s="72">
        <f t="shared" si="0"/>
        <v>6.6638900454144227E-3</v>
      </c>
      <c r="D4">
        <v>25</v>
      </c>
      <c r="E4" s="72">
        <f t="shared" si="1"/>
        <v>625</v>
      </c>
      <c r="F4" s="68">
        <v>11.559999999999999</v>
      </c>
      <c r="G4" s="72">
        <f t="shared" si="2"/>
        <v>133.63359999999997</v>
      </c>
      <c r="I4" s="26">
        <v>0.28571428571000013</v>
      </c>
      <c r="J4" s="72">
        <f t="shared" si="3"/>
        <v>8.1632653058775581E-2</v>
      </c>
      <c r="K4" s="16">
        <v>5</v>
      </c>
      <c r="L4" s="72">
        <f t="shared" si="4"/>
        <v>25</v>
      </c>
      <c r="M4" s="16">
        <v>3.4</v>
      </c>
      <c r="N4" s="72">
        <f t="shared" si="5"/>
        <v>11.559999999999999</v>
      </c>
    </row>
    <row r="5" spans="1:14">
      <c r="A5">
        <v>1</v>
      </c>
      <c r="B5" s="26">
        <v>0.32653061224653063</v>
      </c>
      <c r="C5" s="72">
        <f t="shared" si="0"/>
        <v>0.10662224073409414</v>
      </c>
      <c r="D5">
        <v>5.0400250000000009</v>
      </c>
      <c r="E5" s="72">
        <f t="shared" si="1"/>
        <v>25.401852000625009</v>
      </c>
      <c r="F5" s="68">
        <v>1.9477116290292058</v>
      </c>
      <c r="G5" s="72">
        <f t="shared" si="2"/>
        <v>3.7935805898556025</v>
      </c>
      <c r="I5" s="26">
        <v>0.57142857143000003</v>
      </c>
      <c r="J5" s="72">
        <f t="shared" si="3"/>
        <v>0.32653061224653063</v>
      </c>
      <c r="K5" s="16">
        <v>2.2450000000000001</v>
      </c>
      <c r="L5" s="72">
        <f t="shared" si="4"/>
        <v>5.0400250000000009</v>
      </c>
      <c r="M5" s="16">
        <v>1.3956043956039998</v>
      </c>
      <c r="N5" s="72">
        <f t="shared" si="5"/>
        <v>1.9477116290292058</v>
      </c>
    </row>
    <row r="6" spans="1:14">
      <c r="A6">
        <v>1</v>
      </c>
      <c r="B6" s="26">
        <v>0.69444444443888909</v>
      </c>
      <c r="C6" s="72">
        <f t="shared" si="0"/>
        <v>0.48225308641203729</v>
      </c>
      <c r="D6">
        <v>19.1844</v>
      </c>
      <c r="E6" s="72">
        <f t="shared" si="1"/>
        <v>368.04120336</v>
      </c>
      <c r="F6" s="68">
        <v>3.7270447530881352</v>
      </c>
      <c r="G6" s="72">
        <f t="shared" si="2"/>
        <v>13.890862591521799</v>
      </c>
      <c r="I6" s="26">
        <v>0.83333333333000015</v>
      </c>
      <c r="J6" s="72">
        <f t="shared" si="3"/>
        <v>0.69444444443888909</v>
      </c>
      <c r="K6" s="16">
        <v>4.38</v>
      </c>
      <c r="L6" s="72">
        <f t="shared" si="4"/>
        <v>19.1844</v>
      </c>
      <c r="M6" s="16">
        <v>1.9305555555559999</v>
      </c>
      <c r="N6" s="72">
        <f t="shared" si="5"/>
        <v>3.7270447530881352</v>
      </c>
    </row>
    <row r="7" spans="1:14">
      <c r="A7">
        <v>1</v>
      </c>
      <c r="B7" s="26">
        <v>1.1926939058217731</v>
      </c>
      <c r="C7" s="72">
        <f t="shared" si="0"/>
        <v>1.4225187529843968</v>
      </c>
      <c r="D7">
        <v>6.9168999999999992</v>
      </c>
      <c r="E7" s="72">
        <f t="shared" si="1"/>
        <v>47.843505609999987</v>
      </c>
      <c r="F7" s="68">
        <v>13.970438054288074</v>
      </c>
      <c r="G7" s="72">
        <f t="shared" si="2"/>
        <v>195.17313942870035</v>
      </c>
      <c r="I7" s="26">
        <v>1.0921052631600001</v>
      </c>
      <c r="J7" s="72">
        <f t="shared" si="3"/>
        <v>1.1926939058217731</v>
      </c>
      <c r="K7" s="16">
        <v>2.63</v>
      </c>
      <c r="L7" s="72">
        <f t="shared" si="4"/>
        <v>6.9168999999999992</v>
      </c>
      <c r="M7" s="16">
        <v>3.7377049180329998</v>
      </c>
      <c r="N7" s="72">
        <f t="shared" si="5"/>
        <v>13.970438054288074</v>
      </c>
    </row>
    <row r="8" spans="1:14">
      <c r="A8">
        <v>1</v>
      </c>
      <c r="B8" s="26">
        <v>1.0000000000000018E-2</v>
      </c>
      <c r="C8" s="72">
        <f t="shared" si="0"/>
        <v>1.0000000000000036E-4</v>
      </c>
      <c r="D8">
        <v>30.25</v>
      </c>
      <c r="E8" s="72">
        <f t="shared" si="1"/>
        <v>915.0625</v>
      </c>
      <c r="F8" s="68">
        <v>9.9640819345464013</v>
      </c>
      <c r="G8" s="72">
        <f t="shared" si="2"/>
        <v>99.28292879835395</v>
      </c>
      <c r="I8" s="26">
        <v>0.10000000000000009</v>
      </c>
      <c r="J8" s="72">
        <f t="shared" si="3"/>
        <v>1.0000000000000018E-2</v>
      </c>
      <c r="K8" s="16">
        <v>5.5</v>
      </c>
      <c r="L8" s="72">
        <f t="shared" si="4"/>
        <v>30.25</v>
      </c>
      <c r="M8" s="16">
        <v>3.1565934065930001</v>
      </c>
      <c r="N8" s="72">
        <f t="shared" si="5"/>
        <v>9.9640819345464013</v>
      </c>
    </row>
    <row r="9" spans="1:14">
      <c r="A9">
        <v>1</v>
      </c>
      <c r="B9" s="26">
        <v>2.0408163266122468E-2</v>
      </c>
      <c r="C9" s="72">
        <f t="shared" si="0"/>
        <v>4.1649312789671046E-4</v>
      </c>
      <c r="D9">
        <v>49</v>
      </c>
      <c r="E9" s="72">
        <f t="shared" si="1"/>
        <v>2401</v>
      </c>
      <c r="F9" s="68">
        <v>3.3176020408178877</v>
      </c>
      <c r="G9" s="72">
        <f t="shared" si="2"/>
        <v>11.006483301239014</v>
      </c>
      <c r="I9" s="26">
        <v>0.14285714286000006</v>
      </c>
      <c r="J9" s="72">
        <f t="shared" si="3"/>
        <v>2.0408163266122468E-2</v>
      </c>
      <c r="K9" s="16">
        <v>7</v>
      </c>
      <c r="L9" s="72">
        <f t="shared" si="4"/>
        <v>49</v>
      </c>
      <c r="M9" s="16">
        <v>1.8214285714289999</v>
      </c>
      <c r="N9" s="72">
        <f t="shared" si="5"/>
        <v>3.3176020408178877</v>
      </c>
    </row>
    <row r="10" spans="1:14">
      <c r="A10">
        <v>1</v>
      </c>
      <c r="B10" s="26">
        <v>1.1479591836122436E-2</v>
      </c>
      <c r="C10" s="72">
        <f t="shared" si="0"/>
        <v>1.3178102872396887E-4</v>
      </c>
      <c r="D10">
        <v>8.1224999999999987</v>
      </c>
      <c r="E10" s="72">
        <f t="shared" si="1"/>
        <v>65.975006249999979</v>
      </c>
      <c r="F10" s="68">
        <v>2.3052126710296679</v>
      </c>
      <c r="G10" s="72">
        <f t="shared" si="2"/>
        <v>5.3140054586757355</v>
      </c>
      <c r="I10" s="26">
        <v>0.10714285713999994</v>
      </c>
      <c r="J10" s="72">
        <f t="shared" si="3"/>
        <v>1.1479591836122436E-2</v>
      </c>
      <c r="K10" s="16">
        <v>2.8499999999999996</v>
      </c>
      <c r="L10" s="72">
        <f t="shared" si="4"/>
        <v>8.1224999999999987</v>
      </c>
      <c r="M10" s="16">
        <v>1.518292682927</v>
      </c>
      <c r="N10" s="72">
        <f t="shared" si="5"/>
        <v>2.3052126710296679</v>
      </c>
    </row>
    <row r="11" spans="1:14">
      <c r="A11">
        <v>1</v>
      </c>
      <c r="B11" s="26">
        <v>2.0408163266122468E-2</v>
      </c>
      <c r="C11" s="72">
        <f t="shared" si="0"/>
        <v>4.1649312789671046E-4</v>
      </c>
      <c r="D11">
        <v>23.814399999999999</v>
      </c>
      <c r="E11" s="72">
        <f t="shared" si="1"/>
        <v>567.1256473599999</v>
      </c>
      <c r="F11" s="68">
        <v>2.297119140625</v>
      </c>
      <c r="G11" s="72">
        <f t="shared" si="2"/>
        <v>5.2767563462257385</v>
      </c>
      <c r="I11" s="26">
        <v>0.14285714286000006</v>
      </c>
      <c r="J11" s="72">
        <f t="shared" si="3"/>
        <v>2.0408163266122468E-2</v>
      </c>
      <c r="K11" s="16">
        <v>4.88</v>
      </c>
      <c r="L11" s="72">
        <f t="shared" si="4"/>
        <v>23.814399999999999</v>
      </c>
      <c r="M11" s="16">
        <v>1.515625</v>
      </c>
      <c r="N11" s="72">
        <f t="shared" si="5"/>
        <v>2.297119140625</v>
      </c>
    </row>
    <row r="12" spans="1:14">
      <c r="A12">
        <v>1</v>
      </c>
      <c r="B12" s="26">
        <v>1.8595041321322326E-2</v>
      </c>
      <c r="C12" s="72">
        <f t="shared" si="0"/>
        <v>3.4577556174168473E-4</v>
      </c>
      <c r="D12">
        <v>28.944399999999998</v>
      </c>
      <c r="E12" s="72">
        <f t="shared" si="1"/>
        <v>837.77829135999991</v>
      </c>
      <c r="F12" s="68">
        <v>0.47265625</v>
      </c>
      <c r="G12" s="72">
        <f t="shared" si="2"/>
        <v>0.2234039306640625</v>
      </c>
      <c r="I12" s="26">
        <v>0.13636363636000004</v>
      </c>
      <c r="J12" s="72">
        <f t="shared" si="3"/>
        <v>1.8595041321322326E-2</v>
      </c>
      <c r="K12" s="16">
        <v>5.38</v>
      </c>
      <c r="L12" s="72">
        <f t="shared" si="4"/>
        <v>28.944399999999998</v>
      </c>
      <c r="M12" s="16">
        <v>0.6875</v>
      </c>
      <c r="N12" s="72">
        <f t="shared" si="5"/>
        <v>0.47265625</v>
      </c>
    </row>
    <row r="13" spans="1:14">
      <c r="A13">
        <v>1</v>
      </c>
      <c r="B13" s="26">
        <v>3.6982248521597635E-2</v>
      </c>
      <c r="C13" s="72">
        <f t="shared" si="0"/>
        <v>1.3676867057132104E-3</v>
      </c>
      <c r="D13">
        <v>42.25</v>
      </c>
      <c r="E13" s="72">
        <f t="shared" si="1"/>
        <v>1785.0625</v>
      </c>
      <c r="F13" s="68">
        <v>4.0684723657006447</v>
      </c>
      <c r="G13" s="72">
        <f t="shared" si="2"/>
        <v>16.552467390469801</v>
      </c>
      <c r="I13" s="26">
        <v>0.19230769231</v>
      </c>
      <c r="J13" s="72">
        <f t="shared" si="3"/>
        <v>3.6982248521597635E-2</v>
      </c>
      <c r="K13" s="16">
        <v>6.5</v>
      </c>
      <c r="L13" s="72">
        <f t="shared" si="4"/>
        <v>42.25</v>
      </c>
      <c r="M13" s="16">
        <v>2.0170454545449998</v>
      </c>
      <c r="N13" s="72">
        <f t="shared" si="5"/>
        <v>4.0684723657006447</v>
      </c>
    </row>
    <row r="14" spans="1:14">
      <c r="A14">
        <v>1</v>
      </c>
      <c r="B14" s="26">
        <v>0.22778925619574372</v>
      </c>
      <c r="C14" s="72">
        <f t="shared" si="0"/>
        <v>5.1887945238210172E-2</v>
      </c>
      <c r="D14">
        <v>45.5625</v>
      </c>
      <c r="E14" s="72">
        <f t="shared" si="1"/>
        <v>2075.94140625</v>
      </c>
      <c r="F14" s="68">
        <v>4.1684027777791393</v>
      </c>
      <c r="G14" s="72">
        <f t="shared" si="2"/>
        <v>17.375581717796845</v>
      </c>
      <c r="I14" s="26">
        <v>0.47727272726999992</v>
      </c>
      <c r="J14" s="72">
        <f t="shared" si="3"/>
        <v>0.22778925619574372</v>
      </c>
      <c r="K14" s="16">
        <v>6.75</v>
      </c>
      <c r="L14" s="72">
        <f t="shared" si="4"/>
        <v>45.5625</v>
      </c>
      <c r="M14" s="16">
        <v>2.041666666667</v>
      </c>
      <c r="N14" s="72">
        <f t="shared" si="5"/>
        <v>4.1684027777791393</v>
      </c>
    </row>
    <row r="15" spans="1:14">
      <c r="A15">
        <v>1</v>
      </c>
      <c r="B15" s="26">
        <v>6.25E-2</v>
      </c>
      <c r="C15" s="72">
        <f t="shared" si="0"/>
        <v>3.90625E-3</v>
      </c>
      <c r="D15">
        <v>17.056899999999999</v>
      </c>
      <c r="E15" s="72">
        <f t="shared" si="1"/>
        <v>290.93783760999997</v>
      </c>
      <c r="F15" s="68">
        <v>1.0929752066020659</v>
      </c>
      <c r="G15" s="72">
        <f t="shared" si="2"/>
        <v>1.1945948022468287</v>
      </c>
      <c r="I15" s="26">
        <v>0.25</v>
      </c>
      <c r="J15" s="72">
        <f t="shared" si="3"/>
        <v>6.25E-2</v>
      </c>
      <c r="K15" s="16">
        <v>4.13</v>
      </c>
      <c r="L15" s="72">
        <f t="shared" si="4"/>
        <v>17.056899999999999</v>
      </c>
      <c r="M15" s="16">
        <v>1.0454545454499999</v>
      </c>
      <c r="N15" s="72">
        <f t="shared" si="5"/>
        <v>1.0929752066020659</v>
      </c>
    </row>
    <row r="16" spans="1:14">
      <c r="A16">
        <v>1</v>
      </c>
      <c r="B16" s="26">
        <v>6.25E-2</v>
      </c>
      <c r="C16" s="72">
        <f t="shared" si="0"/>
        <v>3.90625E-3</v>
      </c>
      <c r="D16">
        <v>39.0625</v>
      </c>
      <c r="E16" s="72">
        <f t="shared" si="1"/>
        <v>1525.87890625</v>
      </c>
      <c r="F16" s="68">
        <v>6.184383656508909</v>
      </c>
      <c r="G16" s="72">
        <f t="shared" si="2"/>
        <v>38.246601210894504</v>
      </c>
      <c r="I16" s="26">
        <v>0.25</v>
      </c>
      <c r="J16" s="72">
        <f t="shared" si="3"/>
        <v>6.25E-2</v>
      </c>
      <c r="K16" s="16">
        <v>6.25</v>
      </c>
      <c r="L16" s="72">
        <f t="shared" si="4"/>
        <v>39.0625</v>
      </c>
      <c r="M16" s="16">
        <v>2.4868421052629999</v>
      </c>
      <c r="N16" s="72">
        <f t="shared" si="5"/>
        <v>6.184383656508909</v>
      </c>
    </row>
    <row r="17" spans="1:14">
      <c r="A17">
        <v>1</v>
      </c>
      <c r="B17" s="26">
        <v>1</v>
      </c>
      <c r="C17" s="72">
        <f t="shared" si="0"/>
        <v>1</v>
      </c>
      <c r="D17">
        <v>8.2943999999999996</v>
      </c>
      <c r="E17" s="72">
        <f t="shared" si="1"/>
        <v>68.79707135999999</v>
      </c>
      <c r="F17" s="68">
        <v>12.036317417233734</v>
      </c>
      <c r="G17" s="72">
        <f t="shared" si="2"/>
        <v>144.87293696840416</v>
      </c>
      <c r="I17" s="26">
        <v>1</v>
      </c>
      <c r="J17" s="72">
        <f t="shared" si="3"/>
        <v>1</v>
      </c>
      <c r="K17" s="16">
        <v>2.88</v>
      </c>
      <c r="L17" s="72">
        <f t="shared" si="4"/>
        <v>8.2943999999999996</v>
      </c>
      <c r="M17" s="16">
        <v>3.4693396226419999</v>
      </c>
      <c r="N17" s="72">
        <f t="shared" si="5"/>
        <v>12.036317417233734</v>
      </c>
    </row>
    <row r="18" spans="1:14">
      <c r="A18">
        <v>1</v>
      </c>
      <c r="B18" s="26">
        <v>6.25E-2</v>
      </c>
      <c r="C18" s="72">
        <f t="shared" si="0"/>
        <v>3.90625E-3</v>
      </c>
      <c r="D18">
        <v>0.33640000000000009</v>
      </c>
      <c r="E18" s="72">
        <f t="shared" si="1"/>
        <v>0.11316496000000006</v>
      </c>
      <c r="F18" s="68">
        <v>2.0688684556099464E-2</v>
      </c>
      <c r="G18" s="72">
        <f t="shared" si="2"/>
        <v>4.2802166866178848E-4</v>
      </c>
      <c r="I18" s="26">
        <v>0.25</v>
      </c>
      <c r="J18" s="72">
        <f t="shared" si="3"/>
        <v>6.25E-2</v>
      </c>
      <c r="K18" s="16">
        <v>0.58000000000000007</v>
      </c>
      <c r="L18" s="72">
        <f t="shared" si="4"/>
        <v>0.33640000000000009</v>
      </c>
      <c r="M18" s="16">
        <v>0.14383561643800002</v>
      </c>
      <c r="N18" s="72">
        <f t="shared" si="5"/>
        <v>2.0688684556099464E-2</v>
      </c>
    </row>
    <row r="19" spans="1:14">
      <c r="A19">
        <v>1</v>
      </c>
      <c r="B19" s="26">
        <v>6.25E-2</v>
      </c>
      <c r="C19" s="72">
        <f t="shared" si="0"/>
        <v>3.90625E-3</v>
      </c>
      <c r="D19">
        <v>13.1769</v>
      </c>
      <c r="E19" s="72">
        <f t="shared" si="1"/>
        <v>173.63069361000001</v>
      </c>
      <c r="F19" s="68">
        <v>3.1425619834807441</v>
      </c>
      <c r="G19" s="72">
        <f t="shared" si="2"/>
        <v>9.8756958200184286</v>
      </c>
      <c r="I19" s="26">
        <v>0.25</v>
      </c>
      <c r="J19" s="72">
        <f t="shared" si="3"/>
        <v>6.25E-2</v>
      </c>
      <c r="K19" s="16">
        <v>3.63</v>
      </c>
      <c r="L19" s="72">
        <f t="shared" si="4"/>
        <v>13.1769</v>
      </c>
      <c r="M19" s="16">
        <v>1.7727272727300001</v>
      </c>
      <c r="N19" s="72">
        <f t="shared" si="5"/>
        <v>3.1425619834807441</v>
      </c>
    </row>
    <row r="20" spans="1:14">
      <c r="A20">
        <v>1</v>
      </c>
      <c r="B20" s="26">
        <v>0</v>
      </c>
      <c r="C20" s="72">
        <f t="shared" si="0"/>
        <v>0</v>
      </c>
      <c r="D20">
        <v>20.884900000000002</v>
      </c>
      <c r="E20" s="72">
        <f t="shared" si="1"/>
        <v>436.17904801000009</v>
      </c>
      <c r="F20" s="68">
        <v>28.199762187869389</v>
      </c>
      <c r="G20" s="72">
        <f t="shared" si="2"/>
        <v>795.22658745238812</v>
      </c>
      <c r="I20" s="26">
        <v>0</v>
      </c>
      <c r="J20" s="72">
        <f t="shared" si="3"/>
        <v>0</v>
      </c>
      <c r="K20" s="16">
        <v>4.57</v>
      </c>
      <c r="L20" s="72">
        <f t="shared" si="4"/>
        <v>20.884900000000002</v>
      </c>
      <c r="M20" s="16">
        <v>5.3103448275860003</v>
      </c>
      <c r="N20" s="72">
        <f t="shared" si="5"/>
        <v>28.199762187869389</v>
      </c>
    </row>
    <row r="21" spans="1:14">
      <c r="A21">
        <v>1</v>
      </c>
      <c r="B21" s="26">
        <v>0.25</v>
      </c>
      <c r="C21" s="72">
        <f t="shared" si="0"/>
        <v>6.25E-2</v>
      </c>
      <c r="D21">
        <v>5.1983999999999968</v>
      </c>
      <c r="E21" s="72">
        <f t="shared" si="1"/>
        <v>27.023362559999967</v>
      </c>
      <c r="F21" s="68">
        <v>4.1805644132536219</v>
      </c>
      <c r="G21" s="72">
        <f t="shared" si="2"/>
        <v>17.477118813362601</v>
      </c>
      <c r="I21" s="26">
        <v>0.5</v>
      </c>
      <c r="J21" s="72">
        <f t="shared" si="3"/>
        <v>0.25</v>
      </c>
      <c r="K21" s="16">
        <v>2.2799999999999994</v>
      </c>
      <c r="L21" s="72">
        <f t="shared" si="4"/>
        <v>5.1983999999999968</v>
      </c>
      <c r="M21" s="16">
        <v>2.0446428571399999</v>
      </c>
      <c r="N21" s="72">
        <f t="shared" si="5"/>
        <v>4.1805644132536219</v>
      </c>
    </row>
    <row r="22" spans="1:14">
      <c r="A22">
        <v>1</v>
      </c>
      <c r="B22" s="26">
        <v>2.5000000000000044E-3</v>
      </c>
      <c r="C22" s="72">
        <f t="shared" si="0"/>
        <v>6.2500000000000223E-6</v>
      </c>
      <c r="D22">
        <v>23.04</v>
      </c>
      <c r="E22" s="72">
        <f t="shared" si="1"/>
        <v>530.84159999999997</v>
      </c>
      <c r="F22" s="68">
        <v>0.85881762782395521</v>
      </c>
      <c r="G22" s="72">
        <f t="shared" si="2"/>
        <v>0.73756771786116559</v>
      </c>
      <c r="I22" s="26">
        <v>5.0000000000000044E-2</v>
      </c>
      <c r="J22" s="72">
        <f t="shared" si="3"/>
        <v>2.5000000000000044E-3</v>
      </c>
      <c r="K22" s="16">
        <v>4.8</v>
      </c>
      <c r="L22" s="72">
        <f t="shared" si="4"/>
        <v>23.04</v>
      </c>
      <c r="M22" s="16">
        <v>0.92672413793100006</v>
      </c>
      <c r="N22" s="72">
        <f t="shared" si="5"/>
        <v>0.85881762782395521</v>
      </c>
    </row>
    <row r="23" spans="1:14">
      <c r="A23">
        <v>1</v>
      </c>
      <c r="B23" s="26">
        <v>0.88794378698659759</v>
      </c>
      <c r="C23" s="72">
        <f t="shared" si="0"/>
        <v>0.7884441688481002</v>
      </c>
      <c r="D23">
        <v>8.6828444444640862</v>
      </c>
      <c r="E23" s="72">
        <f t="shared" si="1"/>
        <v>75.391787646760847</v>
      </c>
      <c r="F23" s="68">
        <v>2.0726070154468665</v>
      </c>
      <c r="G23" s="72">
        <f t="shared" si="2"/>
        <v>4.2956998404795677</v>
      </c>
      <c r="I23" s="26">
        <v>0.94230769231</v>
      </c>
      <c r="J23" s="72">
        <f t="shared" si="3"/>
        <v>0.88794378698659759</v>
      </c>
      <c r="K23" s="16">
        <v>2.9466666666699997</v>
      </c>
      <c r="L23" s="72">
        <f t="shared" si="4"/>
        <v>8.6828444444640862</v>
      </c>
      <c r="M23" s="16">
        <v>1.43965517241</v>
      </c>
      <c r="N23" s="72">
        <f t="shared" si="5"/>
        <v>2.0726070154468665</v>
      </c>
    </row>
    <row r="24" spans="1:14">
      <c r="A24">
        <v>1</v>
      </c>
      <c r="B24" s="26">
        <v>3.4225000000000003</v>
      </c>
      <c r="C24" s="72">
        <f t="shared" si="0"/>
        <v>11.713506250000002</v>
      </c>
      <c r="D24">
        <v>6.9168999999999992</v>
      </c>
      <c r="E24" s="72">
        <f t="shared" si="1"/>
        <v>47.843505609999987</v>
      </c>
      <c r="F24" s="68">
        <v>5.975308641953581</v>
      </c>
      <c r="G24" s="72">
        <f t="shared" si="2"/>
        <v>35.704313366605149</v>
      </c>
      <c r="I24" s="26">
        <v>1.85</v>
      </c>
      <c r="J24" s="72">
        <f t="shared" si="3"/>
        <v>3.4225000000000003</v>
      </c>
      <c r="K24" s="16">
        <v>2.63</v>
      </c>
      <c r="L24" s="72">
        <f t="shared" si="4"/>
        <v>6.9168999999999992</v>
      </c>
      <c r="M24" s="16">
        <v>2.4444444444400002</v>
      </c>
      <c r="N24" s="72">
        <f t="shared" si="5"/>
        <v>5.975308641953581</v>
      </c>
    </row>
    <row r="25" spans="1:14">
      <c r="A25">
        <v>1</v>
      </c>
      <c r="B25" s="26">
        <v>0.390625</v>
      </c>
      <c r="C25" s="72">
        <f t="shared" si="0"/>
        <v>0.152587890625</v>
      </c>
      <c r="D25">
        <v>1.8632250000000006</v>
      </c>
      <c r="E25" s="72">
        <f t="shared" si="1"/>
        <v>3.4716074006250022</v>
      </c>
      <c r="F25" s="68">
        <v>1.7936862245012757</v>
      </c>
      <c r="G25" s="72">
        <f t="shared" si="2"/>
        <v>3.2173102719656406</v>
      </c>
      <c r="I25" s="26">
        <v>0.625</v>
      </c>
      <c r="J25" s="72">
        <f t="shared" si="3"/>
        <v>0.390625</v>
      </c>
      <c r="K25" s="16">
        <v>1.3650000000000002</v>
      </c>
      <c r="L25" s="72">
        <f t="shared" si="4"/>
        <v>1.8632250000000006</v>
      </c>
      <c r="M25" s="16">
        <v>1.3392857142900001</v>
      </c>
      <c r="N25" s="72">
        <f t="shared" si="5"/>
        <v>1.7936862245012757</v>
      </c>
    </row>
    <row r="26" spans="1:14">
      <c r="A26">
        <v>1</v>
      </c>
      <c r="B26" s="26">
        <v>3.6982248521597635E-2</v>
      </c>
      <c r="C26" s="72">
        <f t="shared" si="0"/>
        <v>1.3676867057132104E-3</v>
      </c>
      <c r="D26">
        <v>42.25</v>
      </c>
      <c r="E26" s="72">
        <f t="shared" si="1"/>
        <v>1785.0625</v>
      </c>
      <c r="F26" s="68">
        <v>5.4613657844984447</v>
      </c>
      <c r="G26" s="72">
        <f t="shared" si="2"/>
        <v>29.826516232090313</v>
      </c>
      <c r="I26" s="26">
        <v>0.19230769231</v>
      </c>
      <c r="J26" s="72">
        <f t="shared" si="3"/>
        <v>3.6982248521597635E-2</v>
      </c>
      <c r="K26" s="16">
        <v>6.5</v>
      </c>
      <c r="L26" s="72">
        <f t="shared" si="4"/>
        <v>42.25</v>
      </c>
      <c r="M26" s="16">
        <v>2.3369565217389998</v>
      </c>
      <c r="N26" s="72">
        <f t="shared" si="5"/>
        <v>5.4613657844984447</v>
      </c>
    </row>
    <row r="27" spans="1:14">
      <c r="A27">
        <v>1</v>
      </c>
      <c r="B27" s="26">
        <v>1.2755102037755193E-3</v>
      </c>
      <c r="C27" s="72">
        <f t="shared" si="0"/>
        <v>1.626926279935467E-6</v>
      </c>
      <c r="D27">
        <v>22.5625</v>
      </c>
      <c r="E27" s="72">
        <f t="shared" si="1"/>
        <v>509.06640625</v>
      </c>
      <c r="F27" s="68">
        <v>17.064767573693</v>
      </c>
      <c r="G27" s="72">
        <f t="shared" si="2"/>
        <v>291.20629234416407</v>
      </c>
      <c r="I27" s="26">
        <v>3.5714285710000127E-2</v>
      </c>
      <c r="J27" s="72">
        <f t="shared" si="3"/>
        <v>1.2755102037755193E-3</v>
      </c>
      <c r="K27" s="16">
        <v>4.75</v>
      </c>
      <c r="L27" s="72">
        <f t="shared" si="4"/>
        <v>22.5625</v>
      </c>
      <c r="M27" s="16">
        <v>4.1309523809520003</v>
      </c>
      <c r="N27" s="72">
        <f t="shared" si="5"/>
        <v>17.064767573693</v>
      </c>
    </row>
    <row r="28" spans="1:14">
      <c r="A28">
        <v>1</v>
      </c>
      <c r="B28" s="26">
        <v>7.4380165290743844E-2</v>
      </c>
      <c r="C28" s="72">
        <f t="shared" si="0"/>
        <v>5.5324089886783752E-3</v>
      </c>
      <c r="D28">
        <v>36</v>
      </c>
      <c r="E28" s="72">
        <f t="shared" si="1"/>
        <v>1296</v>
      </c>
      <c r="F28" s="68">
        <v>7.8124832034392941</v>
      </c>
      <c r="G28" s="72">
        <f t="shared" si="2"/>
        <v>61.034893804021095</v>
      </c>
      <c r="I28" s="26">
        <v>0.27272727273000008</v>
      </c>
      <c r="J28" s="72">
        <f t="shared" si="3"/>
        <v>7.4380165290743844E-2</v>
      </c>
      <c r="K28" s="16">
        <v>6</v>
      </c>
      <c r="L28" s="72">
        <f t="shared" si="4"/>
        <v>36</v>
      </c>
      <c r="M28" s="16">
        <v>2.7950819672130001</v>
      </c>
      <c r="N28" s="72">
        <f t="shared" si="5"/>
        <v>7.8124832034392941</v>
      </c>
    </row>
    <row r="29" spans="1:14">
      <c r="A29">
        <v>1</v>
      </c>
      <c r="B29" s="26">
        <v>0.22778925619574372</v>
      </c>
      <c r="C29" s="72">
        <f t="shared" si="0"/>
        <v>5.1887945238210172E-2</v>
      </c>
      <c r="D29">
        <v>45.5625</v>
      </c>
      <c r="E29" s="72">
        <f t="shared" si="1"/>
        <v>2075.94140625</v>
      </c>
      <c r="F29" s="68">
        <v>4.2185938100711962</v>
      </c>
      <c r="G29" s="72">
        <f t="shared" si="2"/>
        <v>17.79653373437101</v>
      </c>
      <c r="I29" s="26">
        <v>0.47727272726999992</v>
      </c>
      <c r="J29" s="72">
        <f t="shared" si="3"/>
        <v>0.22778925619574372</v>
      </c>
      <c r="K29" s="16">
        <v>6.75</v>
      </c>
      <c r="L29" s="72">
        <f t="shared" si="4"/>
        <v>45.5625</v>
      </c>
      <c r="M29" s="16">
        <v>2.053921568627</v>
      </c>
      <c r="N29" s="72">
        <f t="shared" si="5"/>
        <v>4.2185938100711962</v>
      </c>
    </row>
    <row r="30" spans="1:14">
      <c r="A30">
        <v>1</v>
      </c>
      <c r="B30" s="26">
        <v>1</v>
      </c>
      <c r="C30" s="72">
        <f t="shared" si="0"/>
        <v>1</v>
      </c>
      <c r="D30">
        <v>16</v>
      </c>
      <c r="E30" s="72">
        <f t="shared" si="1"/>
        <v>256</v>
      </c>
      <c r="F30" s="68">
        <v>23.4619140625</v>
      </c>
      <c r="G30" s="72">
        <f t="shared" si="2"/>
        <v>550.46141147613525</v>
      </c>
      <c r="I30" s="26">
        <v>1</v>
      </c>
      <c r="J30" s="72">
        <f t="shared" si="3"/>
        <v>1</v>
      </c>
      <c r="K30" s="16">
        <v>4</v>
      </c>
      <c r="L30" s="72">
        <f t="shared" si="4"/>
        <v>16</v>
      </c>
      <c r="M30" s="16">
        <v>4.84375</v>
      </c>
      <c r="N30" s="72">
        <f t="shared" si="5"/>
        <v>23.4619140625</v>
      </c>
    </row>
    <row r="31" spans="1:14">
      <c r="A31">
        <v>1</v>
      </c>
      <c r="B31" s="26">
        <v>0.5625</v>
      </c>
      <c r="C31" s="72">
        <f t="shared" si="0"/>
        <v>0.31640625</v>
      </c>
      <c r="D31">
        <v>0.79209999999999947</v>
      </c>
      <c r="E31" s="72">
        <f t="shared" si="1"/>
        <v>0.62742240999999921</v>
      </c>
      <c r="F31" s="68">
        <v>6.6122448979613884</v>
      </c>
      <c r="G31" s="72">
        <f t="shared" si="2"/>
        <v>43.721782590616414</v>
      </c>
      <c r="I31" s="26">
        <v>0.75</v>
      </c>
      <c r="J31" s="72">
        <f t="shared" si="3"/>
        <v>0.5625</v>
      </c>
      <c r="K31" s="16">
        <v>0.88999999999999968</v>
      </c>
      <c r="L31" s="72">
        <f t="shared" si="4"/>
        <v>0.79209999999999947</v>
      </c>
      <c r="M31" s="16">
        <v>2.5714285714290002</v>
      </c>
      <c r="N31" s="72">
        <f t="shared" si="5"/>
        <v>6.6122448979613884</v>
      </c>
    </row>
    <row r="32" spans="1:14">
      <c r="A32">
        <v>1</v>
      </c>
      <c r="B32" s="26">
        <v>6.25E-2</v>
      </c>
      <c r="C32" s="72">
        <f t="shared" si="0"/>
        <v>3.90625E-3</v>
      </c>
      <c r="D32">
        <v>10.5625</v>
      </c>
      <c r="E32" s="72">
        <f t="shared" si="1"/>
        <v>111.56640625</v>
      </c>
      <c r="F32" s="68">
        <v>29.082908163263767</v>
      </c>
      <c r="G32" s="72">
        <f t="shared" si="2"/>
        <v>845.81554723283421</v>
      </c>
      <c r="I32" s="26">
        <v>0.25</v>
      </c>
      <c r="J32" s="72">
        <f t="shared" si="3"/>
        <v>6.25E-2</v>
      </c>
      <c r="K32" s="16">
        <v>3.25</v>
      </c>
      <c r="L32" s="72">
        <f t="shared" si="4"/>
        <v>10.5625</v>
      </c>
      <c r="M32" s="16">
        <v>5.3928571428570002</v>
      </c>
      <c r="N32" s="72">
        <f t="shared" si="5"/>
        <v>29.082908163263767</v>
      </c>
    </row>
    <row r="33" spans="1:14">
      <c r="A33">
        <v>1</v>
      </c>
      <c r="B33" s="26">
        <v>0.5625</v>
      </c>
      <c r="C33" s="72">
        <f t="shared" si="0"/>
        <v>0.31640625</v>
      </c>
      <c r="D33">
        <v>1.3225000000000009</v>
      </c>
      <c r="E33" s="72">
        <f t="shared" si="1"/>
        <v>1.7490062500000023</v>
      </c>
      <c r="F33" s="68">
        <v>2.9578069262785962</v>
      </c>
      <c r="G33" s="72">
        <f t="shared" si="2"/>
        <v>8.7486218131416376</v>
      </c>
      <c r="I33" s="26">
        <v>0.75</v>
      </c>
      <c r="J33" s="72">
        <f t="shared" si="3"/>
        <v>0.5625</v>
      </c>
      <c r="K33" s="16">
        <v>1.1500000000000004</v>
      </c>
      <c r="L33" s="72">
        <f t="shared" si="4"/>
        <v>1.3225000000000009</v>
      </c>
      <c r="M33" s="16">
        <v>1.719827586207</v>
      </c>
      <c r="N33" s="72">
        <f t="shared" si="5"/>
        <v>2.9578069262785962</v>
      </c>
    </row>
    <row r="34" spans="1:14">
      <c r="A34">
        <v>1</v>
      </c>
      <c r="B34" s="26">
        <v>2.25</v>
      </c>
      <c r="C34" s="72">
        <f t="shared" si="0"/>
        <v>5.0625</v>
      </c>
      <c r="D34">
        <v>45.5625</v>
      </c>
      <c r="E34" s="72">
        <f t="shared" si="1"/>
        <v>2075.94140625</v>
      </c>
      <c r="F34" s="68">
        <v>3.1566594400972714</v>
      </c>
      <c r="G34" s="72">
        <f t="shared" si="2"/>
        <v>9.9644988207552192</v>
      </c>
      <c r="I34" s="26">
        <v>1.5</v>
      </c>
      <c r="J34" s="72">
        <f t="shared" si="3"/>
        <v>2.25</v>
      </c>
      <c r="K34" s="16">
        <v>6.75</v>
      </c>
      <c r="L34" s="72">
        <f t="shared" si="4"/>
        <v>45.5625</v>
      </c>
      <c r="M34" s="16">
        <v>1.7766990291260001</v>
      </c>
      <c r="N34" s="72">
        <f t="shared" si="5"/>
        <v>3.1566594400972714</v>
      </c>
    </row>
    <row r="35" spans="1:14">
      <c r="A35">
        <v>1</v>
      </c>
      <c r="B35" s="26">
        <v>1</v>
      </c>
      <c r="C35" s="72">
        <f t="shared" si="0"/>
        <v>1</v>
      </c>
      <c r="D35">
        <v>2.1756249999999988</v>
      </c>
      <c r="E35" s="72">
        <f t="shared" si="1"/>
        <v>4.733344140624995</v>
      </c>
      <c r="F35" s="68">
        <v>0.65095557851533059</v>
      </c>
      <c r="G35" s="72">
        <f t="shared" si="2"/>
        <v>0.42374316520022876</v>
      </c>
      <c r="I35" s="26">
        <v>1</v>
      </c>
      <c r="J35" s="72">
        <f t="shared" si="3"/>
        <v>1</v>
      </c>
      <c r="K35" s="16">
        <v>1.4749999999999996</v>
      </c>
      <c r="L35" s="72">
        <f t="shared" si="4"/>
        <v>2.1756249999999988</v>
      </c>
      <c r="M35" s="16">
        <v>0.80681818181999998</v>
      </c>
      <c r="N35" s="72">
        <f t="shared" si="5"/>
        <v>0.65095557851533059</v>
      </c>
    </row>
    <row r="36" spans="1:14">
      <c r="A36">
        <v>1</v>
      </c>
      <c r="B36" s="26">
        <v>2.25</v>
      </c>
      <c r="C36" s="72">
        <f t="shared" si="0"/>
        <v>5.0625</v>
      </c>
      <c r="D36">
        <v>45.5625</v>
      </c>
      <c r="E36" s="72">
        <f t="shared" si="1"/>
        <v>2075.94140625</v>
      </c>
      <c r="F36" s="68">
        <v>3.4309142561993573</v>
      </c>
      <c r="G36" s="72">
        <f t="shared" si="2"/>
        <v>11.771172633391989</v>
      </c>
      <c r="I36" s="26">
        <v>1.5</v>
      </c>
      <c r="J36" s="72">
        <f t="shared" si="3"/>
        <v>2.25</v>
      </c>
      <c r="K36" s="16">
        <v>6.75</v>
      </c>
      <c r="L36" s="72">
        <f t="shared" si="4"/>
        <v>45.5625</v>
      </c>
      <c r="M36" s="16">
        <v>1.852272727273</v>
      </c>
      <c r="N36" s="72">
        <f t="shared" si="5"/>
        <v>3.4309142561993573</v>
      </c>
    </row>
    <row r="37" spans="1:14">
      <c r="A37">
        <v>1</v>
      </c>
      <c r="B37" s="26">
        <v>3.0625</v>
      </c>
      <c r="C37" s="72">
        <f t="shared" si="0"/>
        <v>9.37890625</v>
      </c>
      <c r="D37">
        <v>0.60840000000000038</v>
      </c>
      <c r="E37" s="72">
        <f t="shared" si="1"/>
        <v>0.37015056000000046</v>
      </c>
      <c r="F37" s="68">
        <v>0.42505286428293482</v>
      </c>
      <c r="G37" s="72">
        <f t="shared" si="2"/>
        <v>0.18066993743512699</v>
      </c>
      <c r="I37" s="26">
        <v>1.75</v>
      </c>
      <c r="J37" s="72">
        <f t="shared" si="3"/>
        <v>3.0625</v>
      </c>
      <c r="K37" s="16">
        <v>0.78000000000000025</v>
      </c>
      <c r="L37" s="72">
        <f t="shared" si="4"/>
        <v>0.60840000000000038</v>
      </c>
      <c r="M37" s="16">
        <v>0.65196078431369997</v>
      </c>
      <c r="N37" s="72">
        <f t="shared" si="5"/>
        <v>0.42505286428293482</v>
      </c>
    </row>
    <row r="38" spans="1:14">
      <c r="A38">
        <v>1</v>
      </c>
      <c r="B38" s="26">
        <v>1.5625</v>
      </c>
      <c r="C38" s="72">
        <f t="shared" si="0"/>
        <v>2.44140625</v>
      </c>
      <c r="D38">
        <v>42.25</v>
      </c>
      <c r="E38" s="72">
        <f t="shared" si="1"/>
        <v>1785.0625</v>
      </c>
      <c r="F38" s="68">
        <v>4.57484567901282</v>
      </c>
      <c r="G38" s="72">
        <f t="shared" si="2"/>
        <v>20.929212986782272</v>
      </c>
      <c r="I38" s="26">
        <v>1.25</v>
      </c>
      <c r="J38" s="72">
        <f t="shared" si="3"/>
        <v>1.5625</v>
      </c>
      <c r="K38" s="16">
        <v>6.5</v>
      </c>
      <c r="L38" s="72">
        <f t="shared" si="4"/>
        <v>42.25</v>
      </c>
      <c r="M38" s="16">
        <v>2.1388888888889999</v>
      </c>
      <c r="N38" s="72">
        <f t="shared" si="5"/>
        <v>4.57484567901282</v>
      </c>
    </row>
    <row r="39" spans="1:14">
      <c r="A39">
        <v>1</v>
      </c>
      <c r="B39" s="26">
        <v>0.21556122449377541</v>
      </c>
      <c r="C39" s="72">
        <f t="shared" si="0"/>
        <v>4.646664150525584E-2</v>
      </c>
      <c r="D39">
        <v>0.11222499999999998</v>
      </c>
      <c r="E39" s="72">
        <f t="shared" si="1"/>
        <v>1.2594450624999995E-2</v>
      </c>
      <c r="F39" s="68">
        <v>11.785734215590649</v>
      </c>
      <c r="G39" s="72">
        <f t="shared" si="2"/>
        <v>138.90353100054412</v>
      </c>
      <c r="I39" s="26">
        <v>0.46428571428999987</v>
      </c>
      <c r="J39" s="72">
        <f t="shared" si="3"/>
        <v>0.21556122449377541</v>
      </c>
      <c r="K39" s="16">
        <v>0.33499999999999996</v>
      </c>
      <c r="L39" s="72">
        <f t="shared" si="4"/>
        <v>0.11222499999999998</v>
      </c>
      <c r="M39" s="16">
        <v>3.4330357142899999</v>
      </c>
      <c r="N39" s="72">
        <f t="shared" si="5"/>
        <v>11.785734215590649</v>
      </c>
    </row>
    <row r="40" spans="1:14">
      <c r="A40">
        <v>1</v>
      </c>
      <c r="B40" s="26">
        <v>3.1887755101887758</v>
      </c>
      <c r="C40" s="72">
        <f t="shared" si="0"/>
        <v>10.168289254379687</v>
      </c>
      <c r="D40">
        <v>8.0089000000000006</v>
      </c>
      <c r="E40" s="72">
        <f t="shared" si="1"/>
        <v>64.142479210000005</v>
      </c>
      <c r="F40" s="68">
        <v>1.86920166015625</v>
      </c>
      <c r="G40" s="72">
        <f t="shared" si="2"/>
        <v>3.4939148463308811</v>
      </c>
      <c r="I40" s="26">
        <v>1.7857142857100001</v>
      </c>
      <c r="J40" s="72">
        <f t="shared" si="3"/>
        <v>3.1887755101887758</v>
      </c>
      <c r="K40" s="16">
        <v>2.83</v>
      </c>
      <c r="L40" s="72">
        <f t="shared" si="4"/>
        <v>8.0089000000000006</v>
      </c>
      <c r="M40" s="16">
        <v>1.3671875</v>
      </c>
      <c r="N40" s="72">
        <f t="shared" si="5"/>
        <v>1.86920166015625</v>
      </c>
    </row>
    <row r="41" spans="1:14">
      <c r="A41">
        <v>1</v>
      </c>
      <c r="B41" s="26">
        <v>1.2015532544294378</v>
      </c>
      <c r="C41" s="72">
        <f t="shared" si="0"/>
        <v>1.4437302232299734</v>
      </c>
      <c r="D41">
        <v>21.436899999999998</v>
      </c>
      <c r="E41" s="72">
        <f t="shared" si="1"/>
        <v>459.54068160999992</v>
      </c>
      <c r="F41" s="68">
        <v>8.1632653058775456E-2</v>
      </c>
      <c r="G41" s="72">
        <f t="shared" si="2"/>
        <v>6.6638900454144018E-3</v>
      </c>
      <c r="I41" s="26">
        <v>1.09615384615</v>
      </c>
      <c r="J41" s="72">
        <f t="shared" si="3"/>
        <v>1.2015532544294378</v>
      </c>
      <c r="K41" s="16">
        <v>4.63</v>
      </c>
      <c r="L41" s="72">
        <f t="shared" si="4"/>
        <v>21.436899999999998</v>
      </c>
      <c r="M41" s="16">
        <v>0.2857142857099999</v>
      </c>
      <c r="N41" s="72">
        <f t="shared" si="5"/>
        <v>8.1632653058775456E-2</v>
      </c>
    </row>
    <row r="42" spans="1:14">
      <c r="A42">
        <v>1</v>
      </c>
      <c r="B42" s="26">
        <v>0.765625</v>
      </c>
      <c r="C42" s="72">
        <f t="shared" si="0"/>
        <v>0.586181640625</v>
      </c>
      <c r="D42">
        <v>17.056899999999999</v>
      </c>
      <c r="E42" s="72">
        <f t="shared" si="1"/>
        <v>290.93783760999997</v>
      </c>
      <c r="F42" s="68">
        <v>2.9184027777663886</v>
      </c>
      <c r="G42" s="72">
        <f t="shared" si="2"/>
        <v>8.5170747732745724</v>
      </c>
      <c r="I42" s="26">
        <v>0.875</v>
      </c>
      <c r="J42" s="72">
        <f t="shared" si="3"/>
        <v>0.765625</v>
      </c>
      <c r="K42" s="16">
        <v>4.13</v>
      </c>
      <c r="L42" s="72">
        <f t="shared" si="4"/>
        <v>17.056899999999999</v>
      </c>
      <c r="M42" s="16">
        <v>1.7083333333299999</v>
      </c>
      <c r="N42" s="72">
        <f t="shared" si="5"/>
        <v>2.9184027777663886</v>
      </c>
    </row>
    <row r="43" spans="1:14">
      <c r="A43">
        <v>1</v>
      </c>
      <c r="B43" s="26">
        <v>2.7777777777888892</v>
      </c>
      <c r="C43" s="72">
        <f t="shared" si="0"/>
        <v>7.7160493827777801</v>
      </c>
      <c r="D43">
        <v>17.514224999999996</v>
      </c>
      <c r="E43" s="72">
        <f t="shared" si="1"/>
        <v>306.74807735062484</v>
      </c>
      <c r="F43" s="68">
        <v>1.7777777777688888</v>
      </c>
      <c r="G43" s="72">
        <f t="shared" si="2"/>
        <v>3.1604938271288887</v>
      </c>
      <c r="I43" s="26">
        <v>1.6666666666700001</v>
      </c>
      <c r="J43" s="72">
        <f t="shared" si="3"/>
        <v>2.7777777777888892</v>
      </c>
      <c r="K43" s="16">
        <v>4.1849999999999996</v>
      </c>
      <c r="L43" s="72">
        <f t="shared" si="4"/>
        <v>17.514224999999996</v>
      </c>
      <c r="M43" s="16">
        <v>1.3333333333299999</v>
      </c>
      <c r="N43" s="72">
        <f t="shared" si="5"/>
        <v>1.7777777777688888</v>
      </c>
    </row>
    <row r="44" spans="1:14">
      <c r="A44">
        <v>1</v>
      </c>
      <c r="B44" s="26">
        <v>3.7725591716065976</v>
      </c>
      <c r="C44" s="72">
        <f t="shared" si="0"/>
        <v>14.232202703273058</v>
      </c>
      <c r="D44">
        <v>6.2500000000001779E-4</v>
      </c>
      <c r="E44" s="72">
        <f t="shared" si="1"/>
        <v>3.9062500000002225E-7</v>
      </c>
      <c r="F44" s="68">
        <v>11.21151908089421</v>
      </c>
      <c r="G44" s="72">
        <f t="shared" si="2"/>
        <v>125.69816010125494</v>
      </c>
      <c r="I44" s="26">
        <v>1.94230769231</v>
      </c>
      <c r="J44" s="72">
        <f t="shared" si="3"/>
        <v>3.7725591716065976</v>
      </c>
      <c r="K44" s="16">
        <v>2.5000000000000355E-2</v>
      </c>
      <c r="L44" s="72">
        <f t="shared" si="4"/>
        <v>6.2500000000001779E-4</v>
      </c>
      <c r="M44" s="16">
        <v>3.3483606557379999</v>
      </c>
      <c r="N44" s="72">
        <f t="shared" si="5"/>
        <v>11.21151908089421</v>
      </c>
    </row>
    <row r="45" spans="1:14">
      <c r="A45">
        <v>1</v>
      </c>
      <c r="B45" s="26">
        <v>0.23551038062569213</v>
      </c>
      <c r="C45" s="72">
        <f t="shared" si="0"/>
        <v>5.5465139382458381E-2</v>
      </c>
      <c r="D45">
        <v>21.436899999999998</v>
      </c>
      <c r="E45" s="72">
        <f t="shared" si="1"/>
        <v>459.54068160999992</v>
      </c>
      <c r="F45" s="68">
        <v>2.5956790123453213</v>
      </c>
      <c r="G45" s="72">
        <f t="shared" si="2"/>
        <v>6.7375495351299826</v>
      </c>
      <c r="I45" s="26">
        <v>0.48529411765000008</v>
      </c>
      <c r="J45" s="72">
        <f t="shared" si="3"/>
        <v>0.23551038062569213</v>
      </c>
      <c r="K45" s="16">
        <v>4.63</v>
      </c>
      <c r="L45" s="72">
        <f t="shared" si="4"/>
        <v>21.436899999999998</v>
      </c>
      <c r="M45" s="16">
        <v>1.6111111111110001</v>
      </c>
      <c r="N45" s="72">
        <f t="shared" si="5"/>
        <v>2.5956790123453213</v>
      </c>
    </row>
    <row r="46" spans="1:14">
      <c r="A46">
        <v>1</v>
      </c>
      <c r="B46" s="26">
        <v>6.25E-2</v>
      </c>
      <c r="C46" s="72">
        <f t="shared" si="0"/>
        <v>3.90625E-3</v>
      </c>
      <c r="D46">
        <v>8.2943999999999996</v>
      </c>
      <c r="E46" s="72">
        <f t="shared" si="1"/>
        <v>68.79707135999999</v>
      </c>
      <c r="F46" s="68">
        <v>8.3929498269930285</v>
      </c>
      <c r="G46" s="72">
        <f t="shared" si="2"/>
        <v>70.441606798422313</v>
      </c>
      <c r="I46" s="26">
        <v>0.25</v>
      </c>
      <c r="J46" s="72">
        <f t="shared" si="3"/>
        <v>6.25E-2</v>
      </c>
      <c r="K46" s="16">
        <v>2.88</v>
      </c>
      <c r="L46" s="72">
        <f t="shared" si="4"/>
        <v>8.2943999999999996</v>
      </c>
      <c r="M46" s="16">
        <v>2.8970588235300001</v>
      </c>
      <c r="N46" s="72">
        <f t="shared" si="5"/>
        <v>8.3929498269930285</v>
      </c>
    </row>
    <row r="47" spans="1:14">
      <c r="A47">
        <v>1</v>
      </c>
      <c r="B47" s="26">
        <v>2.25</v>
      </c>
      <c r="C47" s="72">
        <f t="shared" si="0"/>
        <v>5.0625</v>
      </c>
      <c r="D47">
        <v>14.0625</v>
      </c>
      <c r="E47" s="72">
        <f t="shared" si="1"/>
        <v>197.75390625</v>
      </c>
      <c r="F47" s="68">
        <v>25.758353566883287</v>
      </c>
      <c r="G47" s="72">
        <f t="shared" si="2"/>
        <v>663.4927784765689</v>
      </c>
      <c r="I47" s="26">
        <v>1.5</v>
      </c>
      <c r="J47" s="72">
        <f t="shared" si="3"/>
        <v>2.25</v>
      </c>
      <c r="K47" s="16">
        <v>3.75</v>
      </c>
      <c r="L47" s="72">
        <f t="shared" si="4"/>
        <v>14.0625</v>
      </c>
      <c r="M47" s="16">
        <v>5.0752688172039999</v>
      </c>
      <c r="N47" s="72">
        <f t="shared" si="5"/>
        <v>25.758353566883287</v>
      </c>
    </row>
    <row r="48" spans="1:14">
      <c r="A48">
        <v>1</v>
      </c>
      <c r="B48" s="26">
        <v>6.25E-2</v>
      </c>
      <c r="C48" s="72">
        <f t="shared" si="0"/>
        <v>3.90625E-3</v>
      </c>
      <c r="D48">
        <v>8.2943999999999996</v>
      </c>
      <c r="E48" s="72">
        <f t="shared" si="1"/>
        <v>68.79707135999999</v>
      </c>
      <c r="F48" s="68">
        <v>9.2057076446286494</v>
      </c>
      <c r="G48" s="72">
        <f t="shared" si="2"/>
        <v>84.745053238374354</v>
      </c>
      <c r="I48" s="26">
        <v>0.25</v>
      </c>
      <c r="J48" s="72">
        <f t="shared" si="3"/>
        <v>6.25E-2</v>
      </c>
      <c r="K48" s="16">
        <v>2.88</v>
      </c>
      <c r="L48" s="72">
        <f t="shared" si="4"/>
        <v>8.2943999999999996</v>
      </c>
      <c r="M48" s="16">
        <v>3.0340909090909998</v>
      </c>
      <c r="N48" s="72">
        <f t="shared" si="5"/>
        <v>9.2057076446286494</v>
      </c>
    </row>
    <row r="49" spans="1:14">
      <c r="A49">
        <v>1</v>
      </c>
      <c r="B49" s="26">
        <v>0</v>
      </c>
      <c r="C49" s="72">
        <f t="shared" si="0"/>
        <v>0</v>
      </c>
      <c r="D49">
        <v>23.814399999999999</v>
      </c>
      <c r="E49" s="72">
        <f t="shared" si="1"/>
        <v>567.1256473599999</v>
      </c>
      <c r="F49" s="68">
        <v>2.5496878251808659</v>
      </c>
      <c r="G49" s="72">
        <f t="shared" si="2"/>
        <v>6.5009080058755337</v>
      </c>
      <c r="I49" s="26">
        <v>0</v>
      </c>
      <c r="J49" s="72">
        <f t="shared" si="3"/>
        <v>0</v>
      </c>
      <c r="K49" s="16">
        <v>4.88</v>
      </c>
      <c r="L49" s="72">
        <f t="shared" si="4"/>
        <v>23.814399999999999</v>
      </c>
      <c r="M49" s="16">
        <v>1.596774193548</v>
      </c>
      <c r="N49" s="72">
        <f t="shared" si="5"/>
        <v>2.5496878251808659</v>
      </c>
    </row>
    <row r="50" spans="1:14">
      <c r="A50">
        <v>1</v>
      </c>
      <c r="B50" s="26">
        <v>5.0625</v>
      </c>
      <c r="C50" s="72">
        <f t="shared" si="0"/>
        <v>25.62890625</v>
      </c>
      <c r="D50">
        <v>21.436899999999998</v>
      </c>
      <c r="E50" s="72">
        <f t="shared" si="1"/>
        <v>459.54068160999992</v>
      </c>
      <c r="F50" s="68">
        <v>1.523681640625</v>
      </c>
      <c r="G50" s="72">
        <f t="shared" si="2"/>
        <v>2.3216057419776917</v>
      </c>
      <c r="I50" s="26">
        <v>2.25</v>
      </c>
      <c r="J50" s="72">
        <f t="shared" si="3"/>
        <v>5.0625</v>
      </c>
      <c r="K50" s="16">
        <v>4.63</v>
      </c>
      <c r="L50" s="72">
        <f t="shared" si="4"/>
        <v>21.436899999999998</v>
      </c>
      <c r="M50" s="16">
        <v>1.234375</v>
      </c>
      <c r="N50" s="72">
        <f t="shared" si="5"/>
        <v>1.523681640625</v>
      </c>
    </row>
    <row r="51" spans="1:14">
      <c r="A51">
        <v>1</v>
      </c>
      <c r="B51" s="26">
        <v>0.25</v>
      </c>
      <c r="C51" s="72">
        <f t="shared" si="0"/>
        <v>6.25E-2</v>
      </c>
      <c r="D51">
        <v>19.1844</v>
      </c>
      <c r="E51" s="72">
        <f t="shared" si="1"/>
        <v>368.04120336</v>
      </c>
      <c r="F51" s="68">
        <v>3.9350484404540316</v>
      </c>
      <c r="G51" s="72">
        <f t="shared" si="2"/>
        <v>15.484606228719706</v>
      </c>
      <c r="I51" s="26">
        <v>0.5</v>
      </c>
      <c r="J51" s="72">
        <f t="shared" si="3"/>
        <v>0.25</v>
      </c>
      <c r="K51" s="16">
        <v>4.38</v>
      </c>
      <c r="L51" s="72">
        <f t="shared" si="4"/>
        <v>19.1844</v>
      </c>
      <c r="M51" s="16">
        <v>1.9836956521740001</v>
      </c>
      <c r="N51" s="72">
        <f t="shared" si="5"/>
        <v>3.9350484404540316</v>
      </c>
    </row>
    <row r="52" spans="1:14">
      <c r="A52">
        <v>1</v>
      </c>
      <c r="B52" s="26">
        <v>6.25</v>
      </c>
      <c r="C52" s="72">
        <f t="shared" si="0"/>
        <v>39.0625</v>
      </c>
      <c r="D52">
        <v>19.1844</v>
      </c>
      <c r="E52" s="72">
        <f t="shared" si="1"/>
        <v>368.04120336</v>
      </c>
      <c r="F52" s="68">
        <v>0.20661157025206597</v>
      </c>
      <c r="G52" s="72">
        <f t="shared" si="2"/>
        <v>4.2688340962024396E-2</v>
      </c>
      <c r="I52" s="26">
        <v>2.5</v>
      </c>
      <c r="J52" s="72">
        <f t="shared" si="3"/>
        <v>6.25</v>
      </c>
      <c r="K52" s="16">
        <v>4.38</v>
      </c>
      <c r="L52" s="72">
        <f t="shared" si="4"/>
        <v>19.1844</v>
      </c>
      <c r="M52" s="16">
        <v>0.45454545454999984</v>
      </c>
      <c r="N52" s="72">
        <f t="shared" si="5"/>
        <v>0.20661157025206597</v>
      </c>
    </row>
    <row r="53" spans="1:14">
      <c r="A53">
        <v>1</v>
      </c>
      <c r="B53" s="26">
        <v>2.3186983471157441</v>
      </c>
      <c r="C53" s="72">
        <f t="shared" si="0"/>
        <v>5.3763620249172837</v>
      </c>
      <c r="D53">
        <v>5.5225000000000149E-2</v>
      </c>
      <c r="E53" s="72">
        <f t="shared" si="1"/>
        <v>3.0498006250000167E-3</v>
      </c>
      <c r="F53" s="68">
        <v>14.840005165291359</v>
      </c>
      <c r="G53" s="72">
        <f t="shared" si="2"/>
        <v>220.22575330587421</v>
      </c>
      <c r="I53" s="26">
        <v>1.5227272727300001</v>
      </c>
      <c r="J53" s="72">
        <f t="shared" si="3"/>
        <v>2.3186983471157441</v>
      </c>
      <c r="K53" s="16">
        <v>0.23500000000000032</v>
      </c>
      <c r="L53" s="72">
        <f t="shared" si="4"/>
        <v>5.5225000000000149E-2</v>
      </c>
      <c r="M53" s="16">
        <v>3.8522727272730002</v>
      </c>
      <c r="N53" s="72">
        <f t="shared" si="5"/>
        <v>14.840005165291359</v>
      </c>
    </row>
    <row r="54" spans="1:14">
      <c r="A54">
        <v>1</v>
      </c>
      <c r="B54" s="26">
        <v>1.0727040816237758</v>
      </c>
      <c r="C54" s="72">
        <f t="shared" si="0"/>
        <v>1.1506940467323084</v>
      </c>
      <c r="D54">
        <v>33.0625</v>
      </c>
      <c r="E54" s="72">
        <f t="shared" si="1"/>
        <v>1093.12890625</v>
      </c>
      <c r="F54" s="68">
        <v>7.6297218917299006</v>
      </c>
      <c r="G54" s="72">
        <f t="shared" si="2"/>
        <v>58.212656145142489</v>
      </c>
      <c r="I54" s="26">
        <v>1.0357142857100001</v>
      </c>
      <c r="J54" s="72">
        <f t="shared" si="3"/>
        <v>1.0727040816237758</v>
      </c>
      <c r="K54" s="16">
        <v>5.75</v>
      </c>
      <c r="L54" s="72">
        <f t="shared" si="4"/>
        <v>33.0625</v>
      </c>
      <c r="M54" s="16">
        <v>2.7621951219510001</v>
      </c>
      <c r="N54" s="72">
        <f t="shared" si="5"/>
        <v>7.6297218917299006</v>
      </c>
    </row>
    <row r="55" spans="1:14">
      <c r="A55">
        <v>1</v>
      </c>
      <c r="B55" s="26">
        <v>1.6900000000000002</v>
      </c>
      <c r="C55" s="72">
        <f t="shared" si="0"/>
        <v>2.8561000000000005</v>
      </c>
      <c r="D55">
        <v>42.25</v>
      </c>
      <c r="E55" s="72">
        <f t="shared" si="1"/>
        <v>1785.0625</v>
      </c>
      <c r="F55" s="68">
        <v>3.3376479289938019</v>
      </c>
      <c r="G55" s="72">
        <f t="shared" si="2"/>
        <v>11.139893697916616</v>
      </c>
      <c r="I55" s="26">
        <v>1.3</v>
      </c>
      <c r="J55" s="72">
        <f t="shared" si="3"/>
        <v>1.6900000000000002</v>
      </c>
      <c r="K55" s="16">
        <v>6.5</v>
      </c>
      <c r="L55" s="72">
        <f t="shared" si="4"/>
        <v>42.25</v>
      </c>
      <c r="M55" s="16">
        <v>1.826923076923</v>
      </c>
      <c r="N55" s="72">
        <f t="shared" si="5"/>
        <v>3.3376479289938019</v>
      </c>
    </row>
    <row r="56" spans="1:14">
      <c r="A56">
        <v>1</v>
      </c>
      <c r="B56" s="26">
        <v>3.3611111110988885</v>
      </c>
      <c r="C56" s="72">
        <f t="shared" si="0"/>
        <v>11.297067901152404</v>
      </c>
      <c r="D56">
        <v>11.424399999999999</v>
      </c>
      <c r="E56" s="72">
        <f t="shared" si="1"/>
        <v>130.51691535999996</v>
      </c>
      <c r="F56" s="68">
        <v>5.1957179930527633E-2</v>
      </c>
      <c r="G56" s="72">
        <f t="shared" si="2"/>
        <v>2.6995485463332234E-3</v>
      </c>
      <c r="I56" s="26">
        <v>1.8333333333299999</v>
      </c>
      <c r="J56" s="72">
        <f t="shared" si="3"/>
        <v>3.3611111110988885</v>
      </c>
      <c r="K56" s="16">
        <v>3.38</v>
      </c>
      <c r="L56" s="72">
        <f t="shared" si="4"/>
        <v>11.424399999999999</v>
      </c>
      <c r="M56" s="16">
        <v>0.2279411764699999</v>
      </c>
      <c r="N56" s="72">
        <f t="shared" si="5"/>
        <v>5.1957179930527633E-2</v>
      </c>
    </row>
    <row r="57" spans="1:14">
      <c r="A57">
        <v>1</v>
      </c>
      <c r="B57" s="26">
        <v>6.6736111110938872</v>
      </c>
      <c r="C57" s="72">
        <f t="shared" si="0"/>
        <v>44.537085262115788</v>
      </c>
      <c r="D57">
        <v>6.9168999999999992</v>
      </c>
      <c r="E57" s="72">
        <f t="shared" si="1"/>
        <v>47.843505609999987</v>
      </c>
      <c r="F57" s="68">
        <v>14.0625</v>
      </c>
      <c r="G57" s="72">
        <f t="shared" si="2"/>
        <v>197.75390625</v>
      </c>
      <c r="I57" s="26">
        <v>2.5833333333299997</v>
      </c>
      <c r="J57" s="72">
        <f t="shared" si="3"/>
        <v>6.6736111110938872</v>
      </c>
      <c r="K57" s="16">
        <v>2.63</v>
      </c>
      <c r="L57" s="72">
        <f t="shared" si="4"/>
        <v>6.9168999999999992</v>
      </c>
      <c r="M57" s="16">
        <v>3.75</v>
      </c>
      <c r="N57" s="72">
        <f t="shared" si="5"/>
        <v>14.0625</v>
      </c>
    </row>
    <row r="58" spans="1:14">
      <c r="A58">
        <v>1</v>
      </c>
      <c r="B58" s="26">
        <v>2.5829081632561222</v>
      </c>
      <c r="C58" s="72">
        <f t="shared" si="0"/>
        <v>6.6714145798151145</v>
      </c>
      <c r="D58">
        <v>9.7968999999999991</v>
      </c>
      <c r="E58" s="72">
        <f t="shared" si="1"/>
        <v>95.979249609999982</v>
      </c>
      <c r="F58" s="68">
        <v>3.7808641975135799</v>
      </c>
      <c r="G58" s="72">
        <f t="shared" si="2"/>
        <v>14.294934080040006</v>
      </c>
      <c r="I58" s="26">
        <v>1.6071428571399999</v>
      </c>
      <c r="J58" s="72">
        <f t="shared" si="3"/>
        <v>2.5829081632561222</v>
      </c>
      <c r="K58" s="16">
        <v>3.13</v>
      </c>
      <c r="L58" s="72">
        <f t="shared" si="4"/>
        <v>9.7968999999999991</v>
      </c>
      <c r="M58" s="16">
        <v>1.94444444444</v>
      </c>
      <c r="N58" s="72">
        <f t="shared" si="5"/>
        <v>3.7808641975135799</v>
      </c>
    </row>
    <row r="59" spans="1:14">
      <c r="A59">
        <v>1</v>
      </c>
      <c r="B59" s="26">
        <v>1.8418367346861222</v>
      </c>
      <c r="C59" s="72">
        <f t="shared" si="0"/>
        <v>3.3923625572392369</v>
      </c>
      <c r="D59">
        <v>0.95387777778428873</v>
      </c>
      <c r="E59" s="72">
        <f t="shared" si="1"/>
        <v>0.9098828149506929</v>
      </c>
      <c r="F59" s="68">
        <v>6.3206209085486158</v>
      </c>
      <c r="G59" s="72">
        <f t="shared" si="2"/>
        <v>39.950248669581931</v>
      </c>
      <c r="I59" s="26">
        <v>1.3571428571399999</v>
      </c>
      <c r="J59" s="72">
        <f t="shared" si="3"/>
        <v>1.8418367346861222</v>
      </c>
      <c r="K59" s="16">
        <v>0.97666666666999991</v>
      </c>
      <c r="L59" s="72">
        <f t="shared" si="4"/>
        <v>0.95387777778428873</v>
      </c>
      <c r="M59" s="16">
        <v>2.5140845070419999</v>
      </c>
      <c r="N59" s="72">
        <f t="shared" si="5"/>
        <v>6.3206209085486158</v>
      </c>
    </row>
    <row r="60" spans="1:14">
      <c r="A60">
        <v>1</v>
      </c>
      <c r="B60" s="26">
        <v>0.19563609467659762</v>
      </c>
      <c r="C60" s="72">
        <f t="shared" si="0"/>
        <v>3.8273481540310669E-2</v>
      </c>
      <c r="D60">
        <v>39.0625</v>
      </c>
      <c r="E60" s="72">
        <f t="shared" si="1"/>
        <v>1525.87890625</v>
      </c>
      <c r="F60" s="68">
        <v>5.94140625</v>
      </c>
      <c r="G60" s="72">
        <f t="shared" si="2"/>
        <v>35.300308227539062</v>
      </c>
      <c r="I60" s="26">
        <v>0.44230769231</v>
      </c>
      <c r="J60" s="72">
        <f t="shared" si="3"/>
        <v>0.19563609467659762</v>
      </c>
      <c r="K60" s="16">
        <v>6.25</v>
      </c>
      <c r="L60" s="72">
        <f t="shared" si="4"/>
        <v>39.0625</v>
      </c>
      <c r="M60" s="16">
        <v>2.4375</v>
      </c>
      <c r="N60" s="72">
        <f t="shared" si="5"/>
        <v>5.94140625</v>
      </c>
    </row>
    <row r="61" spans="1:14">
      <c r="A61">
        <v>1</v>
      </c>
      <c r="B61" s="26">
        <v>0.47928994083159765</v>
      </c>
      <c r="C61" s="72">
        <f t="shared" si="0"/>
        <v>0.22971884738235637</v>
      </c>
      <c r="D61">
        <v>5.8563999999999998</v>
      </c>
      <c r="E61" s="72">
        <f t="shared" si="1"/>
        <v>34.297420959999997</v>
      </c>
      <c r="F61" s="68">
        <v>5.94140625</v>
      </c>
      <c r="G61" s="72">
        <f t="shared" si="2"/>
        <v>35.300308227539062</v>
      </c>
      <c r="I61" s="26">
        <v>0.69230769231</v>
      </c>
      <c r="J61" s="72">
        <f t="shared" si="3"/>
        <v>0.47928994083159765</v>
      </c>
      <c r="K61" s="16">
        <v>2.42</v>
      </c>
      <c r="L61" s="72">
        <f t="shared" si="4"/>
        <v>5.8563999999999998</v>
      </c>
      <c r="M61" s="16">
        <v>2.4375</v>
      </c>
      <c r="N61" s="72">
        <f t="shared" si="5"/>
        <v>5.94140625</v>
      </c>
    </row>
    <row r="62" spans="1:14">
      <c r="A62">
        <v>1</v>
      </c>
      <c r="B62" s="26">
        <v>0.92455621302071</v>
      </c>
      <c r="C62" s="72">
        <f t="shared" si="0"/>
        <v>0.85480419103519645</v>
      </c>
      <c r="D62">
        <v>19.1844</v>
      </c>
      <c r="E62" s="72">
        <f t="shared" si="1"/>
        <v>368.04120336</v>
      </c>
      <c r="F62" s="68">
        <v>0.48225308641358022</v>
      </c>
      <c r="G62" s="72">
        <f t="shared" si="2"/>
        <v>0.23256803935542408</v>
      </c>
      <c r="I62" s="26">
        <v>0.96153846154</v>
      </c>
      <c r="J62" s="72">
        <f t="shared" si="3"/>
        <v>0.92455621302071</v>
      </c>
      <c r="K62" s="16">
        <v>4.38</v>
      </c>
      <c r="L62" s="72">
        <f t="shared" si="4"/>
        <v>19.1844</v>
      </c>
      <c r="M62" s="16">
        <v>0.69444444443999997</v>
      </c>
      <c r="N62" s="72">
        <f t="shared" si="5"/>
        <v>0.48225308641358022</v>
      </c>
    </row>
    <row r="63" spans="1:14">
      <c r="A63">
        <v>1</v>
      </c>
      <c r="B63" s="26">
        <v>0.97080449827569215</v>
      </c>
      <c r="C63" s="72">
        <f t="shared" si="0"/>
        <v>0.94246137387231832</v>
      </c>
      <c r="D63">
        <v>17.056899999999999</v>
      </c>
      <c r="E63" s="72">
        <f t="shared" si="1"/>
        <v>290.93783760999997</v>
      </c>
      <c r="F63" s="68">
        <v>5.8889900416169558</v>
      </c>
      <c r="G63" s="72">
        <f t="shared" si="2"/>
        <v>34.680203710263676</v>
      </c>
      <c r="I63" s="26">
        <v>0.98529411765000008</v>
      </c>
      <c r="J63" s="72">
        <f t="shared" si="3"/>
        <v>0.97080449827569215</v>
      </c>
      <c r="K63" s="16">
        <v>4.13</v>
      </c>
      <c r="L63" s="72">
        <f t="shared" si="4"/>
        <v>17.056899999999999</v>
      </c>
      <c r="M63" s="16">
        <v>2.4267241379310001</v>
      </c>
      <c r="N63" s="72">
        <f t="shared" si="5"/>
        <v>5.8889900416169558</v>
      </c>
    </row>
    <row r="64" spans="1:14">
      <c r="A64">
        <v>1</v>
      </c>
      <c r="B64" s="26">
        <v>6.25E-2</v>
      </c>
      <c r="C64" s="72">
        <f t="shared" si="0"/>
        <v>3.90625E-3</v>
      </c>
      <c r="D64">
        <v>0.39689999999999986</v>
      </c>
      <c r="E64" s="72">
        <f t="shared" si="1"/>
        <v>0.1575296099999999</v>
      </c>
      <c r="F64" s="68">
        <v>15.668402777751391</v>
      </c>
      <c r="G64" s="72">
        <f t="shared" si="2"/>
        <v>245.49884560584749</v>
      </c>
      <c r="I64" s="26">
        <v>0.25</v>
      </c>
      <c r="J64" s="72">
        <f t="shared" si="3"/>
        <v>6.25E-2</v>
      </c>
      <c r="K64" s="16">
        <v>0.62999999999999989</v>
      </c>
      <c r="L64" s="72">
        <f t="shared" si="4"/>
        <v>0.39689999999999986</v>
      </c>
      <c r="M64" s="16">
        <v>3.9583333333300001</v>
      </c>
      <c r="N64" s="72">
        <f t="shared" si="5"/>
        <v>15.668402777751391</v>
      </c>
    </row>
    <row r="65" spans="1:14">
      <c r="A65">
        <v>1</v>
      </c>
      <c r="B65" s="26">
        <v>1</v>
      </c>
      <c r="C65" s="72">
        <f t="shared" si="0"/>
        <v>1</v>
      </c>
      <c r="D65">
        <v>56.25</v>
      </c>
      <c r="E65" s="72">
        <f t="shared" si="1"/>
        <v>3164.0625</v>
      </c>
      <c r="F65" s="68">
        <v>0.765625</v>
      </c>
      <c r="G65" s="72">
        <f t="shared" si="2"/>
        <v>0.586181640625</v>
      </c>
      <c r="I65" s="26">
        <v>1</v>
      </c>
      <c r="J65" s="72">
        <f t="shared" si="3"/>
        <v>1</v>
      </c>
      <c r="K65" s="16">
        <v>7.5</v>
      </c>
      <c r="L65" s="72">
        <f t="shared" si="4"/>
        <v>56.25</v>
      </c>
      <c r="M65" s="16">
        <v>0.875</v>
      </c>
      <c r="N65" s="72">
        <f t="shared" si="5"/>
        <v>0.765625</v>
      </c>
    </row>
    <row r="66" spans="1:14">
      <c r="A66">
        <v>1</v>
      </c>
      <c r="B66" s="26">
        <v>1</v>
      </c>
      <c r="C66" s="72">
        <f t="shared" si="0"/>
        <v>1</v>
      </c>
      <c r="D66">
        <v>15.054399999999999</v>
      </c>
      <c r="E66" s="72">
        <f t="shared" si="1"/>
        <v>226.63495935999998</v>
      </c>
      <c r="F66" s="68">
        <v>4.7925493060619901</v>
      </c>
      <c r="G66" s="72">
        <f t="shared" si="2"/>
        <v>22.968528851035263</v>
      </c>
      <c r="I66" s="26">
        <v>1</v>
      </c>
      <c r="J66" s="72">
        <f t="shared" si="3"/>
        <v>1</v>
      </c>
      <c r="K66" s="16">
        <v>3.88</v>
      </c>
      <c r="L66" s="72">
        <f t="shared" si="4"/>
        <v>15.054399999999999</v>
      </c>
      <c r="M66" s="16">
        <v>2.1891891891889999</v>
      </c>
      <c r="N66" s="72">
        <f t="shared" si="5"/>
        <v>4.7925493060619901</v>
      </c>
    </row>
    <row r="67" spans="1:14">
      <c r="A67">
        <v>1</v>
      </c>
      <c r="B67" s="26">
        <v>1</v>
      </c>
      <c r="C67" s="72">
        <f t="shared" ref="C67:C130" si="6">POWER(B67,2)</f>
        <v>1</v>
      </c>
      <c r="D67">
        <v>64</v>
      </c>
      <c r="E67" s="72">
        <f t="shared" ref="E67:E130" si="7">POWER(D67,2)</f>
        <v>4096</v>
      </c>
      <c r="F67" s="68">
        <v>0.49554189750685113</v>
      </c>
      <c r="G67" s="72">
        <f t="shared" ref="G67:G130" si="8">POWER(F67,2)</f>
        <v>0.24556177218469055</v>
      </c>
      <c r="I67" s="26">
        <v>1</v>
      </c>
      <c r="J67" s="72">
        <f t="shared" ref="J67:J130" si="9">POWER(I67,2)</f>
        <v>1</v>
      </c>
      <c r="K67" s="16">
        <v>8</v>
      </c>
      <c r="L67" s="72">
        <f t="shared" ref="L67:L130" si="10">POWER(K67,2)</f>
        <v>64</v>
      </c>
      <c r="M67" s="16">
        <v>0.70394736842100003</v>
      </c>
      <c r="N67" s="72">
        <f t="shared" ref="N67:N130" si="11">POWER(M67,2)</f>
        <v>0.49554189750685113</v>
      </c>
    </row>
    <row r="68" spans="1:14">
      <c r="A68">
        <v>1</v>
      </c>
      <c r="B68" s="26">
        <v>4</v>
      </c>
      <c r="C68" s="72">
        <f t="shared" si="6"/>
        <v>16</v>
      </c>
      <c r="D68">
        <v>0.5329000000000006</v>
      </c>
      <c r="E68" s="72">
        <f t="shared" si="7"/>
        <v>0.28398241000000063</v>
      </c>
      <c r="F68" s="68">
        <v>2.5542889030603115</v>
      </c>
      <c r="G68" s="72">
        <f t="shared" si="8"/>
        <v>6.5243918002970496</v>
      </c>
      <c r="I68" s="26">
        <v>2</v>
      </c>
      <c r="J68" s="72">
        <f t="shared" si="9"/>
        <v>4</v>
      </c>
      <c r="K68" s="16">
        <v>0.73000000000000043</v>
      </c>
      <c r="L68" s="72">
        <f t="shared" si="10"/>
        <v>0.5329000000000006</v>
      </c>
      <c r="M68" s="16">
        <v>1.598214285714</v>
      </c>
      <c r="N68" s="72">
        <f t="shared" si="11"/>
        <v>2.5542889030603115</v>
      </c>
    </row>
    <row r="69" spans="1:14">
      <c r="A69">
        <v>1</v>
      </c>
      <c r="B69" s="26">
        <v>6.25E-2</v>
      </c>
      <c r="C69" s="72">
        <f t="shared" si="6"/>
        <v>3.90625E-3</v>
      </c>
      <c r="D69">
        <v>0.12249999999999975</v>
      </c>
      <c r="E69" s="72">
        <f t="shared" si="7"/>
        <v>1.5006249999999938E-2</v>
      </c>
      <c r="F69" s="68">
        <v>12.25</v>
      </c>
      <c r="G69" s="72">
        <f t="shared" si="8"/>
        <v>150.0625</v>
      </c>
      <c r="I69" s="26">
        <v>0.25</v>
      </c>
      <c r="J69" s="72">
        <f t="shared" si="9"/>
        <v>6.25E-2</v>
      </c>
      <c r="K69" s="16">
        <v>0.34999999999999964</v>
      </c>
      <c r="L69" s="72">
        <f t="shared" si="10"/>
        <v>0.12249999999999975</v>
      </c>
      <c r="M69" s="16">
        <v>3.5</v>
      </c>
      <c r="N69" s="72">
        <f t="shared" si="11"/>
        <v>12.25</v>
      </c>
    </row>
    <row r="70" spans="1:14">
      <c r="A70">
        <v>1</v>
      </c>
      <c r="B70" s="26">
        <v>5.0625</v>
      </c>
      <c r="C70" s="72">
        <f t="shared" si="6"/>
        <v>25.62890625</v>
      </c>
      <c r="D70">
        <v>2.3562250000000002</v>
      </c>
      <c r="E70" s="72">
        <f t="shared" si="7"/>
        <v>5.5517962506250012</v>
      </c>
      <c r="F70" s="68">
        <v>20.552953970852009</v>
      </c>
      <c r="G70" s="72">
        <f t="shared" si="8"/>
        <v>422.42391692796139</v>
      </c>
      <c r="I70" s="26">
        <v>2.25</v>
      </c>
      <c r="J70" s="72">
        <f t="shared" si="9"/>
        <v>5.0625</v>
      </c>
      <c r="K70" s="16">
        <v>1.5350000000000001</v>
      </c>
      <c r="L70" s="72">
        <f t="shared" si="10"/>
        <v>2.3562250000000002</v>
      </c>
      <c r="M70" s="16">
        <v>4.5335365853659999</v>
      </c>
      <c r="N70" s="72">
        <f t="shared" si="11"/>
        <v>20.552953970852009</v>
      </c>
    </row>
    <row r="71" spans="1:14">
      <c r="A71">
        <v>1</v>
      </c>
      <c r="B71" s="26">
        <v>0.51020408163877529</v>
      </c>
      <c r="C71" s="72">
        <f t="shared" si="6"/>
        <v>0.26030820492086609</v>
      </c>
      <c r="D71">
        <v>16</v>
      </c>
      <c r="E71" s="72">
        <f t="shared" si="7"/>
        <v>256</v>
      </c>
      <c r="F71" s="68">
        <v>11.81640625</v>
      </c>
      <c r="G71" s="72">
        <f t="shared" si="8"/>
        <v>139.62745666503906</v>
      </c>
      <c r="I71" s="26">
        <v>0.71428571428999987</v>
      </c>
      <c r="J71" s="72">
        <f t="shared" si="9"/>
        <v>0.51020408163877529</v>
      </c>
      <c r="K71" s="16">
        <v>4</v>
      </c>
      <c r="L71" s="72">
        <f t="shared" si="10"/>
        <v>16</v>
      </c>
      <c r="M71" s="16">
        <v>3.4375</v>
      </c>
      <c r="N71" s="72">
        <f t="shared" si="11"/>
        <v>11.81640625</v>
      </c>
    </row>
    <row r="72" spans="1:14">
      <c r="A72">
        <v>1</v>
      </c>
      <c r="B72" s="26">
        <v>1.0727040816237758</v>
      </c>
      <c r="C72" s="72">
        <f t="shared" si="6"/>
        <v>1.1506940467323084</v>
      </c>
      <c r="D72">
        <v>33.0625</v>
      </c>
      <c r="E72" s="72">
        <f t="shared" si="7"/>
        <v>1093.12890625</v>
      </c>
      <c r="F72" s="68">
        <v>6.4196755460192518</v>
      </c>
      <c r="G72" s="72">
        <f t="shared" si="8"/>
        <v>41.212234116157582</v>
      </c>
      <c r="I72" s="26">
        <v>1.0357142857100001</v>
      </c>
      <c r="J72" s="72">
        <f t="shared" si="9"/>
        <v>1.0727040816237758</v>
      </c>
      <c r="K72" s="16">
        <v>5.75</v>
      </c>
      <c r="L72" s="72">
        <f t="shared" si="10"/>
        <v>33.0625</v>
      </c>
      <c r="M72" s="16">
        <v>2.5337078651690002</v>
      </c>
      <c r="N72" s="72">
        <f t="shared" si="11"/>
        <v>6.4196755460192518</v>
      </c>
    </row>
    <row r="73" spans="1:14">
      <c r="A73">
        <v>1</v>
      </c>
      <c r="B73" s="26">
        <v>0.61734693876877567</v>
      </c>
      <c r="C73" s="72">
        <f t="shared" si="6"/>
        <v>0.38111724280717846</v>
      </c>
      <c r="D73">
        <v>0.13322500000000015</v>
      </c>
      <c r="E73" s="72">
        <f t="shared" si="7"/>
        <v>1.7748900625000039E-2</v>
      </c>
      <c r="F73" s="68">
        <v>7.4321145124690604</v>
      </c>
      <c r="G73" s="72">
        <f t="shared" si="8"/>
        <v>55.236326126453221</v>
      </c>
      <c r="I73" s="26">
        <v>0.78571428571000013</v>
      </c>
      <c r="J73" s="72">
        <f t="shared" si="9"/>
        <v>0.61734693876877567</v>
      </c>
      <c r="K73" s="16">
        <v>0.36500000000000021</v>
      </c>
      <c r="L73" s="72">
        <f t="shared" si="10"/>
        <v>0.13322500000000015</v>
      </c>
      <c r="M73" s="16">
        <v>2.7261904761900002</v>
      </c>
      <c r="N73" s="72">
        <f t="shared" si="11"/>
        <v>7.4321145124690604</v>
      </c>
    </row>
    <row r="74" spans="1:14">
      <c r="A74">
        <v>1</v>
      </c>
      <c r="B74" s="26">
        <v>5.2899999999999991</v>
      </c>
      <c r="C74" s="72">
        <f t="shared" si="6"/>
        <v>27.984099999999991</v>
      </c>
      <c r="D74">
        <v>6.9168999999999992</v>
      </c>
      <c r="E74" s="72">
        <f t="shared" si="7"/>
        <v>47.843505609999987</v>
      </c>
      <c r="F74" s="68">
        <v>6.9010456034258887</v>
      </c>
      <c r="G74" s="72">
        <f t="shared" si="8"/>
        <v>47.62443042056379</v>
      </c>
      <c r="I74" s="26">
        <v>2.2999999999999998</v>
      </c>
      <c r="J74" s="72">
        <f t="shared" si="9"/>
        <v>5.2899999999999991</v>
      </c>
      <c r="K74" s="16">
        <v>2.63</v>
      </c>
      <c r="L74" s="72">
        <f t="shared" si="10"/>
        <v>6.9168999999999992</v>
      </c>
      <c r="M74" s="16">
        <v>2.626984126984</v>
      </c>
      <c r="N74" s="72">
        <f t="shared" si="11"/>
        <v>6.9010456034258887</v>
      </c>
    </row>
    <row r="75" spans="1:14">
      <c r="A75">
        <v>1</v>
      </c>
      <c r="B75" s="26">
        <v>2.9429994054720452</v>
      </c>
      <c r="C75" s="72">
        <f t="shared" si="6"/>
        <v>8.6612455006088123</v>
      </c>
      <c r="D75">
        <v>39.0625</v>
      </c>
      <c r="E75" s="72">
        <f t="shared" si="7"/>
        <v>1525.87890625</v>
      </c>
      <c r="F75" s="68">
        <v>6.13336181640625</v>
      </c>
      <c r="G75" s="72">
        <f t="shared" si="8"/>
        <v>37.618127170950174</v>
      </c>
      <c r="I75" s="26">
        <v>1.7155172413799999</v>
      </c>
      <c r="J75" s="72">
        <f t="shared" si="9"/>
        <v>2.9429994054720452</v>
      </c>
      <c r="K75" s="16">
        <v>6.25</v>
      </c>
      <c r="L75" s="72">
        <f t="shared" si="10"/>
        <v>39.0625</v>
      </c>
      <c r="M75" s="16">
        <v>2.4765625</v>
      </c>
      <c r="N75" s="72">
        <f t="shared" si="11"/>
        <v>6.13336181640625</v>
      </c>
    </row>
    <row r="76" spans="1:14">
      <c r="A76">
        <v>1</v>
      </c>
      <c r="B76" s="26">
        <v>0.25</v>
      </c>
      <c r="C76" s="72">
        <f t="shared" si="6"/>
        <v>6.25E-2</v>
      </c>
      <c r="D76">
        <v>20.25</v>
      </c>
      <c r="E76" s="72">
        <f t="shared" si="7"/>
        <v>410.0625</v>
      </c>
      <c r="F76" s="68">
        <v>18.556213017748831</v>
      </c>
      <c r="G76" s="72">
        <f t="shared" si="8"/>
        <v>344.33304156007119</v>
      </c>
      <c r="I76" s="26">
        <v>0.5</v>
      </c>
      <c r="J76" s="72">
        <f t="shared" si="9"/>
        <v>0.25</v>
      </c>
      <c r="K76" s="16">
        <v>4.5</v>
      </c>
      <c r="L76" s="72">
        <f t="shared" si="10"/>
        <v>20.25</v>
      </c>
      <c r="M76" s="16">
        <v>4.3076923076920002</v>
      </c>
      <c r="N76" s="72">
        <f t="shared" si="11"/>
        <v>18.556213017748831</v>
      </c>
    </row>
    <row r="77" spans="1:14">
      <c r="A77">
        <v>1</v>
      </c>
      <c r="B77" s="26">
        <v>2.25</v>
      </c>
      <c r="C77" s="72">
        <f t="shared" si="6"/>
        <v>5.0625</v>
      </c>
      <c r="D77">
        <v>56.25</v>
      </c>
      <c r="E77" s="72">
        <f t="shared" si="7"/>
        <v>3164.0625</v>
      </c>
      <c r="F77" s="68">
        <v>1.2491349480979377</v>
      </c>
      <c r="G77" s="72">
        <f t="shared" si="8"/>
        <v>1.5603381185596374</v>
      </c>
      <c r="I77" s="26">
        <v>1.5</v>
      </c>
      <c r="J77" s="72">
        <f t="shared" si="9"/>
        <v>2.25</v>
      </c>
      <c r="K77" s="16">
        <v>7.5</v>
      </c>
      <c r="L77" s="72">
        <f t="shared" si="10"/>
        <v>56.25</v>
      </c>
      <c r="M77" s="16">
        <v>1.117647058824</v>
      </c>
      <c r="N77" s="72">
        <f t="shared" si="11"/>
        <v>1.2491349480979377</v>
      </c>
    </row>
    <row r="78" spans="1:14">
      <c r="A78">
        <v>1</v>
      </c>
      <c r="B78" s="26">
        <v>4.5918367348775455E-2</v>
      </c>
      <c r="C78" s="72">
        <f t="shared" si="6"/>
        <v>2.1084964599770877E-3</v>
      </c>
      <c r="D78">
        <v>5.6643999999999997</v>
      </c>
      <c r="E78" s="72">
        <f t="shared" si="7"/>
        <v>32.085427359999997</v>
      </c>
      <c r="F78" s="68">
        <v>14.645340236685804</v>
      </c>
      <c r="G78" s="72">
        <f t="shared" si="8"/>
        <v>214.48599064828821</v>
      </c>
      <c r="I78" s="26">
        <v>0.21428571428999987</v>
      </c>
      <c r="J78" s="72">
        <f t="shared" si="9"/>
        <v>4.5918367348775455E-2</v>
      </c>
      <c r="K78" s="16">
        <v>2.38</v>
      </c>
      <c r="L78" s="72">
        <f t="shared" si="10"/>
        <v>5.6643999999999997</v>
      </c>
      <c r="M78" s="16">
        <v>3.8269230769230003</v>
      </c>
      <c r="N78" s="72">
        <f t="shared" si="11"/>
        <v>14.645340236685804</v>
      </c>
    </row>
    <row r="79" spans="1:14">
      <c r="A79">
        <v>1</v>
      </c>
      <c r="B79" s="26">
        <v>2.7777777778888915E-2</v>
      </c>
      <c r="C79" s="72">
        <f t="shared" si="6"/>
        <v>7.7160493833333481E-4</v>
      </c>
      <c r="D79">
        <v>7.0490250000000012</v>
      </c>
      <c r="E79" s="72">
        <f t="shared" si="7"/>
        <v>49.688753450625015</v>
      </c>
      <c r="F79" s="68">
        <v>1.6546314559140569</v>
      </c>
      <c r="G79" s="72">
        <f t="shared" si="8"/>
        <v>2.7378052549002718</v>
      </c>
      <c r="I79" s="26">
        <v>0.16666666667000007</v>
      </c>
      <c r="J79" s="72">
        <f t="shared" si="9"/>
        <v>2.7777777778888915E-2</v>
      </c>
      <c r="K79" s="16">
        <v>2.6550000000000002</v>
      </c>
      <c r="L79" s="72">
        <f t="shared" si="10"/>
        <v>7.0490250000000012</v>
      </c>
      <c r="M79" s="16">
        <v>1.286324786325</v>
      </c>
      <c r="N79" s="72">
        <f t="shared" si="11"/>
        <v>1.6546314559140569</v>
      </c>
    </row>
    <row r="80" spans="1:14">
      <c r="A80">
        <v>1</v>
      </c>
      <c r="B80" s="26">
        <v>0.40495867768132238</v>
      </c>
      <c r="C80" s="72">
        <f t="shared" si="6"/>
        <v>0.16399153062940514</v>
      </c>
      <c r="D80">
        <v>0.5329000000000006</v>
      </c>
      <c r="E80" s="72">
        <f t="shared" si="7"/>
        <v>0.28398241000000063</v>
      </c>
      <c r="F80" s="68">
        <v>1.863441672964486</v>
      </c>
      <c r="G80" s="72">
        <f t="shared" si="8"/>
        <v>3.4724148685406826</v>
      </c>
      <c r="I80" s="26">
        <v>0.63636363636000004</v>
      </c>
      <c r="J80" s="72">
        <f t="shared" si="9"/>
        <v>0.40495867768132238</v>
      </c>
      <c r="K80" s="16">
        <v>0.73000000000000043</v>
      </c>
      <c r="L80" s="72">
        <f t="shared" si="10"/>
        <v>0.5329000000000006</v>
      </c>
      <c r="M80" s="16">
        <v>1.3650793650790001</v>
      </c>
      <c r="N80" s="72">
        <f t="shared" si="11"/>
        <v>1.863441672964486</v>
      </c>
    </row>
    <row r="81" spans="1:14">
      <c r="A81">
        <v>1</v>
      </c>
      <c r="B81" s="26">
        <v>11.559999999999999</v>
      </c>
      <c r="C81" s="72">
        <f t="shared" si="6"/>
        <v>133.63359999999997</v>
      </c>
      <c r="D81">
        <v>4</v>
      </c>
      <c r="E81" s="72">
        <f t="shared" si="7"/>
        <v>16</v>
      </c>
      <c r="F81" s="68">
        <v>43.340277777773387</v>
      </c>
      <c r="G81" s="72">
        <f t="shared" si="8"/>
        <v>1878.3796778545577</v>
      </c>
      <c r="I81" s="26">
        <v>3.4</v>
      </c>
      <c r="J81" s="72">
        <f t="shared" si="9"/>
        <v>11.559999999999999</v>
      </c>
      <c r="K81" s="16">
        <v>2</v>
      </c>
      <c r="L81" s="72">
        <f t="shared" si="10"/>
        <v>4</v>
      </c>
      <c r="M81" s="16">
        <v>6.583333333333</v>
      </c>
      <c r="N81" s="72">
        <f t="shared" si="11"/>
        <v>43.340277777773387</v>
      </c>
    </row>
    <row r="82" spans="1:14">
      <c r="A82">
        <v>1</v>
      </c>
      <c r="B82" s="26">
        <v>1.9966918714531194</v>
      </c>
      <c r="C82" s="72">
        <f t="shared" si="6"/>
        <v>3.9867784295269604</v>
      </c>
      <c r="D82">
        <v>42.25</v>
      </c>
      <c r="E82" s="72">
        <f t="shared" si="7"/>
        <v>1785.0625</v>
      </c>
      <c r="F82" s="68">
        <v>4.5469290657419368</v>
      </c>
      <c r="G82" s="72">
        <f t="shared" si="8"/>
        <v>20.674563928888841</v>
      </c>
      <c r="I82" s="26">
        <v>1.4130434782600001</v>
      </c>
      <c r="J82" s="72">
        <f t="shared" si="9"/>
        <v>1.9966918714531194</v>
      </c>
      <c r="K82" s="16">
        <v>6.5</v>
      </c>
      <c r="L82" s="72">
        <f t="shared" si="10"/>
        <v>42.25</v>
      </c>
      <c r="M82" s="16">
        <v>2.1323529411759998</v>
      </c>
      <c r="N82" s="72">
        <f t="shared" si="11"/>
        <v>4.5469290657419368</v>
      </c>
    </row>
    <row r="83" spans="1:14">
      <c r="A83">
        <v>1</v>
      </c>
      <c r="B83" s="26">
        <v>2.0899102079307084</v>
      </c>
      <c r="C83" s="72">
        <f t="shared" si="6"/>
        <v>4.3677246772129763</v>
      </c>
      <c r="D83">
        <v>39.0625</v>
      </c>
      <c r="E83" s="72">
        <f t="shared" si="7"/>
        <v>1525.87890625</v>
      </c>
      <c r="F83" s="68">
        <v>5.9826515704896721</v>
      </c>
      <c r="G83" s="72">
        <f t="shared" si="8"/>
        <v>35.792119813882543</v>
      </c>
      <c r="I83" s="26">
        <v>1.4456521739099999</v>
      </c>
      <c r="J83" s="72">
        <f t="shared" si="9"/>
        <v>2.0899102079307084</v>
      </c>
      <c r="K83" s="16">
        <v>6.25</v>
      </c>
      <c r="L83" s="72">
        <f t="shared" si="10"/>
        <v>39.0625</v>
      </c>
      <c r="M83" s="16">
        <v>2.4459459459459998</v>
      </c>
      <c r="N83" s="72">
        <f t="shared" si="11"/>
        <v>5.9826515704896721</v>
      </c>
    </row>
    <row r="84" spans="1:14">
      <c r="A84">
        <v>1</v>
      </c>
      <c r="B84" s="26">
        <v>0.23551038062569213</v>
      </c>
      <c r="C84" s="72">
        <f t="shared" si="6"/>
        <v>5.5465139382458381E-2</v>
      </c>
      <c r="D84">
        <v>3.3306250000000008</v>
      </c>
      <c r="E84" s="72">
        <f t="shared" si="7"/>
        <v>11.093062890625006</v>
      </c>
      <c r="F84" s="68">
        <v>3.4651319393699933</v>
      </c>
      <c r="G84" s="72">
        <f t="shared" si="8"/>
        <v>12.007139357242052</v>
      </c>
      <c r="I84" s="26">
        <v>0.48529411765000008</v>
      </c>
      <c r="J84" s="72">
        <f t="shared" si="9"/>
        <v>0.23551038062569213</v>
      </c>
      <c r="K84" s="16">
        <v>1.8250000000000002</v>
      </c>
      <c r="L84" s="72">
        <f t="shared" si="10"/>
        <v>3.3306250000000008</v>
      </c>
      <c r="M84" s="16">
        <v>1.8614864864860001</v>
      </c>
      <c r="N84" s="72">
        <f t="shared" si="11"/>
        <v>3.4651319393699933</v>
      </c>
    </row>
    <row r="85" spans="1:14">
      <c r="A85">
        <v>1</v>
      </c>
      <c r="B85" s="26">
        <v>0.23551038062569213</v>
      </c>
      <c r="C85" s="72">
        <f t="shared" si="6"/>
        <v>5.5465139382458381E-2</v>
      </c>
      <c r="D85">
        <v>45.5625</v>
      </c>
      <c r="E85" s="72">
        <f t="shared" si="7"/>
        <v>2075.94140625</v>
      </c>
      <c r="F85" s="68">
        <v>4.4877077562344718</v>
      </c>
      <c r="G85" s="72">
        <f t="shared" si="8"/>
        <v>20.139520905367039</v>
      </c>
      <c r="I85" s="26">
        <v>0.48529411765000008</v>
      </c>
      <c r="J85" s="72">
        <f t="shared" si="9"/>
        <v>0.23551038062569213</v>
      </c>
      <c r="K85" s="16">
        <v>6.75</v>
      </c>
      <c r="L85" s="72">
        <f t="shared" si="10"/>
        <v>45.5625</v>
      </c>
      <c r="M85" s="16">
        <v>2.1184210526320002</v>
      </c>
      <c r="N85" s="72">
        <f t="shared" si="11"/>
        <v>4.4877077562344718</v>
      </c>
    </row>
    <row r="86" spans="1:14">
      <c r="A86">
        <v>1</v>
      </c>
      <c r="B86" s="26">
        <v>3.0625</v>
      </c>
      <c r="C86" s="72">
        <f t="shared" si="6"/>
        <v>9.37890625</v>
      </c>
      <c r="D86">
        <v>4.5368999999999993</v>
      </c>
      <c r="E86" s="72">
        <f t="shared" si="7"/>
        <v>20.583461609999993</v>
      </c>
      <c r="F86" s="68">
        <v>6.0434027777613899</v>
      </c>
      <c r="G86" s="72">
        <f t="shared" si="8"/>
        <v>36.52271713425408</v>
      </c>
      <c r="I86" s="26">
        <v>1.75</v>
      </c>
      <c r="J86" s="72">
        <f t="shared" si="9"/>
        <v>3.0625</v>
      </c>
      <c r="K86" s="16">
        <v>2.13</v>
      </c>
      <c r="L86" s="72">
        <f t="shared" si="10"/>
        <v>4.5368999999999993</v>
      </c>
      <c r="M86" s="16">
        <v>2.4583333333300001</v>
      </c>
      <c r="N86" s="72">
        <f t="shared" si="11"/>
        <v>6.0434027777613899</v>
      </c>
    </row>
    <row r="87" spans="1:14">
      <c r="A87">
        <v>1</v>
      </c>
      <c r="B87" s="26">
        <v>1</v>
      </c>
      <c r="C87" s="72">
        <f t="shared" si="6"/>
        <v>1</v>
      </c>
      <c r="D87">
        <v>4.8399999999999888E-2</v>
      </c>
      <c r="E87" s="72">
        <f t="shared" si="7"/>
        <v>2.3425599999999892E-3</v>
      </c>
      <c r="F87" s="68">
        <v>6.1417769376170703</v>
      </c>
      <c r="G87" s="72">
        <f t="shared" si="8"/>
        <v>37.721423951444919</v>
      </c>
      <c r="I87" s="26">
        <v>1</v>
      </c>
      <c r="J87" s="72">
        <f t="shared" si="9"/>
        <v>1</v>
      </c>
      <c r="K87" s="16">
        <v>0.21999999999999975</v>
      </c>
      <c r="L87" s="72">
        <f t="shared" si="10"/>
        <v>4.8399999999999888E-2</v>
      </c>
      <c r="M87" s="16">
        <v>2.4782608695650001</v>
      </c>
      <c r="N87" s="72">
        <f t="shared" si="11"/>
        <v>6.1417769376170703</v>
      </c>
    </row>
    <row r="88" spans="1:14">
      <c r="A88">
        <v>1</v>
      </c>
      <c r="B88" s="26">
        <v>1.5625</v>
      </c>
      <c r="C88" s="72">
        <f t="shared" si="6"/>
        <v>2.44140625</v>
      </c>
      <c r="D88">
        <v>0.39689999999999986</v>
      </c>
      <c r="E88" s="72">
        <f t="shared" si="7"/>
        <v>0.1575296099999999</v>
      </c>
      <c r="F88" s="68">
        <v>32.111111111114887</v>
      </c>
      <c r="G88" s="72">
        <f t="shared" si="8"/>
        <v>1031.1234567903659</v>
      </c>
      <c r="I88" s="26">
        <v>1.25</v>
      </c>
      <c r="J88" s="72">
        <f t="shared" si="9"/>
        <v>1.5625</v>
      </c>
      <c r="K88" s="16">
        <v>0.62999999999999989</v>
      </c>
      <c r="L88" s="72">
        <f t="shared" si="10"/>
        <v>0.39689999999999986</v>
      </c>
      <c r="M88" s="16">
        <v>5.666666666667</v>
      </c>
      <c r="N88" s="72">
        <f t="shared" si="11"/>
        <v>32.111111111114887</v>
      </c>
    </row>
    <row r="89" spans="1:14">
      <c r="A89">
        <v>1</v>
      </c>
      <c r="B89" s="26">
        <v>1.5625</v>
      </c>
      <c r="C89" s="72">
        <f t="shared" si="6"/>
        <v>2.44140625</v>
      </c>
      <c r="D89">
        <v>19.1844</v>
      </c>
      <c r="E89" s="72">
        <f t="shared" si="7"/>
        <v>368.04120336</v>
      </c>
      <c r="F89" s="68">
        <v>0.67474489796153025</v>
      </c>
      <c r="G89" s="72">
        <f t="shared" si="8"/>
        <v>0.4552806773251159</v>
      </c>
      <c r="I89" s="26">
        <v>1.25</v>
      </c>
      <c r="J89" s="72">
        <f t="shared" si="9"/>
        <v>1.5625</v>
      </c>
      <c r="K89" s="16">
        <v>4.38</v>
      </c>
      <c r="L89" s="72">
        <f t="shared" si="10"/>
        <v>19.1844</v>
      </c>
      <c r="M89" s="16">
        <v>0.82142857142999981</v>
      </c>
      <c r="N89" s="72">
        <f t="shared" si="11"/>
        <v>0.67474489796153025</v>
      </c>
    </row>
    <row r="90" spans="1:14">
      <c r="A90">
        <v>1</v>
      </c>
      <c r="B90" s="26">
        <v>2.25</v>
      </c>
      <c r="C90" s="72">
        <f t="shared" si="6"/>
        <v>5.0625</v>
      </c>
      <c r="D90">
        <v>3.9999999999998294E-4</v>
      </c>
      <c r="E90" s="72">
        <f t="shared" si="7"/>
        <v>1.5999999999998634E-7</v>
      </c>
      <c r="F90" s="68">
        <v>0.74655663280957996</v>
      </c>
      <c r="G90" s="72">
        <f t="shared" si="8"/>
        <v>0.55734680599197794</v>
      </c>
      <c r="I90" s="26">
        <v>1.5</v>
      </c>
      <c r="J90" s="72">
        <f t="shared" si="9"/>
        <v>2.25</v>
      </c>
      <c r="K90" s="16">
        <v>1.9999999999999574E-2</v>
      </c>
      <c r="L90" s="72">
        <f t="shared" si="10"/>
        <v>3.9999999999998294E-4</v>
      </c>
      <c r="M90" s="16">
        <v>0.86403508771899995</v>
      </c>
      <c r="N90" s="72">
        <f t="shared" si="11"/>
        <v>0.74655663280957996</v>
      </c>
    </row>
    <row r="91" spans="1:14">
      <c r="A91">
        <v>1</v>
      </c>
      <c r="B91" s="26">
        <v>2.3842993079621113</v>
      </c>
      <c r="C91" s="72">
        <f t="shared" si="6"/>
        <v>5.6848831899486028</v>
      </c>
      <c r="D91">
        <v>9.7968999999999991</v>
      </c>
      <c r="E91" s="72">
        <f t="shared" si="7"/>
        <v>95.979249609999982</v>
      </c>
      <c r="F91" s="68">
        <v>8.6203691184429481</v>
      </c>
      <c r="G91" s="72">
        <f t="shared" si="8"/>
        <v>74.310763738204855</v>
      </c>
      <c r="I91" s="26">
        <v>1.5441176470600002</v>
      </c>
      <c r="J91" s="72">
        <f t="shared" si="9"/>
        <v>2.3842993079621113</v>
      </c>
      <c r="K91" s="16">
        <v>3.13</v>
      </c>
      <c r="L91" s="72">
        <f t="shared" si="10"/>
        <v>9.7968999999999991</v>
      </c>
      <c r="M91" s="16">
        <v>2.9360465116280001</v>
      </c>
      <c r="N91" s="72">
        <f t="shared" si="11"/>
        <v>8.6203691184429481</v>
      </c>
    </row>
    <row r="92" spans="1:14">
      <c r="A92">
        <v>1</v>
      </c>
      <c r="B92" s="26">
        <v>5.640625</v>
      </c>
      <c r="C92" s="72">
        <f t="shared" si="6"/>
        <v>31.816650390625</v>
      </c>
      <c r="D92">
        <v>6.9168999999999992</v>
      </c>
      <c r="E92" s="72">
        <f t="shared" si="7"/>
        <v>47.843505609999987</v>
      </c>
      <c r="F92" s="68">
        <v>16.192062301948468</v>
      </c>
      <c r="G92" s="72">
        <f t="shared" si="8"/>
        <v>262.18288159018073</v>
      </c>
      <c r="I92" s="26">
        <v>2.375</v>
      </c>
      <c r="J92" s="72">
        <f t="shared" si="9"/>
        <v>5.640625</v>
      </c>
      <c r="K92" s="16">
        <v>2.63</v>
      </c>
      <c r="L92" s="72">
        <f t="shared" si="10"/>
        <v>6.9168999999999992</v>
      </c>
      <c r="M92" s="16">
        <v>4.0239361702130001</v>
      </c>
      <c r="N92" s="72">
        <f t="shared" si="11"/>
        <v>16.192062301948468</v>
      </c>
    </row>
    <row r="93" spans="1:14">
      <c r="A93">
        <v>1</v>
      </c>
      <c r="B93" s="26">
        <v>0.11111111110888899</v>
      </c>
      <c r="C93" s="72">
        <f t="shared" si="6"/>
        <v>1.2345679011851875E-2</v>
      </c>
      <c r="D93">
        <v>36</v>
      </c>
      <c r="E93" s="72">
        <f t="shared" si="7"/>
        <v>1296</v>
      </c>
      <c r="F93" s="68">
        <v>5.9883737056194191</v>
      </c>
      <c r="G93" s="72">
        <f t="shared" si="8"/>
        <v>35.860619638154056</v>
      </c>
      <c r="I93" s="26">
        <v>0.33333333333000015</v>
      </c>
      <c r="J93" s="72">
        <f t="shared" si="9"/>
        <v>0.11111111110888899</v>
      </c>
      <c r="K93" s="16">
        <v>6</v>
      </c>
      <c r="L93" s="72">
        <f t="shared" si="10"/>
        <v>36</v>
      </c>
      <c r="M93" s="16">
        <v>2.447115384615</v>
      </c>
      <c r="N93" s="72">
        <f t="shared" si="11"/>
        <v>5.9883737056194191</v>
      </c>
    </row>
    <row r="94" spans="1:14">
      <c r="A94">
        <v>1</v>
      </c>
      <c r="B94" s="26">
        <v>7.1345221606704445</v>
      </c>
      <c r="C94" s="72">
        <f t="shared" si="6"/>
        <v>50.901406461097672</v>
      </c>
      <c r="D94">
        <v>6.9168999999999992</v>
      </c>
      <c r="E94" s="72">
        <f t="shared" si="7"/>
        <v>47.843505609999987</v>
      </c>
      <c r="F94" s="68">
        <v>14.808753188773311</v>
      </c>
      <c r="G94" s="72">
        <f t="shared" si="8"/>
        <v>219.29917100600372</v>
      </c>
      <c r="I94" s="26">
        <v>2.6710526315800003</v>
      </c>
      <c r="J94" s="72">
        <f t="shared" si="9"/>
        <v>7.1345221606704445</v>
      </c>
      <c r="K94" s="16">
        <v>2.63</v>
      </c>
      <c r="L94" s="72">
        <f t="shared" si="10"/>
        <v>6.9168999999999992</v>
      </c>
      <c r="M94" s="16">
        <v>3.848214285714</v>
      </c>
      <c r="N94" s="72">
        <f t="shared" si="11"/>
        <v>14.808753188773311</v>
      </c>
    </row>
    <row r="95" spans="1:14">
      <c r="A95">
        <v>1</v>
      </c>
      <c r="B95" s="26">
        <v>0.89425803402070869</v>
      </c>
      <c r="C95" s="72">
        <f t="shared" si="6"/>
        <v>0.79969743141058303</v>
      </c>
      <c r="D95">
        <v>45.5625</v>
      </c>
      <c r="E95" s="72">
        <f t="shared" si="7"/>
        <v>2075.94140625</v>
      </c>
      <c r="F95" s="68">
        <v>2.1730971632657274</v>
      </c>
      <c r="G95" s="72">
        <f t="shared" si="8"/>
        <v>4.7223512809935517</v>
      </c>
      <c r="I95" s="26">
        <v>0.94565217390999989</v>
      </c>
      <c r="J95" s="72">
        <f t="shared" si="9"/>
        <v>0.89425803402070869</v>
      </c>
      <c r="K95" s="16">
        <v>6.75</v>
      </c>
      <c r="L95" s="72">
        <f t="shared" si="10"/>
        <v>45.5625</v>
      </c>
      <c r="M95" s="16">
        <v>1.474142857143</v>
      </c>
      <c r="N95" s="72">
        <f t="shared" si="11"/>
        <v>2.1730971632657274</v>
      </c>
    </row>
    <row r="96" spans="1:14">
      <c r="A96">
        <v>1</v>
      </c>
      <c r="B96" s="26">
        <v>5.981214555750709</v>
      </c>
      <c r="C96" s="72">
        <f t="shared" si="6"/>
        <v>35.774927561924152</v>
      </c>
      <c r="D96">
        <v>9.7968999999999991</v>
      </c>
      <c r="E96" s="72">
        <f t="shared" si="7"/>
        <v>95.979249609999982</v>
      </c>
      <c r="F96" s="68">
        <v>1.951773356403028</v>
      </c>
      <c r="G96" s="72">
        <f t="shared" si="8"/>
        <v>3.8094192347647411</v>
      </c>
      <c r="I96" s="26">
        <v>2.4456521739100001</v>
      </c>
      <c r="J96" s="72">
        <f t="shared" si="9"/>
        <v>5.981214555750709</v>
      </c>
      <c r="K96" s="16">
        <v>3.13</v>
      </c>
      <c r="L96" s="72">
        <f t="shared" si="10"/>
        <v>9.7968999999999991</v>
      </c>
      <c r="M96" s="16">
        <v>1.3970588235300001</v>
      </c>
      <c r="N96" s="72">
        <f t="shared" si="11"/>
        <v>1.951773356403028</v>
      </c>
    </row>
    <row r="97" spans="1:14">
      <c r="A97">
        <v>1</v>
      </c>
      <c r="B97" s="26">
        <v>0.25</v>
      </c>
      <c r="C97" s="72">
        <f t="shared" si="6"/>
        <v>6.25E-2</v>
      </c>
      <c r="D97">
        <v>4.8400000000000283E-2</v>
      </c>
      <c r="E97" s="72">
        <f t="shared" si="7"/>
        <v>2.3425600000000274E-3</v>
      </c>
      <c r="F97" s="68">
        <v>0.13400829081601276</v>
      </c>
      <c r="G97" s="72">
        <f t="shared" si="8"/>
        <v>1.795822200742905E-2</v>
      </c>
      <c r="I97" s="26">
        <v>0.5</v>
      </c>
      <c r="J97" s="72">
        <f t="shared" si="9"/>
        <v>0.25</v>
      </c>
      <c r="K97" s="16">
        <v>0.22000000000000064</v>
      </c>
      <c r="L97" s="72">
        <f t="shared" si="10"/>
        <v>4.8400000000000283E-2</v>
      </c>
      <c r="M97" s="16">
        <v>0.366071428571</v>
      </c>
      <c r="N97" s="72">
        <f t="shared" si="11"/>
        <v>0.13400829081601276</v>
      </c>
    </row>
    <row r="98" spans="1:14">
      <c r="A98">
        <v>1</v>
      </c>
      <c r="B98" s="26">
        <v>3.0625</v>
      </c>
      <c r="C98" s="72">
        <f t="shared" si="6"/>
        <v>9.37890625</v>
      </c>
      <c r="D98">
        <v>7.2361000000000022</v>
      </c>
      <c r="E98" s="72">
        <f t="shared" si="7"/>
        <v>52.36114321000003</v>
      </c>
      <c r="F98" s="68">
        <v>0.92873634235103308</v>
      </c>
      <c r="G98" s="72">
        <f t="shared" si="8"/>
        <v>0.86255119360357535</v>
      </c>
      <c r="I98" s="26">
        <v>1.75</v>
      </c>
      <c r="J98" s="72">
        <f t="shared" si="9"/>
        <v>3.0625</v>
      </c>
      <c r="K98" s="16">
        <v>2.6900000000000004</v>
      </c>
      <c r="L98" s="72">
        <f t="shared" si="10"/>
        <v>7.2361000000000022</v>
      </c>
      <c r="M98" s="16">
        <v>0.96370967741900004</v>
      </c>
      <c r="N98" s="72">
        <f t="shared" si="11"/>
        <v>0.92873634235103308</v>
      </c>
    </row>
    <row r="99" spans="1:14">
      <c r="A99">
        <v>1</v>
      </c>
      <c r="B99" s="26">
        <v>5.0625</v>
      </c>
      <c r="C99" s="72">
        <f t="shared" si="6"/>
        <v>25.62890625</v>
      </c>
      <c r="D99">
        <v>2.6082250000000009</v>
      </c>
      <c r="E99" s="72">
        <f t="shared" si="7"/>
        <v>6.8028376506250048</v>
      </c>
      <c r="F99" s="68">
        <v>2.8078889700522192</v>
      </c>
      <c r="G99" s="72">
        <f t="shared" si="8"/>
        <v>7.884240468140912</v>
      </c>
      <c r="I99" s="26">
        <v>2.25</v>
      </c>
      <c r="J99" s="72">
        <f t="shared" si="9"/>
        <v>5.0625</v>
      </c>
      <c r="K99" s="16">
        <v>1.6150000000000002</v>
      </c>
      <c r="L99" s="72">
        <f t="shared" si="10"/>
        <v>2.6082250000000009</v>
      </c>
      <c r="M99" s="16">
        <v>1.6756756756760001</v>
      </c>
      <c r="N99" s="72">
        <f t="shared" si="11"/>
        <v>2.8078889700522192</v>
      </c>
    </row>
    <row r="100" spans="1:14">
      <c r="A100">
        <v>1</v>
      </c>
      <c r="B100" s="26">
        <v>3.0625</v>
      </c>
      <c r="C100" s="72">
        <f t="shared" si="6"/>
        <v>9.37890625</v>
      </c>
      <c r="D100">
        <v>52.5625</v>
      </c>
      <c r="E100" s="72">
        <f t="shared" si="7"/>
        <v>2762.81640625</v>
      </c>
      <c r="F100" s="68">
        <v>2.4887782401916638</v>
      </c>
      <c r="G100" s="72">
        <f t="shared" si="8"/>
        <v>6.1940171288515149</v>
      </c>
      <c r="I100" s="26">
        <v>1.75</v>
      </c>
      <c r="J100" s="72">
        <f t="shared" si="9"/>
        <v>3.0625</v>
      </c>
      <c r="K100" s="16">
        <v>7.25</v>
      </c>
      <c r="L100" s="72">
        <f t="shared" si="10"/>
        <v>52.5625</v>
      </c>
      <c r="M100" s="16">
        <v>1.5775862068969999</v>
      </c>
      <c r="N100" s="72">
        <f t="shared" si="11"/>
        <v>2.4887782401916638</v>
      </c>
    </row>
    <row r="101" spans="1:14">
      <c r="A101">
        <v>1</v>
      </c>
      <c r="B101" s="26">
        <v>1</v>
      </c>
      <c r="C101" s="72">
        <f t="shared" si="6"/>
        <v>1</v>
      </c>
      <c r="D101">
        <v>10.725625000000003</v>
      </c>
      <c r="E101" s="72">
        <f t="shared" si="7"/>
        <v>115.03903164062505</v>
      </c>
      <c r="F101" s="68">
        <v>0.27437641723405898</v>
      </c>
      <c r="G101" s="72">
        <f t="shared" si="8"/>
        <v>7.5282418334198423E-2</v>
      </c>
      <c r="I101" s="26">
        <v>1</v>
      </c>
      <c r="J101" s="72">
        <f t="shared" si="9"/>
        <v>1</v>
      </c>
      <c r="K101" s="16">
        <v>3.2750000000000004</v>
      </c>
      <c r="L101" s="72">
        <f t="shared" si="10"/>
        <v>10.725625000000003</v>
      </c>
      <c r="M101" s="16">
        <v>0.52380952381000001</v>
      </c>
      <c r="N101" s="72">
        <f t="shared" si="11"/>
        <v>0.27437641723405898</v>
      </c>
    </row>
    <row r="102" spans="1:14">
      <c r="A102">
        <v>1</v>
      </c>
      <c r="B102" s="26">
        <v>7.5625</v>
      </c>
      <c r="C102" s="72">
        <f t="shared" si="6"/>
        <v>57.19140625</v>
      </c>
      <c r="D102">
        <v>1.2768999999999997</v>
      </c>
      <c r="E102" s="72">
        <f t="shared" si="7"/>
        <v>1.6304736099999992</v>
      </c>
      <c r="F102" s="68">
        <v>15.558641975273583</v>
      </c>
      <c r="G102" s="72">
        <f t="shared" si="8"/>
        <v>242.07134011474506</v>
      </c>
      <c r="I102" s="26">
        <v>2.75</v>
      </c>
      <c r="J102" s="72">
        <f t="shared" si="9"/>
        <v>7.5625</v>
      </c>
      <c r="K102" s="16">
        <v>1.1299999999999999</v>
      </c>
      <c r="L102" s="72">
        <f t="shared" si="10"/>
        <v>1.2768999999999997</v>
      </c>
      <c r="M102" s="16">
        <v>3.9444444444400002</v>
      </c>
      <c r="N102" s="72">
        <f t="shared" si="11"/>
        <v>15.558641975273583</v>
      </c>
    </row>
    <row r="103" spans="1:14">
      <c r="A103">
        <v>1</v>
      </c>
      <c r="B103" s="26">
        <v>7.5625</v>
      </c>
      <c r="C103" s="72">
        <f t="shared" si="6"/>
        <v>57.19140625</v>
      </c>
      <c r="D103">
        <v>6.25</v>
      </c>
      <c r="E103" s="72">
        <f t="shared" si="7"/>
        <v>39.0625</v>
      </c>
      <c r="F103" s="68">
        <v>39.258056640625</v>
      </c>
      <c r="G103" s="72">
        <f t="shared" si="8"/>
        <v>1541.1950111985207</v>
      </c>
      <c r="I103" s="26">
        <v>2.75</v>
      </c>
      <c r="J103" s="72">
        <f t="shared" si="9"/>
        <v>7.5625</v>
      </c>
      <c r="K103" s="16">
        <v>2.5</v>
      </c>
      <c r="L103" s="72">
        <f t="shared" si="10"/>
        <v>6.25</v>
      </c>
      <c r="M103" s="16">
        <v>6.265625</v>
      </c>
      <c r="N103" s="72">
        <f t="shared" si="11"/>
        <v>39.258056640625</v>
      </c>
    </row>
    <row r="104" spans="1:14">
      <c r="A104">
        <v>1</v>
      </c>
      <c r="B104" s="26">
        <v>6.797193877536122</v>
      </c>
      <c r="C104" s="72">
        <f t="shared" si="6"/>
        <v>46.20184460881454</v>
      </c>
      <c r="D104">
        <v>4.5368999999999993</v>
      </c>
      <c r="E104" s="72">
        <f t="shared" si="7"/>
        <v>20.583461609999993</v>
      </c>
      <c r="F104" s="68">
        <v>16.211218836567642</v>
      </c>
      <c r="G104" s="72">
        <f t="shared" si="8"/>
        <v>262.80361616708552</v>
      </c>
      <c r="I104" s="26">
        <v>2.6071428571399999</v>
      </c>
      <c r="J104" s="72">
        <f t="shared" si="9"/>
        <v>6.797193877536122</v>
      </c>
      <c r="K104" s="16">
        <v>2.13</v>
      </c>
      <c r="L104" s="72">
        <f t="shared" si="10"/>
        <v>4.5368999999999993</v>
      </c>
      <c r="M104" s="16">
        <v>4.0263157894740003</v>
      </c>
      <c r="N104" s="72">
        <f t="shared" si="11"/>
        <v>16.211218836567642</v>
      </c>
    </row>
    <row r="105" spans="1:14">
      <c r="A105">
        <v>1</v>
      </c>
      <c r="B105" s="26">
        <v>6.9504132231213225</v>
      </c>
      <c r="C105" s="72">
        <f t="shared" si="6"/>
        <v>48.308243972139728</v>
      </c>
      <c r="D105">
        <v>8.2943999999999996</v>
      </c>
      <c r="E105" s="72">
        <f t="shared" si="7"/>
        <v>68.79707135999999</v>
      </c>
      <c r="F105" s="68">
        <v>12.060975831034565</v>
      </c>
      <c r="G105" s="72">
        <f t="shared" si="8"/>
        <v>145.46713799679992</v>
      </c>
      <c r="I105" s="26">
        <v>2.63636363636</v>
      </c>
      <c r="J105" s="72">
        <f t="shared" si="9"/>
        <v>6.9504132231213225</v>
      </c>
      <c r="K105" s="16">
        <v>2.88</v>
      </c>
      <c r="L105" s="72">
        <f t="shared" si="10"/>
        <v>8.2943999999999996</v>
      </c>
      <c r="M105" s="16">
        <v>3.472891566265</v>
      </c>
      <c r="N105" s="72">
        <f t="shared" si="11"/>
        <v>12.060975831034565</v>
      </c>
    </row>
    <row r="106" spans="1:14">
      <c r="A106">
        <v>1</v>
      </c>
      <c r="B106" s="26">
        <v>5.981214555750709</v>
      </c>
      <c r="C106" s="72">
        <f t="shared" si="6"/>
        <v>35.774927561924152</v>
      </c>
      <c r="D106">
        <v>9.7968999999999991</v>
      </c>
      <c r="E106" s="72">
        <f t="shared" si="7"/>
        <v>95.979249609999982</v>
      </c>
      <c r="F106" s="68">
        <v>3.1887755101887754</v>
      </c>
      <c r="G106" s="72">
        <f t="shared" si="8"/>
        <v>10.168289254379685</v>
      </c>
      <c r="I106" s="26">
        <v>2.4456521739100001</v>
      </c>
      <c r="J106" s="72">
        <f t="shared" si="9"/>
        <v>5.981214555750709</v>
      </c>
      <c r="K106" s="16">
        <v>3.13</v>
      </c>
      <c r="L106" s="72">
        <f t="shared" si="10"/>
        <v>9.7968999999999991</v>
      </c>
      <c r="M106" s="16">
        <v>1.7857142857099999</v>
      </c>
      <c r="N106" s="72">
        <f t="shared" si="11"/>
        <v>3.1887755101887754</v>
      </c>
    </row>
    <row r="107" spans="1:14">
      <c r="A107">
        <v>1</v>
      </c>
      <c r="B107" s="26">
        <v>12.25</v>
      </c>
      <c r="C107" s="72">
        <f t="shared" si="6"/>
        <v>150.0625</v>
      </c>
      <c r="D107">
        <v>0.33640000000000009</v>
      </c>
      <c r="E107" s="72">
        <f t="shared" si="7"/>
        <v>0.11316496000000006</v>
      </c>
      <c r="F107" s="68">
        <v>24.558418964616987</v>
      </c>
      <c r="G107" s="72">
        <f t="shared" si="8"/>
        <v>603.11594204165931</v>
      </c>
      <c r="I107" s="26">
        <v>3.5</v>
      </c>
      <c r="J107" s="72">
        <f t="shared" si="9"/>
        <v>12.25</v>
      </c>
      <c r="K107" s="16">
        <v>0.58000000000000007</v>
      </c>
      <c r="L107" s="72">
        <f t="shared" si="10"/>
        <v>0.33640000000000009</v>
      </c>
      <c r="M107" s="16">
        <v>4.9556451612899997</v>
      </c>
      <c r="N107" s="72">
        <f t="shared" si="11"/>
        <v>24.558418964616987</v>
      </c>
    </row>
    <row r="108" spans="1:14">
      <c r="A108">
        <v>1</v>
      </c>
      <c r="B108" s="26">
        <v>1.5625</v>
      </c>
      <c r="C108" s="72">
        <f t="shared" si="6"/>
        <v>2.44140625</v>
      </c>
      <c r="D108">
        <v>42.25</v>
      </c>
      <c r="E108" s="72">
        <f t="shared" si="7"/>
        <v>1785.0625</v>
      </c>
      <c r="F108" s="68">
        <v>5.3890306122468887</v>
      </c>
      <c r="G108" s="72">
        <f t="shared" si="8"/>
        <v>29.041650939734076</v>
      </c>
      <c r="I108" s="26">
        <v>1.25</v>
      </c>
      <c r="J108" s="72">
        <f t="shared" si="9"/>
        <v>1.5625</v>
      </c>
      <c r="K108" s="16">
        <v>6.5</v>
      </c>
      <c r="L108" s="72">
        <f t="shared" si="10"/>
        <v>42.25</v>
      </c>
      <c r="M108" s="16">
        <v>2.3214285714290002</v>
      </c>
      <c r="N108" s="72">
        <f t="shared" si="11"/>
        <v>5.3890306122468887</v>
      </c>
    </row>
    <row r="109" spans="1:14">
      <c r="A109">
        <v>1</v>
      </c>
      <c r="B109" s="26">
        <v>1.5625</v>
      </c>
      <c r="C109" s="72">
        <f t="shared" si="6"/>
        <v>2.44140625</v>
      </c>
      <c r="D109">
        <v>22.278399999999998</v>
      </c>
      <c r="E109" s="72">
        <f t="shared" si="7"/>
        <v>496.32710655999989</v>
      </c>
      <c r="F109" s="68">
        <v>35.27006712065765</v>
      </c>
      <c r="G109" s="72">
        <f t="shared" si="8"/>
        <v>1243.9776346956958</v>
      </c>
      <c r="I109" s="26">
        <v>1.25</v>
      </c>
      <c r="J109" s="72">
        <f t="shared" si="9"/>
        <v>1.5625</v>
      </c>
      <c r="K109" s="16">
        <v>4.72</v>
      </c>
      <c r="L109" s="72">
        <f t="shared" si="10"/>
        <v>22.278399999999998</v>
      </c>
      <c r="M109" s="16">
        <v>5.9388607594940002</v>
      </c>
      <c r="N109" s="72">
        <f t="shared" si="11"/>
        <v>35.27006712065765</v>
      </c>
    </row>
    <row r="110" spans="1:14">
      <c r="A110">
        <v>1</v>
      </c>
      <c r="B110" s="26">
        <v>6.25</v>
      </c>
      <c r="C110" s="72">
        <f t="shared" si="6"/>
        <v>39.0625</v>
      </c>
      <c r="D110">
        <v>0.60062500000000052</v>
      </c>
      <c r="E110" s="72">
        <f t="shared" si="7"/>
        <v>0.36075039062500064</v>
      </c>
      <c r="F110" s="68">
        <v>6.7709903788913177</v>
      </c>
      <c r="G110" s="72">
        <f t="shared" si="8"/>
        <v>45.84631071103879</v>
      </c>
      <c r="I110" s="26">
        <v>2.5</v>
      </c>
      <c r="J110" s="72">
        <f t="shared" si="9"/>
        <v>6.25</v>
      </c>
      <c r="K110" s="16">
        <v>0.77500000000000036</v>
      </c>
      <c r="L110" s="72">
        <f t="shared" si="10"/>
        <v>0.60062500000000052</v>
      </c>
      <c r="M110" s="16">
        <v>2.6021126760560001</v>
      </c>
      <c r="N110" s="72">
        <f t="shared" si="11"/>
        <v>6.7709903788913177</v>
      </c>
    </row>
    <row r="111" spans="1:14">
      <c r="A111">
        <v>1</v>
      </c>
      <c r="B111" s="26">
        <v>4</v>
      </c>
      <c r="C111" s="72">
        <f t="shared" si="6"/>
        <v>16</v>
      </c>
      <c r="D111">
        <v>16</v>
      </c>
      <c r="E111" s="72">
        <f t="shared" si="7"/>
        <v>256</v>
      </c>
      <c r="F111" s="68">
        <v>24.346433518005643</v>
      </c>
      <c r="G111" s="72">
        <f t="shared" si="8"/>
        <v>592.74882504666868</v>
      </c>
      <c r="I111" s="26">
        <v>2</v>
      </c>
      <c r="J111" s="72">
        <f t="shared" si="9"/>
        <v>4</v>
      </c>
      <c r="K111" s="16">
        <v>4</v>
      </c>
      <c r="L111" s="72">
        <f t="shared" si="10"/>
        <v>16</v>
      </c>
      <c r="M111" s="16">
        <v>4.9342105263158</v>
      </c>
      <c r="N111" s="72">
        <f t="shared" si="11"/>
        <v>24.346433518005643</v>
      </c>
    </row>
    <row r="112" spans="1:14">
      <c r="A112">
        <v>1</v>
      </c>
      <c r="B112" s="26">
        <v>4.1118827160583944</v>
      </c>
      <c r="C112" s="72">
        <f t="shared" si="6"/>
        <v>16.907579470619758</v>
      </c>
      <c r="D112">
        <v>6.9168999999999992</v>
      </c>
      <c r="E112" s="72">
        <f t="shared" si="7"/>
        <v>47.843505609999987</v>
      </c>
      <c r="F112" s="68">
        <v>15.280991735537899</v>
      </c>
      <c r="G112" s="72">
        <f t="shared" si="8"/>
        <v>233.50870842157758</v>
      </c>
      <c r="I112" s="26">
        <v>2.0277777777799999</v>
      </c>
      <c r="J112" s="72">
        <f t="shared" si="9"/>
        <v>4.1118827160583944</v>
      </c>
      <c r="K112" s="16">
        <v>2.63</v>
      </c>
      <c r="L112" s="72">
        <f t="shared" si="10"/>
        <v>6.9168999999999992</v>
      </c>
      <c r="M112" s="16">
        <v>3.9090909090909998</v>
      </c>
      <c r="N112" s="72">
        <f t="shared" si="11"/>
        <v>15.280991735537899</v>
      </c>
    </row>
    <row r="113" spans="1:14">
      <c r="A113">
        <v>1</v>
      </c>
      <c r="B113" s="26">
        <v>8.1632653058775581E-2</v>
      </c>
      <c r="C113" s="72">
        <f t="shared" si="6"/>
        <v>6.6638900454144227E-3</v>
      </c>
      <c r="D113">
        <v>8.2943999999999996</v>
      </c>
      <c r="E113" s="72">
        <f t="shared" si="7"/>
        <v>68.79707135999999</v>
      </c>
      <c r="F113" s="68">
        <v>7.5625</v>
      </c>
      <c r="G113" s="72">
        <f t="shared" si="8"/>
        <v>57.19140625</v>
      </c>
      <c r="I113" s="26">
        <v>0.28571428571000013</v>
      </c>
      <c r="J113" s="72">
        <f t="shared" si="9"/>
        <v>8.1632653058775581E-2</v>
      </c>
      <c r="K113" s="16">
        <v>2.88</v>
      </c>
      <c r="L113" s="72">
        <f t="shared" si="10"/>
        <v>8.2943999999999996</v>
      </c>
      <c r="M113" s="16">
        <v>2.75</v>
      </c>
      <c r="N113" s="72">
        <f t="shared" si="11"/>
        <v>7.5625</v>
      </c>
    </row>
    <row r="114" spans="1:14">
      <c r="A114">
        <v>1</v>
      </c>
      <c r="B114" s="26">
        <v>2.4693877551065309</v>
      </c>
      <c r="C114" s="72">
        <f t="shared" si="6"/>
        <v>6.0978758850700716</v>
      </c>
      <c r="D114">
        <v>16.809999999999999</v>
      </c>
      <c r="E114" s="72">
        <f t="shared" si="7"/>
        <v>282.57609999999994</v>
      </c>
      <c r="F114" s="68">
        <v>5.3064413265286374</v>
      </c>
      <c r="G114" s="72">
        <f t="shared" si="8"/>
        <v>28.158319551891005</v>
      </c>
      <c r="I114" s="26">
        <v>1.57142857143</v>
      </c>
      <c r="J114" s="72">
        <f t="shared" si="9"/>
        <v>2.4693877551065309</v>
      </c>
      <c r="K114" s="16">
        <v>4.0999999999999996</v>
      </c>
      <c r="L114" s="72">
        <f t="shared" si="10"/>
        <v>16.809999999999999</v>
      </c>
      <c r="M114" s="16">
        <v>2.3035714285709998</v>
      </c>
      <c r="N114" s="72">
        <f t="shared" si="11"/>
        <v>5.3064413265286374</v>
      </c>
    </row>
    <row r="115" spans="1:14">
      <c r="A115">
        <v>1</v>
      </c>
      <c r="B115" s="26">
        <v>5.640625</v>
      </c>
      <c r="C115" s="72">
        <f t="shared" si="6"/>
        <v>31.816650390625</v>
      </c>
      <c r="D115">
        <v>4.9506249999999987</v>
      </c>
      <c r="E115" s="72">
        <f t="shared" si="7"/>
        <v>24.508687890624987</v>
      </c>
      <c r="F115" s="68">
        <v>13.748013136883371</v>
      </c>
      <c r="G115" s="72">
        <f t="shared" si="8"/>
        <v>189.00786521191773</v>
      </c>
      <c r="I115" s="26">
        <v>2.375</v>
      </c>
      <c r="J115" s="72">
        <f t="shared" si="9"/>
        <v>5.640625</v>
      </c>
      <c r="K115" s="16">
        <v>2.2249999999999996</v>
      </c>
      <c r="L115" s="72">
        <f t="shared" si="10"/>
        <v>4.9506249999999987</v>
      </c>
      <c r="M115" s="16">
        <v>3.707831325301</v>
      </c>
      <c r="N115" s="72">
        <f t="shared" si="11"/>
        <v>13.748013136883371</v>
      </c>
    </row>
    <row r="116" spans="1:14">
      <c r="A116">
        <v>1</v>
      </c>
      <c r="B116" s="26">
        <v>3.515625</v>
      </c>
      <c r="C116" s="72">
        <f t="shared" si="6"/>
        <v>12.359619140625</v>
      </c>
      <c r="D116">
        <v>0.33640000000000009</v>
      </c>
      <c r="E116" s="72">
        <f t="shared" si="7"/>
        <v>0.11316496000000006</v>
      </c>
      <c r="F116" s="68">
        <v>9.765625</v>
      </c>
      <c r="G116" s="72">
        <f t="shared" si="8"/>
        <v>95.367431640625</v>
      </c>
      <c r="I116" s="26">
        <v>1.875</v>
      </c>
      <c r="J116" s="72">
        <f t="shared" si="9"/>
        <v>3.515625</v>
      </c>
      <c r="K116" s="16">
        <v>0.58000000000000007</v>
      </c>
      <c r="L116" s="72">
        <f t="shared" si="10"/>
        <v>0.33640000000000009</v>
      </c>
      <c r="M116" s="16">
        <v>3.125</v>
      </c>
      <c r="N116" s="72">
        <f t="shared" si="11"/>
        <v>9.765625</v>
      </c>
    </row>
    <row r="117" spans="1:14">
      <c r="A117">
        <v>1</v>
      </c>
      <c r="B117" s="26">
        <v>9.8367768594813221</v>
      </c>
      <c r="C117" s="72">
        <f t="shared" si="6"/>
        <v>96.762178983227216</v>
      </c>
      <c r="D117">
        <v>11.289600000000002</v>
      </c>
      <c r="E117" s="72">
        <f t="shared" si="7"/>
        <v>127.45506816000004</v>
      </c>
      <c r="F117" s="68">
        <v>17.101671006947203</v>
      </c>
      <c r="G117" s="72">
        <f t="shared" si="8"/>
        <v>292.46715122985859</v>
      </c>
      <c r="I117" s="26">
        <v>3.13636363636</v>
      </c>
      <c r="J117" s="72">
        <f t="shared" si="9"/>
        <v>9.8367768594813221</v>
      </c>
      <c r="K117" s="16">
        <v>3.3600000000000003</v>
      </c>
      <c r="L117" s="72">
        <f t="shared" si="10"/>
        <v>11.289600000000002</v>
      </c>
      <c r="M117" s="16">
        <v>4.135416666667</v>
      </c>
      <c r="N117" s="72">
        <f t="shared" si="11"/>
        <v>17.101671006947203</v>
      </c>
    </row>
    <row r="118" spans="1:14">
      <c r="A118">
        <v>1</v>
      </c>
      <c r="B118" s="26">
        <v>18.0625</v>
      </c>
      <c r="C118" s="72">
        <f t="shared" si="6"/>
        <v>326.25390625</v>
      </c>
      <c r="D118">
        <v>0.63999999999999968</v>
      </c>
      <c r="E118" s="72">
        <f t="shared" si="7"/>
        <v>0.40959999999999958</v>
      </c>
      <c r="F118" s="68">
        <v>15.222789572693211</v>
      </c>
      <c r="G118" s="72">
        <f t="shared" si="8"/>
        <v>231.73332237449713</v>
      </c>
      <c r="I118" s="26">
        <v>4.25</v>
      </c>
      <c r="J118" s="72">
        <f t="shared" si="9"/>
        <v>18.0625</v>
      </c>
      <c r="K118" s="16">
        <v>0.79999999999999982</v>
      </c>
      <c r="L118" s="72">
        <f t="shared" si="10"/>
        <v>0.63999999999999968</v>
      </c>
      <c r="M118" s="16">
        <v>3.9016393442620001</v>
      </c>
      <c r="N118" s="72">
        <f t="shared" si="11"/>
        <v>15.222789572693211</v>
      </c>
    </row>
    <row r="119" spans="1:14">
      <c r="A119">
        <v>1</v>
      </c>
      <c r="B119" s="26">
        <v>5.2244897958987764</v>
      </c>
      <c r="C119" s="72">
        <f t="shared" si="6"/>
        <v>27.295293627450437</v>
      </c>
      <c r="D119">
        <v>3.8940444444312901</v>
      </c>
      <c r="E119" s="72">
        <f t="shared" si="7"/>
        <v>15.163582135206195</v>
      </c>
      <c r="F119" s="68">
        <v>2.6252203172569728</v>
      </c>
      <c r="G119" s="72">
        <f t="shared" si="8"/>
        <v>6.8917817141388014</v>
      </c>
      <c r="I119" s="26">
        <v>2.2857142857100001</v>
      </c>
      <c r="J119" s="72">
        <f t="shared" si="9"/>
        <v>5.2244897958987764</v>
      </c>
      <c r="K119" s="16">
        <v>1.9733333333300003</v>
      </c>
      <c r="L119" s="72">
        <f t="shared" si="10"/>
        <v>3.8940444444312901</v>
      </c>
      <c r="M119" s="16">
        <v>1.620253164557</v>
      </c>
      <c r="N119" s="72">
        <f t="shared" si="11"/>
        <v>2.6252203172569728</v>
      </c>
    </row>
    <row r="120" spans="1:14">
      <c r="A120">
        <v>1</v>
      </c>
      <c r="B120" s="26">
        <v>5.2244897958987764</v>
      </c>
      <c r="C120" s="72">
        <f t="shared" si="6"/>
        <v>27.295293627450437</v>
      </c>
      <c r="D120">
        <v>49</v>
      </c>
      <c r="E120" s="72">
        <f t="shared" si="7"/>
        <v>2401</v>
      </c>
      <c r="F120" s="68">
        <v>3.166306228374121</v>
      </c>
      <c r="G120" s="72">
        <f t="shared" si="8"/>
        <v>10.025495131840751</v>
      </c>
      <c r="I120" s="26">
        <v>2.2857142857100001</v>
      </c>
      <c r="J120" s="72">
        <f t="shared" si="9"/>
        <v>5.2244897958987764</v>
      </c>
      <c r="K120" s="16">
        <v>7</v>
      </c>
      <c r="L120" s="72">
        <f t="shared" si="10"/>
        <v>49</v>
      </c>
      <c r="M120" s="16">
        <v>1.7794117647059999</v>
      </c>
      <c r="N120" s="72">
        <f t="shared" si="11"/>
        <v>3.166306228374121</v>
      </c>
    </row>
    <row r="121" spans="1:14">
      <c r="A121">
        <v>1</v>
      </c>
      <c r="B121" s="26">
        <v>0.69444444443888875</v>
      </c>
      <c r="C121" s="72">
        <f t="shared" si="6"/>
        <v>0.48225308641203685</v>
      </c>
      <c r="D121">
        <v>42.25</v>
      </c>
      <c r="E121" s="72">
        <f t="shared" si="7"/>
        <v>1785.0625</v>
      </c>
      <c r="F121" s="68">
        <v>5.1837531887768113</v>
      </c>
      <c r="G121" s="72">
        <f t="shared" si="8"/>
        <v>26.871297122153759</v>
      </c>
      <c r="I121" s="26">
        <v>0.83333333332999993</v>
      </c>
      <c r="J121" s="72">
        <f t="shared" si="9"/>
        <v>0.69444444443888875</v>
      </c>
      <c r="K121" s="16">
        <v>6.5</v>
      </c>
      <c r="L121" s="72">
        <f t="shared" si="10"/>
        <v>42.25</v>
      </c>
      <c r="M121" s="16">
        <v>2.276785714286</v>
      </c>
      <c r="N121" s="72">
        <f t="shared" si="11"/>
        <v>5.1837531887768113</v>
      </c>
    </row>
    <row r="122" spans="1:14">
      <c r="A122">
        <v>1</v>
      </c>
      <c r="B122" s="26">
        <v>0.1275510204061224</v>
      </c>
      <c r="C122" s="72">
        <f t="shared" si="6"/>
        <v>1.6269262806643054E-2</v>
      </c>
      <c r="D122">
        <v>19.1844</v>
      </c>
      <c r="E122" s="72">
        <f t="shared" si="7"/>
        <v>368.04120336</v>
      </c>
      <c r="F122" s="68">
        <v>4.0557484567905702</v>
      </c>
      <c r="G122" s="72">
        <f t="shared" si="8"/>
        <v>16.449095544759093</v>
      </c>
      <c r="I122" s="26">
        <v>0.35714285713999994</v>
      </c>
      <c r="J122" s="72">
        <f t="shared" si="9"/>
        <v>0.1275510204061224</v>
      </c>
      <c r="K122" s="16">
        <v>4.38</v>
      </c>
      <c r="L122" s="72">
        <f t="shared" si="10"/>
        <v>19.1844</v>
      </c>
      <c r="M122" s="16">
        <v>2.0138888888889999</v>
      </c>
      <c r="N122" s="72">
        <f t="shared" si="11"/>
        <v>4.0557484567905702</v>
      </c>
    </row>
    <row r="123" spans="1:14">
      <c r="A123">
        <v>1</v>
      </c>
      <c r="B123" s="26">
        <v>1.8418367346861222</v>
      </c>
      <c r="C123" s="72">
        <f t="shared" si="6"/>
        <v>3.3923625572392369</v>
      </c>
      <c r="D123">
        <v>30.25</v>
      </c>
      <c r="E123" s="72">
        <f t="shared" si="7"/>
        <v>915.0625</v>
      </c>
      <c r="F123" s="68">
        <v>8.2719609594929366</v>
      </c>
      <c r="G123" s="72">
        <f t="shared" si="8"/>
        <v>68.425338115375311</v>
      </c>
      <c r="I123" s="26">
        <v>1.3571428571399999</v>
      </c>
      <c r="J123" s="72">
        <f t="shared" si="9"/>
        <v>1.8418367346861222</v>
      </c>
      <c r="K123" s="16">
        <v>5.5</v>
      </c>
      <c r="L123" s="72">
        <f t="shared" si="10"/>
        <v>30.25</v>
      </c>
      <c r="M123" s="16">
        <v>2.876101694915</v>
      </c>
      <c r="N123" s="72">
        <f t="shared" si="11"/>
        <v>8.2719609594929366</v>
      </c>
    </row>
    <row r="124" spans="1:14">
      <c r="A124">
        <v>1</v>
      </c>
      <c r="B124" s="26">
        <v>11.390625</v>
      </c>
      <c r="C124" s="72">
        <f t="shared" si="6"/>
        <v>129.746337890625</v>
      </c>
      <c r="D124">
        <v>0.45562499999999978</v>
      </c>
      <c r="E124" s="72">
        <f t="shared" si="7"/>
        <v>0.20759414062499981</v>
      </c>
      <c r="F124" s="68">
        <v>22.454674586773415</v>
      </c>
      <c r="G124" s="72">
        <f t="shared" si="8"/>
        <v>504.2124107978878</v>
      </c>
      <c r="I124" s="26">
        <v>3.375</v>
      </c>
      <c r="J124" s="72">
        <f t="shared" si="9"/>
        <v>11.390625</v>
      </c>
      <c r="K124" s="16">
        <v>0.67499999999999982</v>
      </c>
      <c r="L124" s="72">
        <f t="shared" si="10"/>
        <v>0.45562499999999978</v>
      </c>
      <c r="M124" s="16">
        <v>4.738636363636</v>
      </c>
      <c r="N124" s="72">
        <f t="shared" si="11"/>
        <v>22.454674586773415</v>
      </c>
    </row>
    <row r="125" spans="1:14">
      <c r="A125">
        <v>1</v>
      </c>
      <c r="B125" s="26">
        <v>0.14927685950132236</v>
      </c>
      <c r="C125" s="72">
        <f t="shared" si="6"/>
        <v>2.2283580782577535E-2</v>
      </c>
      <c r="D125">
        <v>52.5625</v>
      </c>
      <c r="E125" s="72">
        <f t="shared" si="7"/>
        <v>2762.81640625</v>
      </c>
      <c r="F125" s="68">
        <v>2.3310746173478112</v>
      </c>
      <c r="G125" s="72">
        <f t="shared" si="8"/>
        <v>5.4339088716432444</v>
      </c>
      <c r="I125" s="26">
        <v>0.38636363636000004</v>
      </c>
      <c r="J125" s="72">
        <f t="shared" si="9"/>
        <v>0.14927685950132236</v>
      </c>
      <c r="K125" s="16">
        <v>7.25</v>
      </c>
      <c r="L125" s="72">
        <f t="shared" si="10"/>
        <v>52.5625</v>
      </c>
      <c r="M125" s="16">
        <v>1.526785714286</v>
      </c>
      <c r="N125" s="72">
        <f t="shared" si="11"/>
        <v>2.3310746173478112</v>
      </c>
    </row>
    <row r="126" spans="1:14">
      <c r="A126">
        <v>1</v>
      </c>
      <c r="B126" s="26">
        <v>1.2913223140413224</v>
      </c>
      <c r="C126" s="72">
        <f t="shared" si="6"/>
        <v>1.6675133187410356</v>
      </c>
      <c r="D126">
        <v>5.2900000000000197E-2</v>
      </c>
      <c r="E126" s="72">
        <f t="shared" si="7"/>
        <v>2.7984100000000207E-3</v>
      </c>
      <c r="F126" s="68">
        <v>4.1714415258302484</v>
      </c>
      <c r="G126" s="72">
        <f t="shared" si="8"/>
        <v>17.400924403420991</v>
      </c>
      <c r="I126" s="26">
        <v>1.13636363636</v>
      </c>
      <c r="J126" s="72">
        <f t="shared" si="9"/>
        <v>1.2913223140413224</v>
      </c>
      <c r="K126" s="16">
        <v>0.23000000000000043</v>
      </c>
      <c r="L126" s="72">
        <f t="shared" si="10"/>
        <v>5.2900000000000197E-2</v>
      </c>
      <c r="M126" s="16">
        <v>2.042410714286</v>
      </c>
      <c r="N126" s="72">
        <f t="shared" si="11"/>
        <v>4.1714415258302484</v>
      </c>
    </row>
    <row r="127" spans="1:14">
      <c r="A127">
        <v>1</v>
      </c>
      <c r="B127" s="26">
        <v>4</v>
      </c>
      <c r="C127" s="72">
        <f t="shared" si="6"/>
        <v>16</v>
      </c>
      <c r="D127">
        <v>5.6643999999999997</v>
      </c>
      <c r="E127" s="72">
        <f t="shared" si="7"/>
        <v>32.085427359999997</v>
      </c>
      <c r="F127" s="68">
        <v>12.940007716047786</v>
      </c>
      <c r="G127" s="72">
        <f t="shared" si="8"/>
        <v>167.44379969137623</v>
      </c>
      <c r="I127" s="26">
        <v>2</v>
      </c>
      <c r="J127" s="72">
        <f t="shared" si="9"/>
        <v>4</v>
      </c>
      <c r="K127" s="16">
        <v>2.38</v>
      </c>
      <c r="L127" s="72">
        <f t="shared" si="10"/>
        <v>5.6643999999999997</v>
      </c>
      <c r="M127" s="16">
        <v>3.5972222222220003</v>
      </c>
      <c r="N127" s="72">
        <f t="shared" si="11"/>
        <v>12.940007716047786</v>
      </c>
    </row>
    <row r="128" spans="1:14">
      <c r="A128">
        <v>1</v>
      </c>
      <c r="B128" s="26">
        <v>1.5625</v>
      </c>
      <c r="C128" s="72">
        <f t="shared" si="6"/>
        <v>2.44140625</v>
      </c>
      <c r="D128">
        <v>4</v>
      </c>
      <c r="E128" s="72">
        <f t="shared" si="7"/>
        <v>16</v>
      </c>
      <c r="F128" s="68">
        <v>5.6689342405895744E-2</v>
      </c>
      <c r="G128" s="72">
        <f t="shared" si="8"/>
        <v>3.2136815424128897E-3</v>
      </c>
      <c r="I128" s="26">
        <v>1.25</v>
      </c>
      <c r="J128" s="72">
        <f t="shared" si="9"/>
        <v>1.5625</v>
      </c>
      <c r="K128" s="16">
        <v>2</v>
      </c>
      <c r="L128" s="72">
        <f t="shared" si="10"/>
        <v>4</v>
      </c>
      <c r="M128" s="16">
        <v>0.23809523810000011</v>
      </c>
      <c r="N128" s="72">
        <f t="shared" si="11"/>
        <v>5.6689342405895744E-2</v>
      </c>
    </row>
    <row r="129" spans="1:14">
      <c r="A129">
        <v>1</v>
      </c>
      <c r="B129" s="26">
        <v>6.25</v>
      </c>
      <c r="C129" s="72">
        <f t="shared" si="6"/>
        <v>39.0625</v>
      </c>
      <c r="D129">
        <v>42.25</v>
      </c>
      <c r="E129" s="72">
        <f t="shared" si="7"/>
        <v>1785.0625</v>
      </c>
      <c r="F129" s="68">
        <v>5.3254437869808289</v>
      </c>
      <c r="G129" s="72">
        <f t="shared" si="8"/>
        <v>28.360351528292711</v>
      </c>
      <c r="I129" s="26">
        <v>2.5</v>
      </c>
      <c r="J129" s="72">
        <f t="shared" si="9"/>
        <v>6.25</v>
      </c>
      <c r="K129" s="16">
        <v>6.5</v>
      </c>
      <c r="L129" s="72">
        <f t="shared" si="10"/>
        <v>42.25</v>
      </c>
      <c r="M129" s="16">
        <v>2.3076923076920002</v>
      </c>
      <c r="N129" s="72">
        <f t="shared" si="11"/>
        <v>5.3254437869808289</v>
      </c>
    </row>
    <row r="130" spans="1:14">
      <c r="A130">
        <v>1</v>
      </c>
      <c r="B130" s="26">
        <v>6.25</v>
      </c>
      <c r="C130" s="72">
        <f t="shared" si="6"/>
        <v>39.0625</v>
      </c>
      <c r="D130">
        <v>1.4883999999999995</v>
      </c>
      <c r="E130" s="72">
        <f t="shared" si="7"/>
        <v>2.2153345599999987</v>
      </c>
      <c r="F130" s="68">
        <v>0.299072265625</v>
      </c>
      <c r="G130" s="72">
        <f t="shared" si="8"/>
        <v>8.9444220066070557E-2</v>
      </c>
      <c r="I130" s="26">
        <v>2.5</v>
      </c>
      <c r="J130" s="72">
        <f t="shared" si="9"/>
        <v>6.25</v>
      </c>
      <c r="K130" s="16">
        <v>1.2199999999999998</v>
      </c>
      <c r="L130" s="72">
        <f t="shared" si="10"/>
        <v>1.4883999999999995</v>
      </c>
      <c r="M130" s="16">
        <v>0.546875</v>
      </c>
      <c r="N130" s="72">
        <f t="shared" si="11"/>
        <v>0.299072265625</v>
      </c>
    </row>
    <row r="131" spans="1:14">
      <c r="A131">
        <v>1</v>
      </c>
      <c r="B131" s="26">
        <v>4</v>
      </c>
      <c r="C131" s="72">
        <f t="shared" ref="C131:C175" si="12">POWER(B131,2)</f>
        <v>16</v>
      </c>
      <c r="D131">
        <v>49</v>
      </c>
      <c r="E131" s="72">
        <f t="shared" ref="E131:E175" si="13">POWER(D131,2)</f>
        <v>2401</v>
      </c>
      <c r="F131" s="68">
        <v>3.3176020408178877</v>
      </c>
      <c r="G131" s="72">
        <f t="shared" ref="G131:G175" si="14">POWER(F131,2)</f>
        <v>11.006483301239014</v>
      </c>
      <c r="I131" s="26">
        <v>2</v>
      </c>
      <c r="J131" s="72">
        <f t="shared" ref="J131:J175" si="15">POWER(I131,2)</f>
        <v>4</v>
      </c>
      <c r="K131" s="16">
        <v>7</v>
      </c>
      <c r="L131" s="72">
        <f t="shared" ref="L131:L175" si="16">POWER(K131,2)</f>
        <v>49</v>
      </c>
      <c r="M131" s="16">
        <v>1.8214285714289999</v>
      </c>
      <c r="N131" s="72">
        <f t="shared" ref="N131:N175" si="17">POWER(M131,2)</f>
        <v>3.3176020408178877</v>
      </c>
    </row>
    <row r="132" spans="1:14">
      <c r="A132">
        <v>1</v>
      </c>
      <c r="B132" s="26">
        <v>6.25</v>
      </c>
      <c r="C132" s="72">
        <f t="shared" si="12"/>
        <v>39.0625</v>
      </c>
      <c r="D132">
        <v>0.38440000000000013</v>
      </c>
      <c r="E132" s="72">
        <f t="shared" si="13"/>
        <v>0.14776336000000009</v>
      </c>
      <c r="F132" s="68">
        <v>45.19836559532542</v>
      </c>
      <c r="G132" s="72">
        <f t="shared" si="14"/>
        <v>2042.8922524886966</v>
      </c>
      <c r="I132" s="26">
        <v>2.5</v>
      </c>
      <c r="J132" s="72">
        <f t="shared" si="15"/>
        <v>6.25</v>
      </c>
      <c r="K132" s="16">
        <v>0.62000000000000011</v>
      </c>
      <c r="L132" s="72">
        <f t="shared" si="16"/>
        <v>0.38440000000000013</v>
      </c>
      <c r="M132" s="16">
        <v>6.7229729729730003</v>
      </c>
      <c r="N132" s="72">
        <f t="shared" si="17"/>
        <v>45.19836559532542</v>
      </c>
    </row>
    <row r="133" spans="1:14">
      <c r="A133">
        <v>1</v>
      </c>
      <c r="B133" s="26">
        <v>12.25</v>
      </c>
      <c r="C133" s="72">
        <f t="shared" si="12"/>
        <v>150.0625</v>
      </c>
      <c r="D133">
        <v>42.25</v>
      </c>
      <c r="E133" s="72">
        <f t="shared" si="13"/>
        <v>1785.0625</v>
      </c>
      <c r="F133" s="68">
        <v>5.2775748721681</v>
      </c>
      <c r="G133" s="72">
        <f t="shared" si="14"/>
        <v>27.852796531340136</v>
      </c>
      <c r="I133" s="26">
        <v>3.5</v>
      </c>
      <c r="J133" s="72">
        <f t="shared" si="15"/>
        <v>12.25</v>
      </c>
      <c r="K133" s="16">
        <v>6.5</v>
      </c>
      <c r="L133" s="72">
        <f t="shared" si="16"/>
        <v>42.25</v>
      </c>
      <c r="M133" s="16">
        <v>2.2972972972969998</v>
      </c>
      <c r="N133" s="72">
        <f t="shared" si="17"/>
        <v>5.2775748721681</v>
      </c>
    </row>
    <row r="134" spans="1:14">
      <c r="A134">
        <v>1</v>
      </c>
      <c r="B134" s="26">
        <v>9</v>
      </c>
      <c r="C134" s="72">
        <f t="shared" si="12"/>
        <v>81</v>
      </c>
      <c r="D134">
        <v>15.054399999999999</v>
      </c>
      <c r="E134" s="72">
        <f t="shared" si="13"/>
        <v>226.63495935999998</v>
      </c>
      <c r="F134" s="68">
        <v>4.8600206611550201</v>
      </c>
      <c r="G134" s="72">
        <f t="shared" si="14"/>
        <v>23.619800826853677</v>
      </c>
      <c r="I134" s="26">
        <v>3</v>
      </c>
      <c r="J134" s="72">
        <f t="shared" si="15"/>
        <v>9</v>
      </c>
      <c r="K134" s="16">
        <v>3.88</v>
      </c>
      <c r="L134" s="72">
        <f t="shared" si="16"/>
        <v>15.054399999999999</v>
      </c>
      <c r="M134" s="16">
        <v>2.2045454545449998</v>
      </c>
      <c r="N134" s="72">
        <f t="shared" si="17"/>
        <v>4.8600206611550201</v>
      </c>
    </row>
    <row r="135" spans="1:14">
      <c r="A135">
        <v>1</v>
      </c>
      <c r="B135" s="26">
        <v>6.6736111110938872</v>
      </c>
      <c r="C135" s="72">
        <f t="shared" si="12"/>
        <v>44.537085262115788</v>
      </c>
      <c r="D135">
        <v>6.9168999999999992</v>
      </c>
      <c r="E135" s="72">
        <f t="shared" si="13"/>
        <v>47.843505609999987</v>
      </c>
      <c r="F135" s="68">
        <v>3.8350694444313893</v>
      </c>
      <c r="G135" s="72">
        <f t="shared" si="14"/>
        <v>14.707757643611284</v>
      </c>
      <c r="I135" s="26">
        <v>2.5833333333299997</v>
      </c>
      <c r="J135" s="72">
        <f t="shared" si="15"/>
        <v>6.6736111110938872</v>
      </c>
      <c r="K135" s="16">
        <v>2.63</v>
      </c>
      <c r="L135" s="72">
        <f t="shared" si="16"/>
        <v>6.9168999999999992</v>
      </c>
      <c r="M135" s="16">
        <v>1.9583333333300001</v>
      </c>
      <c r="N135" s="72">
        <f t="shared" si="17"/>
        <v>3.8350694444313893</v>
      </c>
    </row>
    <row r="136" spans="1:14">
      <c r="A136">
        <v>1</v>
      </c>
      <c r="B136" s="26">
        <v>6.797193877536122</v>
      </c>
      <c r="C136" s="72">
        <f t="shared" si="12"/>
        <v>46.20184460881454</v>
      </c>
      <c r="D136">
        <v>0.12960000000000024</v>
      </c>
      <c r="E136" s="72">
        <f t="shared" si="13"/>
        <v>1.6796160000000063E-2</v>
      </c>
      <c r="F136" s="68">
        <v>14.694444444441888</v>
      </c>
      <c r="G136" s="72">
        <f t="shared" si="14"/>
        <v>215.92669753078908</v>
      </c>
      <c r="I136" s="26">
        <v>2.6071428571399999</v>
      </c>
      <c r="J136" s="72">
        <f t="shared" si="15"/>
        <v>6.797193877536122</v>
      </c>
      <c r="K136" s="16">
        <v>0.36000000000000032</v>
      </c>
      <c r="L136" s="72">
        <f t="shared" si="16"/>
        <v>0.12960000000000024</v>
      </c>
      <c r="M136" s="16">
        <v>3.833333333333</v>
      </c>
      <c r="N136" s="72">
        <f t="shared" si="17"/>
        <v>14.694444444441888</v>
      </c>
    </row>
    <row r="137" spans="1:14">
      <c r="A137">
        <v>1</v>
      </c>
      <c r="B137" s="26">
        <v>4.5640495867613229</v>
      </c>
      <c r="C137" s="72">
        <f t="shared" si="12"/>
        <v>20.830548630416203</v>
      </c>
      <c r="D137">
        <v>30.25</v>
      </c>
      <c r="E137" s="72">
        <f t="shared" si="13"/>
        <v>915.0625</v>
      </c>
      <c r="F137" s="68">
        <v>9.0970343392295803</v>
      </c>
      <c r="G137" s="72">
        <f t="shared" si="14"/>
        <v>82.756033769122169</v>
      </c>
      <c r="I137" s="26">
        <v>2.13636363636</v>
      </c>
      <c r="J137" s="72">
        <f t="shared" si="15"/>
        <v>4.5640495867613229</v>
      </c>
      <c r="K137" s="16">
        <v>5.5</v>
      </c>
      <c r="L137" s="72">
        <f t="shared" si="16"/>
        <v>30.25</v>
      </c>
      <c r="M137" s="16">
        <v>3.0161290322580001</v>
      </c>
      <c r="N137" s="72">
        <f t="shared" si="17"/>
        <v>9.0970343392295803</v>
      </c>
    </row>
    <row r="138" spans="1:14">
      <c r="A138">
        <v>1</v>
      </c>
      <c r="B138" s="26">
        <v>15.103822314021322</v>
      </c>
      <c r="C138" s="72">
        <f t="shared" si="12"/>
        <v>228.12544849352841</v>
      </c>
      <c r="D138">
        <v>5.1756250000000019</v>
      </c>
      <c r="E138" s="72">
        <f t="shared" si="13"/>
        <v>26.787094140625019</v>
      </c>
      <c r="F138" s="68">
        <v>21.309276433251139</v>
      </c>
      <c r="G138" s="72">
        <f t="shared" si="14"/>
        <v>454.08526210871236</v>
      </c>
      <c r="I138" s="26">
        <v>3.88636363636</v>
      </c>
      <c r="J138" s="72">
        <f t="shared" si="15"/>
        <v>15.103822314021322</v>
      </c>
      <c r="K138" s="16">
        <v>2.2750000000000004</v>
      </c>
      <c r="L138" s="72">
        <f t="shared" si="16"/>
        <v>5.1756250000000019</v>
      </c>
      <c r="M138" s="16">
        <v>4.6161971830989996</v>
      </c>
      <c r="N138" s="72">
        <f t="shared" si="17"/>
        <v>21.309276433251139</v>
      </c>
    </row>
    <row r="139" spans="1:14">
      <c r="A139">
        <v>1</v>
      </c>
      <c r="B139" s="26">
        <v>4.806213017761598</v>
      </c>
      <c r="C139" s="72">
        <f t="shared" si="12"/>
        <v>23.099683572101046</v>
      </c>
      <c r="D139">
        <v>5.6643999999999997</v>
      </c>
      <c r="E139" s="72">
        <f t="shared" si="13"/>
        <v>32.085427359999997</v>
      </c>
      <c r="F139" s="68">
        <v>16.111304012346572</v>
      </c>
      <c r="G139" s="72">
        <f t="shared" si="14"/>
        <v>259.57411697825478</v>
      </c>
      <c r="I139" s="26">
        <v>2.19230769231</v>
      </c>
      <c r="J139" s="72">
        <f t="shared" si="15"/>
        <v>4.806213017761598</v>
      </c>
      <c r="K139" s="16">
        <v>2.38</v>
      </c>
      <c r="L139" s="72">
        <f t="shared" si="16"/>
        <v>5.6643999999999997</v>
      </c>
      <c r="M139" s="16">
        <v>4.0138888888890003</v>
      </c>
      <c r="N139" s="72">
        <f t="shared" si="17"/>
        <v>16.111304012346572</v>
      </c>
    </row>
    <row r="140" spans="1:14">
      <c r="A140">
        <v>1</v>
      </c>
      <c r="B140" s="26">
        <v>16</v>
      </c>
      <c r="C140" s="72">
        <f t="shared" si="12"/>
        <v>256</v>
      </c>
      <c r="D140">
        <v>1.8495999999999984</v>
      </c>
      <c r="E140" s="72">
        <f t="shared" si="13"/>
        <v>3.4210201599999941</v>
      </c>
      <c r="F140" s="68">
        <v>14.276918763017026</v>
      </c>
      <c r="G140" s="72">
        <f t="shared" si="14"/>
        <v>203.8304093657876</v>
      </c>
      <c r="I140" s="26">
        <v>4</v>
      </c>
      <c r="J140" s="72">
        <f t="shared" si="15"/>
        <v>16</v>
      </c>
      <c r="K140" s="16">
        <v>1.3599999999999994</v>
      </c>
      <c r="L140" s="72">
        <f t="shared" si="16"/>
        <v>1.8495999999999984</v>
      </c>
      <c r="M140" s="16">
        <v>3.7784810126580002</v>
      </c>
      <c r="N140" s="72">
        <f t="shared" si="17"/>
        <v>14.276918763017026</v>
      </c>
    </row>
    <row r="141" spans="1:14">
      <c r="A141">
        <v>1</v>
      </c>
      <c r="B141" s="26">
        <v>2.25</v>
      </c>
      <c r="C141" s="72">
        <f t="shared" si="12"/>
        <v>5.0625</v>
      </c>
      <c r="D141">
        <v>30.25</v>
      </c>
      <c r="E141" s="72">
        <f t="shared" si="13"/>
        <v>915.0625</v>
      </c>
      <c r="F141" s="68">
        <v>12.25</v>
      </c>
      <c r="G141" s="72">
        <f t="shared" si="14"/>
        <v>150.0625</v>
      </c>
      <c r="I141" s="26">
        <v>1.5</v>
      </c>
      <c r="J141" s="72">
        <f t="shared" si="15"/>
        <v>2.25</v>
      </c>
      <c r="K141" s="16">
        <v>5.5</v>
      </c>
      <c r="L141" s="72">
        <f t="shared" si="16"/>
        <v>30.25</v>
      </c>
      <c r="M141" s="16">
        <v>3.5</v>
      </c>
      <c r="N141" s="72">
        <f t="shared" si="17"/>
        <v>12.25</v>
      </c>
    </row>
    <row r="142" spans="1:14">
      <c r="A142">
        <v>1</v>
      </c>
      <c r="B142" s="26">
        <v>1.7777777777688888</v>
      </c>
      <c r="C142" s="72">
        <f t="shared" si="12"/>
        <v>3.1604938271288887</v>
      </c>
      <c r="D142">
        <v>36</v>
      </c>
      <c r="E142" s="72">
        <f t="shared" si="13"/>
        <v>1296</v>
      </c>
      <c r="F142" s="68">
        <v>6.5369070972260443</v>
      </c>
      <c r="G142" s="72">
        <f t="shared" si="14"/>
        <v>42.731154397764229</v>
      </c>
      <c r="I142" s="26">
        <v>1.3333333333299999</v>
      </c>
      <c r="J142" s="72">
        <f t="shared" si="15"/>
        <v>1.7777777777688888</v>
      </c>
      <c r="K142" s="16">
        <v>6</v>
      </c>
      <c r="L142" s="72">
        <f t="shared" si="16"/>
        <v>36</v>
      </c>
      <c r="M142" s="16">
        <v>2.5567375886520001</v>
      </c>
      <c r="N142" s="72">
        <f t="shared" si="17"/>
        <v>6.5369070972260443</v>
      </c>
    </row>
    <row r="143" spans="1:14">
      <c r="A143">
        <v>1</v>
      </c>
      <c r="B143" s="26">
        <v>3.515625</v>
      </c>
      <c r="C143" s="72">
        <f t="shared" si="12"/>
        <v>12.359619140625</v>
      </c>
      <c r="D143">
        <v>27.5625</v>
      </c>
      <c r="E143" s="72">
        <f t="shared" si="13"/>
        <v>759.69140625</v>
      </c>
      <c r="F143" s="68">
        <v>11.008468602347859</v>
      </c>
      <c r="G143" s="72">
        <f t="shared" si="14"/>
        <v>121.18638096887864</v>
      </c>
      <c r="I143" s="26">
        <v>1.875</v>
      </c>
      <c r="J143" s="72">
        <f t="shared" si="15"/>
        <v>3.515625</v>
      </c>
      <c r="K143" s="16">
        <v>5.25</v>
      </c>
      <c r="L143" s="72">
        <f t="shared" si="16"/>
        <v>27.5625</v>
      </c>
      <c r="M143" s="16">
        <v>3.3179012345680001</v>
      </c>
      <c r="N143" s="72">
        <f t="shared" si="17"/>
        <v>11.008468602347859</v>
      </c>
    </row>
    <row r="144" spans="1:14">
      <c r="A144">
        <v>1</v>
      </c>
      <c r="B144" s="26">
        <v>3.0625</v>
      </c>
      <c r="C144" s="72">
        <f t="shared" si="12"/>
        <v>9.37890625</v>
      </c>
      <c r="D144">
        <v>26.3169</v>
      </c>
      <c r="E144" s="72">
        <f t="shared" si="13"/>
        <v>692.57922560999998</v>
      </c>
      <c r="F144" s="68">
        <v>1.5319134641230752</v>
      </c>
      <c r="G144" s="72">
        <f t="shared" si="14"/>
        <v>2.3467588615615602</v>
      </c>
      <c r="I144" s="26">
        <v>1.75</v>
      </c>
      <c r="J144" s="72">
        <f t="shared" si="15"/>
        <v>3.0625</v>
      </c>
      <c r="K144" s="16">
        <v>5.13</v>
      </c>
      <c r="L144" s="72">
        <f t="shared" si="16"/>
        <v>26.3169</v>
      </c>
      <c r="M144" s="16">
        <v>1.237704918033</v>
      </c>
      <c r="N144" s="72">
        <f t="shared" si="17"/>
        <v>1.5319134641230752</v>
      </c>
    </row>
    <row r="145" spans="1:14">
      <c r="A145">
        <v>1</v>
      </c>
      <c r="B145" s="26">
        <v>3.0625</v>
      </c>
      <c r="C145" s="72">
        <f t="shared" si="12"/>
        <v>9.37890625</v>
      </c>
      <c r="D145">
        <v>13.1769</v>
      </c>
      <c r="E145" s="72">
        <f t="shared" si="13"/>
        <v>173.63069361000001</v>
      </c>
      <c r="F145" s="68">
        <v>4.5536511479652813</v>
      </c>
      <c r="G145" s="72">
        <f t="shared" si="14"/>
        <v>20.735738777365523</v>
      </c>
      <c r="I145" s="26">
        <v>1.75</v>
      </c>
      <c r="J145" s="72">
        <f t="shared" si="15"/>
        <v>3.0625</v>
      </c>
      <c r="K145" s="16">
        <v>3.63</v>
      </c>
      <c r="L145" s="72">
        <f t="shared" si="16"/>
        <v>13.1769</v>
      </c>
      <c r="M145" s="16">
        <v>2.1339285714300003</v>
      </c>
      <c r="N145" s="72">
        <f t="shared" si="17"/>
        <v>4.5536511479652813</v>
      </c>
    </row>
    <row r="146" spans="1:14">
      <c r="A146">
        <v>1</v>
      </c>
      <c r="B146" s="26">
        <v>7.5625</v>
      </c>
      <c r="C146" s="72">
        <f t="shared" si="12"/>
        <v>57.19140625</v>
      </c>
      <c r="D146">
        <v>2.4964000000000004</v>
      </c>
      <c r="E146" s="72">
        <f t="shared" si="13"/>
        <v>6.2320129600000023</v>
      </c>
      <c r="F146" s="68">
        <v>7.1921487603296033</v>
      </c>
      <c r="G146" s="72">
        <f t="shared" si="14"/>
        <v>51.727003790710647</v>
      </c>
      <c r="I146" s="26">
        <v>2.75</v>
      </c>
      <c r="J146" s="72">
        <f t="shared" si="15"/>
        <v>7.5625</v>
      </c>
      <c r="K146" s="16">
        <v>1.58</v>
      </c>
      <c r="L146" s="72">
        <f t="shared" si="16"/>
        <v>2.4964000000000004</v>
      </c>
      <c r="M146" s="16">
        <v>2.681818181818</v>
      </c>
      <c r="N146" s="72">
        <f t="shared" si="17"/>
        <v>7.1921487603296033</v>
      </c>
    </row>
    <row r="147" spans="1:14">
      <c r="A147">
        <v>1</v>
      </c>
      <c r="B147" s="26">
        <v>3.1887755101887758</v>
      </c>
      <c r="C147" s="72">
        <f t="shared" si="12"/>
        <v>10.168289254379687</v>
      </c>
      <c r="D147">
        <v>0.42250000000000049</v>
      </c>
      <c r="E147" s="72">
        <f t="shared" si="13"/>
        <v>0.17850625000000042</v>
      </c>
      <c r="F147" s="68">
        <v>4.2928434040150254</v>
      </c>
      <c r="G147" s="72">
        <f t="shared" si="14"/>
        <v>18.428504491395312</v>
      </c>
      <c r="I147" s="26">
        <v>1.7857142857100001</v>
      </c>
      <c r="J147" s="72">
        <f t="shared" si="15"/>
        <v>3.1887755101887758</v>
      </c>
      <c r="K147" s="16">
        <v>0.65000000000000036</v>
      </c>
      <c r="L147" s="72">
        <f t="shared" si="16"/>
        <v>0.42250000000000049</v>
      </c>
      <c r="M147" s="16">
        <v>2.0719178082190002</v>
      </c>
      <c r="N147" s="72">
        <f t="shared" si="17"/>
        <v>4.2928434040150254</v>
      </c>
    </row>
    <row r="148" spans="1:14">
      <c r="A148">
        <v>1</v>
      </c>
      <c r="B148" s="26">
        <v>9.8367768594813221</v>
      </c>
      <c r="C148" s="72">
        <f t="shared" si="12"/>
        <v>96.762178983227216</v>
      </c>
      <c r="D148">
        <v>17.808400000000006</v>
      </c>
      <c r="E148" s="72">
        <f t="shared" si="13"/>
        <v>317.13911056000023</v>
      </c>
      <c r="F148" s="68">
        <v>16.395861327601303</v>
      </c>
      <c r="G148" s="72">
        <f t="shared" si="14"/>
        <v>268.82426867393195</v>
      </c>
      <c r="I148" s="26">
        <v>3.13636363636</v>
      </c>
      <c r="J148" s="72">
        <f t="shared" si="15"/>
        <v>9.8367768594813221</v>
      </c>
      <c r="K148" s="16">
        <v>4.2200000000000006</v>
      </c>
      <c r="L148" s="72">
        <f t="shared" si="16"/>
        <v>17.808400000000006</v>
      </c>
      <c r="M148" s="16">
        <v>4.0491803278690002</v>
      </c>
      <c r="N148" s="72">
        <f t="shared" si="17"/>
        <v>16.395861327601303</v>
      </c>
    </row>
    <row r="149" spans="1:14">
      <c r="A149">
        <v>1</v>
      </c>
      <c r="B149" s="26">
        <v>10.467128027700692</v>
      </c>
      <c r="C149" s="72">
        <f t="shared" si="12"/>
        <v>109.56076914827739</v>
      </c>
      <c r="D149">
        <v>3.5343999999999998</v>
      </c>
      <c r="E149" s="72">
        <f t="shared" si="13"/>
        <v>12.491983359999999</v>
      </c>
      <c r="F149" s="68">
        <v>11.993163800065105</v>
      </c>
      <c r="G149" s="72">
        <f t="shared" si="14"/>
        <v>143.83597793519206</v>
      </c>
      <c r="I149" s="26">
        <v>3.2352941176500001</v>
      </c>
      <c r="J149" s="72">
        <f t="shared" si="15"/>
        <v>10.467128027700692</v>
      </c>
      <c r="K149" s="16">
        <v>1.88</v>
      </c>
      <c r="L149" s="72">
        <f t="shared" si="16"/>
        <v>3.5343999999999998</v>
      </c>
      <c r="M149" s="16">
        <v>3.4631147541000002</v>
      </c>
      <c r="N149" s="72">
        <f t="shared" si="17"/>
        <v>11.993163800065105</v>
      </c>
    </row>
    <row r="150" spans="1:14">
      <c r="A150">
        <v>1</v>
      </c>
      <c r="B150" s="26">
        <v>3.0625</v>
      </c>
      <c r="C150" s="72">
        <f t="shared" si="12"/>
        <v>9.37890625</v>
      </c>
      <c r="D150">
        <v>6.4000000000000116E-3</v>
      </c>
      <c r="E150" s="72">
        <f t="shared" si="13"/>
        <v>4.096000000000015E-5</v>
      </c>
      <c r="F150" s="68">
        <v>1.8552318668245504</v>
      </c>
      <c r="G150" s="72">
        <f t="shared" si="14"/>
        <v>3.4418852796813066</v>
      </c>
      <c r="I150" s="26">
        <v>1.75</v>
      </c>
      <c r="J150" s="72">
        <f t="shared" si="15"/>
        <v>3.0625</v>
      </c>
      <c r="K150" s="16">
        <v>8.0000000000000071E-2</v>
      </c>
      <c r="L150" s="72">
        <f t="shared" si="16"/>
        <v>6.4000000000000116E-3</v>
      </c>
      <c r="M150" s="16">
        <v>1.362068965517</v>
      </c>
      <c r="N150" s="72">
        <f t="shared" si="17"/>
        <v>1.8552318668245504</v>
      </c>
    </row>
    <row r="151" spans="1:14">
      <c r="A151">
        <v>1</v>
      </c>
      <c r="B151" s="26">
        <v>7.5625</v>
      </c>
      <c r="C151" s="72">
        <f t="shared" si="12"/>
        <v>57.19140625</v>
      </c>
      <c r="D151">
        <v>4.6225000000000014</v>
      </c>
      <c r="E151" s="72">
        <f t="shared" si="13"/>
        <v>21.367506250000012</v>
      </c>
      <c r="F151" s="68">
        <v>9.9503135813156209</v>
      </c>
      <c r="G151" s="72">
        <f t="shared" si="14"/>
        <v>99.008740366514104</v>
      </c>
      <c r="I151" s="26">
        <v>2.75</v>
      </c>
      <c r="J151" s="72">
        <f t="shared" si="15"/>
        <v>7.5625</v>
      </c>
      <c r="K151" s="16">
        <v>2.1500000000000004</v>
      </c>
      <c r="L151" s="72">
        <f t="shared" si="16"/>
        <v>4.6225000000000014</v>
      </c>
      <c r="M151" s="16">
        <v>3.1544117647059999</v>
      </c>
      <c r="N151" s="72">
        <f t="shared" si="17"/>
        <v>9.9503135813156209</v>
      </c>
    </row>
    <row r="152" spans="1:14">
      <c r="A152">
        <v>1</v>
      </c>
      <c r="B152" s="26">
        <v>9</v>
      </c>
      <c r="C152" s="72">
        <f t="shared" si="12"/>
        <v>81</v>
      </c>
      <c r="D152">
        <v>3.2760999999999987</v>
      </c>
      <c r="E152" s="72">
        <f t="shared" si="13"/>
        <v>10.732831209999992</v>
      </c>
      <c r="F152" s="68">
        <v>6.8402366863925446</v>
      </c>
      <c r="G152" s="72">
        <f t="shared" si="14"/>
        <v>46.78883792587046</v>
      </c>
      <c r="I152" s="26">
        <v>3</v>
      </c>
      <c r="J152" s="72">
        <f t="shared" si="15"/>
        <v>9</v>
      </c>
      <c r="K152" s="16">
        <v>1.8099999999999996</v>
      </c>
      <c r="L152" s="72">
        <f t="shared" si="16"/>
        <v>3.2760999999999987</v>
      </c>
      <c r="M152" s="16">
        <v>2.615384615385</v>
      </c>
      <c r="N152" s="72">
        <f t="shared" si="17"/>
        <v>6.8402366863925446</v>
      </c>
    </row>
    <row r="153" spans="1:14">
      <c r="A153">
        <v>1</v>
      </c>
      <c r="B153" s="26">
        <v>4.5640495867613229</v>
      </c>
      <c r="C153" s="72">
        <f t="shared" si="12"/>
        <v>20.830548630416203</v>
      </c>
      <c r="D153">
        <v>30.25</v>
      </c>
      <c r="E153" s="72">
        <f t="shared" si="13"/>
        <v>915.0625</v>
      </c>
      <c r="F153" s="68">
        <v>10.5625</v>
      </c>
      <c r="G153" s="72">
        <f t="shared" si="14"/>
        <v>111.56640625</v>
      </c>
      <c r="I153" s="26">
        <v>2.13636363636</v>
      </c>
      <c r="J153" s="72">
        <f t="shared" si="15"/>
        <v>4.5640495867613229</v>
      </c>
      <c r="K153" s="16">
        <v>5.5</v>
      </c>
      <c r="L153" s="72">
        <f t="shared" si="16"/>
        <v>30.25</v>
      </c>
      <c r="M153" s="16">
        <v>3.25</v>
      </c>
      <c r="N153" s="72">
        <f t="shared" si="17"/>
        <v>10.5625</v>
      </c>
    </row>
    <row r="154" spans="1:14">
      <c r="A154">
        <v>1</v>
      </c>
      <c r="B154" s="26">
        <v>9</v>
      </c>
      <c r="C154" s="72">
        <f t="shared" si="12"/>
        <v>81</v>
      </c>
      <c r="D154">
        <v>0.52562499999999945</v>
      </c>
      <c r="E154" s="72">
        <f t="shared" si="13"/>
        <v>0.27628164062499944</v>
      </c>
      <c r="F154" s="68">
        <v>18.938614540467686</v>
      </c>
      <c r="G154" s="72">
        <f t="shared" si="14"/>
        <v>358.67112071241405</v>
      </c>
      <c r="I154" s="26">
        <v>3</v>
      </c>
      <c r="J154" s="72">
        <f t="shared" si="15"/>
        <v>9</v>
      </c>
      <c r="K154" s="16">
        <v>0.72499999999999964</v>
      </c>
      <c r="L154" s="72">
        <f t="shared" si="16"/>
        <v>0.52562499999999945</v>
      </c>
      <c r="M154" s="16">
        <v>4.3518518518520004</v>
      </c>
      <c r="N154" s="72">
        <f t="shared" si="17"/>
        <v>18.938614540467686</v>
      </c>
    </row>
    <row r="155" spans="1:14">
      <c r="A155">
        <v>1</v>
      </c>
      <c r="B155" s="26">
        <v>5.0625</v>
      </c>
      <c r="C155" s="72">
        <f t="shared" si="12"/>
        <v>25.62890625</v>
      </c>
      <c r="D155">
        <v>0.15602499999999966</v>
      </c>
      <c r="E155" s="72">
        <f t="shared" si="13"/>
        <v>2.4343800624999894E-2</v>
      </c>
      <c r="F155" s="68">
        <v>8.3795013850400277</v>
      </c>
      <c r="G155" s="72">
        <f t="shared" si="14"/>
        <v>70.216043461887736</v>
      </c>
      <c r="I155" s="26">
        <v>2.25</v>
      </c>
      <c r="J155" s="72">
        <f t="shared" si="15"/>
        <v>5.0625</v>
      </c>
      <c r="K155" s="16">
        <v>0.39499999999999957</v>
      </c>
      <c r="L155" s="72">
        <f t="shared" si="16"/>
        <v>0.15602499999999966</v>
      </c>
      <c r="M155" s="16">
        <v>2.8947368421049999</v>
      </c>
      <c r="N155" s="72">
        <f t="shared" si="17"/>
        <v>8.3795013850400277</v>
      </c>
    </row>
    <row r="156" spans="1:14">
      <c r="A156">
        <v>1</v>
      </c>
      <c r="B156" s="26">
        <v>6.25</v>
      </c>
      <c r="C156" s="72">
        <f t="shared" si="12"/>
        <v>39.0625</v>
      </c>
      <c r="D156">
        <v>42.25</v>
      </c>
      <c r="E156" s="72">
        <f t="shared" si="13"/>
        <v>1785.0625</v>
      </c>
      <c r="F156" s="68">
        <v>6.0206618655692559</v>
      </c>
      <c r="G156" s="72">
        <f t="shared" si="14"/>
        <v>36.248369299519872</v>
      </c>
      <c r="I156" s="26">
        <v>2.5</v>
      </c>
      <c r="J156" s="72">
        <f t="shared" si="15"/>
        <v>6.25</v>
      </c>
      <c r="K156" s="16">
        <v>6.5</v>
      </c>
      <c r="L156" s="72">
        <f t="shared" si="16"/>
        <v>42.25</v>
      </c>
      <c r="M156" s="16">
        <v>2.4537037037037002</v>
      </c>
      <c r="N156" s="72">
        <f t="shared" si="17"/>
        <v>6.0206618655692559</v>
      </c>
    </row>
    <row r="157" spans="1:14">
      <c r="A157">
        <v>1</v>
      </c>
      <c r="B157" s="26">
        <v>7.4571005917201774</v>
      </c>
      <c r="C157" s="72">
        <f t="shared" si="12"/>
        <v>55.608349235033423</v>
      </c>
      <c r="D157">
        <v>0.25</v>
      </c>
      <c r="E157" s="72">
        <f t="shared" si="13"/>
        <v>6.25E-2</v>
      </c>
      <c r="F157" s="68">
        <v>69.882085595257266</v>
      </c>
      <c r="G157" s="72">
        <f t="shared" si="14"/>
        <v>4883.5058871428628</v>
      </c>
      <c r="I157" s="26">
        <v>2.73076923077</v>
      </c>
      <c r="J157" s="72">
        <f t="shared" si="15"/>
        <v>7.4571005917201774</v>
      </c>
      <c r="K157" s="16">
        <v>0.5</v>
      </c>
      <c r="L157" s="72">
        <f t="shared" si="16"/>
        <v>0.25</v>
      </c>
      <c r="M157" s="16">
        <v>8.3595505617980006</v>
      </c>
      <c r="N157" s="72">
        <f t="shared" si="17"/>
        <v>69.882085595257266</v>
      </c>
    </row>
    <row r="158" spans="1:14">
      <c r="A158">
        <v>1</v>
      </c>
      <c r="B158" s="26">
        <v>14.0625</v>
      </c>
      <c r="C158" s="72">
        <f t="shared" si="12"/>
        <v>197.75390625</v>
      </c>
      <c r="D158">
        <v>9.7968999999999991</v>
      </c>
      <c r="E158" s="72">
        <f t="shared" si="13"/>
        <v>95.979249609999982</v>
      </c>
      <c r="F158" s="68">
        <v>9.8223193656763925</v>
      </c>
      <c r="G158" s="72">
        <f t="shared" si="14"/>
        <v>96.477957721341497</v>
      </c>
      <c r="I158" s="26">
        <v>3.75</v>
      </c>
      <c r="J158" s="72">
        <f t="shared" si="15"/>
        <v>14.0625</v>
      </c>
      <c r="K158" s="16">
        <v>3.13</v>
      </c>
      <c r="L158" s="72">
        <f t="shared" si="16"/>
        <v>9.7968999999999991</v>
      </c>
      <c r="M158" s="16">
        <v>3.1340579710140002</v>
      </c>
      <c r="N158" s="72">
        <f t="shared" si="17"/>
        <v>9.8223193656763925</v>
      </c>
    </row>
    <row r="159" spans="1:14">
      <c r="A159">
        <v>1</v>
      </c>
      <c r="B159" s="26">
        <v>18.0625</v>
      </c>
      <c r="C159" s="72">
        <f t="shared" si="12"/>
        <v>326.25390625</v>
      </c>
      <c r="D159">
        <v>20.115225000000002</v>
      </c>
      <c r="E159" s="72">
        <f t="shared" si="13"/>
        <v>404.62227680062512</v>
      </c>
      <c r="F159" s="68">
        <v>32.246173469387436</v>
      </c>
      <c r="G159" s="72">
        <f t="shared" si="14"/>
        <v>1039.8157034178262</v>
      </c>
      <c r="I159" s="26">
        <v>4.25</v>
      </c>
      <c r="J159" s="72">
        <f t="shared" si="15"/>
        <v>18.0625</v>
      </c>
      <c r="K159" s="16">
        <v>4.4850000000000003</v>
      </c>
      <c r="L159" s="72">
        <f t="shared" si="16"/>
        <v>20.115225000000002</v>
      </c>
      <c r="M159" s="16">
        <v>5.6785714285714004</v>
      </c>
      <c r="N159" s="72">
        <f t="shared" si="17"/>
        <v>32.246173469387436</v>
      </c>
    </row>
    <row r="160" spans="1:14">
      <c r="A160">
        <v>1</v>
      </c>
      <c r="B160" s="26">
        <v>9</v>
      </c>
      <c r="C160" s="72">
        <f t="shared" si="12"/>
        <v>81</v>
      </c>
      <c r="D160">
        <v>7.3984000000000032</v>
      </c>
      <c r="E160" s="72">
        <f t="shared" si="13"/>
        <v>54.736322560000048</v>
      </c>
      <c r="F160" s="68">
        <v>8.0483223062374449</v>
      </c>
      <c r="G160" s="72">
        <f t="shared" si="14"/>
        <v>64.775491945079224</v>
      </c>
      <c r="I160" s="26">
        <v>3</v>
      </c>
      <c r="J160" s="72">
        <f t="shared" si="15"/>
        <v>9</v>
      </c>
      <c r="K160" s="16">
        <v>2.7200000000000006</v>
      </c>
      <c r="L160" s="72">
        <f t="shared" si="16"/>
        <v>7.3984000000000032</v>
      </c>
      <c r="M160" s="16">
        <v>2.8369565217389998</v>
      </c>
      <c r="N160" s="72">
        <f t="shared" si="17"/>
        <v>8.0483223062374449</v>
      </c>
    </row>
    <row r="161" spans="1:14">
      <c r="A161">
        <v>1</v>
      </c>
      <c r="B161" s="26">
        <v>10.5625</v>
      </c>
      <c r="C161" s="72">
        <f t="shared" si="12"/>
        <v>111.56640625</v>
      </c>
      <c r="D161">
        <v>10.956100000000003</v>
      </c>
      <c r="E161" s="72">
        <f t="shared" si="13"/>
        <v>120.03612721000006</v>
      </c>
      <c r="F161" s="68">
        <v>6.3417980368836675</v>
      </c>
      <c r="G161" s="72">
        <f t="shared" si="14"/>
        <v>40.218402340621537</v>
      </c>
      <c r="I161" s="26">
        <v>3.25</v>
      </c>
      <c r="J161" s="72">
        <f t="shared" si="15"/>
        <v>10.5625</v>
      </c>
      <c r="K161" s="16">
        <v>3.3100000000000005</v>
      </c>
      <c r="L161" s="72">
        <f t="shared" si="16"/>
        <v>10.956100000000003</v>
      </c>
      <c r="M161" s="16">
        <v>2.518292682927</v>
      </c>
      <c r="N161" s="72">
        <f t="shared" si="17"/>
        <v>6.3417980368836675</v>
      </c>
    </row>
    <row r="162" spans="1:14">
      <c r="A162">
        <v>1</v>
      </c>
      <c r="B162" s="26">
        <v>14.0625</v>
      </c>
      <c r="C162" s="72">
        <f t="shared" si="12"/>
        <v>197.75390625</v>
      </c>
      <c r="D162">
        <v>27.5625</v>
      </c>
      <c r="E162" s="72">
        <f t="shared" si="13"/>
        <v>759.69140625</v>
      </c>
      <c r="F162" s="68">
        <v>11.186313002194094</v>
      </c>
      <c r="G162" s="72">
        <f t="shared" si="14"/>
        <v>125.13359858305664</v>
      </c>
      <c r="I162" s="26">
        <v>3.75</v>
      </c>
      <c r="J162" s="72">
        <f t="shared" si="15"/>
        <v>14.0625</v>
      </c>
      <c r="K162" s="16">
        <v>5.25</v>
      </c>
      <c r="L162" s="72">
        <f t="shared" si="16"/>
        <v>27.5625</v>
      </c>
      <c r="M162" s="16">
        <v>3.3445945945950002</v>
      </c>
      <c r="N162" s="72">
        <f t="shared" si="17"/>
        <v>11.186313002194094</v>
      </c>
    </row>
    <row r="163" spans="1:14">
      <c r="A163">
        <v>1</v>
      </c>
      <c r="B163" s="26">
        <v>18.0625</v>
      </c>
      <c r="C163" s="72">
        <f t="shared" si="12"/>
        <v>326.25390625</v>
      </c>
      <c r="D163">
        <v>22.5625</v>
      </c>
      <c r="E163" s="72">
        <f t="shared" si="13"/>
        <v>509.06640625</v>
      </c>
      <c r="F163" s="68">
        <v>16.576530612248391</v>
      </c>
      <c r="G163" s="72">
        <f t="shared" si="14"/>
        <v>274.78136713880798</v>
      </c>
      <c r="I163" s="26">
        <v>4.25</v>
      </c>
      <c r="J163" s="72">
        <f t="shared" si="15"/>
        <v>18.0625</v>
      </c>
      <c r="K163" s="16">
        <v>4.75</v>
      </c>
      <c r="L163" s="72">
        <f t="shared" si="16"/>
        <v>22.5625</v>
      </c>
      <c r="M163" s="16">
        <v>4.0714285714290002</v>
      </c>
      <c r="N163" s="72">
        <f t="shared" si="17"/>
        <v>16.576530612248391</v>
      </c>
    </row>
    <row r="164" spans="1:14">
      <c r="A164">
        <v>1</v>
      </c>
      <c r="B164" s="26">
        <v>12.25</v>
      </c>
      <c r="C164" s="72">
        <f t="shared" si="12"/>
        <v>150.0625</v>
      </c>
      <c r="D164">
        <v>18.0625</v>
      </c>
      <c r="E164" s="72">
        <f t="shared" si="13"/>
        <v>326.25390625</v>
      </c>
      <c r="F164" s="68">
        <v>21.006944444441388</v>
      </c>
      <c r="G164" s="72">
        <f t="shared" si="14"/>
        <v>441.29171489184688</v>
      </c>
      <c r="I164" s="26">
        <v>3.5</v>
      </c>
      <c r="J164" s="72">
        <f t="shared" si="15"/>
        <v>12.25</v>
      </c>
      <c r="K164" s="16">
        <v>4.25</v>
      </c>
      <c r="L164" s="72">
        <f t="shared" si="16"/>
        <v>18.0625</v>
      </c>
      <c r="M164" s="16">
        <v>4.583333333333</v>
      </c>
      <c r="N164" s="72">
        <f t="shared" si="17"/>
        <v>21.006944444441388</v>
      </c>
    </row>
    <row r="165" spans="1:14">
      <c r="A165">
        <v>1</v>
      </c>
      <c r="B165" s="26">
        <v>20.25</v>
      </c>
      <c r="C165" s="72">
        <f t="shared" si="12"/>
        <v>410.0625</v>
      </c>
      <c r="D165">
        <v>1.1024999999999996</v>
      </c>
      <c r="E165" s="72">
        <f t="shared" si="13"/>
        <v>1.2155062499999991</v>
      </c>
      <c r="F165" s="68">
        <v>17.650567619949893</v>
      </c>
      <c r="G165" s="72">
        <f t="shared" si="14"/>
        <v>311.54253730642364</v>
      </c>
      <c r="I165" s="26">
        <v>4.5</v>
      </c>
      <c r="J165" s="72">
        <f t="shared" si="15"/>
        <v>20.25</v>
      </c>
      <c r="K165" s="16">
        <v>1.0499999999999998</v>
      </c>
      <c r="L165" s="72">
        <f t="shared" si="16"/>
        <v>1.1024999999999996</v>
      </c>
      <c r="M165" s="16">
        <v>4.2012578616349998</v>
      </c>
      <c r="N165" s="72">
        <f t="shared" si="17"/>
        <v>17.650567619949893</v>
      </c>
    </row>
    <row r="166" spans="1:14">
      <c r="A166">
        <v>1</v>
      </c>
      <c r="B166" s="26">
        <v>20.25</v>
      </c>
      <c r="C166" s="72">
        <f t="shared" si="12"/>
        <v>410.0625</v>
      </c>
      <c r="D166">
        <v>1.8769000000000002</v>
      </c>
      <c r="E166" s="72">
        <f t="shared" si="13"/>
        <v>3.522753610000001</v>
      </c>
      <c r="F166" s="68">
        <v>40.640625</v>
      </c>
      <c r="G166" s="72">
        <f t="shared" si="14"/>
        <v>1651.660400390625</v>
      </c>
      <c r="I166" s="26">
        <v>4.5</v>
      </c>
      <c r="J166" s="72">
        <f t="shared" si="15"/>
        <v>20.25</v>
      </c>
      <c r="K166" s="16">
        <v>1.37</v>
      </c>
      <c r="L166" s="72">
        <f t="shared" si="16"/>
        <v>1.8769000000000002</v>
      </c>
      <c r="M166" s="16">
        <v>6.375</v>
      </c>
      <c r="N166" s="72">
        <f t="shared" si="17"/>
        <v>40.640625</v>
      </c>
    </row>
    <row r="167" spans="1:14">
      <c r="A167">
        <v>1</v>
      </c>
      <c r="B167" s="26">
        <v>19.506944444473891</v>
      </c>
      <c r="C167" s="72">
        <f t="shared" si="12"/>
        <v>380.52088155979084</v>
      </c>
      <c r="D167">
        <v>0.75690000000000024</v>
      </c>
      <c r="E167" s="72">
        <f t="shared" si="13"/>
        <v>0.57289761000000039</v>
      </c>
      <c r="F167" s="68">
        <v>51.811951846855195</v>
      </c>
      <c r="G167" s="72">
        <f t="shared" si="14"/>
        <v>2684.4783541808415</v>
      </c>
      <c r="I167" s="26">
        <v>4.4166666666700003</v>
      </c>
      <c r="J167" s="72">
        <f t="shared" si="15"/>
        <v>19.506944444473891</v>
      </c>
      <c r="K167" s="16">
        <v>0.87000000000000011</v>
      </c>
      <c r="L167" s="72">
        <f t="shared" si="16"/>
        <v>0.75690000000000024</v>
      </c>
      <c r="M167" s="16">
        <v>7.198051948052</v>
      </c>
      <c r="N167" s="72">
        <f t="shared" si="17"/>
        <v>51.811951846855195</v>
      </c>
    </row>
    <row r="168" spans="1:14">
      <c r="A168">
        <v>1</v>
      </c>
      <c r="B168" s="26">
        <v>33.0625</v>
      </c>
      <c r="C168" s="72">
        <f t="shared" si="12"/>
        <v>1093.12890625</v>
      </c>
      <c r="D168">
        <v>20.025624999999998</v>
      </c>
      <c r="E168" s="72">
        <f t="shared" si="13"/>
        <v>401.0256566406249</v>
      </c>
      <c r="F168" s="68">
        <v>61.088825323027592</v>
      </c>
      <c r="G168" s="72">
        <f t="shared" si="14"/>
        <v>3731.844579347377</v>
      </c>
      <c r="I168" s="26">
        <v>5.75</v>
      </c>
      <c r="J168" s="72">
        <f t="shared" si="15"/>
        <v>33.0625</v>
      </c>
      <c r="K168" s="16">
        <v>4.4749999999999996</v>
      </c>
      <c r="L168" s="72">
        <f t="shared" si="16"/>
        <v>20.025624999999998</v>
      </c>
      <c r="M168" s="16">
        <v>7.815934065934</v>
      </c>
      <c r="N168" s="72">
        <f t="shared" si="17"/>
        <v>61.088825323027592</v>
      </c>
    </row>
    <row r="169" spans="1:14">
      <c r="A169">
        <v>1</v>
      </c>
      <c r="B169" s="26">
        <v>36.334104938298395</v>
      </c>
      <c r="C169" s="72">
        <f t="shared" si="12"/>
        <v>1320.1671816672799</v>
      </c>
      <c r="D169">
        <v>1.8769000000000002</v>
      </c>
      <c r="E169" s="72">
        <f t="shared" si="13"/>
        <v>3.522753610000001</v>
      </c>
      <c r="F169" s="68">
        <v>60.179981634530854</v>
      </c>
      <c r="G169" s="72">
        <f t="shared" si="14"/>
        <v>3621.6301895324709</v>
      </c>
      <c r="I169" s="26">
        <v>6.0277777777799999</v>
      </c>
      <c r="J169" s="72">
        <f t="shared" si="15"/>
        <v>36.334104938298395</v>
      </c>
      <c r="K169" s="16">
        <v>1.37</v>
      </c>
      <c r="L169" s="72">
        <f t="shared" si="16"/>
        <v>1.8769000000000002</v>
      </c>
      <c r="M169" s="16">
        <v>7.7575757575760003</v>
      </c>
      <c r="N169" s="72">
        <f t="shared" si="17"/>
        <v>60.179981634530854</v>
      </c>
    </row>
    <row r="170" spans="1:14">
      <c r="A170">
        <v>1</v>
      </c>
      <c r="B170" s="26">
        <v>18.889053254404438</v>
      </c>
      <c r="C170" s="72">
        <f t="shared" si="12"/>
        <v>356.79633284772689</v>
      </c>
      <c r="D170">
        <v>1.9043999999999996</v>
      </c>
      <c r="E170" s="72">
        <f t="shared" si="13"/>
        <v>3.6267393599999989</v>
      </c>
      <c r="F170" s="68">
        <v>20.692609877124276</v>
      </c>
      <c r="G170" s="72">
        <f t="shared" si="14"/>
        <v>428.18410352686118</v>
      </c>
      <c r="I170" s="26">
        <v>4.34615384615</v>
      </c>
      <c r="J170" s="72">
        <f t="shared" si="15"/>
        <v>18.889053254404438</v>
      </c>
      <c r="K170" s="16">
        <v>1.38</v>
      </c>
      <c r="L170" s="72">
        <f t="shared" si="16"/>
        <v>1.9043999999999996</v>
      </c>
      <c r="M170" s="16">
        <v>4.5489130434779996</v>
      </c>
      <c r="N170" s="72">
        <f t="shared" si="17"/>
        <v>20.692609877124276</v>
      </c>
    </row>
    <row r="171" spans="1:14">
      <c r="A171">
        <v>1</v>
      </c>
      <c r="B171" s="26">
        <v>22.5625</v>
      </c>
      <c r="C171" s="72">
        <f t="shared" si="12"/>
        <v>509.06640625</v>
      </c>
      <c r="D171">
        <v>0.28622500000000017</v>
      </c>
      <c r="E171" s="72">
        <f t="shared" si="13"/>
        <v>8.1924750625000098E-2</v>
      </c>
      <c r="F171" s="68">
        <v>19.384626874294739</v>
      </c>
      <c r="G171" s="72">
        <f t="shared" si="14"/>
        <v>375.76375905562981</v>
      </c>
      <c r="I171" s="26">
        <v>4.75</v>
      </c>
      <c r="J171" s="72">
        <f t="shared" si="15"/>
        <v>22.5625</v>
      </c>
      <c r="K171" s="16">
        <v>0.53500000000000014</v>
      </c>
      <c r="L171" s="72">
        <f t="shared" si="16"/>
        <v>0.28622500000000017</v>
      </c>
      <c r="M171" s="16">
        <v>4.402797619048</v>
      </c>
      <c r="N171" s="72">
        <f t="shared" si="17"/>
        <v>19.384626874294739</v>
      </c>
    </row>
    <row r="172" spans="1:14">
      <c r="A172">
        <v>1</v>
      </c>
      <c r="B172" s="26">
        <v>43.183673469406536</v>
      </c>
      <c r="C172" s="72">
        <f t="shared" si="12"/>
        <v>1864.8296543123258</v>
      </c>
      <c r="D172">
        <v>1.2544000000000002</v>
      </c>
      <c r="E172" s="72">
        <f t="shared" si="13"/>
        <v>1.5735193600000004</v>
      </c>
      <c r="F172" s="68">
        <v>46.10848074928527</v>
      </c>
      <c r="G172" s="72">
        <f t="shared" si="14"/>
        <v>2125.9919970072106</v>
      </c>
      <c r="I172" s="26">
        <v>6.5714285714300003</v>
      </c>
      <c r="J172" s="72">
        <f t="shared" si="15"/>
        <v>43.183673469406536</v>
      </c>
      <c r="K172" s="16">
        <v>1.1200000000000001</v>
      </c>
      <c r="L172" s="72">
        <f t="shared" si="16"/>
        <v>1.2544000000000002</v>
      </c>
      <c r="M172" s="16">
        <v>6.7903225806499998</v>
      </c>
      <c r="N172" s="72">
        <f t="shared" si="17"/>
        <v>46.10848074928527</v>
      </c>
    </row>
    <row r="173" spans="1:14">
      <c r="A173">
        <v>1</v>
      </c>
      <c r="B173" s="26">
        <v>44.502943213310445</v>
      </c>
      <c r="C173" s="72">
        <f t="shared" si="12"/>
        <v>1980.5119546471342</v>
      </c>
      <c r="D173">
        <v>1.8769000000000002</v>
      </c>
      <c r="E173" s="72">
        <f t="shared" si="13"/>
        <v>3.522753610000001</v>
      </c>
      <c r="F173" s="68">
        <v>55.275992438568508</v>
      </c>
      <c r="G173" s="72">
        <f t="shared" si="14"/>
        <v>3055.4353400686828</v>
      </c>
      <c r="I173" s="26">
        <v>6.6710526315800003</v>
      </c>
      <c r="J173" s="72">
        <f t="shared" si="15"/>
        <v>44.502943213310445</v>
      </c>
      <c r="K173" s="16">
        <v>1.37</v>
      </c>
      <c r="L173" s="72">
        <f t="shared" si="16"/>
        <v>1.8769000000000002</v>
      </c>
      <c r="M173" s="16">
        <v>7.4347826086960005</v>
      </c>
      <c r="N173" s="72">
        <f t="shared" si="17"/>
        <v>55.275992438568508</v>
      </c>
    </row>
    <row r="174" spans="1:14">
      <c r="A174">
        <v>1</v>
      </c>
      <c r="B174" s="26">
        <v>29.618713017776599</v>
      </c>
      <c r="C174" s="72">
        <f t="shared" si="12"/>
        <v>877.268160829409</v>
      </c>
      <c r="D174">
        <v>31.472100000000005</v>
      </c>
      <c r="E174" s="72">
        <f t="shared" si="13"/>
        <v>990.49307841000029</v>
      </c>
      <c r="F174" s="68">
        <v>51.885009765625</v>
      </c>
      <c r="G174" s="72">
        <f t="shared" si="14"/>
        <v>2692.0542383790016</v>
      </c>
      <c r="I174" s="26">
        <v>5.44230769231</v>
      </c>
      <c r="J174" s="72">
        <f t="shared" si="15"/>
        <v>29.618713017776599</v>
      </c>
      <c r="K174" s="16">
        <v>5.61</v>
      </c>
      <c r="L174" s="72">
        <f t="shared" si="16"/>
        <v>31.472100000000005</v>
      </c>
      <c r="M174" s="16">
        <v>7.203125</v>
      </c>
      <c r="N174" s="72">
        <f t="shared" si="17"/>
        <v>51.885009765625</v>
      </c>
    </row>
    <row r="175" spans="1:14">
      <c r="A175">
        <v>1</v>
      </c>
      <c r="B175" s="26">
        <v>45.5625</v>
      </c>
      <c r="C175" s="72">
        <f t="shared" si="12"/>
        <v>2075.94140625</v>
      </c>
      <c r="D175">
        <v>1</v>
      </c>
      <c r="E175" s="72">
        <f t="shared" si="13"/>
        <v>1</v>
      </c>
      <c r="F175" s="68">
        <v>56.656135865594912</v>
      </c>
      <c r="G175" s="72">
        <f t="shared" si="14"/>
        <v>3209.9177312207503</v>
      </c>
      <c r="I175" s="26">
        <v>6.75</v>
      </c>
      <c r="J175" s="72">
        <f t="shared" si="15"/>
        <v>45.5625</v>
      </c>
      <c r="K175" s="16">
        <v>1</v>
      </c>
      <c r="L175" s="72">
        <f t="shared" si="16"/>
        <v>1</v>
      </c>
      <c r="M175" s="16">
        <v>7.5270270270269997</v>
      </c>
      <c r="N175" s="72">
        <f t="shared" si="17"/>
        <v>56.656135865594912</v>
      </c>
    </row>
    <row r="176" spans="1:14">
      <c r="A176" s="31" t="s">
        <v>399</v>
      </c>
      <c r="B176" s="25">
        <f>SUM(B2:B175)</f>
        <v>916.60953709845523</v>
      </c>
      <c r="C176"/>
      <c r="D176" s="25">
        <f>SUM(D2:D175)</f>
        <v>2802.0154166666803</v>
      </c>
      <c r="F176" s="25">
        <f>SUM(F2:F175)</f>
        <v>1957.0611119972721</v>
      </c>
      <c r="I176" s="25">
        <f>SUM(I2:I175)</f>
        <v>313.34384307970981</v>
      </c>
      <c r="K176" s="25">
        <f>SUM(K2:K175)</f>
        <v>589.50666666667007</v>
      </c>
      <c r="M176" s="25">
        <f>SUM(M2:M175)</f>
        <v>502.52435379816058</v>
      </c>
    </row>
    <row r="177" spans="1:14">
      <c r="A177" t="s">
        <v>427</v>
      </c>
      <c r="B177"/>
      <c r="C177">
        <f>SUM(D2:D175)</f>
        <v>2802.0154166666803</v>
      </c>
      <c r="E177" s="25">
        <f>SUM(F2:F175)</f>
        <v>1957.0611119972721</v>
      </c>
      <c r="G177" s="25">
        <f>SUM(G2:G175)</f>
        <v>53090.31623790288</v>
      </c>
      <c r="J177" s="25">
        <f>SUM(J2:J175)</f>
        <v>916.60953709845523</v>
      </c>
      <c r="L177" s="25">
        <f>SUM(L2:L175)</f>
        <v>2802.0154166666803</v>
      </c>
      <c r="N177" s="25">
        <f>SUM(N2:N175)</f>
        <v>1957.0611119972721</v>
      </c>
    </row>
    <row r="178" spans="1:14">
      <c r="A178" t="s">
        <v>401</v>
      </c>
      <c r="B178"/>
      <c r="C178"/>
      <c r="D178">
        <f>SUM(A2:A175)</f>
        <v>174</v>
      </c>
      <c r="K178">
        <f>SUM(A2:A175)</f>
        <v>174</v>
      </c>
    </row>
    <row r="179" spans="1:14">
      <c r="A179" t="s">
        <v>402</v>
      </c>
      <c r="B179"/>
      <c r="C179"/>
      <c r="D179">
        <v>3</v>
      </c>
      <c r="K179">
        <v>3</v>
      </c>
    </row>
    <row r="180" spans="1:14">
      <c r="A180" t="s">
        <v>403</v>
      </c>
      <c r="B180"/>
      <c r="C180"/>
      <c r="D180">
        <f>((B176*B176)+(D176*D176)+(F176*F176))/D178</f>
        <v>71962.940430055125</v>
      </c>
      <c r="K180">
        <f>((I176*I176)+(K176*K176)+(M176*M176))/K178</f>
        <v>4012.8344839118913</v>
      </c>
    </row>
    <row r="181" spans="1:14">
      <c r="A181" t="s">
        <v>404</v>
      </c>
      <c r="B181"/>
      <c r="C181"/>
      <c r="D181">
        <f>POWER((B176+D176+F176),2)/(D179*D178)</f>
        <v>61711.517848830561</v>
      </c>
      <c r="K181">
        <f>POWER((I176+K176+M176),2)/(K179*K178)</f>
        <v>3783.6753009249724</v>
      </c>
    </row>
    <row r="182" spans="1:14">
      <c r="A182" t="s">
        <v>405</v>
      </c>
      <c r="B182"/>
      <c r="C182"/>
      <c r="D182" s="25">
        <f>SUM(C177,G177,E177)</f>
        <v>57849.392766566838</v>
      </c>
      <c r="K182" s="25">
        <f>SUM(J177,N177,L177)</f>
        <v>5675.6860657624075</v>
      </c>
    </row>
    <row r="183" spans="1:14">
      <c r="A183" t="s">
        <v>406</v>
      </c>
      <c r="B183"/>
      <c r="C183"/>
      <c r="D183">
        <f>D180-D181</f>
        <v>10251.422581224564</v>
      </c>
      <c r="K183">
        <f>K180-K181</f>
        <v>229.15918298691895</v>
      </c>
    </row>
    <row r="184" spans="1:14">
      <c r="A184" t="s">
        <v>407</v>
      </c>
      <c r="B184"/>
      <c r="C184"/>
      <c r="D184" s="25">
        <f>D182-D180</f>
        <v>-14113.547663488287</v>
      </c>
      <c r="K184" s="25">
        <f>K182-K180</f>
        <v>1662.8515818505161</v>
      </c>
    </row>
    <row r="185" spans="1:14">
      <c r="A185" t="s">
        <v>408</v>
      </c>
      <c r="B185"/>
      <c r="C185"/>
      <c r="D185" s="25">
        <f>D182-D181</f>
        <v>-3862.125082263723</v>
      </c>
      <c r="K185" s="25">
        <f>K182-K181</f>
        <v>1892.0107648374351</v>
      </c>
    </row>
    <row r="186" spans="1:14">
      <c r="A186" t="s">
        <v>409</v>
      </c>
      <c r="B186"/>
      <c r="C186"/>
      <c r="D186">
        <f>D179-1</f>
        <v>2</v>
      </c>
      <c r="K186">
        <f>K179-1</f>
        <v>2</v>
      </c>
    </row>
    <row r="187" spans="1:14">
      <c r="A187" t="s">
        <v>410</v>
      </c>
      <c r="B187"/>
      <c r="C187"/>
      <c r="D187">
        <f>D179*(D178-1)</f>
        <v>519</v>
      </c>
      <c r="K187">
        <f>K179*(K178-1)</f>
        <v>519</v>
      </c>
    </row>
    <row r="188" spans="1:14">
      <c r="A188" t="s">
        <v>411</v>
      </c>
      <c r="B188"/>
      <c r="C188"/>
      <c r="D188">
        <f>D183/D186</f>
        <v>5125.711290612282</v>
      </c>
      <c r="K188">
        <f>K183/K186</f>
        <v>114.57959149345947</v>
      </c>
    </row>
    <row r="189" spans="1:14">
      <c r="A189" t="s">
        <v>412</v>
      </c>
      <c r="B189"/>
      <c r="C189"/>
      <c r="D189">
        <f>D184/D187</f>
        <v>-27.193733455661441</v>
      </c>
      <c r="K189">
        <f>K184/K187</f>
        <v>3.2039529515424201</v>
      </c>
    </row>
    <row r="190" spans="1:14">
      <c r="A190" t="s">
        <v>517</v>
      </c>
      <c r="B190"/>
      <c r="C190"/>
      <c r="D190">
        <f>D188/D189</f>
        <v>-188.48869350615644</v>
      </c>
      <c r="K190">
        <f>K188/K189</f>
        <v>35.76194570469567</v>
      </c>
    </row>
    <row r="191" spans="1:14" ht="162" customHeight="1">
      <c r="B191"/>
      <c r="C191"/>
      <c r="D191" s="74" t="s">
        <v>518</v>
      </c>
      <c r="K191" s="74" t="s">
        <v>519</v>
      </c>
    </row>
    <row r="192" spans="1:14">
      <c r="A192" s="70" t="s">
        <v>516</v>
      </c>
      <c r="B192" s="70" t="s">
        <v>512</v>
      </c>
      <c r="C192" s="70"/>
      <c r="I192" s="70"/>
      <c r="J192" s="70" t="s">
        <v>516</v>
      </c>
      <c r="K192" s="70" t="s">
        <v>512</v>
      </c>
    </row>
    <row r="193" spans="2:3">
      <c r="B193"/>
      <c r="C193"/>
    </row>
  </sheetData>
  <conditionalFormatting sqref="B2:C175">
    <cfRule type="cellIs" dxfId="434" priority="27" operator="lessThan">
      <formula>4</formula>
    </cfRule>
  </conditionalFormatting>
  <conditionalFormatting sqref="B2:C175">
    <cfRule type="cellIs" dxfId="433" priority="25" operator="greaterThan">
      <formula>7</formula>
    </cfRule>
  </conditionalFormatting>
  <conditionalFormatting sqref="B2:C175">
    <cfRule type="cellIs" dxfId="432" priority="26" operator="between">
      <formula>4</formula>
      <formula>7</formula>
    </cfRule>
  </conditionalFormatting>
  <conditionalFormatting sqref="F2:F175">
    <cfRule type="cellIs" dxfId="431" priority="24" operator="lessThan">
      <formula>4</formula>
    </cfRule>
  </conditionalFormatting>
  <conditionalFormatting sqref="F2:F175">
    <cfRule type="cellIs" dxfId="430" priority="22" operator="greaterThan">
      <formula>7</formula>
    </cfRule>
  </conditionalFormatting>
  <conditionalFormatting sqref="F2:F175">
    <cfRule type="cellIs" dxfId="429" priority="23" operator="between">
      <formula>4</formula>
      <formula>7</formula>
    </cfRule>
  </conditionalFormatting>
  <conditionalFormatting sqref="E2:E175">
    <cfRule type="cellIs" dxfId="428" priority="21" operator="lessThan">
      <formula>4</formula>
    </cfRule>
  </conditionalFormatting>
  <conditionalFormatting sqref="E2:E175">
    <cfRule type="cellIs" dxfId="427" priority="19" operator="greaterThan">
      <formula>7</formula>
    </cfRule>
  </conditionalFormatting>
  <conditionalFormatting sqref="E2:E175">
    <cfRule type="cellIs" dxfId="426" priority="20" operator="between">
      <formula>4</formula>
      <formula>7</formula>
    </cfRule>
  </conditionalFormatting>
  <conditionalFormatting sqref="G2:G175">
    <cfRule type="cellIs" dxfId="425" priority="18" operator="lessThan">
      <formula>4</formula>
    </cfRule>
  </conditionalFormatting>
  <conditionalFormatting sqref="G2:G175">
    <cfRule type="cellIs" dxfId="424" priority="16" operator="greaterThan">
      <formula>7</formula>
    </cfRule>
  </conditionalFormatting>
  <conditionalFormatting sqref="G2:G175">
    <cfRule type="cellIs" dxfId="423" priority="17" operator="between">
      <formula>4</formula>
      <formula>7</formula>
    </cfRule>
  </conditionalFormatting>
  <conditionalFormatting sqref="K2:K175 M2:M175">
    <cfRule type="cellIs" dxfId="422" priority="10" operator="greaterThan">
      <formula>7</formula>
    </cfRule>
  </conditionalFormatting>
  <conditionalFormatting sqref="I2:I175">
    <cfRule type="cellIs" dxfId="421" priority="15" operator="lessThan">
      <formula>4</formula>
    </cfRule>
  </conditionalFormatting>
  <conditionalFormatting sqref="I2:I175">
    <cfRule type="cellIs" dxfId="420" priority="13" operator="greaterThan">
      <formula>7</formula>
    </cfRule>
  </conditionalFormatting>
  <conditionalFormatting sqref="I2:I175">
    <cfRule type="cellIs" dxfId="419" priority="14" operator="between">
      <formula>4</formula>
      <formula>7</formula>
    </cfRule>
  </conditionalFormatting>
  <conditionalFormatting sqref="K2:K175 M2:M175">
    <cfRule type="cellIs" dxfId="418" priority="12" operator="lessThan">
      <formula>4</formula>
    </cfRule>
  </conditionalFormatting>
  <conditionalFormatting sqref="K2:K175 M2:M175">
    <cfRule type="cellIs" dxfId="417" priority="11" operator="between">
      <formula>4</formula>
      <formula>7</formula>
    </cfRule>
  </conditionalFormatting>
  <conditionalFormatting sqref="J2:J175">
    <cfRule type="cellIs" dxfId="416" priority="9" operator="lessThan">
      <formula>4</formula>
    </cfRule>
  </conditionalFormatting>
  <conditionalFormatting sqref="J2:J175">
    <cfRule type="cellIs" dxfId="415" priority="7" operator="greaterThan">
      <formula>7</formula>
    </cfRule>
  </conditionalFormatting>
  <conditionalFormatting sqref="J2:J175">
    <cfRule type="cellIs" dxfId="414" priority="8" operator="between">
      <formula>4</formula>
      <formula>7</formula>
    </cfRule>
  </conditionalFormatting>
  <conditionalFormatting sqref="L2:L175">
    <cfRule type="cellIs" dxfId="413" priority="6" operator="lessThan">
      <formula>4</formula>
    </cfRule>
  </conditionalFormatting>
  <conditionalFormatting sqref="L2:L175">
    <cfRule type="cellIs" dxfId="412" priority="4" operator="greaterThan">
      <formula>7</formula>
    </cfRule>
  </conditionalFormatting>
  <conditionalFormatting sqref="L2:L175">
    <cfRule type="cellIs" dxfId="411" priority="5" operator="between">
      <formula>4</formula>
      <formula>7</formula>
    </cfRule>
  </conditionalFormatting>
  <conditionalFormatting sqref="N2:N175">
    <cfRule type="cellIs" dxfId="410" priority="3" operator="lessThan">
      <formula>4</formula>
    </cfRule>
  </conditionalFormatting>
  <conditionalFormatting sqref="N2:N175">
    <cfRule type="cellIs" dxfId="409" priority="1" operator="greaterThan">
      <formula>7</formula>
    </cfRule>
  </conditionalFormatting>
  <conditionalFormatting sqref="N2:N175">
    <cfRule type="cellIs" dxfId="408" priority="2" operator="between">
      <formula>4</formula>
      <formula>7</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194"/>
  <sheetViews>
    <sheetView topLeftCell="G1" workbookViewId="0">
      <selection activeCell="U175" sqref="U2:U175"/>
    </sheetView>
  </sheetViews>
  <sheetFormatPr baseColWidth="10" defaultColWidth="9.140625" defaultRowHeight="15"/>
  <cols>
    <col min="2" max="2" width="70.7109375" customWidth="1"/>
    <col min="3" max="3" width="13" customWidth="1"/>
    <col min="4" max="4" width="6.85546875" customWidth="1"/>
    <col min="5" max="5" width="12.5703125" customWidth="1"/>
    <col min="6" max="6" width="5.42578125" customWidth="1"/>
    <col min="7" max="7" width="10.28515625" customWidth="1"/>
    <col min="8" max="8" width="9.7109375" customWidth="1"/>
    <col min="9" max="9" width="12.140625" customWidth="1"/>
    <col min="10" max="10" width="7.28515625" customWidth="1"/>
    <col min="11" max="11" width="11.5703125" style="25" customWidth="1"/>
    <col min="12" max="12" width="8.85546875" style="25" customWidth="1"/>
    <col min="13" max="13" width="9.85546875" style="25" customWidth="1"/>
    <col min="14" max="14" width="11.7109375" customWidth="1"/>
    <col min="15" max="15" width="11.85546875" style="30" customWidth="1"/>
    <col min="16" max="16" width="9.140625" style="19"/>
    <col min="17" max="17" width="6.42578125" customWidth="1"/>
    <col min="18" max="18" width="6.140625" customWidth="1"/>
    <col min="20" max="21" width="9.140625" style="41"/>
    <col min="22" max="22" width="14.140625" customWidth="1"/>
    <col min="23" max="23" width="11" customWidth="1"/>
  </cols>
  <sheetData>
    <row r="1" spans="1:23" ht="36">
      <c r="B1" s="16" t="s">
        <v>393</v>
      </c>
      <c r="C1" s="48" t="s">
        <v>394</v>
      </c>
      <c r="D1" s="49" t="s">
        <v>435</v>
      </c>
      <c r="E1" s="50" t="s">
        <v>395</v>
      </c>
      <c r="F1" s="51" t="s">
        <v>435</v>
      </c>
      <c r="G1" s="48" t="s">
        <v>396</v>
      </c>
      <c r="H1" s="52" t="s">
        <v>436</v>
      </c>
      <c r="I1" s="48" t="s">
        <v>397</v>
      </c>
      <c r="J1" s="53" t="s">
        <v>437</v>
      </c>
      <c r="K1" s="54" t="s">
        <v>414</v>
      </c>
      <c r="L1" s="54" t="s">
        <v>416</v>
      </c>
      <c r="M1" s="54" t="s">
        <v>417</v>
      </c>
      <c r="N1" s="48" t="s">
        <v>419</v>
      </c>
      <c r="O1" s="48" t="s">
        <v>418</v>
      </c>
      <c r="P1" s="55" t="s">
        <v>417</v>
      </c>
      <c r="Q1" s="56" t="s">
        <v>420</v>
      </c>
      <c r="R1" s="56" t="s">
        <v>421</v>
      </c>
      <c r="S1" s="56" t="s">
        <v>422</v>
      </c>
      <c r="T1" s="56" t="s">
        <v>429</v>
      </c>
      <c r="U1" s="56" t="s">
        <v>430</v>
      </c>
      <c r="V1" s="59" t="s">
        <v>439</v>
      </c>
      <c r="W1" s="58" t="s">
        <v>438</v>
      </c>
    </row>
    <row r="2" spans="1:23" ht="25.5">
      <c r="A2">
        <v>1</v>
      </c>
      <c r="B2" s="15" t="s">
        <v>2</v>
      </c>
      <c r="C2" s="16">
        <v>0</v>
      </c>
      <c r="D2" s="16">
        <f t="shared" ref="D2:D65" si="0">C2*C2</f>
        <v>0</v>
      </c>
      <c r="E2" s="28">
        <v>0</v>
      </c>
      <c r="F2" s="16">
        <f t="shared" ref="F2:F65" si="1">E2*E2</f>
        <v>0</v>
      </c>
      <c r="G2" s="16">
        <v>1</v>
      </c>
      <c r="H2" s="16">
        <f t="shared" ref="H2:H65" si="2">G2*G2</f>
        <v>1</v>
      </c>
      <c r="I2" s="16">
        <v>5</v>
      </c>
      <c r="J2" s="16">
        <f t="shared" ref="J2:J65" si="3">I2*I2</f>
        <v>25</v>
      </c>
      <c r="K2" s="26">
        <f t="shared" ref="K2:K65" si="4">(C2+E2+G2+I2)/4</f>
        <v>1.5</v>
      </c>
      <c r="L2" s="44">
        <v>2.5</v>
      </c>
      <c r="M2" s="44">
        <f t="shared" ref="M2:M33" si="5">POWER((K2-L2),2)</f>
        <v>1</v>
      </c>
      <c r="N2" s="44">
        <f t="shared" ref="N2:N33" si="6">ABS(K2-L2)</f>
        <v>1</v>
      </c>
      <c r="O2" s="30">
        <v>10</v>
      </c>
      <c r="P2" s="20">
        <f t="shared" ref="P2:P33" si="7">POWER((K2-O2),2)</f>
        <v>72.25</v>
      </c>
      <c r="Q2" s="16">
        <v>0</v>
      </c>
      <c r="R2" s="16">
        <v>10</v>
      </c>
      <c r="S2" s="20">
        <f t="shared" ref="S2:S33" si="8">POWER((Q2-R2),2)</f>
        <v>100</v>
      </c>
      <c r="T2" s="40">
        <v>0</v>
      </c>
      <c r="U2" s="46">
        <f t="shared" ref="U2:U33" si="9">POWER((K2-T2),2)</f>
        <v>2.25</v>
      </c>
      <c r="V2" s="60">
        <f>Table13[[#This Row],[PROMEDIO-HUMANO]]/10</f>
        <v>0.15</v>
      </c>
      <c r="W2" s="41">
        <v>10</v>
      </c>
    </row>
    <row r="3" spans="1:23" ht="25.5">
      <c r="A3">
        <v>1</v>
      </c>
      <c r="B3" s="15" t="s">
        <v>4</v>
      </c>
      <c r="C3" s="16">
        <v>3</v>
      </c>
      <c r="D3" s="16">
        <f t="shared" si="0"/>
        <v>9</v>
      </c>
      <c r="E3" s="28">
        <v>0</v>
      </c>
      <c r="F3" s="16">
        <f t="shared" si="1"/>
        <v>0</v>
      </c>
      <c r="G3" s="16">
        <v>2</v>
      </c>
      <c r="H3" s="16">
        <f t="shared" si="2"/>
        <v>4</v>
      </c>
      <c r="I3" s="16">
        <v>5</v>
      </c>
      <c r="J3" s="16">
        <f t="shared" si="3"/>
        <v>25</v>
      </c>
      <c r="K3" s="26">
        <f t="shared" si="4"/>
        <v>2.5</v>
      </c>
      <c r="L3" s="26">
        <v>2.7272727272699999</v>
      </c>
      <c r="M3" s="26">
        <f t="shared" si="5"/>
        <v>5.1652892560743763E-2</v>
      </c>
      <c r="N3" s="26">
        <f t="shared" si="6"/>
        <v>0.22727272726999992</v>
      </c>
      <c r="O3" s="30">
        <v>7</v>
      </c>
      <c r="P3" s="20">
        <f t="shared" si="7"/>
        <v>20.25</v>
      </c>
      <c r="Q3" s="16">
        <v>0</v>
      </c>
      <c r="R3" s="16">
        <v>10</v>
      </c>
      <c r="S3" s="20">
        <f t="shared" si="8"/>
        <v>100</v>
      </c>
      <c r="T3" s="40">
        <v>0</v>
      </c>
      <c r="U3" s="46">
        <f t="shared" si="9"/>
        <v>6.25</v>
      </c>
      <c r="V3" s="60">
        <f>Table13[[#This Row],[PROMEDIO-HUMANO]]/10</f>
        <v>0.25</v>
      </c>
      <c r="W3" s="41">
        <v>10</v>
      </c>
    </row>
    <row r="4" spans="1:23" ht="25.5">
      <c r="A4">
        <v>1</v>
      </c>
      <c r="B4" s="17" t="s">
        <v>5</v>
      </c>
      <c r="C4" s="16">
        <v>4</v>
      </c>
      <c r="D4" s="16">
        <f t="shared" si="0"/>
        <v>16</v>
      </c>
      <c r="E4" s="28">
        <v>3</v>
      </c>
      <c r="F4" s="16">
        <f t="shared" si="1"/>
        <v>9</v>
      </c>
      <c r="G4" s="16">
        <v>2</v>
      </c>
      <c r="H4" s="16">
        <f t="shared" si="2"/>
        <v>4</v>
      </c>
      <c r="I4" s="16">
        <v>7</v>
      </c>
      <c r="J4" s="16">
        <f t="shared" si="3"/>
        <v>49</v>
      </c>
      <c r="K4" s="26">
        <f t="shared" si="4"/>
        <v>4</v>
      </c>
      <c r="L4" s="26">
        <v>4.2857142857100001</v>
      </c>
      <c r="M4" s="26">
        <f t="shared" si="5"/>
        <v>8.1632653058775581E-2</v>
      </c>
      <c r="N4" s="26">
        <f t="shared" si="6"/>
        <v>0.28571428571000013</v>
      </c>
      <c r="O4" s="30">
        <v>3</v>
      </c>
      <c r="P4" s="20">
        <f t="shared" si="7"/>
        <v>1</v>
      </c>
      <c r="Q4" s="16">
        <v>0</v>
      </c>
      <c r="R4" s="16">
        <v>10</v>
      </c>
      <c r="S4" s="20">
        <f t="shared" si="8"/>
        <v>100</v>
      </c>
      <c r="T4" s="40">
        <v>0</v>
      </c>
      <c r="U4" s="46">
        <f t="shared" si="9"/>
        <v>16</v>
      </c>
      <c r="V4" s="60">
        <f>Table13[[#This Row],[PROMEDIO-HUMANO]]/10</f>
        <v>0.4</v>
      </c>
      <c r="W4" s="41">
        <v>10</v>
      </c>
    </row>
    <row r="5" spans="1:23" ht="25.5">
      <c r="A5">
        <v>1</v>
      </c>
      <c r="B5" s="15" t="s">
        <v>6</v>
      </c>
      <c r="C5" s="16">
        <v>2</v>
      </c>
      <c r="D5" s="16">
        <f t="shared" si="0"/>
        <v>4</v>
      </c>
      <c r="E5" s="28">
        <v>0</v>
      </c>
      <c r="F5" s="16">
        <f t="shared" si="1"/>
        <v>0</v>
      </c>
      <c r="G5" s="16">
        <v>1</v>
      </c>
      <c r="H5" s="16">
        <f t="shared" si="2"/>
        <v>1</v>
      </c>
      <c r="I5" s="16">
        <v>5</v>
      </c>
      <c r="J5" s="16">
        <f t="shared" si="3"/>
        <v>25</v>
      </c>
      <c r="K5" s="26">
        <f t="shared" si="4"/>
        <v>2</v>
      </c>
      <c r="L5" s="26">
        <v>1.42857142857</v>
      </c>
      <c r="M5" s="26">
        <f t="shared" si="5"/>
        <v>0.32653061224653063</v>
      </c>
      <c r="N5" s="26">
        <f t="shared" si="6"/>
        <v>0.57142857143000003</v>
      </c>
      <c r="O5" s="30">
        <v>5</v>
      </c>
      <c r="P5" s="20">
        <f t="shared" si="7"/>
        <v>9</v>
      </c>
      <c r="Q5" s="16">
        <v>0</v>
      </c>
      <c r="R5" s="16">
        <v>10</v>
      </c>
      <c r="S5" s="20">
        <f t="shared" si="8"/>
        <v>100</v>
      </c>
      <c r="T5" s="40">
        <v>0</v>
      </c>
      <c r="U5" s="46">
        <f t="shared" si="9"/>
        <v>4</v>
      </c>
      <c r="V5" s="60">
        <f>Table13[[#This Row],[PROMEDIO-HUMANO]]/10</f>
        <v>0.2</v>
      </c>
      <c r="W5" s="41">
        <v>10</v>
      </c>
    </row>
    <row r="6" spans="1:23" ht="25.5">
      <c r="A6">
        <v>1</v>
      </c>
      <c r="B6" s="15" t="s">
        <v>8</v>
      </c>
      <c r="C6" s="16">
        <v>4</v>
      </c>
      <c r="D6" s="16">
        <f t="shared" si="0"/>
        <v>16</v>
      </c>
      <c r="E6" s="28">
        <v>0</v>
      </c>
      <c r="F6" s="16">
        <f t="shared" si="1"/>
        <v>0</v>
      </c>
      <c r="G6" s="16">
        <v>1</v>
      </c>
      <c r="H6" s="16">
        <f t="shared" si="2"/>
        <v>1</v>
      </c>
      <c r="I6" s="16">
        <v>5</v>
      </c>
      <c r="J6" s="16">
        <f t="shared" si="3"/>
        <v>25</v>
      </c>
      <c r="K6" s="26">
        <f t="shared" si="4"/>
        <v>2.5</v>
      </c>
      <c r="L6" s="26">
        <v>3.3333333333300001</v>
      </c>
      <c r="M6" s="26">
        <f t="shared" si="5"/>
        <v>0.69444444443888909</v>
      </c>
      <c r="N6" s="26">
        <f t="shared" si="6"/>
        <v>0.83333333333000015</v>
      </c>
      <c r="O6" s="30">
        <v>1</v>
      </c>
      <c r="P6" s="20">
        <f t="shared" si="7"/>
        <v>2.25</v>
      </c>
      <c r="Q6" s="16">
        <v>0</v>
      </c>
      <c r="R6" s="16">
        <v>10</v>
      </c>
      <c r="S6" s="20">
        <f t="shared" si="8"/>
        <v>100</v>
      </c>
      <c r="T6" s="40">
        <v>0</v>
      </c>
      <c r="U6" s="46">
        <f t="shared" si="9"/>
        <v>6.25</v>
      </c>
      <c r="V6" s="60">
        <f>Table13[[#This Row],[PROMEDIO-HUMANO]]/10</f>
        <v>0.25</v>
      </c>
      <c r="W6" s="41">
        <v>10</v>
      </c>
    </row>
    <row r="7" spans="1:23" ht="25.5">
      <c r="A7">
        <v>1</v>
      </c>
      <c r="B7" s="17" t="s">
        <v>9</v>
      </c>
      <c r="C7" s="16">
        <v>5</v>
      </c>
      <c r="D7" s="16">
        <f t="shared" si="0"/>
        <v>25</v>
      </c>
      <c r="E7" s="28">
        <v>3</v>
      </c>
      <c r="F7" s="16">
        <f t="shared" si="1"/>
        <v>9</v>
      </c>
      <c r="G7" s="16">
        <v>2</v>
      </c>
      <c r="H7" s="16">
        <f t="shared" si="2"/>
        <v>4</v>
      </c>
      <c r="I7" s="16">
        <v>7</v>
      </c>
      <c r="J7" s="16">
        <f t="shared" si="3"/>
        <v>49</v>
      </c>
      <c r="K7" s="26">
        <f t="shared" si="4"/>
        <v>4.25</v>
      </c>
      <c r="L7" s="26">
        <v>3.1578947368399999</v>
      </c>
      <c r="M7" s="26">
        <f t="shared" si="5"/>
        <v>1.1926939058217731</v>
      </c>
      <c r="N7" s="26">
        <f t="shared" si="6"/>
        <v>1.0921052631600001</v>
      </c>
      <c r="O7" s="30">
        <v>1</v>
      </c>
      <c r="P7" s="20">
        <f t="shared" si="7"/>
        <v>10.5625</v>
      </c>
      <c r="Q7" s="16">
        <v>0</v>
      </c>
      <c r="R7" s="16">
        <v>10</v>
      </c>
      <c r="S7" s="20">
        <f t="shared" si="8"/>
        <v>100</v>
      </c>
      <c r="T7" s="40">
        <v>0</v>
      </c>
      <c r="U7" s="46">
        <f t="shared" si="9"/>
        <v>18.0625</v>
      </c>
      <c r="V7" s="60">
        <f>Table13[[#This Row],[PROMEDIO-HUMANO]]/10</f>
        <v>0.42499999999999999</v>
      </c>
      <c r="W7" s="41">
        <v>10</v>
      </c>
    </row>
    <row r="8" spans="1:23">
      <c r="A8">
        <v>1</v>
      </c>
      <c r="B8" s="15" t="s">
        <v>10</v>
      </c>
      <c r="C8" s="16">
        <v>0</v>
      </c>
      <c r="D8" s="16">
        <f t="shared" si="0"/>
        <v>0</v>
      </c>
      <c r="E8" s="28">
        <v>6</v>
      </c>
      <c r="F8" s="16">
        <f t="shared" si="1"/>
        <v>36</v>
      </c>
      <c r="G8" s="16">
        <v>1</v>
      </c>
      <c r="H8" s="16">
        <f t="shared" si="2"/>
        <v>1</v>
      </c>
      <c r="I8" s="16">
        <v>7</v>
      </c>
      <c r="J8" s="16">
        <f t="shared" si="3"/>
        <v>49</v>
      </c>
      <c r="K8" s="26">
        <f t="shared" si="4"/>
        <v>3.5</v>
      </c>
      <c r="L8" s="26">
        <v>3.6</v>
      </c>
      <c r="M8" s="26">
        <f t="shared" si="5"/>
        <v>1.0000000000000018E-2</v>
      </c>
      <c r="N8" s="26">
        <f t="shared" si="6"/>
        <v>0.10000000000000009</v>
      </c>
      <c r="O8" s="30">
        <v>8</v>
      </c>
      <c r="P8" s="20">
        <f t="shared" si="7"/>
        <v>20.25</v>
      </c>
      <c r="Q8" s="16">
        <v>0</v>
      </c>
      <c r="R8" s="16">
        <v>10</v>
      </c>
      <c r="S8" s="20">
        <f t="shared" si="8"/>
        <v>100</v>
      </c>
      <c r="T8" s="40">
        <v>0</v>
      </c>
      <c r="U8" s="46">
        <f t="shared" si="9"/>
        <v>12.25</v>
      </c>
      <c r="V8" s="60">
        <f>Table13[[#This Row],[PROMEDIO-HUMANO]]/10</f>
        <v>0.35</v>
      </c>
      <c r="W8" s="41">
        <v>10</v>
      </c>
    </row>
    <row r="9" spans="1:23">
      <c r="A9">
        <v>1</v>
      </c>
      <c r="B9" s="17" t="s">
        <v>11</v>
      </c>
      <c r="C9" s="16">
        <v>1</v>
      </c>
      <c r="D9" s="16">
        <f t="shared" si="0"/>
        <v>1</v>
      </c>
      <c r="E9" s="28">
        <v>1</v>
      </c>
      <c r="F9" s="16">
        <f t="shared" si="1"/>
        <v>1</v>
      </c>
      <c r="G9" s="16">
        <v>1</v>
      </c>
      <c r="H9" s="16">
        <f t="shared" si="2"/>
        <v>1</v>
      </c>
      <c r="I9" s="16">
        <v>5</v>
      </c>
      <c r="J9" s="16">
        <f t="shared" si="3"/>
        <v>25</v>
      </c>
      <c r="K9" s="26">
        <f t="shared" si="4"/>
        <v>2</v>
      </c>
      <c r="L9" s="26">
        <v>2.1428571428600001</v>
      </c>
      <c r="M9" s="26">
        <f t="shared" si="5"/>
        <v>2.0408163266122468E-2</v>
      </c>
      <c r="N9" s="26">
        <f t="shared" si="6"/>
        <v>0.14285714286000006</v>
      </c>
      <c r="O9" s="30">
        <v>9</v>
      </c>
      <c r="P9" s="20">
        <f t="shared" si="7"/>
        <v>49</v>
      </c>
      <c r="Q9" s="16">
        <v>0</v>
      </c>
      <c r="R9" s="16">
        <v>10</v>
      </c>
      <c r="S9" s="20">
        <f t="shared" si="8"/>
        <v>100</v>
      </c>
      <c r="T9" s="40">
        <v>0</v>
      </c>
      <c r="U9" s="46">
        <f t="shared" si="9"/>
        <v>4</v>
      </c>
      <c r="V9" s="60">
        <f>Table13[[#This Row],[PROMEDIO-HUMANO]]/10</f>
        <v>0.2</v>
      </c>
      <c r="W9" s="41">
        <v>10</v>
      </c>
    </row>
    <row r="10" spans="1:23">
      <c r="A10">
        <v>1</v>
      </c>
      <c r="B10" s="15" t="s">
        <v>12</v>
      </c>
      <c r="C10" s="16">
        <v>1</v>
      </c>
      <c r="D10" s="16">
        <f t="shared" si="0"/>
        <v>1</v>
      </c>
      <c r="E10" s="28">
        <v>1</v>
      </c>
      <c r="F10" s="16">
        <f t="shared" si="1"/>
        <v>1</v>
      </c>
      <c r="G10" s="16">
        <v>1</v>
      </c>
      <c r="H10" s="16">
        <f t="shared" si="2"/>
        <v>1</v>
      </c>
      <c r="I10" s="16">
        <v>6</v>
      </c>
      <c r="J10" s="16">
        <f t="shared" si="3"/>
        <v>36</v>
      </c>
      <c r="K10" s="26">
        <f t="shared" si="4"/>
        <v>2.25</v>
      </c>
      <c r="L10" s="26">
        <v>2.1428571428600001</v>
      </c>
      <c r="M10" s="26">
        <f t="shared" si="5"/>
        <v>1.1479591836122436E-2</v>
      </c>
      <c r="N10" s="26">
        <f t="shared" si="6"/>
        <v>0.10714285713999994</v>
      </c>
      <c r="O10" s="30">
        <v>8</v>
      </c>
      <c r="P10" s="20">
        <f t="shared" si="7"/>
        <v>33.0625</v>
      </c>
      <c r="Q10" s="16">
        <v>0</v>
      </c>
      <c r="R10" s="16">
        <v>10</v>
      </c>
      <c r="S10" s="20">
        <f t="shared" si="8"/>
        <v>100</v>
      </c>
      <c r="T10" s="40">
        <v>0</v>
      </c>
      <c r="U10" s="46">
        <f t="shared" si="9"/>
        <v>5.0625</v>
      </c>
      <c r="V10" s="60">
        <f>Table13[[#This Row],[PROMEDIO-HUMANO]]/10</f>
        <v>0.22500000000000001</v>
      </c>
      <c r="W10" s="41">
        <v>10</v>
      </c>
    </row>
    <row r="11" spans="1:23">
      <c r="A11">
        <v>1</v>
      </c>
      <c r="B11" s="15" t="s">
        <v>14</v>
      </c>
      <c r="C11" s="16">
        <v>2</v>
      </c>
      <c r="D11" s="16">
        <f t="shared" si="0"/>
        <v>4</v>
      </c>
      <c r="E11" s="28">
        <v>0</v>
      </c>
      <c r="F11" s="16">
        <f t="shared" si="1"/>
        <v>0</v>
      </c>
      <c r="G11" s="16">
        <v>1</v>
      </c>
      <c r="H11" s="16">
        <f t="shared" si="2"/>
        <v>1</v>
      </c>
      <c r="I11" s="16">
        <v>5</v>
      </c>
      <c r="J11" s="16">
        <f t="shared" si="3"/>
        <v>25</v>
      </c>
      <c r="K11" s="26">
        <f t="shared" si="4"/>
        <v>2</v>
      </c>
      <c r="L11" s="26">
        <v>2.1428571428600001</v>
      </c>
      <c r="M11" s="26">
        <f t="shared" si="5"/>
        <v>2.0408163266122468E-2</v>
      </c>
      <c r="N11" s="26">
        <f t="shared" si="6"/>
        <v>0.14285714286000006</v>
      </c>
      <c r="O11" s="30">
        <v>7</v>
      </c>
      <c r="P11" s="20">
        <f t="shared" si="7"/>
        <v>25</v>
      </c>
      <c r="Q11" s="16">
        <v>0</v>
      </c>
      <c r="R11" s="16">
        <v>10</v>
      </c>
      <c r="S11" s="20">
        <f t="shared" si="8"/>
        <v>100</v>
      </c>
      <c r="T11" s="40">
        <v>0</v>
      </c>
      <c r="U11" s="46">
        <f t="shared" si="9"/>
        <v>4</v>
      </c>
      <c r="V11" s="60">
        <f>Table13[[#This Row],[PROMEDIO-HUMANO]]/10</f>
        <v>0.2</v>
      </c>
      <c r="W11" s="41">
        <v>10</v>
      </c>
    </row>
    <row r="12" spans="1:23">
      <c r="A12">
        <v>1</v>
      </c>
      <c r="B12" s="17" t="s">
        <v>15</v>
      </c>
      <c r="C12" s="16">
        <v>1</v>
      </c>
      <c r="D12" s="16">
        <f t="shared" si="0"/>
        <v>1</v>
      </c>
      <c r="E12" s="28">
        <v>0</v>
      </c>
      <c r="F12" s="16">
        <f t="shared" si="1"/>
        <v>0</v>
      </c>
      <c r="G12" s="16">
        <v>1</v>
      </c>
      <c r="H12" s="16">
        <f t="shared" si="2"/>
        <v>1</v>
      </c>
      <c r="I12" s="16">
        <v>4</v>
      </c>
      <c r="J12" s="16">
        <f t="shared" si="3"/>
        <v>16</v>
      </c>
      <c r="K12" s="26">
        <f t="shared" si="4"/>
        <v>1.5</v>
      </c>
      <c r="L12" s="26">
        <v>1.36363636364</v>
      </c>
      <c r="M12" s="26">
        <f t="shared" si="5"/>
        <v>1.8595041321322326E-2</v>
      </c>
      <c r="N12" s="26">
        <f t="shared" si="6"/>
        <v>0.13636363636000004</v>
      </c>
      <c r="O12" s="30">
        <v>0</v>
      </c>
      <c r="P12" s="20">
        <f t="shared" si="7"/>
        <v>2.25</v>
      </c>
      <c r="Q12" s="16">
        <v>0</v>
      </c>
      <c r="R12" s="16">
        <v>10</v>
      </c>
      <c r="S12" s="20">
        <f t="shared" si="8"/>
        <v>100</v>
      </c>
      <c r="T12" s="40">
        <v>0</v>
      </c>
      <c r="U12" s="46">
        <f t="shared" si="9"/>
        <v>2.25</v>
      </c>
      <c r="V12" s="60">
        <f>Table13[[#This Row],[PROMEDIO-HUMANO]]/10</f>
        <v>0.15</v>
      </c>
      <c r="W12" s="41">
        <v>10</v>
      </c>
    </row>
    <row r="13" spans="1:23" ht="25.5">
      <c r="A13">
        <v>1</v>
      </c>
      <c r="B13" s="15" t="s">
        <v>18</v>
      </c>
      <c r="C13" s="16">
        <v>0</v>
      </c>
      <c r="D13" s="16">
        <f t="shared" si="0"/>
        <v>0</v>
      </c>
      <c r="E13" s="28">
        <v>6</v>
      </c>
      <c r="F13" s="16">
        <f t="shared" si="1"/>
        <v>36</v>
      </c>
      <c r="G13" s="16">
        <v>1</v>
      </c>
      <c r="H13" s="16">
        <f t="shared" si="2"/>
        <v>1</v>
      </c>
      <c r="I13" s="16">
        <v>3</v>
      </c>
      <c r="J13" s="16">
        <f t="shared" si="3"/>
        <v>9</v>
      </c>
      <c r="K13" s="26">
        <f t="shared" si="4"/>
        <v>2.5</v>
      </c>
      <c r="L13" s="26">
        <v>2.30769230769</v>
      </c>
      <c r="M13" s="26">
        <f t="shared" si="5"/>
        <v>3.6982248521597635E-2</v>
      </c>
      <c r="N13" s="26">
        <f t="shared" si="6"/>
        <v>0.19230769231</v>
      </c>
      <c r="O13" s="30">
        <v>3</v>
      </c>
      <c r="P13" s="20">
        <f t="shared" si="7"/>
        <v>0.25</v>
      </c>
      <c r="Q13" s="16">
        <v>0</v>
      </c>
      <c r="R13" s="16">
        <v>10</v>
      </c>
      <c r="S13" s="20">
        <f t="shared" si="8"/>
        <v>100</v>
      </c>
      <c r="T13" s="40">
        <v>0</v>
      </c>
      <c r="U13" s="46">
        <f t="shared" si="9"/>
        <v>6.25</v>
      </c>
      <c r="V13" s="60">
        <f>Table13[[#This Row],[PROMEDIO-HUMANO]]/10</f>
        <v>0.25</v>
      </c>
      <c r="W13" s="41">
        <v>10</v>
      </c>
    </row>
    <row r="14" spans="1:23">
      <c r="A14">
        <v>1</v>
      </c>
      <c r="B14" s="17" t="s">
        <v>19</v>
      </c>
      <c r="C14" s="16">
        <v>1</v>
      </c>
      <c r="D14" s="16">
        <f t="shared" si="0"/>
        <v>1</v>
      </c>
      <c r="E14" s="28">
        <v>2</v>
      </c>
      <c r="F14" s="16">
        <f t="shared" si="1"/>
        <v>4</v>
      </c>
      <c r="G14" s="16">
        <v>1</v>
      </c>
      <c r="H14" s="16">
        <f t="shared" si="2"/>
        <v>1</v>
      </c>
      <c r="I14" s="16">
        <v>5</v>
      </c>
      <c r="J14" s="16">
        <f t="shared" si="3"/>
        <v>25</v>
      </c>
      <c r="K14" s="26">
        <f t="shared" si="4"/>
        <v>2.25</v>
      </c>
      <c r="L14" s="26">
        <v>2.7272727272699999</v>
      </c>
      <c r="M14" s="26">
        <f t="shared" si="5"/>
        <v>0.22778925619574372</v>
      </c>
      <c r="N14" s="26">
        <f t="shared" si="6"/>
        <v>0.47727272726999992</v>
      </c>
      <c r="O14" s="30">
        <v>0</v>
      </c>
      <c r="P14" s="20">
        <f t="shared" si="7"/>
        <v>5.0625</v>
      </c>
      <c r="Q14" s="16">
        <v>0</v>
      </c>
      <c r="R14" s="16">
        <v>10</v>
      </c>
      <c r="S14" s="20">
        <f t="shared" si="8"/>
        <v>100</v>
      </c>
      <c r="T14" s="40">
        <v>0</v>
      </c>
      <c r="U14" s="46">
        <f t="shared" si="9"/>
        <v>5.0625</v>
      </c>
      <c r="V14" s="60">
        <f>Table13[[#This Row],[PROMEDIO-HUMANO]]/10</f>
        <v>0.22500000000000001</v>
      </c>
      <c r="W14" s="41">
        <v>10</v>
      </c>
    </row>
    <row r="15" spans="1:23">
      <c r="A15">
        <v>1</v>
      </c>
      <c r="B15" s="15" t="s">
        <v>22</v>
      </c>
      <c r="C15" s="16">
        <v>3</v>
      </c>
      <c r="D15" s="16">
        <f t="shared" si="0"/>
        <v>9</v>
      </c>
      <c r="E15" s="28">
        <v>1</v>
      </c>
      <c r="F15" s="16">
        <f t="shared" si="1"/>
        <v>1</v>
      </c>
      <c r="G15" s="16">
        <v>2</v>
      </c>
      <c r="H15" s="16">
        <f t="shared" si="2"/>
        <v>4</v>
      </c>
      <c r="I15" s="16">
        <v>5</v>
      </c>
      <c r="J15" s="16">
        <f t="shared" si="3"/>
        <v>25</v>
      </c>
      <c r="K15" s="26">
        <f t="shared" si="4"/>
        <v>2.75</v>
      </c>
      <c r="L15" s="26">
        <v>3</v>
      </c>
      <c r="M15" s="26">
        <f t="shared" si="5"/>
        <v>6.25E-2</v>
      </c>
      <c r="N15" s="26">
        <f t="shared" si="6"/>
        <v>0.25</v>
      </c>
      <c r="O15" s="30">
        <v>5</v>
      </c>
      <c r="P15" s="20">
        <f t="shared" si="7"/>
        <v>5.0625</v>
      </c>
      <c r="Q15" s="16">
        <v>0</v>
      </c>
      <c r="R15" s="16">
        <v>10</v>
      </c>
      <c r="S15" s="20">
        <f t="shared" si="8"/>
        <v>100</v>
      </c>
      <c r="T15" s="40">
        <v>0</v>
      </c>
      <c r="U15" s="46">
        <f t="shared" si="9"/>
        <v>7.5625</v>
      </c>
      <c r="V15" s="60">
        <f>Table13[[#This Row],[PROMEDIO-HUMANO]]/10</f>
        <v>0.27500000000000002</v>
      </c>
      <c r="W15" s="41">
        <v>10</v>
      </c>
    </row>
    <row r="16" spans="1:23" ht="25.5">
      <c r="A16">
        <v>1</v>
      </c>
      <c r="B16" s="17" t="s">
        <v>25</v>
      </c>
      <c r="C16" s="16">
        <v>3</v>
      </c>
      <c r="D16" s="16">
        <f t="shared" si="0"/>
        <v>9</v>
      </c>
      <c r="E16" s="28">
        <v>2</v>
      </c>
      <c r="F16" s="16">
        <f t="shared" si="1"/>
        <v>4</v>
      </c>
      <c r="G16" s="16">
        <v>1</v>
      </c>
      <c r="H16" s="16">
        <f t="shared" si="2"/>
        <v>1</v>
      </c>
      <c r="I16" s="16">
        <v>5</v>
      </c>
      <c r="J16" s="16">
        <f t="shared" si="3"/>
        <v>25</v>
      </c>
      <c r="K16" s="26">
        <f t="shared" si="4"/>
        <v>2.75</v>
      </c>
      <c r="L16" s="26">
        <v>3</v>
      </c>
      <c r="M16" s="26">
        <f t="shared" si="5"/>
        <v>6.25E-2</v>
      </c>
      <c r="N16" s="26">
        <f t="shared" si="6"/>
        <v>0.25</v>
      </c>
      <c r="O16" s="30">
        <v>0</v>
      </c>
      <c r="P16" s="20">
        <f t="shared" si="7"/>
        <v>7.5625</v>
      </c>
      <c r="Q16" s="16">
        <v>0</v>
      </c>
      <c r="R16" s="16">
        <v>10</v>
      </c>
      <c r="S16" s="20">
        <f t="shared" si="8"/>
        <v>100</v>
      </c>
      <c r="T16" s="40">
        <v>0</v>
      </c>
      <c r="U16" s="46">
        <f t="shared" si="9"/>
        <v>7.5625</v>
      </c>
      <c r="V16" s="60">
        <f>Table13[[#This Row],[PROMEDIO-HUMANO]]/10</f>
        <v>0.27500000000000002</v>
      </c>
      <c r="W16" s="41">
        <v>10</v>
      </c>
    </row>
    <row r="17" spans="1:23" ht="25.5">
      <c r="A17">
        <v>1</v>
      </c>
      <c r="B17" s="15" t="s">
        <v>26</v>
      </c>
      <c r="C17" s="16">
        <v>5</v>
      </c>
      <c r="D17" s="16">
        <f t="shared" si="0"/>
        <v>25</v>
      </c>
      <c r="E17" s="28">
        <v>4</v>
      </c>
      <c r="F17" s="16">
        <f t="shared" si="1"/>
        <v>16</v>
      </c>
      <c r="G17" s="16">
        <v>2</v>
      </c>
      <c r="H17" s="16">
        <f t="shared" si="2"/>
        <v>4</v>
      </c>
      <c r="I17" s="16">
        <v>5</v>
      </c>
      <c r="J17" s="16">
        <f t="shared" si="3"/>
        <v>25</v>
      </c>
      <c r="K17" s="26">
        <f t="shared" si="4"/>
        <v>4</v>
      </c>
      <c r="L17" s="26">
        <v>3</v>
      </c>
      <c r="M17" s="26">
        <f t="shared" si="5"/>
        <v>1</v>
      </c>
      <c r="N17" s="26">
        <f t="shared" si="6"/>
        <v>1</v>
      </c>
      <c r="O17" s="30">
        <v>10</v>
      </c>
      <c r="P17" s="20">
        <f t="shared" si="7"/>
        <v>36</v>
      </c>
      <c r="Q17" s="16">
        <v>0</v>
      </c>
      <c r="R17" s="16">
        <v>10</v>
      </c>
      <c r="S17" s="20">
        <f t="shared" si="8"/>
        <v>100</v>
      </c>
      <c r="T17" s="40">
        <v>0</v>
      </c>
      <c r="U17" s="46">
        <f t="shared" si="9"/>
        <v>16</v>
      </c>
      <c r="V17" s="60">
        <f>Table13[[#This Row],[PROMEDIO-HUMANO]]/10</f>
        <v>0.4</v>
      </c>
      <c r="W17" s="41">
        <v>10</v>
      </c>
    </row>
    <row r="18" spans="1:23" ht="25.5">
      <c r="A18">
        <v>1</v>
      </c>
      <c r="B18" s="15" t="s">
        <v>28</v>
      </c>
      <c r="C18" s="16">
        <v>0</v>
      </c>
      <c r="D18" s="16">
        <f t="shared" si="0"/>
        <v>0</v>
      </c>
      <c r="E18" s="28">
        <v>0</v>
      </c>
      <c r="F18" s="16">
        <f t="shared" si="1"/>
        <v>0</v>
      </c>
      <c r="G18" s="16">
        <v>1</v>
      </c>
      <c r="H18" s="16">
        <f t="shared" si="2"/>
        <v>1</v>
      </c>
      <c r="I18" s="16">
        <v>0</v>
      </c>
      <c r="J18" s="16">
        <f t="shared" si="3"/>
        <v>0</v>
      </c>
      <c r="K18" s="26">
        <f t="shared" si="4"/>
        <v>0.25</v>
      </c>
      <c r="L18" s="26">
        <v>0</v>
      </c>
      <c r="M18" s="26">
        <f t="shared" si="5"/>
        <v>6.25E-2</v>
      </c>
      <c r="N18" s="26">
        <f t="shared" si="6"/>
        <v>0.25</v>
      </c>
      <c r="O18" s="30">
        <v>5</v>
      </c>
      <c r="P18" s="20">
        <f t="shared" si="7"/>
        <v>22.5625</v>
      </c>
      <c r="Q18" s="16">
        <v>0</v>
      </c>
      <c r="R18" s="16">
        <v>10</v>
      </c>
      <c r="S18" s="20">
        <f t="shared" si="8"/>
        <v>100</v>
      </c>
      <c r="T18" s="40">
        <v>0</v>
      </c>
      <c r="U18" s="46">
        <f t="shared" si="9"/>
        <v>6.25E-2</v>
      </c>
      <c r="V18" s="60">
        <f>Table13[[#This Row],[PROMEDIO-HUMANO]]/10</f>
        <v>2.5000000000000001E-2</v>
      </c>
      <c r="W18" s="41">
        <v>10</v>
      </c>
    </row>
    <row r="19" spans="1:23">
      <c r="A19">
        <v>1</v>
      </c>
      <c r="B19" s="17" t="s">
        <v>29</v>
      </c>
      <c r="C19" s="16">
        <v>4</v>
      </c>
      <c r="D19" s="16">
        <f t="shared" si="0"/>
        <v>16</v>
      </c>
      <c r="E19" s="28">
        <v>4</v>
      </c>
      <c r="F19" s="16">
        <f t="shared" si="1"/>
        <v>16</v>
      </c>
      <c r="G19" s="16">
        <v>1</v>
      </c>
      <c r="H19" s="16">
        <f t="shared" si="2"/>
        <v>1</v>
      </c>
      <c r="I19" s="16">
        <v>4</v>
      </c>
      <c r="J19" s="16">
        <f t="shared" si="3"/>
        <v>16</v>
      </c>
      <c r="K19" s="26">
        <f t="shared" si="4"/>
        <v>3.25</v>
      </c>
      <c r="L19" s="26">
        <v>3</v>
      </c>
      <c r="M19" s="26">
        <f t="shared" si="5"/>
        <v>6.25E-2</v>
      </c>
      <c r="N19" s="26">
        <f t="shared" si="6"/>
        <v>0.25</v>
      </c>
      <c r="O19" s="30">
        <v>10</v>
      </c>
      <c r="P19" s="20">
        <f t="shared" si="7"/>
        <v>45.5625</v>
      </c>
      <c r="Q19" s="16">
        <v>0</v>
      </c>
      <c r="R19" s="16">
        <v>10</v>
      </c>
      <c r="S19" s="20">
        <f t="shared" si="8"/>
        <v>100</v>
      </c>
      <c r="T19" s="40">
        <v>0</v>
      </c>
      <c r="U19" s="46">
        <f t="shared" si="9"/>
        <v>10.5625</v>
      </c>
      <c r="V19" s="60">
        <f>Table13[[#This Row],[PROMEDIO-HUMANO]]/10</f>
        <v>0.32500000000000001</v>
      </c>
      <c r="W19" s="41">
        <v>10</v>
      </c>
    </row>
    <row r="20" spans="1:23">
      <c r="A20">
        <v>1</v>
      </c>
      <c r="B20" s="17" t="s">
        <v>31</v>
      </c>
      <c r="C20" s="16">
        <v>3</v>
      </c>
      <c r="D20" s="16">
        <f t="shared" si="0"/>
        <v>9</v>
      </c>
      <c r="E20" s="28">
        <v>8</v>
      </c>
      <c r="F20" s="16">
        <f t="shared" si="1"/>
        <v>64</v>
      </c>
      <c r="G20" s="16">
        <v>5</v>
      </c>
      <c r="H20" s="16">
        <f t="shared" si="2"/>
        <v>25</v>
      </c>
      <c r="I20" s="16">
        <v>8</v>
      </c>
      <c r="J20" s="16">
        <f t="shared" si="3"/>
        <v>64</v>
      </c>
      <c r="K20" s="26">
        <f t="shared" si="4"/>
        <v>6</v>
      </c>
      <c r="L20" s="26">
        <v>6</v>
      </c>
      <c r="M20" s="26">
        <f t="shared" si="5"/>
        <v>0</v>
      </c>
      <c r="N20" s="26">
        <f t="shared" si="6"/>
        <v>0</v>
      </c>
      <c r="O20" s="30">
        <v>9</v>
      </c>
      <c r="P20" s="20">
        <f t="shared" si="7"/>
        <v>9</v>
      </c>
      <c r="Q20" s="16">
        <v>0</v>
      </c>
      <c r="R20" s="16">
        <v>10</v>
      </c>
      <c r="S20" s="20">
        <f t="shared" si="8"/>
        <v>100</v>
      </c>
      <c r="T20" s="40">
        <v>0</v>
      </c>
      <c r="U20" s="46">
        <f t="shared" si="9"/>
        <v>36</v>
      </c>
      <c r="V20" s="60">
        <f>Table13[[#This Row],[PROMEDIO-HUMANO]]/10</f>
        <v>0.6</v>
      </c>
      <c r="W20" s="41">
        <v>10</v>
      </c>
    </row>
    <row r="21" spans="1:23">
      <c r="A21">
        <v>1</v>
      </c>
      <c r="B21" s="15" t="s">
        <v>32</v>
      </c>
      <c r="C21" s="16">
        <v>4</v>
      </c>
      <c r="D21" s="16">
        <f t="shared" si="0"/>
        <v>16</v>
      </c>
      <c r="E21" s="28">
        <v>0</v>
      </c>
      <c r="F21" s="16">
        <f t="shared" si="1"/>
        <v>0</v>
      </c>
      <c r="G21" s="16">
        <v>2</v>
      </c>
      <c r="H21" s="16">
        <f t="shared" si="2"/>
        <v>4</v>
      </c>
      <c r="I21" s="16">
        <v>7</v>
      </c>
      <c r="J21" s="16">
        <f t="shared" si="3"/>
        <v>49</v>
      </c>
      <c r="K21" s="26">
        <f t="shared" si="4"/>
        <v>3.25</v>
      </c>
      <c r="L21" s="26">
        <v>3.75</v>
      </c>
      <c r="M21" s="26">
        <f t="shared" si="5"/>
        <v>0.25</v>
      </c>
      <c r="N21" s="26">
        <f t="shared" si="6"/>
        <v>0.5</v>
      </c>
      <c r="O21" s="30">
        <v>4</v>
      </c>
      <c r="P21" s="20">
        <f t="shared" si="7"/>
        <v>0.5625</v>
      </c>
      <c r="Q21" s="16">
        <v>0</v>
      </c>
      <c r="R21" s="16">
        <v>10</v>
      </c>
      <c r="S21" s="20">
        <f t="shared" si="8"/>
        <v>100</v>
      </c>
      <c r="T21" s="40">
        <v>0</v>
      </c>
      <c r="U21" s="46">
        <f t="shared" si="9"/>
        <v>10.5625</v>
      </c>
      <c r="V21" s="60">
        <f>Table13[[#This Row],[PROMEDIO-HUMANO]]/10</f>
        <v>0.32500000000000001</v>
      </c>
      <c r="W21" s="41">
        <v>10</v>
      </c>
    </row>
    <row r="22" spans="1:23">
      <c r="A22">
        <v>1</v>
      </c>
      <c r="B22" s="17" t="s">
        <v>33</v>
      </c>
      <c r="C22" s="16">
        <v>0</v>
      </c>
      <c r="D22" s="16">
        <f t="shared" si="0"/>
        <v>0</v>
      </c>
      <c r="E22" s="28">
        <v>0</v>
      </c>
      <c r="F22" s="16">
        <f t="shared" si="1"/>
        <v>0</v>
      </c>
      <c r="G22" s="16">
        <v>1</v>
      </c>
      <c r="H22" s="16">
        <f t="shared" si="2"/>
        <v>1</v>
      </c>
      <c r="I22" s="16">
        <v>4</v>
      </c>
      <c r="J22" s="16">
        <f t="shared" si="3"/>
        <v>16</v>
      </c>
      <c r="K22" s="26">
        <f t="shared" si="4"/>
        <v>1.25</v>
      </c>
      <c r="L22" s="26">
        <v>1.2</v>
      </c>
      <c r="M22" s="26">
        <f t="shared" si="5"/>
        <v>2.5000000000000044E-3</v>
      </c>
      <c r="N22" s="26">
        <f t="shared" si="6"/>
        <v>5.0000000000000044E-2</v>
      </c>
      <c r="O22" s="30">
        <v>2</v>
      </c>
      <c r="P22" s="20">
        <f t="shared" si="7"/>
        <v>0.5625</v>
      </c>
      <c r="Q22" s="16">
        <v>0</v>
      </c>
      <c r="R22" s="16">
        <v>10</v>
      </c>
      <c r="S22" s="20">
        <f t="shared" si="8"/>
        <v>100</v>
      </c>
      <c r="T22" s="40">
        <v>0</v>
      </c>
      <c r="U22" s="46">
        <f t="shared" si="9"/>
        <v>1.5625</v>
      </c>
      <c r="V22" s="60">
        <f>Table13[[#This Row],[PROMEDIO-HUMANO]]/10</f>
        <v>0.125</v>
      </c>
      <c r="W22" s="41">
        <v>10</v>
      </c>
    </row>
    <row r="23" spans="1:23">
      <c r="A23">
        <v>1</v>
      </c>
      <c r="B23" s="17"/>
      <c r="C23" s="16">
        <v>6</v>
      </c>
      <c r="D23" s="16">
        <f t="shared" si="0"/>
        <v>36</v>
      </c>
      <c r="E23" s="28">
        <v>0</v>
      </c>
      <c r="F23" s="16">
        <f t="shared" si="1"/>
        <v>0</v>
      </c>
      <c r="G23" s="16">
        <v>2</v>
      </c>
      <c r="H23" s="16">
        <f t="shared" si="2"/>
        <v>4</v>
      </c>
      <c r="I23" s="16">
        <v>5</v>
      </c>
      <c r="J23" s="16">
        <f t="shared" si="3"/>
        <v>25</v>
      </c>
      <c r="K23" s="26">
        <f t="shared" si="4"/>
        <v>3.25</v>
      </c>
      <c r="L23" s="26">
        <v>2.30769230769</v>
      </c>
      <c r="M23" s="26">
        <f t="shared" si="5"/>
        <v>0.88794378698659759</v>
      </c>
      <c r="N23" s="26">
        <f t="shared" si="6"/>
        <v>0.94230769231</v>
      </c>
      <c r="O23" s="30">
        <v>0</v>
      </c>
      <c r="P23" s="20">
        <f t="shared" si="7"/>
        <v>10.5625</v>
      </c>
      <c r="Q23" s="16">
        <v>0</v>
      </c>
      <c r="R23" s="16">
        <v>10</v>
      </c>
      <c r="S23" s="20">
        <f t="shared" si="8"/>
        <v>100</v>
      </c>
      <c r="T23" s="40">
        <v>0</v>
      </c>
      <c r="U23" s="46">
        <f t="shared" si="9"/>
        <v>10.5625</v>
      </c>
      <c r="V23" s="60">
        <f>Table13[[#This Row],[PROMEDIO-HUMANO]]/10</f>
        <v>0.32500000000000001</v>
      </c>
      <c r="W23" s="41">
        <v>10</v>
      </c>
    </row>
    <row r="24" spans="1:23">
      <c r="A24">
        <v>1</v>
      </c>
      <c r="B24" s="15" t="s">
        <v>36</v>
      </c>
      <c r="C24" s="16">
        <v>6</v>
      </c>
      <c r="D24" s="16">
        <f t="shared" si="0"/>
        <v>36</v>
      </c>
      <c r="E24" s="28">
        <v>5</v>
      </c>
      <c r="F24" s="16">
        <f t="shared" si="1"/>
        <v>25</v>
      </c>
      <c r="G24" s="16">
        <v>1</v>
      </c>
      <c r="H24" s="16">
        <f t="shared" si="2"/>
        <v>1</v>
      </c>
      <c r="I24" s="16">
        <v>5</v>
      </c>
      <c r="J24" s="16">
        <f t="shared" si="3"/>
        <v>25</v>
      </c>
      <c r="K24" s="26">
        <f t="shared" si="4"/>
        <v>4.25</v>
      </c>
      <c r="L24" s="26">
        <v>2.4</v>
      </c>
      <c r="M24" s="26">
        <f t="shared" si="5"/>
        <v>3.4225000000000003</v>
      </c>
      <c r="N24" s="26">
        <f t="shared" si="6"/>
        <v>1.85</v>
      </c>
      <c r="O24" s="30">
        <v>10</v>
      </c>
      <c r="P24" s="20">
        <f t="shared" si="7"/>
        <v>33.0625</v>
      </c>
      <c r="Q24" s="16">
        <v>0</v>
      </c>
      <c r="R24" s="16">
        <v>10</v>
      </c>
      <c r="S24" s="20">
        <f t="shared" si="8"/>
        <v>100</v>
      </c>
      <c r="T24" s="40">
        <v>0</v>
      </c>
      <c r="U24" s="46">
        <f t="shared" si="9"/>
        <v>18.0625</v>
      </c>
      <c r="V24" s="60">
        <f>Table13[[#This Row],[PROMEDIO-HUMANO]]/10</f>
        <v>0.42499999999999999</v>
      </c>
      <c r="W24" s="41">
        <v>10</v>
      </c>
    </row>
    <row r="25" spans="1:23">
      <c r="A25">
        <v>1</v>
      </c>
      <c r="B25" s="17" t="s">
        <v>37</v>
      </c>
      <c r="C25" s="16">
        <v>6</v>
      </c>
      <c r="D25" s="16">
        <f t="shared" si="0"/>
        <v>36</v>
      </c>
      <c r="E25" s="28">
        <v>2</v>
      </c>
      <c r="F25" s="16">
        <f t="shared" si="1"/>
        <v>4</v>
      </c>
      <c r="G25" s="16">
        <v>0</v>
      </c>
      <c r="H25" s="16">
        <f t="shared" si="2"/>
        <v>0</v>
      </c>
      <c r="I25" s="16">
        <v>2</v>
      </c>
      <c r="J25" s="16">
        <f t="shared" si="3"/>
        <v>4</v>
      </c>
      <c r="K25" s="26">
        <f t="shared" si="4"/>
        <v>2.5</v>
      </c>
      <c r="L25" s="26">
        <v>1.875</v>
      </c>
      <c r="M25" s="26">
        <f t="shared" si="5"/>
        <v>0.390625</v>
      </c>
      <c r="N25" s="26">
        <f t="shared" si="6"/>
        <v>0.625</v>
      </c>
      <c r="O25" s="30">
        <v>7</v>
      </c>
      <c r="P25" s="20">
        <f t="shared" si="7"/>
        <v>20.25</v>
      </c>
      <c r="Q25" s="16">
        <v>0</v>
      </c>
      <c r="R25" s="16">
        <v>10</v>
      </c>
      <c r="S25" s="20">
        <f t="shared" si="8"/>
        <v>100</v>
      </c>
      <c r="T25" s="40">
        <v>0</v>
      </c>
      <c r="U25" s="46">
        <f t="shared" si="9"/>
        <v>6.25</v>
      </c>
      <c r="V25" s="60">
        <f>Table13[[#This Row],[PROMEDIO-HUMANO]]/10</f>
        <v>0.25</v>
      </c>
      <c r="W25" s="41">
        <v>10</v>
      </c>
    </row>
    <row r="26" spans="1:23">
      <c r="A26">
        <v>1</v>
      </c>
      <c r="B26" s="17" t="s">
        <v>39</v>
      </c>
      <c r="C26" s="16">
        <v>0</v>
      </c>
      <c r="D26" s="16">
        <f t="shared" si="0"/>
        <v>0</v>
      </c>
      <c r="E26" s="28">
        <v>4</v>
      </c>
      <c r="F26" s="16">
        <f t="shared" si="1"/>
        <v>16</v>
      </c>
      <c r="G26" s="16">
        <v>1</v>
      </c>
      <c r="H26" s="16">
        <f t="shared" si="2"/>
        <v>1</v>
      </c>
      <c r="I26" s="16">
        <v>5</v>
      </c>
      <c r="J26" s="16">
        <f t="shared" si="3"/>
        <v>25</v>
      </c>
      <c r="K26" s="26">
        <f t="shared" si="4"/>
        <v>2.5</v>
      </c>
      <c r="L26" s="26">
        <v>2.30769230769</v>
      </c>
      <c r="M26" s="26">
        <f t="shared" si="5"/>
        <v>3.6982248521597635E-2</v>
      </c>
      <c r="N26" s="26">
        <f t="shared" si="6"/>
        <v>0.19230769231</v>
      </c>
      <c r="O26" s="30">
        <v>0</v>
      </c>
      <c r="P26" s="20">
        <f t="shared" si="7"/>
        <v>6.25</v>
      </c>
      <c r="Q26" s="16">
        <v>0</v>
      </c>
      <c r="R26" s="16">
        <v>10</v>
      </c>
      <c r="S26" s="20">
        <f t="shared" si="8"/>
        <v>100</v>
      </c>
      <c r="T26" s="40">
        <v>0</v>
      </c>
      <c r="U26" s="46">
        <f t="shared" si="9"/>
        <v>6.25</v>
      </c>
      <c r="V26" s="60">
        <f>Table13[[#This Row],[PROMEDIO-HUMANO]]/10</f>
        <v>0.25</v>
      </c>
      <c r="W26" s="41">
        <v>10</v>
      </c>
    </row>
    <row r="27" spans="1:23">
      <c r="A27">
        <v>1</v>
      </c>
      <c r="B27" s="15" t="s">
        <v>40</v>
      </c>
      <c r="C27" s="16">
        <v>4</v>
      </c>
      <c r="D27" s="16">
        <f t="shared" si="0"/>
        <v>16</v>
      </c>
      <c r="E27" s="28">
        <v>6</v>
      </c>
      <c r="F27" s="16">
        <f t="shared" si="1"/>
        <v>36</v>
      </c>
      <c r="G27" s="16">
        <v>2</v>
      </c>
      <c r="H27" s="16">
        <f t="shared" si="2"/>
        <v>4</v>
      </c>
      <c r="I27" s="16">
        <v>5</v>
      </c>
      <c r="J27" s="16">
        <f t="shared" si="3"/>
        <v>25</v>
      </c>
      <c r="K27" s="26">
        <f t="shared" si="4"/>
        <v>4.25</v>
      </c>
      <c r="L27" s="26">
        <v>4.2857142857100001</v>
      </c>
      <c r="M27" s="26">
        <f t="shared" si="5"/>
        <v>1.2755102037755193E-3</v>
      </c>
      <c r="N27" s="26">
        <f t="shared" si="6"/>
        <v>3.5714285710000127E-2</v>
      </c>
      <c r="O27" s="30">
        <v>3</v>
      </c>
      <c r="P27" s="20">
        <f t="shared" si="7"/>
        <v>1.5625</v>
      </c>
      <c r="Q27" s="16">
        <v>0</v>
      </c>
      <c r="R27" s="16">
        <v>10</v>
      </c>
      <c r="S27" s="20">
        <f t="shared" si="8"/>
        <v>100</v>
      </c>
      <c r="T27" s="40">
        <v>0</v>
      </c>
      <c r="U27" s="46">
        <f t="shared" si="9"/>
        <v>18.0625</v>
      </c>
      <c r="V27" s="60">
        <f>Table13[[#This Row],[PROMEDIO-HUMANO]]/10</f>
        <v>0.42499999999999999</v>
      </c>
      <c r="W27" s="41">
        <v>10</v>
      </c>
    </row>
    <row r="28" spans="1:23" ht="25.5">
      <c r="A28">
        <v>1</v>
      </c>
      <c r="B28" s="15" t="s">
        <v>42</v>
      </c>
      <c r="C28" s="16">
        <v>6</v>
      </c>
      <c r="D28" s="16">
        <f t="shared" si="0"/>
        <v>36</v>
      </c>
      <c r="E28" s="28">
        <v>0</v>
      </c>
      <c r="F28" s="16">
        <f t="shared" si="1"/>
        <v>0</v>
      </c>
      <c r="G28" s="16">
        <v>1</v>
      </c>
      <c r="H28" s="16">
        <f t="shared" si="2"/>
        <v>1</v>
      </c>
      <c r="I28" s="16">
        <v>5</v>
      </c>
      <c r="J28" s="16">
        <f t="shared" si="3"/>
        <v>25</v>
      </c>
      <c r="K28" s="26">
        <f t="shared" si="4"/>
        <v>3</v>
      </c>
      <c r="L28" s="26">
        <v>2.7272727272699999</v>
      </c>
      <c r="M28" s="26">
        <f t="shared" si="5"/>
        <v>7.4380165290743844E-2</v>
      </c>
      <c r="N28" s="26">
        <f t="shared" si="6"/>
        <v>0.27272727273000008</v>
      </c>
      <c r="O28" s="30">
        <v>6</v>
      </c>
      <c r="P28" s="20">
        <f t="shared" si="7"/>
        <v>9</v>
      </c>
      <c r="Q28" s="16">
        <v>0</v>
      </c>
      <c r="R28" s="16">
        <v>10</v>
      </c>
      <c r="S28" s="20">
        <f t="shared" si="8"/>
        <v>100</v>
      </c>
      <c r="T28" s="40">
        <v>0</v>
      </c>
      <c r="U28" s="46">
        <f t="shared" si="9"/>
        <v>9</v>
      </c>
      <c r="V28" s="60">
        <f>Table13[[#This Row],[PROMEDIO-HUMANO]]/10</f>
        <v>0.3</v>
      </c>
      <c r="W28" s="41">
        <v>10</v>
      </c>
    </row>
    <row r="29" spans="1:23">
      <c r="A29">
        <v>1</v>
      </c>
      <c r="B29" s="17" t="s">
        <v>49</v>
      </c>
      <c r="C29" s="16">
        <v>0</v>
      </c>
      <c r="D29" s="16">
        <f t="shared" si="0"/>
        <v>0</v>
      </c>
      <c r="E29" s="28">
        <v>0</v>
      </c>
      <c r="F29" s="16">
        <f t="shared" si="1"/>
        <v>0</v>
      </c>
      <c r="G29" s="16">
        <v>2</v>
      </c>
      <c r="H29" s="16">
        <f t="shared" si="2"/>
        <v>4</v>
      </c>
      <c r="I29" s="16">
        <v>7</v>
      </c>
      <c r="J29" s="16">
        <f t="shared" si="3"/>
        <v>49</v>
      </c>
      <c r="K29" s="26">
        <f t="shared" si="4"/>
        <v>2.25</v>
      </c>
      <c r="L29" s="26">
        <v>2.7272727272699999</v>
      </c>
      <c r="M29" s="26">
        <f t="shared" si="5"/>
        <v>0.22778925619574372</v>
      </c>
      <c r="N29" s="26">
        <f t="shared" si="6"/>
        <v>0.47727272726999992</v>
      </c>
      <c r="O29" s="30">
        <v>7</v>
      </c>
      <c r="P29" s="20">
        <f t="shared" si="7"/>
        <v>22.5625</v>
      </c>
      <c r="Q29" s="16">
        <v>0</v>
      </c>
      <c r="R29" s="16">
        <v>10</v>
      </c>
      <c r="S29" s="20">
        <f t="shared" si="8"/>
        <v>100</v>
      </c>
      <c r="T29" s="40">
        <v>0</v>
      </c>
      <c r="U29" s="46">
        <f t="shared" si="9"/>
        <v>5.0625</v>
      </c>
      <c r="V29" s="60">
        <f>Table13[[#This Row],[PROMEDIO-HUMANO]]/10</f>
        <v>0.22500000000000001</v>
      </c>
      <c r="W29" s="41">
        <v>10</v>
      </c>
    </row>
    <row r="30" spans="1:23">
      <c r="A30">
        <v>1</v>
      </c>
      <c r="B30" s="15" t="s">
        <v>50</v>
      </c>
      <c r="C30" s="16">
        <v>0</v>
      </c>
      <c r="D30" s="16">
        <f t="shared" si="0"/>
        <v>0</v>
      </c>
      <c r="E30" s="28">
        <v>10</v>
      </c>
      <c r="F30" s="16">
        <f t="shared" si="1"/>
        <v>100</v>
      </c>
      <c r="G30" s="16">
        <v>5</v>
      </c>
      <c r="H30" s="16">
        <f t="shared" si="2"/>
        <v>25</v>
      </c>
      <c r="I30" s="16">
        <v>5</v>
      </c>
      <c r="J30" s="16">
        <f t="shared" si="3"/>
        <v>25</v>
      </c>
      <c r="K30" s="26">
        <f t="shared" si="4"/>
        <v>5</v>
      </c>
      <c r="L30" s="26">
        <v>6</v>
      </c>
      <c r="M30" s="26">
        <f t="shared" si="5"/>
        <v>1</v>
      </c>
      <c r="N30" s="26">
        <f t="shared" si="6"/>
        <v>1</v>
      </c>
      <c r="O30" s="30">
        <v>8</v>
      </c>
      <c r="P30" s="20">
        <f t="shared" si="7"/>
        <v>9</v>
      </c>
      <c r="Q30" s="16">
        <v>0</v>
      </c>
      <c r="R30" s="16">
        <v>10</v>
      </c>
      <c r="S30" s="20">
        <f t="shared" si="8"/>
        <v>100</v>
      </c>
      <c r="T30" s="40">
        <v>0</v>
      </c>
      <c r="U30" s="46">
        <f t="shared" si="9"/>
        <v>25</v>
      </c>
      <c r="V30" s="60">
        <f>Table13[[#This Row],[PROMEDIO-HUMANO]]/10</f>
        <v>0.5</v>
      </c>
      <c r="W30" s="41">
        <v>10</v>
      </c>
    </row>
    <row r="31" spans="1:23" ht="25.5">
      <c r="A31">
        <v>1</v>
      </c>
      <c r="B31" s="15" t="s">
        <v>52</v>
      </c>
      <c r="C31" s="16">
        <v>4</v>
      </c>
      <c r="D31" s="16">
        <f t="shared" si="0"/>
        <v>16</v>
      </c>
      <c r="E31" s="28">
        <v>0</v>
      </c>
      <c r="F31" s="16">
        <f t="shared" si="1"/>
        <v>0</v>
      </c>
      <c r="G31" s="16">
        <v>2</v>
      </c>
      <c r="H31" s="16">
        <f t="shared" si="2"/>
        <v>4</v>
      </c>
      <c r="I31" s="16">
        <v>7</v>
      </c>
      <c r="J31" s="16">
        <f t="shared" si="3"/>
        <v>49</v>
      </c>
      <c r="K31" s="26">
        <f t="shared" si="4"/>
        <v>3.25</v>
      </c>
      <c r="L31" s="26">
        <v>2.5</v>
      </c>
      <c r="M31" s="26">
        <f t="shared" si="5"/>
        <v>0.5625</v>
      </c>
      <c r="N31" s="26">
        <f t="shared" si="6"/>
        <v>0.75</v>
      </c>
      <c r="O31" s="30">
        <v>1</v>
      </c>
      <c r="P31" s="20">
        <f t="shared" si="7"/>
        <v>5.0625</v>
      </c>
      <c r="Q31" s="16">
        <v>0</v>
      </c>
      <c r="R31" s="16">
        <v>10</v>
      </c>
      <c r="S31" s="20">
        <f t="shared" si="8"/>
        <v>100</v>
      </c>
      <c r="T31" s="40">
        <v>0</v>
      </c>
      <c r="U31" s="46">
        <f t="shared" si="9"/>
        <v>10.5625</v>
      </c>
      <c r="V31" s="60">
        <f>Table13[[#This Row],[PROMEDIO-HUMANO]]/10</f>
        <v>0.32500000000000001</v>
      </c>
      <c r="W31" s="41">
        <v>10</v>
      </c>
    </row>
    <row r="32" spans="1:23">
      <c r="A32">
        <v>1</v>
      </c>
      <c r="B32" s="17" t="s">
        <v>53</v>
      </c>
      <c r="C32" s="16">
        <v>3</v>
      </c>
      <c r="D32" s="16">
        <f t="shared" si="0"/>
        <v>9</v>
      </c>
      <c r="E32" s="28">
        <v>10</v>
      </c>
      <c r="F32" s="16">
        <f t="shared" si="1"/>
        <v>100</v>
      </c>
      <c r="G32" s="16">
        <v>5</v>
      </c>
      <c r="H32" s="16">
        <f t="shared" si="2"/>
        <v>25</v>
      </c>
      <c r="I32" s="16">
        <v>5</v>
      </c>
      <c r="J32" s="16">
        <f t="shared" si="3"/>
        <v>25</v>
      </c>
      <c r="K32" s="26">
        <f t="shared" si="4"/>
        <v>5.75</v>
      </c>
      <c r="L32" s="26">
        <v>6</v>
      </c>
      <c r="M32" s="26">
        <f t="shared" si="5"/>
        <v>6.25E-2</v>
      </c>
      <c r="N32" s="26">
        <f t="shared" si="6"/>
        <v>0.25</v>
      </c>
      <c r="O32" s="30">
        <v>2</v>
      </c>
      <c r="P32" s="20">
        <f t="shared" si="7"/>
        <v>14.0625</v>
      </c>
      <c r="Q32" s="16">
        <v>0</v>
      </c>
      <c r="R32" s="16">
        <v>10</v>
      </c>
      <c r="S32" s="20">
        <f t="shared" si="8"/>
        <v>100</v>
      </c>
      <c r="T32" s="40">
        <v>0</v>
      </c>
      <c r="U32" s="46">
        <f t="shared" si="9"/>
        <v>33.0625</v>
      </c>
      <c r="V32" s="60">
        <f>Table13[[#This Row],[PROMEDIO-HUMANO]]/10</f>
        <v>0.57499999999999996</v>
      </c>
      <c r="W32" s="41">
        <v>10</v>
      </c>
    </row>
    <row r="33" spans="1:23" ht="25.5">
      <c r="A33">
        <v>1</v>
      </c>
      <c r="B33" s="15" t="s">
        <v>58</v>
      </c>
      <c r="C33" s="16">
        <v>1</v>
      </c>
      <c r="D33" s="16">
        <f t="shared" si="0"/>
        <v>1</v>
      </c>
      <c r="E33" s="28">
        <v>0</v>
      </c>
      <c r="F33" s="16">
        <f t="shared" si="1"/>
        <v>0</v>
      </c>
      <c r="G33" s="16">
        <v>2</v>
      </c>
      <c r="H33" s="16">
        <f t="shared" si="2"/>
        <v>4</v>
      </c>
      <c r="I33" s="16">
        <v>5</v>
      </c>
      <c r="J33" s="16">
        <f t="shared" si="3"/>
        <v>25</v>
      </c>
      <c r="K33" s="26">
        <f t="shared" si="4"/>
        <v>2</v>
      </c>
      <c r="L33" s="26">
        <v>1.25</v>
      </c>
      <c r="M33" s="26">
        <f t="shared" si="5"/>
        <v>0.5625</v>
      </c>
      <c r="N33" s="26">
        <f t="shared" si="6"/>
        <v>0.75</v>
      </c>
      <c r="O33" s="30">
        <v>2</v>
      </c>
      <c r="P33" s="20">
        <f t="shared" si="7"/>
        <v>0</v>
      </c>
      <c r="Q33" s="16">
        <v>0</v>
      </c>
      <c r="R33" s="16">
        <v>10</v>
      </c>
      <c r="S33" s="20">
        <f t="shared" si="8"/>
        <v>100</v>
      </c>
      <c r="T33" s="40">
        <v>0</v>
      </c>
      <c r="U33" s="46">
        <f t="shared" si="9"/>
        <v>4</v>
      </c>
      <c r="V33" s="60">
        <f>Table13[[#This Row],[PROMEDIO-HUMANO]]/10</f>
        <v>0.2</v>
      </c>
      <c r="W33" s="41">
        <v>10</v>
      </c>
    </row>
    <row r="34" spans="1:23" ht="25.5">
      <c r="A34">
        <v>1</v>
      </c>
      <c r="B34" s="17" t="s">
        <v>59</v>
      </c>
      <c r="C34" s="16">
        <v>0</v>
      </c>
      <c r="D34" s="16">
        <f t="shared" si="0"/>
        <v>0</v>
      </c>
      <c r="E34" s="28">
        <v>0</v>
      </c>
      <c r="F34" s="16">
        <f t="shared" si="1"/>
        <v>0</v>
      </c>
      <c r="G34" s="16">
        <v>2</v>
      </c>
      <c r="H34" s="16">
        <f t="shared" si="2"/>
        <v>4</v>
      </c>
      <c r="I34" s="16">
        <v>7</v>
      </c>
      <c r="J34" s="16">
        <f t="shared" si="3"/>
        <v>49</v>
      </c>
      <c r="K34" s="26">
        <f t="shared" si="4"/>
        <v>2.25</v>
      </c>
      <c r="L34" s="26">
        <v>3.75</v>
      </c>
      <c r="M34" s="26">
        <f t="shared" ref="M34:M65" si="10">POWER((K34-L34),2)</f>
        <v>2.25</v>
      </c>
      <c r="N34" s="26">
        <f t="shared" ref="N34:N65" si="11">ABS(K34-L34)</f>
        <v>1.5</v>
      </c>
      <c r="O34" s="30">
        <v>7</v>
      </c>
      <c r="P34" s="20">
        <f t="shared" ref="P34:P65" si="12">POWER((K34-O34),2)</f>
        <v>22.5625</v>
      </c>
      <c r="Q34" s="16">
        <v>0</v>
      </c>
      <c r="R34" s="16">
        <v>10</v>
      </c>
      <c r="S34" s="20">
        <f t="shared" ref="S34:S65" si="13">POWER((Q34-R34),2)</f>
        <v>100</v>
      </c>
      <c r="T34" s="40">
        <v>0</v>
      </c>
      <c r="U34" s="46">
        <f t="shared" ref="U34:U65" si="14">POWER((K34-T34),2)</f>
        <v>5.0625</v>
      </c>
      <c r="V34" s="60">
        <f>Table13[[#This Row],[PROMEDIO-HUMANO]]/10</f>
        <v>0.22500000000000001</v>
      </c>
      <c r="W34" s="41">
        <v>10</v>
      </c>
    </row>
    <row r="35" spans="1:23" ht="25.5">
      <c r="A35">
        <v>1</v>
      </c>
      <c r="B35" s="15" t="s">
        <v>60</v>
      </c>
      <c r="C35" s="16">
        <v>0</v>
      </c>
      <c r="D35" s="16">
        <f t="shared" si="0"/>
        <v>0</v>
      </c>
      <c r="E35" s="28">
        <v>0</v>
      </c>
      <c r="F35" s="16">
        <f t="shared" si="1"/>
        <v>0</v>
      </c>
      <c r="G35" s="16">
        <v>1</v>
      </c>
      <c r="H35" s="16">
        <f t="shared" si="2"/>
        <v>1</v>
      </c>
      <c r="I35" s="16">
        <v>7</v>
      </c>
      <c r="J35" s="16">
        <f t="shared" si="3"/>
        <v>49</v>
      </c>
      <c r="K35" s="26">
        <f t="shared" si="4"/>
        <v>2</v>
      </c>
      <c r="L35" s="26">
        <v>3</v>
      </c>
      <c r="M35" s="26">
        <f t="shared" si="10"/>
        <v>1</v>
      </c>
      <c r="N35" s="26">
        <f t="shared" si="11"/>
        <v>1</v>
      </c>
      <c r="O35" s="30">
        <v>1</v>
      </c>
      <c r="P35" s="20">
        <f t="shared" si="12"/>
        <v>1</v>
      </c>
      <c r="Q35" s="16">
        <v>0</v>
      </c>
      <c r="R35" s="16">
        <v>10</v>
      </c>
      <c r="S35" s="20">
        <f t="shared" si="13"/>
        <v>100</v>
      </c>
      <c r="T35" s="40">
        <v>0</v>
      </c>
      <c r="U35" s="46">
        <f t="shared" si="14"/>
        <v>4</v>
      </c>
      <c r="V35" s="60">
        <f>Table13[[#This Row],[PROMEDIO-HUMANO]]/10</f>
        <v>0.2</v>
      </c>
      <c r="W35" s="41">
        <v>10</v>
      </c>
    </row>
    <row r="36" spans="1:23">
      <c r="A36">
        <v>1</v>
      </c>
      <c r="B36" s="17" t="s">
        <v>65</v>
      </c>
      <c r="C36" s="16">
        <v>2</v>
      </c>
      <c r="D36" s="16">
        <f t="shared" si="0"/>
        <v>4</v>
      </c>
      <c r="E36" s="28">
        <v>0</v>
      </c>
      <c r="F36" s="16">
        <f t="shared" si="1"/>
        <v>0</v>
      </c>
      <c r="G36" s="16">
        <v>2</v>
      </c>
      <c r="H36" s="16">
        <f t="shared" si="2"/>
        <v>4</v>
      </c>
      <c r="I36" s="16">
        <v>5</v>
      </c>
      <c r="J36" s="16">
        <f t="shared" si="3"/>
        <v>25</v>
      </c>
      <c r="K36" s="26">
        <f t="shared" si="4"/>
        <v>2.25</v>
      </c>
      <c r="L36" s="26">
        <v>3.75</v>
      </c>
      <c r="M36" s="26">
        <f t="shared" si="10"/>
        <v>2.25</v>
      </c>
      <c r="N36" s="26">
        <f t="shared" si="11"/>
        <v>1.5</v>
      </c>
      <c r="O36" s="30">
        <v>5</v>
      </c>
      <c r="P36" s="20">
        <f t="shared" si="12"/>
        <v>7.5625</v>
      </c>
      <c r="Q36" s="16">
        <v>0</v>
      </c>
      <c r="R36" s="16">
        <v>10</v>
      </c>
      <c r="S36" s="20">
        <f t="shared" si="13"/>
        <v>100</v>
      </c>
      <c r="T36" s="40">
        <v>0</v>
      </c>
      <c r="U36" s="46">
        <f t="shared" si="14"/>
        <v>5.0625</v>
      </c>
      <c r="V36" s="60">
        <f>Table13[[#This Row],[PROMEDIO-HUMANO]]/10</f>
        <v>0.22500000000000001</v>
      </c>
      <c r="W36" s="41">
        <v>10</v>
      </c>
    </row>
    <row r="37" spans="1:23" ht="25.5">
      <c r="A37">
        <v>1</v>
      </c>
      <c r="B37" s="15" t="s">
        <v>66</v>
      </c>
      <c r="C37" s="16">
        <v>0</v>
      </c>
      <c r="D37" s="16">
        <f t="shared" si="0"/>
        <v>0</v>
      </c>
      <c r="E37" s="28">
        <v>0</v>
      </c>
      <c r="F37" s="16">
        <f t="shared" si="1"/>
        <v>0</v>
      </c>
      <c r="G37" s="16">
        <v>1</v>
      </c>
      <c r="H37" s="16">
        <f t="shared" si="2"/>
        <v>1</v>
      </c>
      <c r="I37" s="16">
        <v>2</v>
      </c>
      <c r="J37" s="16">
        <f t="shared" si="3"/>
        <v>4</v>
      </c>
      <c r="K37" s="26">
        <f t="shared" si="4"/>
        <v>0.75</v>
      </c>
      <c r="L37" s="26">
        <v>2.5</v>
      </c>
      <c r="M37" s="26">
        <f t="shared" si="10"/>
        <v>3.0625</v>
      </c>
      <c r="N37" s="26">
        <f t="shared" si="11"/>
        <v>1.75</v>
      </c>
      <c r="O37" s="30">
        <v>6</v>
      </c>
      <c r="P37" s="20">
        <f t="shared" si="12"/>
        <v>27.5625</v>
      </c>
      <c r="Q37" s="16">
        <v>0</v>
      </c>
      <c r="R37" s="16">
        <v>10</v>
      </c>
      <c r="S37" s="20">
        <f t="shared" si="13"/>
        <v>100</v>
      </c>
      <c r="T37" s="40">
        <v>0</v>
      </c>
      <c r="U37" s="46">
        <f t="shared" si="14"/>
        <v>0.5625</v>
      </c>
      <c r="V37" s="60">
        <f>Table13[[#This Row],[PROMEDIO-HUMANO]]/10</f>
        <v>7.4999999999999997E-2</v>
      </c>
      <c r="W37" s="41">
        <v>10</v>
      </c>
    </row>
    <row r="38" spans="1:23">
      <c r="A38">
        <v>1</v>
      </c>
      <c r="B38" s="17" t="s">
        <v>67</v>
      </c>
      <c r="C38" s="16">
        <v>0</v>
      </c>
      <c r="D38" s="16">
        <f t="shared" si="0"/>
        <v>0</v>
      </c>
      <c r="E38" s="28">
        <v>2</v>
      </c>
      <c r="F38" s="16">
        <f t="shared" si="1"/>
        <v>4</v>
      </c>
      <c r="G38" s="16">
        <v>1</v>
      </c>
      <c r="H38" s="16">
        <f t="shared" si="2"/>
        <v>1</v>
      </c>
      <c r="I38" s="16">
        <v>7</v>
      </c>
      <c r="J38" s="16">
        <f t="shared" si="3"/>
        <v>49</v>
      </c>
      <c r="K38" s="26">
        <f t="shared" si="4"/>
        <v>2.5</v>
      </c>
      <c r="L38" s="26">
        <v>3.75</v>
      </c>
      <c r="M38" s="26">
        <f t="shared" si="10"/>
        <v>1.5625</v>
      </c>
      <c r="N38" s="26">
        <f t="shared" si="11"/>
        <v>1.25</v>
      </c>
      <c r="O38" s="30">
        <v>3</v>
      </c>
      <c r="P38" s="20">
        <f t="shared" si="12"/>
        <v>0.25</v>
      </c>
      <c r="Q38" s="16">
        <v>0</v>
      </c>
      <c r="R38" s="16">
        <v>10</v>
      </c>
      <c r="S38" s="20">
        <f t="shared" si="13"/>
        <v>100</v>
      </c>
      <c r="T38" s="40">
        <v>0</v>
      </c>
      <c r="U38" s="46">
        <f t="shared" si="14"/>
        <v>6.25</v>
      </c>
      <c r="V38" s="60">
        <f>Table13[[#This Row],[PROMEDIO-HUMANO]]/10</f>
        <v>0.25</v>
      </c>
      <c r="W38" s="41">
        <v>10</v>
      </c>
    </row>
    <row r="39" spans="1:23" ht="25.5">
      <c r="A39">
        <v>1</v>
      </c>
      <c r="B39" s="17" t="s">
        <v>69</v>
      </c>
      <c r="C39" s="16">
        <v>4</v>
      </c>
      <c r="D39" s="16">
        <f t="shared" si="0"/>
        <v>16</v>
      </c>
      <c r="E39" s="28">
        <v>6</v>
      </c>
      <c r="F39" s="16">
        <f t="shared" si="1"/>
        <v>36</v>
      </c>
      <c r="G39" s="16">
        <v>2</v>
      </c>
      <c r="H39" s="16">
        <f t="shared" si="2"/>
        <v>4</v>
      </c>
      <c r="I39" s="16">
        <v>7</v>
      </c>
      <c r="J39" s="16">
        <f t="shared" si="3"/>
        <v>49</v>
      </c>
      <c r="K39" s="26">
        <f t="shared" si="4"/>
        <v>4.75</v>
      </c>
      <c r="L39" s="26">
        <v>4.2857142857100001</v>
      </c>
      <c r="M39" s="26">
        <f t="shared" si="10"/>
        <v>0.21556122449377541</v>
      </c>
      <c r="N39" s="26">
        <f t="shared" si="11"/>
        <v>0.46428571428999987</v>
      </c>
      <c r="O39" s="30">
        <v>0</v>
      </c>
      <c r="P39" s="20">
        <f t="shared" si="12"/>
        <v>22.5625</v>
      </c>
      <c r="Q39" s="16">
        <v>0</v>
      </c>
      <c r="R39" s="16">
        <v>10</v>
      </c>
      <c r="S39" s="20">
        <f t="shared" si="13"/>
        <v>100</v>
      </c>
      <c r="T39" s="40">
        <v>0</v>
      </c>
      <c r="U39" s="46">
        <f t="shared" si="14"/>
        <v>22.5625</v>
      </c>
      <c r="V39" s="60">
        <f>Table13[[#This Row],[PROMEDIO-HUMANO]]/10</f>
        <v>0.47499999999999998</v>
      </c>
      <c r="W39" s="41">
        <v>10</v>
      </c>
    </row>
    <row r="40" spans="1:23" ht="25.5">
      <c r="A40">
        <v>1</v>
      </c>
      <c r="B40" s="15" t="s">
        <v>70</v>
      </c>
      <c r="C40" s="16">
        <v>1</v>
      </c>
      <c r="D40" s="16">
        <f t="shared" si="0"/>
        <v>1</v>
      </c>
      <c r="E40" s="28">
        <v>3</v>
      </c>
      <c r="F40" s="16">
        <f t="shared" si="1"/>
        <v>9</v>
      </c>
      <c r="G40" s="16">
        <v>1</v>
      </c>
      <c r="H40" s="16">
        <f t="shared" si="2"/>
        <v>1</v>
      </c>
      <c r="I40" s="16">
        <v>5</v>
      </c>
      <c r="J40" s="16">
        <f t="shared" si="3"/>
        <v>25</v>
      </c>
      <c r="K40" s="26">
        <f t="shared" si="4"/>
        <v>2.5</v>
      </c>
      <c r="L40" s="26">
        <v>4.2857142857100001</v>
      </c>
      <c r="M40" s="26">
        <f t="shared" si="10"/>
        <v>3.1887755101887758</v>
      </c>
      <c r="N40" s="26">
        <f t="shared" si="11"/>
        <v>1.7857142857100001</v>
      </c>
      <c r="O40" s="30">
        <v>4</v>
      </c>
      <c r="P40" s="20">
        <f t="shared" si="12"/>
        <v>2.25</v>
      </c>
      <c r="Q40" s="16">
        <v>0</v>
      </c>
      <c r="R40" s="16">
        <v>10</v>
      </c>
      <c r="S40" s="20">
        <f t="shared" si="13"/>
        <v>100</v>
      </c>
      <c r="T40" s="40">
        <v>0</v>
      </c>
      <c r="U40" s="46">
        <f t="shared" si="14"/>
        <v>6.25</v>
      </c>
      <c r="V40" s="60">
        <f>Table13[[#This Row],[PROMEDIO-HUMANO]]/10</f>
        <v>0.25</v>
      </c>
      <c r="W40" s="41">
        <v>10</v>
      </c>
    </row>
    <row r="41" spans="1:23">
      <c r="A41">
        <v>1</v>
      </c>
      <c r="B41" s="17" t="s">
        <v>71</v>
      </c>
      <c r="C41" s="16">
        <v>2</v>
      </c>
      <c r="D41" s="16">
        <f t="shared" si="0"/>
        <v>4</v>
      </c>
      <c r="E41" s="28">
        <v>0</v>
      </c>
      <c r="F41" s="16">
        <f t="shared" si="1"/>
        <v>0</v>
      </c>
      <c r="G41" s="16">
        <v>1</v>
      </c>
      <c r="H41" s="16">
        <f t="shared" si="2"/>
        <v>1</v>
      </c>
      <c r="I41" s="16">
        <v>6</v>
      </c>
      <c r="J41" s="16">
        <f t="shared" si="3"/>
        <v>36</v>
      </c>
      <c r="K41" s="26">
        <f t="shared" si="4"/>
        <v>2.25</v>
      </c>
      <c r="L41" s="26">
        <v>1.15384615385</v>
      </c>
      <c r="M41" s="26">
        <f t="shared" si="10"/>
        <v>1.2015532544294378</v>
      </c>
      <c r="N41" s="26">
        <f t="shared" si="11"/>
        <v>1.09615384615</v>
      </c>
      <c r="O41" s="30">
        <v>9</v>
      </c>
      <c r="P41" s="20">
        <f t="shared" si="12"/>
        <v>45.5625</v>
      </c>
      <c r="Q41" s="16">
        <v>0</v>
      </c>
      <c r="R41" s="16">
        <v>10</v>
      </c>
      <c r="S41" s="20">
        <f t="shared" si="13"/>
        <v>100</v>
      </c>
      <c r="T41" s="40">
        <v>0</v>
      </c>
      <c r="U41" s="46">
        <f t="shared" si="14"/>
        <v>5.0625</v>
      </c>
      <c r="V41" s="60">
        <f>Table13[[#This Row],[PROMEDIO-HUMANO]]/10</f>
        <v>0.22500000000000001</v>
      </c>
      <c r="W41" s="41">
        <v>10</v>
      </c>
    </row>
    <row r="42" spans="1:23" ht="25.5">
      <c r="A42">
        <v>1</v>
      </c>
      <c r="B42" s="15" t="s">
        <v>72</v>
      </c>
      <c r="C42" s="16">
        <v>5</v>
      </c>
      <c r="D42" s="16">
        <f t="shared" si="0"/>
        <v>25</v>
      </c>
      <c r="E42" s="28">
        <v>1</v>
      </c>
      <c r="F42" s="16">
        <f t="shared" si="1"/>
        <v>1</v>
      </c>
      <c r="G42" s="16">
        <v>1</v>
      </c>
      <c r="H42" s="16">
        <f t="shared" si="2"/>
        <v>1</v>
      </c>
      <c r="I42" s="16">
        <v>4</v>
      </c>
      <c r="J42" s="16">
        <f t="shared" si="3"/>
        <v>16</v>
      </c>
      <c r="K42" s="26">
        <f t="shared" si="4"/>
        <v>2.75</v>
      </c>
      <c r="L42" s="26">
        <v>1.875</v>
      </c>
      <c r="M42" s="26">
        <f t="shared" si="10"/>
        <v>0.765625</v>
      </c>
      <c r="N42" s="26">
        <f t="shared" si="11"/>
        <v>0.875</v>
      </c>
      <c r="O42" s="30">
        <v>5</v>
      </c>
      <c r="P42" s="20">
        <f t="shared" si="12"/>
        <v>5.0625</v>
      </c>
      <c r="Q42" s="16">
        <v>0</v>
      </c>
      <c r="R42" s="16">
        <v>10</v>
      </c>
      <c r="S42" s="20">
        <f t="shared" si="13"/>
        <v>100</v>
      </c>
      <c r="T42" s="40">
        <v>0</v>
      </c>
      <c r="U42" s="46">
        <f t="shared" si="14"/>
        <v>7.5625</v>
      </c>
      <c r="V42" s="60">
        <f>Table13[[#This Row],[PROMEDIO-HUMANO]]/10</f>
        <v>0.27500000000000002</v>
      </c>
      <c r="W42" s="41">
        <v>10</v>
      </c>
    </row>
    <row r="43" spans="1:23" ht="25.5">
      <c r="A43">
        <v>1</v>
      </c>
      <c r="B43" s="17" t="s">
        <v>73</v>
      </c>
      <c r="C43" s="16">
        <v>0</v>
      </c>
      <c r="D43" s="16">
        <f t="shared" si="0"/>
        <v>0</v>
      </c>
      <c r="E43" s="29"/>
      <c r="F43" s="16">
        <f t="shared" si="1"/>
        <v>0</v>
      </c>
      <c r="G43" s="42"/>
      <c r="H43" s="16">
        <f t="shared" si="2"/>
        <v>0</v>
      </c>
      <c r="I43" s="42"/>
      <c r="J43" s="16">
        <f t="shared" si="3"/>
        <v>0</v>
      </c>
      <c r="K43" s="26">
        <f t="shared" si="4"/>
        <v>0</v>
      </c>
      <c r="L43" s="26">
        <v>1.6666666666700001</v>
      </c>
      <c r="M43" s="26">
        <f t="shared" si="10"/>
        <v>2.7777777777888892</v>
      </c>
      <c r="N43" s="26">
        <f t="shared" si="11"/>
        <v>1.6666666666700001</v>
      </c>
      <c r="O43" s="30">
        <v>6</v>
      </c>
      <c r="P43" s="20">
        <f t="shared" si="12"/>
        <v>36</v>
      </c>
      <c r="Q43" s="16">
        <v>0</v>
      </c>
      <c r="R43" s="16">
        <v>10</v>
      </c>
      <c r="S43" s="20">
        <f t="shared" si="13"/>
        <v>100</v>
      </c>
      <c r="T43" s="40">
        <v>0</v>
      </c>
      <c r="U43" s="46">
        <f t="shared" si="14"/>
        <v>0</v>
      </c>
      <c r="V43" s="60">
        <f>Table13[[#This Row],[PROMEDIO-HUMANO]]/10</f>
        <v>0</v>
      </c>
      <c r="W43" s="41">
        <v>10</v>
      </c>
    </row>
    <row r="44" spans="1:23" ht="25.5">
      <c r="A44">
        <v>1</v>
      </c>
      <c r="B44" s="15" t="s">
        <v>74</v>
      </c>
      <c r="C44" s="16">
        <v>5</v>
      </c>
      <c r="D44" s="16">
        <f t="shared" si="0"/>
        <v>25</v>
      </c>
      <c r="E44" s="28">
        <v>2</v>
      </c>
      <c r="F44" s="16">
        <f t="shared" si="1"/>
        <v>4</v>
      </c>
      <c r="G44" s="16">
        <v>3</v>
      </c>
      <c r="H44" s="16">
        <f t="shared" si="2"/>
        <v>9</v>
      </c>
      <c r="I44" s="16">
        <v>7</v>
      </c>
      <c r="J44" s="16">
        <f t="shared" si="3"/>
        <v>49</v>
      </c>
      <c r="K44" s="26">
        <f t="shared" si="4"/>
        <v>4.25</v>
      </c>
      <c r="L44" s="26">
        <v>2.30769230769</v>
      </c>
      <c r="M44" s="26">
        <f t="shared" si="10"/>
        <v>3.7725591716065976</v>
      </c>
      <c r="N44" s="26">
        <f t="shared" si="11"/>
        <v>1.94230769231</v>
      </c>
      <c r="O44" s="30">
        <v>9</v>
      </c>
      <c r="P44" s="20">
        <f t="shared" si="12"/>
        <v>22.5625</v>
      </c>
      <c r="Q44" s="16">
        <v>0</v>
      </c>
      <c r="R44" s="16">
        <v>10</v>
      </c>
      <c r="S44" s="20">
        <f t="shared" si="13"/>
        <v>100</v>
      </c>
      <c r="T44" s="40">
        <v>0</v>
      </c>
      <c r="U44" s="46">
        <f t="shared" si="14"/>
        <v>18.0625</v>
      </c>
      <c r="V44" s="60">
        <f>Table13[[#This Row],[PROMEDIO-HUMANO]]/10</f>
        <v>0.42499999999999999</v>
      </c>
      <c r="W44" s="41">
        <v>10</v>
      </c>
    </row>
    <row r="45" spans="1:23" ht="25.5">
      <c r="A45">
        <v>1</v>
      </c>
      <c r="B45" s="17" t="s">
        <v>75</v>
      </c>
      <c r="C45" s="16">
        <v>3</v>
      </c>
      <c r="D45" s="16">
        <f t="shared" si="0"/>
        <v>9</v>
      </c>
      <c r="E45" s="28">
        <v>0</v>
      </c>
      <c r="F45" s="16">
        <f t="shared" si="1"/>
        <v>0</v>
      </c>
      <c r="G45" s="16">
        <v>3</v>
      </c>
      <c r="H45" s="16">
        <f t="shared" si="2"/>
        <v>9</v>
      </c>
      <c r="I45" s="16">
        <v>3</v>
      </c>
      <c r="J45" s="16">
        <f t="shared" si="3"/>
        <v>9</v>
      </c>
      <c r="K45" s="26">
        <f t="shared" si="4"/>
        <v>2.25</v>
      </c>
      <c r="L45" s="26">
        <v>1.7647058823499999</v>
      </c>
      <c r="M45" s="26">
        <f t="shared" si="10"/>
        <v>0.23551038062569213</v>
      </c>
      <c r="N45" s="26">
        <f t="shared" si="11"/>
        <v>0.48529411765000008</v>
      </c>
      <c r="O45" s="30">
        <v>7</v>
      </c>
      <c r="P45" s="20">
        <f t="shared" si="12"/>
        <v>22.5625</v>
      </c>
      <c r="Q45" s="16">
        <v>0</v>
      </c>
      <c r="R45" s="16">
        <v>10</v>
      </c>
      <c r="S45" s="20">
        <f t="shared" si="13"/>
        <v>100</v>
      </c>
      <c r="T45" s="40">
        <v>0</v>
      </c>
      <c r="U45" s="46">
        <f t="shared" si="14"/>
        <v>5.0625</v>
      </c>
      <c r="V45" s="60">
        <f>Table13[[#This Row],[PROMEDIO-HUMANO]]/10</f>
        <v>0.22500000000000001</v>
      </c>
      <c r="W45" s="41">
        <v>10</v>
      </c>
    </row>
    <row r="46" spans="1:23" ht="25.5">
      <c r="A46">
        <v>1</v>
      </c>
      <c r="B46" s="15" t="s">
        <v>76</v>
      </c>
      <c r="C46" s="16">
        <v>4</v>
      </c>
      <c r="D46" s="16">
        <f t="shared" si="0"/>
        <v>16</v>
      </c>
      <c r="E46" s="28">
        <v>4</v>
      </c>
      <c r="F46" s="16">
        <f t="shared" si="1"/>
        <v>16</v>
      </c>
      <c r="G46" s="16">
        <v>1</v>
      </c>
      <c r="H46" s="16">
        <f t="shared" si="2"/>
        <v>1</v>
      </c>
      <c r="I46" s="16">
        <v>7</v>
      </c>
      <c r="J46" s="16">
        <f t="shared" si="3"/>
        <v>49</v>
      </c>
      <c r="K46" s="26">
        <f t="shared" si="4"/>
        <v>4</v>
      </c>
      <c r="L46" s="26">
        <v>3.75</v>
      </c>
      <c r="M46" s="26">
        <f t="shared" si="10"/>
        <v>6.25E-2</v>
      </c>
      <c r="N46" s="26">
        <f t="shared" si="11"/>
        <v>0.25</v>
      </c>
      <c r="O46" s="30">
        <v>1</v>
      </c>
      <c r="P46" s="20">
        <f t="shared" si="12"/>
        <v>9</v>
      </c>
      <c r="Q46" s="16">
        <v>0</v>
      </c>
      <c r="R46" s="16">
        <v>10</v>
      </c>
      <c r="S46" s="20">
        <f t="shared" si="13"/>
        <v>100</v>
      </c>
      <c r="T46" s="40">
        <v>0</v>
      </c>
      <c r="U46" s="46">
        <f t="shared" si="14"/>
        <v>16</v>
      </c>
      <c r="V46" s="60">
        <f>Table13[[#This Row],[PROMEDIO-HUMANO]]/10</f>
        <v>0.4</v>
      </c>
      <c r="W46" s="41">
        <v>10</v>
      </c>
    </row>
    <row r="47" spans="1:23" ht="25.5">
      <c r="A47">
        <v>1</v>
      </c>
      <c r="B47" s="15" t="s">
        <v>78</v>
      </c>
      <c r="C47" s="16">
        <v>7</v>
      </c>
      <c r="D47" s="16">
        <f t="shared" si="0"/>
        <v>49</v>
      </c>
      <c r="E47" s="28">
        <v>6</v>
      </c>
      <c r="F47" s="16">
        <f t="shared" si="1"/>
        <v>36</v>
      </c>
      <c r="G47" s="16">
        <v>1</v>
      </c>
      <c r="H47" s="16">
        <f t="shared" si="2"/>
        <v>1</v>
      </c>
      <c r="I47" s="16">
        <v>7</v>
      </c>
      <c r="J47" s="16">
        <f t="shared" si="3"/>
        <v>49</v>
      </c>
      <c r="K47" s="26">
        <f t="shared" si="4"/>
        <v>5.25</v>
      </c>
      <c r="L47" s="26">
        <v>3.75</v>
      </c>
      <c r="M47" s="26">
        <f t="shared" si="10"/>
        <v>2.25</v>
      </c>
      <c r="N47" s="26">
        <f t="shared" si="11"/>
        <v>1.5</v>
      </c>
      <c r="O47" s="30">
        <v>6</v>
      </c>
      <c r="P47" s="20">
        <f t="shared" si="12"/>
        <v>0.5625</v>
      </c>
      <c r="Q47" s="16">
        <v>0</v>
      </c>
      <c r="R47" s="16">
        <v>10</v>
      </c>
      <c r="S47" s="20">
        <f t="shared" si="13"/>
        <v>100</v>
      </c>
      <c r="T47" s="40">
        <v>0</v>
      </c>
      <c r="U47" s="46">
        <f t="shared" si="14"/>
        <v>27.5625</v>
      </c>
      <c r="V47" s="60">
        <f>Table13[[#This Row],[PROMEDIO-HUMANO]]/10</f>
        <v>0.52500000000000002</v>
      </c>
      <c r="W47" s="41">
        <v>10</v>
      </c>
    </row>
    <row r="48" spans="1:23">
      <c r="A48">
        <v>1</v>
      </c>
      <c r="B48" s="17" t="s">
        <v>79</v>
      </c>
      <c r="C48" s="16">
        <v>4</v>
      </c>
      <c r="D48" s="16">
        <f t="shared" si="0"/>
        <v>16</v>
      </c>
      <c r="E48" s="28">
        <v>4</v>
      </c>
      <c r="F48" s="16">
        <f t="shared" si="1"/>
        <v>16</v>
      </c>
      <c r="G48" s="16">
        <v>1</v>
      </c>
      <c r="H48" s="16">
        <f t="shared" si="2"/>
        <v>1</v>
      </c>
      <c r="I48" s="16">
        <v>7</v>
      </c>
      <c r="J48" s="16">
        <f t="shared" si="3"/>
        <v>49</v>
      </c>
      <c r="K48" s="26">
        <f t="shared" si="4"/>
        <v>4</v>
      </c>
      <c r="L48" s="26">
        <v>3.75</v>
      </c>
      <c r="M48" s="26">
        <f t="shared" si="10"/>
        <v>6.25E-2</v>
      </c>
      <c r="N48" s="26">
        <f t="shared" si="11"/>
        <v>0.25</v>
      </c>
      <c r="O48" s="30">
        <v>6</v>
      </c>
      <c r="P48" s="20">
        <f t="shared" si="12"/>
        <v>4</v>
      </c>
      <c r="Q48" s="16">
        <v>0</v>
      </c>
      <c r="R48" s="16">
        <v>10</v>
      </c>
      <c r="S48" s="20">
        <f t="shared" si="13"/>
        <v>100</v>
      </c>
      <c r="T48" s="40">
        <v>0</v>
      </c>
      <c r="U48" s="46">
        <f t="shared" si="14"/>
        <v>16</v>
      </c>
      <c r="V48" s="60">
        <f>Table13[[#This Row],[PROMEDIO-HUMANO]]/10</f>
        <v>0.4</v>
      </c>
      <c r="W48" s="41">
        <v>10</v>
      </c>
    </row>
    <row r="49" spans="1:23" ht="25.5">
      <c r="A49">
        <v>1</v>
      </c>
      <c r="B49" s="15" t="s">
        <v>80</v>
      </c>
      <c r="C49" s="16">
        <v>4</v>
      </c>
      <c r="D49" s="16">
        <f t="shared" si="0"/>
        <v>16</v>
      </c>
      <c r="E49" s="28">
        <v>0</v>
      </c>
      <c r="F49" s="16">
        <f t="shared" si="1"/>
        <v>0</v>
      </c>
      <c r="G49" s="16">
        <v>1</v>
      </c>
      <c r="H49" s="16">
        <f t="shared" si="2"/>
        <v>1</v>
      </c>
      <c r="I49" s="16">
        <v>3</v>
      </c>
      <c r="J49" s="16">
        <f t="shared" si="3"/>
        <v>9</v>
      </c>
      <c r="K49" s="26">
        <f t="shared" si="4"/>
        <v>2</v>
      </c>
      <c r="L49" s="26">
        <v>2</v>
      </c>
      <c r="M49" s="26">
        <f t="shared" si="10"/>
        <v>0</v>
      </c>
      <c r="N49" s="26">
        <f t="shared" si="11"/>
        <v>0</v>
      </c>
      <c r="O49" s="30">
        <v>0</v>
      </c>
      <c r="P49" s="20">
        <f t="shared" si="12"/>
        <v>4</v>
      </c>
      <c r="Q49" s="16">
        <v>0</v>
      </c>
      <c r="R49" s="16">
        <v>10</v>
      </c>
      <c r="S49" s="20">
        <f t="shared" si="13"/>
        <v>100</v>
      </c>
      <c r="T49" s="40">
        <v>0</v>
      </c>
      <c r="U49" s="46">
        <f t="shared" si="14"/>
        <v>4</v>
      </c>
      <c r="V49" s="60">
        <f>Table13[[#This Row],[PROMEDIO-HUMANO]]/10</f>
        <v>0.2</v>
      </c>
      <c r="W49" s="41">
        <v>10</v>
      </c>
    </row>
    <row r="50" spans="1:23">
      <c r="A50">
        <v>1</v>
      </c>
      <c r="B50" s="17" t="s">
        <v>81</v>
      </c>
      <c r="C50" s="16">
        <v>6</v>
      </c>
      <c r="D50" s="16">
        <f t="shared" si="0"/>
        <v>36</v>
      </c>
      <c r="E50" s="28">
        <v>0</v>
      </c>
      <c r="F50" s="16">
        <f t="shared" si="1"/>
        <v>0</v>
      </c>
      <c r="G50" s="16">
        <v>1</v>
      </c>
      <c r="H50" s="16">
        <f t="shared" si="2"/>
        <v>1</v>
      </c>
      <c r="I50" s="16">
        <v>2</v>
      </c>
      <c r="J50" s="16">
        <f t="shared" si="3"/>
        <v>4</v>
      </c>
      <c r="K50" s="26">
        <f t="shared" si="4"/>
        <v>2.25</v>
      </c>
      <c r="L50" s="26">
        <v>0</v>
      </c>
      <c r="M50" s="26">
        <f t="shared" si="10"/>
        <v>5.0625</v>
      </c>
      <c r="N50" s="26">
        <f t="shared" si="11"/>
        <v>2.25</v>
      </c>
      <c r="O50" s="30">
        <v>3</v>
      </c>
      <c r="P50" s="20">
        <f t="shared" si="12"/>
        <v>0.5625</v>
      </c>
      <c r="Q50" s="16">
        <v>0</v>
      </c>
      <c r="R50" s="16">
        <v>10</v>
      </c>
      <c r="S50" s="20">
        <f t="shared" si="13"/>
        <v>100</v>
      </c>
      <c r="T50" s="40">
        <v>0</v>
      </c>
      <c r="U50" s="46">
        <f t="shared" si="14"/>
        <v>5.0625</v>
      </c>
      <c r="V50" s="60">
        <f>Table13[[#This Row],[PROMEDIO-HUMANO]]/10</f>
        <v>0.22500000000000001</v>
      </c>
      <c r="W50" s="41">
        <v>10</v>
      </c>
    </row>
    <row r="51" spans="1:23">
      <c r="A51">
        <v>1</v>
      </c>
      <c r="B51" s="15" t="s">
        <v>82</v>
      </c>
      <c r="C51" s="16">
        <v>4</v>
      </c>
      <c r="D51" s="16">
        <f t="shared" si="0"/>
        <v>16</v>
      </c>
      <c r="E51" s="28">
        <v>0</v>
      </c>
      <c r="F51" s="16">
        <f t="shared" si="1"/>
        <v>0</v>
      </c>
      <c r="G51" s="16">
        <v>1</v>
      </c>
      <c r="H51" s="16">
        <f t="shared" si="2"/>
        <v>1</v>
      </c>
      <c r="I51" s="16">
        <v>5</v>
      </c>
      <c r="J51" s="16">
        <f t="shared" si="3"/>
        <v>25</v>
      </c>
      <c r="K51" s="26">
        <f t="shared" si="4"/>
        <v>2.5</v>
      </c>
      <c r="L51" s="26">
        <v>3</v>
      </c>
      <c r="M51" s="26">
        <f t="shared" si="10"/>
        <v>0.25</v>
      </c>
      <c r="N51" s="26">
        <f t="shared" si="11"/>
        <v>0.5</v>
      </c>
      <c r="O51" s="30">
        <v>1</v>
      </c>
      <c r="P51" s="20">
        <f t="shared" si="12"/>
        <v>2.25</v>
      </c>
      <c r="Q51" s="16">
        <v>0</v>
      </c>
      <c r="R51" s="16">
        <v>10</v>
      </c>
      <c r="S51" s="20">
        <f t="shared" si="13"/>
        <v>100</v>
      </c>
      <c r="T51" s="40">
        <v>0</v>
      </c>
      <c r="U51" s="46">
        <f t="shared" si="14"/>
        <v>6.25</v>
      </c>
      <c r="V51" s="60">
        <f>Table13[[#This Row],[PROMEDIO-HUMANO]]/10</f>
        <v>0.25</v>
      </c>
      <c r="W51" s="41">
        <v>10</v>
      </c>
    </row>
    <row r="52" spans="1:23">
      <c r="A52">
        <v>1</v>
      </c>
      <c r="B52" s="15" t="s">
        <v>84</v>
      </c>
      <c r="C52" s="16">
        <v>8</v>
      </c>
      <c r="D52" s="16">
        <f t="shared" si="0"/>
        <v>64</v>
      </c>
      <c r="E52" s="28">
        <v>0</v>
      </c>
      <c r="F52" s="16">
        <f t="shared" si="1"/>
        <v>0</v>
      </c>
      <c r="G52" s="16">
        <v>1</v>
      </c>
      <c r="H52" s="16">
        <f t="shared" si="2"/>
        <v>1</v>
      </c>
      <c r="I52" s="16">
        <v>1</v>
      </c>
      <c r="J52" s="16">
        <f t="shared" si="3"/>
        <v>1</v>
      </c>
      <c r="K52" s="26">
        <f t="shared" si="4"/>
        <v>2.5</v>
      </c>
      <c r="L52" s="26">
        <v>0</v>
      </c>
      <c r="M52" s="26">
        <f t="shared" si="10"/>
        <v>6.25</v>
      </c>
      <c r="N52" s="26">
        <f t="shared" si="11"/>
        <v>2.5</v>
      </c>
      <c r="O52" s="30">
        <v>2</v>
      </c>
      <c r="P52" s="20">
        <f t="shared" si="12"/>
        <v>0.25</v>
      </c>
      <c r="Q52" s="16">
        <v>0</v>
      </c>
      <c r="R52" s="16">
        <v>10</v>
      </c>
      <c r="S52" s="20">
        <f t="shared" si="13"/>
        <v>100</v>
      </c>
      <c r="T52" s="40">
        <v>0</v>
      </c>
      <c r="U52" s="46">
        <f t="shared" si="14"/>
        <v>6.25</v>
      </c>
      <c r="V52" s="60">
        <f>Table13[[#This Row],[PROMEDIO-HUMANO]]/10</f>
        <v>0.25</v>
      </c>
      <c r="W52" s="41">
        <v>10</v>
      </c>
    </row>
    <row r="53" spans="1:23" ht="25.5">
      <c r="A53">
        <v>1</v>
      </c>
      <c r="B53" s="17" t="s">
        <v>85</v>
      </c>
      <c r="C53" s="16">
        <v>7</v>
      </c>
      <c r="D53" s="16">
        <f t="shared" si="0"/>
        <v>49</v>
      </c>
      <c r="E53" s="28">
        <v>2</v>
      </c>
      <c r="F53" s="16">
        <f t="shared" si="1"/>
        <v>4</v>
      </c>
      <c r="G53" s="16">
        <v>1</v>
      </c>
      <c r="H53" s="16">
        <f t="shared" si="2"/>
        <v>1</v>
      </c>
      <c r="I53" s="16">
        <v>7</v>
      </c>
      <c r="J53" s="16">
        <f t="shared" si="3"/>
        <v>49</v>
      </c>
      <c r="K53" s="26">
        <f t="shared" si="4"/>
        <v>4.25</v>
      </c>
      <c r="L53" s="26">
        <v>2.7272727272699999</v>
      </c>
      <c r="M53" s="26">
        <f t="shared" si="10"/>
        <v>2.3186983471157441</v>
      </c>
      <c r="N53" s="26">
        <f t="shared" si="11"/>
        <v>1.5227272727300001</v>
      </c>
      <c r="O53" s="30">
        <v>9</v>
      </c>
      <c r="P53" s="20">
        <f t="shared" si="12"/>
        <v>22.5625</v>
      </c>
      <c r="Q53" s="16">
        <v>0</v>
      </c>
      <c r="R53" s="16">
        <v>10</v>
      </c>
      <c r="S53" s="20">
        <f t="shared" si="13"/>
        <v>100</v>
      </c>
      <c r="T53" s="40">
        <v>0</v>
      </c>
      <c r="U53" s="46">
        <f t="shared" si="14"/>
        <v>18.0625</v>
      </c>
      <c r="V53" s="60">
        <f>Table13[[#This Row],[PROMEDIO-HUMANO]]/10</f>
        <v>0.42499999999999999</v>
      </c>
      <c r="W53" s="41">
        <v>10</v>
      </c>
    </row>
    <row r="54" spans="1:23" ht="25.5">
      <c r="A54">
        <v>1</v>
      </c>
      <c r="B54" s="15" t="s">
        <v>86</v>
      </c>
      <c r="C54" s="16">
        <v>3</v>
      </c>
      <c r="D54" s="16">
        <f t="shared" si="0"/>
        <v>9</v>
      </c>
      <c r="E54" s="28">
        <v>4</v>
      </c>
      <c r="F54" s="16">
        <f t="shared" si="1"/>
        <v>16</v>
      </c>
      <c r="G54" s="16">
        <v>1</v>
      </c>
      <c r="H54" s="16">
        <f t="shared" si="2"/>
        <v>1</v>
      </c>
      <c r="I54" s="16">
        <v>5</v>
      </c>
      <c r="J54" s="16">
        <f t="shared" si="3"/>
        <v>25</v>
      </c>
      <c r="K54" s="26">
        <f t="shared" si="4"/>
        <v>3.25</v>
      </c>
      <c r="L54" s="26">
        <v>4.2857142857100001</v>
      </c>
      <c r="M54" s="26">
        <f t="shared" si="10"/>
        <v>1.0727040816237758</v>
      </c>
      <c r="N54" s="26">
        <f t="shared" si="11"/>
        <v>1.0357142857100001</v>
      </c>
      <c r="O54" s="30">
        <v>5</v>
      </c>
      <c r="P54" s="20">
        <f t="shared" si="12"/>
        <v>3.0625</v>
      </c>
      <c r="Q54" s="16">
        <v>0</v>
      </c>
      <c r="R54" s="16">
        <v>10</v>
      </c>
      <c r="S54" s="20">
        <f t="shared" si="13"/>
        <v>100</v>
      </c>
      <c r="T54" s="40">
        <v>0</v>
      </c>
      <c r="U54" s="46">
        <f t="shared" si="14"/>
        <v>10.5625</v>
      </c>
      <c r="V54" s="60">
        <f>Table13[[#This Row],[PROMEDIO-HUMANO]]/10</f>
        <v>0.32500000000000001</v>
      </c>
      <c r="W54" s="41">
        <v>10</v>
      </c>
    </row>
    <row r="55" spans="1:23">
      <c r="A55">
        <v>1</v>
      </c>
      <c r="B55" s="17" t="s">
        <v>87</v>
      </c>
      <c r="C55" s="16">
        <v>2</v>
      </c>
      <c r="D55" s="16">
        <f t="shared" si="0"/>
        <v>4</v>
      </c>
      <c r="E55" s="28">
        <v>0</v>
      </c>
      <c r="F55" s="16">
        <f t="shared" si="1"/>
        <v>0</v>
      </c>
      <c r="G55" s="16">
        <v>1</v>
      </c>
      <c r="H55" s="16">
        <f t="shared" si="2"/>
        <v>1</v>
      </c>
      <c r="I55" s="16">
        <v>7</v>
      </c>
      <c r="J55" s="16">
        <f t="shared" si="3"/>
        <v>49</v>
      </c>
      <c r="K55" s="26">
        <f t="shared" si="4"/>
        <v>2.5</v>
      </c>
      <c r="L55" s="26">
        <v>1.2</v>
      </c>
      <c r="M55" s="26">
        <f t="shared" si="10"/>
        <v>1.6900000000000002</v>
      </c>
      <c r="N55" s="26">
        <f t="shared" si="11"/>
        <v>1.3</v>
      </c>
      <c r="O55" s="30">
        <v>7</v>
      </c>
      <c r="P55" s="20">
        <f t="shared" si="12"/>
        <v>20.25</v>
      </c>
      <c r="Q55" s="16">
        <v>0</v>
      </c>
      <c r="R55" s="16">
        <v>10</v>
      </c>
      <c r="S55" s="20">
        <f t="shared" si="13"/>
        <v>100</v>
      </c>
      <c r="T55" s="40">
        <v>0</v>
      </c>
      <c r="U55" s="46">
        <f t="shared" si="14"/>
        <v>6.25</v>
      </c>
      <c r="V55" s="60">
        <f>Table13[[#This Row],[PROMEDIO-HUMANO]]/10</f>
        <v>0.25</v>
      </c>
      <c r="W55" s="41">
        <v>10</v>
      </c>
    </row>
    <row r="56" spans="1:23">
      <c r="A56">
        <v>1</v>
      </c>
      <c r="B56" s="15" t="s">
        <v>90</v>
      </c>
      <c r="C56" s="16">
        <v>4</v>
      </c>
      <c r="D56" s="16">
        <f t="shared" si="0"/>
        <v>16</v>
      </c>
      <c r="E56" s="28">
        <v>1</v>
      </c>
      <c r="F56" s="16">
        <f t="shared" si="1"/>
        <v>1</v>
      </c>
      <c r="G56" s="16">
        <v>2</v>
      </c>
      <c r="H56" s="16">
        <f t="shared" si="2"/>
        <v>4</v>
      </c>
      <c r="I56" s="16">
        <v>7</v>
      </c>
      <c r="J56" s="16">
        <f t="shared" si="3"/>
        <v>49</v>
      </c>
      <c r="K56" s="26">
        <f t="shared" si="4"/>
        <v>3.5</v>
      </c>
      <c r="L56" s="26">
        <v>1.6666666666700001</v>
      </c>
      <c r="M56" s="26">
        <f t="shared" si="10"/>
        <v>3.3611111110988885</v>
      </c>
      <c r="N56" s="26">
        <f t="shared" si="11"/>
        <v>1.8333333333299999</v>
      </c>
      <c r="O56" s="30">
        <v>9</v>
      </c>
      <c r="P56" s="20">
        <f t="shared" si="12"/>
        <v>30.25</v>
      </c>
      <c r="Q56" s="16">
        <v>0</v>
      </c>
      <c r="R56" s="16">
        <v>10</v>
      </c>
      <c r="S56" s="20">
        <f t="shared" si="13"/>
        <v>100</v>
      </c>
      <c r="T56" s="40">
        <v>1</v>
      </c>
      <c r="U56" s="46">
        <f t="shared" si="14"/>
        <v>6.25</v>
      </c>
      <c r="V56" s="60">
        <f>Table13[[#This Row],[PROMEDIO-HUMANO]]/10</f>
        <v>0.35</v>
      </c>
      <c r="W56" s="41">
        <v>9</v>
      </c>
    </row>
    <row r="57" spans="1:23">
      <c r="A57">
        <v>1</v>
      </c>
      <c r="B57" s="15" t="s">
        <v>92</v>
      </c>
      <c r="C57" s="16">
        <v>7</v>
      </c>
      <c r="D57" s="16">
        <f t="shared" si="0"/>
        <v>49</v>
      </c>
      <c r="E57" s="28">
        <v>0</v>
      </c>
      <c r="F57" s="16">
        <f t="shared" si="1"/>
        <v>0</v>
      </c>
      <c r="G57" s="16">
        <v>3</v>
      </c>
      <c r="H57" s="16">
        <f t="shared" si="2"/>
        <v>9</v>
      </c>
      <c r="I57" s="16">
        <v>7</v>
      </c>
      <c r="J57" s="16">
        <f t="shared" si="3"/>
        <v>49</v>
      </c>
      <c r="K57" s="26">
        <f t="shared" si="4"/>
        <v>4.25</v>
      </c>
      <c r="L57" s="26">
        <v>1.6666666666700001</v>
      </c>
      <c r="M57" s="26">
        <f t="shared" si="10"/>
        <v>6.6736111110938872</v>
      </c>
      <c r="N57" s="26">
        <f t="shared" si="11"/>
        <v>2.5833333333299997</v>
      </c>
      <c r="O57" s="30">
        <v>9</v>
      </c>
      <c r="P57" s="20">
        <f t="shared" si="12"/>
        <v>22.5625</v>
      </c>
      <c r="Q57" s="16">
        <v>0</v>
      </c>
      <c r="R57" s="16">
        <v>10</v>
      </c>
      <c r="S57" s="20">
        <f t="shared" si="13"/>
        <v>100</v>
      </c>
      <c r="T57" s="40">
        <v>1.11111111111</v>
      </c>
      <c r="U57" s="46">
        <f t="shared" si="14"/>
        <v>9.8526234567970992</v>
      </c>
      <c r="V57" s="60">
        <f>Table13[[#This Row],[PROMEDIO-HUMANO]]/10</f>
        <v>0.42499999999999999</v>
      </c>
      <c r="W57" s="41">
        <v>8.8888888888899995</v>
      </c>
    </row>
    <row r="58" spans="1:23">
      <c r="A58">
        <v>1</v>
      </c>
      <c r="B58" s="17" t="s">
        <v>93</v>
      </c>
      <c r="C58" s="16">
        <v>5</v>
      </c>
      <c r="D58" s="16">
        <f t="shared" si="0"/>
        <v>25</v>
      </c>
      <c r="E58" s="28">
        <v>3</v>
      </c>
      <c r="F58" s="16">
        <f t="shared" si="1"/>
        <v>9</v>
      </c>
      <c r="G58" s="16">
        <v>2</v>
      </c>
      <c r="H58" s="16">
        <f t="shared" si="2"/>
        <v>4</v>
      </c>
      <c r="I58" s="16">
        <v>5</v>
      </c>
      <c r="J58" s="16">
        <f t="shared" si="3"/>
        <v>25</v>
      </c>
      <c r="K58" s="26">
        <f t="shared" si="4"/>
        <v>3.75</v>
      </c>
      <c r="L58" s="26">
        <v>2.1428571428600001</v>
      </c>
      <c r="M58" s="26">
        <f t="shared" si="10"/>
        <v>2.5829081632561222</v>
      </c>
      <c r="N58" s="26">
        <f t="shared" si="11"/>
        <v>1.6071428571399999</v>
      </c>
      <c r="O58" s="30">
        <v>9</v>
      </c>
      <c r="P58" s="20">
        <f t="shared" si="12"/>
        <v>27.5625</v>
      </c>
      <c r="Q58" s="16">
        <v>0</v>
      </c>
      <c r="R58" s="16">
        <v>10</v>
      </c>
      <c r="S58" s="20">
        <f t="shared" si="13"/>
        <v>100</v>
      </c>
      <c r="T58" s="40">
        <v>1.15384615385</v>
      </c>
      <c r="U58" s="46">
        <f t="shared" si="14"/>
        <v>6.7400147928794381</v>
      </c>
      <c r="V58" s="60">
        <f>Table13[[#This Row],[PROMEDIO-HUMANO]]/10</f>
        <v>0.375</v>
      </c>
      <c r="W58" s="41">
        <v>8.8461538461499991</v>
      </c>
    </row>
    <row r="59" spans="1:23" ht="25.5">
      <c r="A59">
        <v>1</v>
      </c>
      <c r="B59" s="15" t="s">
        <v>94</v>
      </c>
      <c r="C59" s="16">
        <v>6</v>
      </c>
      <c r="D59" s="16">
        <f t="shared" si="0"/>
        <v>36</v>
      </c>
      <c r="E59" s="28">
        <v>2</v>
      </c>
      <c r="F59" s="16">
        <f t="shared" si="1"/>
        <v>4</v>
      </c>
      <c r="G59" s="16">
        <v>1</v>
      </c>
      <c r="H59" s="16">
        <f t="shared" si="2"/>
        <v>1</v>
      </c>
      <c r="I59" s="16">
        <v>5</v>
      </c>
      <c r="J59" s="16">
        <f t="shared" si="3"/>
        <v>25</v>
      </c>
      <c r="K59" s="26">
        <f t="shared" si="4"/>
        <v>3.5</v>
      </c>
      <c r="L59" s="26">
        <v>2.1428571428600001</v>
      </c>
      <c r="M59" s="26">
        <f t="shared" si="10"/>
        <v>1.8418367346861222</v>
      </c>
      <c r="N59" s="26">
        <f t="shared" si="11"/>
        <v>1.3571428571399999</v>
      </c>
      <c r="O59" s="30">
        <v>6</v>
      </c>
      <c r="P59" s="20">
        <f t="shared" si="12"/>
        <v>6.25</v>
      </c>
      <c r="Q59" s="16">
        <v>0</v>
      </c>
      <c r="R59" s="16">
        <v>10</v>
      </c>
      <c r="S59" s="20">
        <f t="shared" si="13"/>
        <v>100</v>
      </c>
      <c r="T59" s="40">
        <v>1.2</v>
      </c>
      <c r="U59" s="46">
        <f t="shared" si="14"/>
        <v>5.2899999999999991</v>
      </c>
      <c r="V59" s="60">
        <f>Table13[[#This Row],[PROMEDIO-HUMANO]]/10</f>
        <v>0.35</v>
      </c>
      <c r="W59" s="41">
        <v>8.8000000000000007</v>
      </c>
    </row>
    <row r="60" spans="1:23">
      <c r="A60">
        <v>1</v>
      </c>
      <c r="B60" s="17" t="s">
        <v>95</v>
      </c>
      <c r="C60" s="16">
        <v>4</v>
      </c>
      <c r="D60" s="16">
        <f t="shared" si="0"/>
        <v>16</v>
      </c>
      <c r="E60" s="28">
        <v>0</v>
      </c>
      <c r="F60" s="16">
        <f t="shared" si="1"/>
        <v>0</v>
      </c>
      <c r="G60" s="16">
        <v>1</v>
      </c>
      <c r="H60" s="16">
        <f t="shared" si="2"/>
        <v>1</v>
      </c>
      <c r="I60" s="16">
        <v>6</v>
      </c>
      <c r="J60" s="16">
        <f t="shared" si="3"/>
        <v>36</v>
      </c>
      <c r="K60" s="26">
        <f t="shared" si="4"/>
        <v>2.75</v>
      </c>
      <c r="L60" s="26">
        <v>2.30769230769</v>
      </c>
      <c r="M60" s="26">
        <f t="shared" si="10"/>
        <v>0.19563609467659762</v>
      </c>
      <c r="N60" s="26">
        <f t="shared" si="11"/>
        <v>0.44230769231</v>
      </c>
      <c r="O60" s="30">
        <v>8</v>
      </c>
      <c r="P60" s="20">
        <f t="shared" si="12"/>
        <v>27.5625</v>
      </c>
      <c r="Q60" s="16">
        <v>0</v>
      </c>
      <c r="R60" s="16">
        <v>10</v>
      </c>
      <c r="S60" s="20">
        <f t="shared" si="13"/>
        <v>100</v>
      </c>
      <c r="T60" s="40">
        <v>1.2</v>
      </c>
      <c r="U60" s="46">
        <f t="shared" si="14"/>
        <v>2.4025000000000003</v>
      </c>
      <c r="V60" s="60">
        <f>Table13[[#This Row],[PROMEDIO-HUMANO]]/10</f>
        <v>0.27500000000000002</v>
      </c>
      <c r="W60" s="41">
        <v>8.8000000000000007</v>
      </c>
    </row>
    <row r="61" spans="1:23">
      <c r="A61">
        <v>1</v>
      </c>
      <c r="B61" s="15" t="s">
        <v>96</v>
      </c>
      <c r="C61" s="16">
        <v>4</v>
      </c>
      <c r="D61" s="16">
        <f t="shared" si="0"/>
        <v>16</v>
      </c>
      <c r="E61" s="28">
        <v>0</v>
      </c>
      <c r="F61" s="16">
        <f t="shared" si="1"/>
        <v>0</v>
      </c>
      <c r="G61" s="16">
        <v>1</v>
      </c>
      <c r="H61" s="16">
        <f t="shared" si="2"/>
        <v>1</v>
      </c>
      <c r="I61" s="16">
        <v>7</v>
      </c>
      <c r="J61" s="16">
        <f t="shared" si="3"/>
        <v>49</v>
      </c>
      <c r="K61" s="26">
        <f t="shared" si="4"/>
        <v>3</v>
      </c>
      <c r="L61" s="26">
        <v>2.30769230769</v>
      </c>
      <c r="M61" s="26">
        <f t="shared" si="10"/>
        <v>0.47928994083159765</v>
      </c>
      <c r="N61" s="26">
        <f t="shared" si="11"/>
        <v>0.69230769231</v>
      </c>
      <c r="O61" s="30">
        <v>3</v>
      </c>
      <c r="P61" s="20">
        <f t="shared" si="12"/>
        <v>0</v>
      </c>
      <c r="Q61" s="16">
        <v>0</v>
      </c>
      <c r="R61" s="16">
        <v>10</v>
      </c>
      <c r="S61" s="20">
        <f t="shared" si="13"/>
        <v>100</v>
      </c>
      <c r="T61" s="40">
        <v>1.2</v>
      </c>
      <c r="U61" s="46">
        <f t="shared" si="14"/>
        <v>3.24</v>
      </c>
      <c r="V61" s="60">
        <f>Table13[[#This Row],[PROMEDIO-HUMANO]]/10</f>
        <v>0.3</v>
      </c>
      <c r="W61" s="41">
        <v>8.8000000000000007</v>
      </c>
    </row>
    <row r="62" spans="1:23">
      <c r="A62">
        <v>1</v>
      </c>
      <c r="B62" s="17" t="s">
        <v>97</v>
      </c>
      <c r="C62" s="16">
        <v>6</v>
      </c>
      <c r="D62" s="16">
        <f t="shared" si="0"/>
        <v>36</v>
      </c>
      <c r="E62" s="28">
        <v>0</v>
      </c>
      <c r="F62" s="16">
        <f t="shared" si="1"/>
        <v>0</v>
      </c>
      <c r="G62" s="16">
        <v>1</v>
      </c>
      <c r="H62" s="16">
        <f t="shared" si="2"/>
        <v>1</v>
      </c>
      <c r="I62" s="16">
        <v>3</v>
      </c>
      <c r="J62" s="16">
        <f t="shared" si="3"/>
        <v>9</v>
      </c>
      <c r="K62" s="26">
        <f t="shared" si="4"/>
        <v>2.5</v>
      </c>
      <c r="L62" s="26">
        <v>3.46153846154</v>
      </c>
      <c r="M62" s="26">
        <f t="shared" si="10"/>
        <v>0.92455621302071</v>
      </c>
      <c r="N62" s="26">
        <f t="shared" si="11"/>
        <v>0.96153846154</v>
      </c>
      <c r="O62" s="30">
        <v>9</v>
      </c>
      <c r="P62" s="20">
        <f t="shared" si="12"/>
        <v>42.25</v>
      </c>
      <c r="Q62" s="16">
        <v>0</v>
      </c>
      <c r="R62" s="16">
        <v>10</v>
      </c>
      <c r="S62" s="20">
        <f t="shared" si="13"/>
        <v>100</v>
      </c>
      <c r="T62" s="40">
        <v>1.25</v>
      </c>
      <c r="U62" s="46">
        <f t="shared" si="14"/>
        <v>1.5625</v>
      </c>
      <c r="V62" s="60">
        <f>Table13[[#This Row],[PROMEDIO-HUMANO]]/10</f>
        <v>0.25</v>
      </c>
      <c r="W62" s="41">
        <v>8.75</v>
      </c>
    </row>
    <row r="63" spans="1:23" ht="25.5">
      <c r="A63">
        <v>1</v>
      </c>
      <c r="B63" s="15" t="s">
        <v>98</v>
      </c>
      <c r="C63" s="16">
        <v>0</v>
      </c>
      <c r="D63" s="16">
        <f t="shared" si="0"/>
        <v>0</v>
      </c>
      <c r="E63" s="28">
        <v>4</v>
      </c>
      <c r="F63" s="16">
        <f t="shared" si="1"/>
        <v>16</v>
      </c>
      <c r="G63" s="16">
        <v>2</v>
      </c>
      <c r="H63" s="16">
        <f t="shared" si="2"/>
        <v>4</v>
      </c>
      <c r="I63" s="16">
        <v>5</v>
      </c>
      <c r="J63" s="16">
        <f t="shared" si="3"/>
        <v>25</v>
      </c>
      <c r="K63" s="26">
        <f t="shared" si="4"/>
        <v>2.75</v>
      </c>
      <c r="L63" s="26">
        <v>1.7647058823499999</v>
      </c>
      <c r="M63" s="26">
        <f t="shared" si="10"/>
        <v>0.97080449827569215</v>
      </c>
      <c r="N63" s="26">
        <f t="shared" si="11"/>
        <v>0.98529411765000008</v>
      </c>
      <c r="O63" s="30">
        <v>8</v>
      </c>
      <c r="P63" s="20">
        <f t="shared" si="12"/>
        <v>27.5625</v>
      </c>
      <c r="Q63" s="16">
        <v>0</v>
      </c>
      <c r="R63" s="16">
        <v>10</v>
      </c>
      <c r="S63" s="20">
        <f t="shared" si="13"/>
        <v>100</v>
      </c>
      <c r="T63" s="40">
        <v>1.25</v>
      </c>
      <c r="U63" s="46">
        <f t="shared" si="14"/>
        <v>2.25</v>
      </c>
      <c r="V63" s="60">
        <f>Table13[[#This Row],[PROMEDIO-HUMANO]]/10</f>
        <v>0.27500000000000002</v>
      </c>
      <c r="W63" s="41">
        <v>8.75</v>
      </c>
    </row>
    <row r="64" spans="1:23">
      <c r="A64">
        <v>1</v>
      </c>
      <c r="B64" s="17" t="s">
        <v>101</v>
      </c>
      <c r="C64" s="179">
        <v>5</v>
      </c>
      <c r="D64" s="16">
        <f t="shared" si="0"/>
        <v>25</v>
      </c>
      <c r="E64" s="28">
        <v>8</v>
      </c>
      <c r="F64" s="16">
        <f t="shared" si="1"/>
        <v>64</v>
      </c>
      <c r="G64" s="16">
        <v>5</v>
      </c>
      <c r="H64" s="16">
        <f t="shared" si="2"/>
        <v>25</v>
      </c>
      <c r="I64" s="16">
        <v>7</v>
      </c>
      <c r="J64" s="16">
        <f t="shared" si="3"/>
        <v>49</v>
      </c>
      <c r="K64" s="26">
        <f t="shared" si="4"/>
        <v>6.25</v>
      </c>
      <c r="L64" s="26">
        <v>6</v>
      </c>
      <c r="M64" s="26">
        <f t="shared" si="10"/>
        <v>6.25E-2</v>
      </c>
      <c r="N64" s="26">
        <f t="shared" si="11"/>
        <v>0.25</v>
      </c>
      <c r="O64" s="30">
        <v>8</v>
      </c>
      <c r="P64" s="20">
        <f t="shared" si="12"/>
        <v>3.0625</v>
      </c>
      <c r="Q64" s="16">
        <v>0</v>
      </c>
      <c r="R64" s="16">
        <v>10</v>
      </c>
      <c r="S64" s="20">
        <f t="shared" si="13"/>
        <v>100</v>
      </c>
      <c r="T64" s="40">
        <v>1.25</v>
      </c>
      <c r="U64" s="46">
        <f t="shared" si="14"/>
        <v>25</v>
      </c>
      <c r="V64" s="60">
        <f>Table13[[#This Row],[PROMEDIO-HUMANO]]/10</f>
        <v>0.625</v>
      </c>
      <c r="W64" s="41">
        <v>8.75</v>
      </c>
    </row>
    <row r="65" spans="1:23">
      <c r="A65">
        <v>1</v>
      </c>
      <c r="B65" s="17" t="s">
        <v>102</v>
      </c>
      <c r="C65" s="179"/>
      <c r="D65" s="16">
        <f t="shared" si="0"/>
        <v>0</v>
      </c>
      <c r="E65" s="28">
        <v>0</v>
      </c>
      <c r="F65" s="16">
        <f t="shared" si="1"/>
        <v>0</v>
      </c>
      <c r="G65" s="16">
        <v>1</v>
      </c>
      <c r="H65" s="16">
        <f t="shared" si="2"/>
        <v>1</v>
      </c>
      <c r="I65" s="16">
        <v>5</v>
      </c>
      <c r="J65" s="16">
        <f t="shared" si="3"/>
        <v>25</v>
      </c>
      <c r="K65" s="26">
        <f t="shared" si="4"/>
        <v>1.5</v>
      </c>
      <c r="L65" s="26">
        <v>2.5</v>
      </c>
      <c r="M65" s="26">
        <f t="shared" si="10"/>
        <v>1</v>
      </c>
      <c r="N65" s="26">
        <f t="shared" si="11"/>
        <v>1</v>
      </c>
      <c r="O65" s="30">
        <v>9</v>
      </c>
      <c r="P65" s="20">
        <f t="shared" si="12"/>
        <v>56.25</v>
      </c>
      <c r="Q65" s="16">
        <v>0</v>
      </c>
      <c r="R65" s="16">
        <v>10</v>
      </c>
      <c r="S65" s="20">
        <f t="shared" si="13"/>
        <v>100</v>
      </c>
      <c r="T65" s="40">
        <v>1.3043478260900001</v>
      </c>
      <c r="U65" s="46">
        <f t="shared" si="14"/>
        <v>3.8279773155708845E-2</v>
      </c>
      <c r="V65" s="60">
        <f>Table13[[#This Row],[PROMEDIO-HUMANO]]/10</f>
        <v>0.15</v>
      </c>
      <c r="W65" s="41">
        <v>8.6956521739100001</v>
      </c>
    </row>
    <row r="66" spans="1:23">
      <c r="A66">
        <v>1</v>
      </c>
      <c r="B66" s="15" t="s">
        <v>103</v>
      </c>
      <c r="C66" s="16">
        <v>4</v>
      </c>
      <c r="D66" s="16">
        <f t="shared" ref="D66:D129" si="15">C66*C66</f>
        <v>16</v>
      </c>
      <c r="E66" s="28">
        <v>0</v>
      </c>
      <c r="F66" s="16">
        <f t="shared" ref="F66:F129" si="16">E66*E66</f>
        <v>0</v>
      </c>
      <c r="G66" s="16">
        <v>1</v>
      </c>
      <c r="H66" s="16">
        <f t="shared" ref="H66:H129" si="17">G66*G66</f>
        <v>1</v>
      </c>
      <c r="I66" s="16">
        <v>7</v>
      </c>
      <c r="J66" s="16">
        <f t="shared" ref="J66:J129" si="18">I66*I66</f>
        <v>49</v>
      </c>
      <c r="K66" s="26">
        <f t="shared" ref="K66:K129" si="19">(C66+E66+G66+I66)/4</f>
        <v>3</v>
      </c>
      <c r="L66" s="26">
        <v>2</v>
      </c>
      <c r="M66" s="26">
        <f t="shared" ref="M66:M97" si="20">POWER((K66-L66),2)</f>
        <v>1</v>
      </c>
      <c r="N66" s="26">
        <f t="shared" ref="N66:N97" si="21">ABS(K66-L66)</f>
        <v>1</v>
      </c>
      <c r="O66" s="30">
        <v>7</v>
      </c>
      <c r="P66" s="20">
        <f t="shared" ref="P66:P97" si="22">POWER((K66-O66),2)</f>
        <v>16</v>
      </c>
      <c r="Q66" s="16">
        <v>0</v>
      </c>
      <c r="R66" s="16">
        <v>10</v>
      </c>
      <c r="S66" s="20">
        <f t="shared" ref="S66:S97" si="23">POWER((Q66-R66),2)</f>
        <v>100</v>
      </c>
      <c r="T66" s="40">
        <v>1.3043478260900001</v>
      </c>
      <c r="U66" s="46">
        <f t="shared" ref="U66:U97" si="24">POWER((K66-T66),2)</f>
        <v>2.8752362948857084</v>
      </c>
      <c r="V66" s="60">
        <f>Table13[[#This Row],[PROMEDIO-HUMANO]]/10</f>
        <v>0.3</v>
      </c>
      <c r="W66" s="41">
        <v>8.6956521739100001</v>
      </c>
    </row>
    <row r="67" spans="1:23">
      <c r="A67">
        <v>1</v>
      </c>
      <c r="B67" s="17" t="s">
        <v>104</v>
      </c>
      <c r="C67" s="16">
        <v>0</v>
      </c>
      <c r="D67" s="16">
        <f t="shared" si="15"/>
        <v>0</v>
      </c>
      <c r="E67" s="28">
        <v>0</v>
      </c>
      <c r="F67" s="16">
        <f t="shared" si="16"/>
        <v>0</v>
      </c>
      <c r="G67" s="16">
        <v>1</v>
      </c>
      <c r="H67" s="16">
        <f t="shared" si="17"/>
        <v>1</v>
      </c>
      <c r="I67" s="16">
        <v>3</v>
      </c>
      <c r="J67" s="16">
        <f t="shared" si="18"/>
        <v>9</v>
      </c>
      <c r="K67" s="26">
        <f t="shared" si="19"/>
        <v>1</v>
      </c>
      <c r="L67" s="26">
        <v>0</v>
      </c>
      <c r="M67" s="26">
        <f t="shared" si="20"/>
        <v>1</v>
      </c>
      <c r="N67" s="26">
        <f t="shared" si="21"/>
        <v>1</v>
      </c>
      <c r="O67" s="30">
        <v>9</v>
      </c>
      <c r="P67" s="20">
        <f t="shared" si="22"/>
        <v>64</v>
      </c>
      <c r="Q67" s="16">
        <v>0</v>
      </c>
      <c r="R67" s="16">
        <v>10</v>
      </c>
      <c r="S67" s="20">
        <f t="shared" si="23"/>
        <v>100</v>
      </c>
      <c r="T67" s="40">
        <v>1.36363636364</v>
      </c>
      <c r="U67" s="46">
        <f t="shared" si="24"/>
        <v>0.1322314049613223</v>
      </c>
      <c r="V67" s="60">
        <f>Table13[[#This Row],[PROMEDIO-HUMANO]]/10</f>
        <v>0.1</v>
      </c>
      <c r="W67" s="41">
        <v>8.6363636363600005</v>
      </c>
    </row>
    <row r="68" spans="1:23" ht="25.5">
      <c r="A68">
        <v>1</v>
      </c>
      <c r="B68" s="17" t="s">
        <v>106</v>
      </c>
      <c r="C68" s="16">
        <v>4</v>
      </c>
      <c r="D68" s="16">
        <f t="shared" si="15"/>
        <v>16</v>
      </c>
      <c r="E68" s="28">
        <v>0</v>
      </c>
      <c r="F68" s="16">
        <f t="shared" si="16"/>
        <v>0</v>
      </c>
      <c r="G68" s="16">
        <v>1</v>
      </c>
      <c r="H68" s="16">
        <f t="shared" si="17"/>
        <v>1</v>
      </c>
      <c r="I68" s="16">
        <v>3</v>
      </c>
      <c r="J68" s="16">
        <f t="shared" si="18"/>
        <v>9</v>
      </c>
      <c r="K68" s="26">
        <f t="shared" si="19"/>
        <v>2</v>
      </c>
      <c r="L68" s="26">
        <v>0</v>
      </c>
      <c r="M68" s="26">
        <f t="shared" si="20"/>
        <v>4</v>
      </c>
      <c r="N68" s="26">
        <f t="shared" si="21"/>
        <v>2</v>
      </c>
      <c r="O68" s="30">
        <v>2</v>
      </c>
      <c r="P68" s="20">
        <f t="shared" si="22"/>
        <v>0</v>
      </c>
      <c r="Q68" s="16">
        <v>0</v>
      </c>
      <c r="R68" s="16">
        <v>10</v>
      </c>
      <c r="S68" s="20">
        <f t="shared" si="23"/>
        <v>100</v>
      </c>
      <c r="T68" s="40">
        <v>1.36363636364</v>
      </c>
      <c r="U68" s="46">
        <f t="shared" si="24"/>
        <v>0.40495867768132238</v>
      </c>
      <c r="V68" s="60">
        <f>Table13[[#This Row],[PROMEDIO-HUMANO]]/10</f>
        <v>0.2</v>
      </c>
      <c r="W68" s="41">
        <v>8.6363636363600005</v>
      </c>
    </row>
    <row r="69" spans="1:23" ht="25.5">
      <c r="A69">
        <v>1</v>
      </c>
      <c r="B69" s="15" t="s">
        <v>107</v>
      </c>
      <c r="C69" s="16">
        <v>6</v>
      </c>
      <c r="D69" s="16">
        <f t="shared" si="15"/>
        <v>36</v>
      </c>
      <c r="E69" s="28">
        <v>1</v>
      </c>
      <c r="F69" s="16">
        <f t="shared" si="16"/>
        <v>1</v>
      </c>
      <c r="G69" s="16">
        <v>5</v>
      </c>
      <c r="H69" s="16">
        <f t="shared" si="17"/>
        <v>25</v>
      </c>
      <c r="I69" s="16">
        <v>7</v>
      </c>
      <c r="J69" s="16">
        <f t="shared" si="18"/>
        <v>49</v>
      </c>
      <c r="K69" s="26">
        <f t="shared" si="19"/>
        <v>4.75</v>
      </c>
      <c r="L69" s="26">
        <v>5</v>
      </c>
      <c r="M69" s="26">
        <f t="shared" si="20"/>
        <v>6.25E-2</v>
      </c>
      <c r="N69" s="26">
        <f t="shared" si="21"/>
        <v>0.25</v>
      </c>
      <c r="O69" s="30">
        <v>3</v>
      </c>
      <c r="P69" s="20">
        <f t="shared" si="22"/>
        <v>3.0625</v>
      </c>
      <c r="Q69" s="16">
        <v>0</v>
      </c>
      <c r="R69" s="16">
        <v>10</v>
      </c>
      <c r="S69" s="20">
        <f t="shared" si="23"/>
        <v>100</v>
      </c>
      <c r="T69" s="40">
        <v>1.36363636364</v>
      </c>
      <c r="U69" s="46">
        <f t="shared" si="24"/>
        <v>11.467458677661323</v>
      </c>
      <c r="V69" s="60">
        <f>Table13[[#This Row],[PROMEDIO-HUMANO]]/10</f>
        <v>0.47499999999999998</v>
      </c>
      <c r="W69" s="41">
        <v>8.6363636363600005</v>
      </c>
    </row>
    <row r="70" spans="1:23" ht="25.5">
      <c r="A70">
        <v>1</v>
      </c>
      <c r="B70" s="15" t="s">
        <v>111</v>
      </c>
      <c r="C70" s="16">
        <v>6</v>
      </c>
      <c r="D70" s="16">
        <f t="shared" si="15"/>
        <v>36</v>
      </c>
      <c r="E70" s="28">
        <v>7</v>
      </c>
      <c r="F70" s="16">
        <f t="shared" si="16"/>
        <v>49</v>
      </c>
      <c r="G70" s="16">
        <v>1</v>
      </c>
      <c r="H70" s="16">
        <f t="shared" si="17"/>
        <v>1</v>
      </c>
      <c r="I70" s="16">
        <v>7</v>
      </c>
      <c r="J70" s="16">
        <f t="shared" si="18"/>
        <v>49</v>
      </c>
      <c r="K70" s="26">
        <f t="shared" si="19"/>
        <v>5.25</v>
      </c>
      <c r="L70" s="26">
        <v>3</v>
      </c>
      <c r="M70" s="26">
        <f t="shared" si="20"/>
        <v>5.0625</v>
      </c>
      <c r="N70" s="26">
        <f t="shared" si="21"/>
        <v>2.25</v>
      </c>
      <c r="O70" s="30">
        <v>4</v>
      </c>
      <c r="P70" s="20">
        <f t="shared" si="22"/>
        <v>1.5625</v>
      </c>
      <c r="Q70" s="16">
        <v>0</v>
      </c>
      <c r="R70" s="16">
        <v>10</v>
      </c>
      <c r="S70" s="20">
        <f t="shared" si="23"/>
        <v>100</v>
      </c>
      <c r="T70" s="40">
        <v>1.36363636364</v>
      </c>
      <c r="U70" s="46">
        <f t="shared" si="24"/>
        <v>15.103822314021322</v>
      </c>
      <c r="V70" s="60">
        <f>Table13[[#This Row],[PROMEDIO-HUMANO]]/10</f>
        <v>0.52500000000000002</v>
      </c>
      <c r="W70" s="41">
        <v>8.6363636363600005</v>
      </c>
    </row>
    <row r="71" spans="1:23">
      <c r="A71">
        <v>1</v>
      </c>
      <c r="B71" s="17" t="s">
        <v>112</v>
      </c>
      <c r="C71" s="16">
        <v>8</v>
      </c>
      <c r="D71" s="16">
        <f t="shared" si="15"/>
        <v>64</v>
      </c>
      <c r="E71" s="28">
        <v>2</v>
      </c>
      <c r="F71" s="16">
        <f t="shared" si="16"/>
        <v>4</v>
      </c>
      <c r="G71" s="16">
        <v>3</v>
      </c>
      <c r="H71" s="16">
        <f t="shared" si="17"/>
        <v>9</v>
      </c>
      <c r="I71" s="16">
        <v>7</v>
      </c>
      <c r="J71" s="16">
        <f t="shared" si="18"/>
        <v>49</v>
      </c>
      <c r="K71" s="26">
        <f t="shared" si="19"/>
        <v>5</v>
      </c>
      <c r="L71" s="26">
        <v>4.2857142857100001</v>
      </c>
      <c r="M71" s="26">
        <f t="shared" si="20"/>
        <v>0.51020408163877529</v>
      </c>
      <c r="N71" s="26">
        <f t="shared" si="21"/>
        <v>0.71428571428999987</v>
      </c>
      <c r="O71" s="30">
        <v>4</v>
      </c>
      <c r="P71" s="20">
        <f t="shared" si="22"/>
        <v>1</v>
      </c>
      <c r="Q71" s="16">
        <v>0</v>
      </c>
      <c r="R71" s="16">
        <v>10</v>
      </c>
      <c r="S71" s="20">
        <f t="shared" si="23"/>
        <v>100</v>
      </c>
      <c r="T71" s="40">
        <v>1.36363636364</v>
      </c>
      <c r="U71" s="46">
        <f t="shared" si="24"/>
        <v>13.223140495841323</v>
      </c>
      <c r="V71" s="60">
        <f>Table13[[#This Row],[PROMEDIO-HUMANO]]/10</f>
        <v>0.5</v>
      </c>
      <c r="W71" s="41">
        <v>8.6363636363600005</v>
      </c>
    </row>
    <row r="72" spans="1:23" ht="25.5">
      <c r="A72">
        <v>1</v>
      </c>
      <c r="B72" s="15" t="s">
        <v>113</v>
      </c>
      <c r="C72" s="16">
        <v>3</v>
      </c>
      <c r="D72" s="16">
        <f t="shared" si="15"/>
        <v>9</v>
      </c>
      <c r="E72" s="28">
        <v>0</v>
      </c>
      <c r="F72" s="16">
        <f t="shared" si="16"/>
        <v>0</v>
      </c>
      <c r="G72" s="16">
        <v>5</v>
      </c>
      <c r="H72" s="16">
        <f t="shared" si="17"/>
        <v>25</v>
      </c>
      <c r="I72" s="16">
        <v>5</v>
      </c>
      <c r="J72" s="16">
        <f t="shared" si="18"/>
        <v>25</v>
      </c>
      <c r="K72" s="26">
        <f t="shared" si="19"/>
        <v>3.25</v>
      </c>
      <c r="L72" s="26">
        <v>4.2857142857100001</v>
      </c>
      <c r="M72" s="26">
        <f t="shared" si="20"/>
        <v>1.0727040816237758</v>
      </c>
      <c r="N72" s="26">
        <f t="shared" si="21"/>
        <v>1.0357142857100001</v>
      </c>
      <c r="O72" s="30">
        <v>8</v>
      </c>
      <c r="P72" s="20">
        <f t="shared" si="22"/>
        <v>22.5625</v>
      </c>
      <c r="Q72" s="16">
        <v>0</v>
      </c>
      <c r="R72" s="16">
        <v>10</v>
      </c>
      <c r="S72" s="20">
        <f t="shared" si="23"/>
        <v>100</v>
      </c>
      <c r="T72" s="40">
        <v>1.42857142857</v>
      </c>
      <c r="U72" s="46">
        <f t="shared" si="24"/>
        <v>3.3176020408215305</v>
      </c>
      <c r="V72" s="60">
        <f>Table13[[#This Row],[PROMEDIO-HUMANO]]/10</f>
        <v>0.32500000000000001</v>
      </c>
      <c r="W72" s="41">
        <v>8.5714285714299994</v>
      </c>
    </row>
    <row r="73" spans="1:23">
      <c r="A73">
        <v>1</v>
      </c>
      <c r="B73" s="17" t="s">
        <v>114</v>
      </c>
      <c r="C73" s="16">
        <v>7</v>
      </c>
      <c r="D73" s="16">
        <f t="shared" si="15"/>
        <v>49</v>
      </c>
      <c r="E73" s="28">
        <v>0</v>
      </c>
      <c r="F73" s="16">
        <f t="shared" si="16"/>
        <v>0</v>
      </c>
      <c r="G73" s="16">
        <v>2</v>
      </c>
      <c r="H73" s="16">
        <f t="shared" si="17"/>
        <v>4</v>
      </c>
      <c r="I73" s="16">
        <v>5</v>
      </c>
      <c r="J73" s="16">
        <f t="shared" si="18"/>
        <v>25</v>
      </c>
      <c r="K73" s="26">
        <f t="shared" si="19"/>
        <v>3.5</v>
      </c>
      <c r="L73" s="26">
        <v>4.2857142857100001</v>
      </c>
      <c r="M73" s="26">
        <f t="shared" si="20"/>
        <v>0.61734693876877567</v>
      </c>
      <c r="N73" s="26">
        <f t="shared" si="21"/>
        <v>0.78571428571000013</v>
      </c>
      <c r="O73" s="30">
        <v>4</v>
      </c>
      <c r="P73" s="20">
        <f t="shared" si="22"/>
        <v>0.25</v>
      </c>
      <c r="Q73" s="16">
        <v>0</v>
      </c>
      <c r="R73" s="16">
        <v>10</v>
      </c>
      <c r="S73" s="20">
        <f t="shared" si="23"/>
        <v>100</v>
      </c>
      <c r="T73" s="40">
        <v>1.5</v>
      </c>
      <c r="U73" s="46">
        <f t="shared" si="24"/>
        <v>4</v>
      </c>
      <c r="V73" s="60">
        <f>Table13[[#This Row],[PROMEDIO-HUMANO]]/10</f>
        <v>0.35</v>
      </c>
      <c r="W73" s="41">
        <v>8.5</v>
      </c>
    </row>
    <row r="74" spans="1:23" ht="25.5">
      <c r="A74">
        <v>1</v>
      </c>
      <c r="B74" s="15" t="s">
        <v>117</v>
      </c>
      <c r="C74" s="16">
        <v>8</v>
      </c>
      <c r="D74" s="16">
        <f t="shared" si="15"/>
        <v>64</v>
      </c>
      <c r="E74" s="28">
        <v>0</v>
      </c>
      <c r="F74" s="16">
        <f t="shared" si="16"/>
        <v>0</v>
      </c>
      <c r="G74" s="16">
        <v>1</v>
      </c>
      <c r="H74" s="16">
        <f t="shared" si="17"/>
        <v>1</v>
      </c>
      <c r="I74" s="16">
        <v>5</v>
      </c>
      <c r="J74" s="16">
        <f t="shared" si="18"/>
        <v>25</v>
      </c>
      <c r="K74" s="26">
        <f t="shared" si="19"/>
        <v>3.5</v>
      </c>
      <c r="L74" s="26">
        <v>1.2</v>
      </c>
      <c r="M74" s="26">
        <f t="shared" si="20"/>
        <v>5.2899999999999991</v>
      </c>
      <c r="N74" s="26">
        <f t="shared" si="21"/>
        <v>2.2999999999999998</v>
      </c>
      <c r="O74" s="30">
        <v>9</v>
      </c>
      <c r="P74" s="20">
        <f t="shared" si="22"/>
        <v>30.25</v>
      </c>
      <c r="Q74" s="16">
        <v>0</v>
      </c>
      <c r="R74" s="16">
        <v>10</v>
      </c>
      <c r="S74" s="20">
        <f t="shared" si="23"/>
        <v>100</v>
      </c>
      <c r="T74" s="40">
        <v>1.5</v>
      </c>
      <c r="U74" s="46">
        <f t="shared" si="24"/>
        <v>4</v>
      </c>
      <c r="V74" s="60">
        <f>Table13[[#This Row],[PROMEDIO-HUMANO]]/10</f>
        <v>0.35</v>
      </c>
      <c r="W74" s="41">
        <v>8.5</v>
      </c>
    </row>
    <row r="75" spans="1:23">
      <c r="A75">
        <v>1</v>
      </c>
      <c r="B75" s="17" t="s">
        <v>118</v>
      </c>
      <c r="C75" s="16">
        <v>3</v>
      </c>
      <c r="D75" s="16">
        <f t="shared" si="15"/>
        <v>9</v>
      </c>
      <c r="E75" s="28">
        <v>0</v>
      </c>
      <c r="F75" s="16">
        <f t="shared" si="16"/>
        <v>0</v>
      </c>
      <c r="G75" s="16">
        <v>1</v>
      </c>
      <c r="H75" s="16">
        <f t="shared" si="17"/>
        <v>1</v>
      </c>
      <c r="I75" s="16">
        <v>7</v>
      </c>
      <c r="J75" s="16">
        <f t="shared" si="18"/>
        <v>49</v>
      </c>
      <c r="K75" s="26">
        <f t="shared" si="19"/>
        <v>2.75</v>
      </c>
      <c r="L75" s="26">
        <v>1.0344827586200001</v>
      </c>
      <c r="M75" s="26">
        <f t="shared" si="20"/>
        <v>2.9429994054720452</v>
      </c>
      <c r="N75" s="26">
        <f t="shared" si="21"/>
        <v>1.7155172413799999</v>
      </c>
      <c r="O75" s="30">
        <v>0</v>
      </c>
      <c r="P75" s="20">
        <f t="shared" si="22"/>
        <v>7.5625</v>
      </c>
      <c r="Q75" s="16">
        <v>0</v>
      </c>
      <c r="R75" s="16">
        <v>10</v>
      </c>
      <c r="S75" s="20">
        <f t="shared" si="23"/>
        <v>100</v>
      </c>
      <c r="T75" s="40">
        <v>1.5789473684199999</v>
      </c>
      <c r="U75" s="46">
        <f t="shared" si="24"/>
        <v>1.3713642659304432</v>
      </c>
      <c r="V75" s="60">
        <f>Table13[[#This Row],[PROMEDIO-HUMANO]]/10</f>
        <v>0.27500000000000002</v>
      </c>
      <c r="W75" s="41">
        <v>8.4210526315800003</v>
      </c>
    </row>
    <row r="76" spans="1:23">
      <c r="A76">
        <v>1</v>
      </c>
      <c r="B76" s="15" t="s">
        <v>119</v>
      </c>
      <c r="C76" s="16">
        <v>3</v>
      </c>
      <c r="D76" s="16">
        <f t="shared" si="15"/>
        <v>9</v>
      </c>
      <c r="E76" s="28">
        <v>5</v>
      </c>
      <c r="F76" s="16">
        <f t="shared" si="16"/>
        <v>25</v>
      </c>
      <c r="G76" s="16">
        <v>3</v>
      </c>
      <c r="H76" s="16">
        <f t="shared" si="17"/>
        <v>9</v>
      </c>
      <c r="I76" s="16">
        <v>7</v>
      </c>
      <c r="J76" s="16">
        <f t="shared" si="18"/>
        <v>49</v>
      </c>
      <c r="K76" s="26">
        <f t="shared" si="19"/>
        <v>4.5</v>
      </c>
      <c r="L76" s="26">
        <v>5</v>
      </c>
      <c r="M76" s="26">
        <f t="shared" si="20"/>
        <v>0.25</v>
      </c>
      <c r="N76" s="26">
        <f t="shared" si="21"/>
        <v>0.5</v>
      </c>
      <c r="O76" s="30">
        <v>1</v>
      </c>
      <c r="P76" s="20">
        <f t="shared" si="22"/>
        <v>12.25</v>
      </c>
      <c r="Q76" s="16">
        <v>0</v>
      </c>
      <c r="R76" s="16">
        <v>10</v>
      </c>
      <c r="S76" s="20">
        <f t="shared" si="23"/>
        <v>100</v>
      </c>
      <c r="T76" s="40">
        <v>1.5789473684199999</v>
      </c>
      <c r="U76" s="46">
        <f t="shared" si="24"/>
        <v>8.5325484764604447</v>
      </c>
      <c r="V76" s="60">
        <f>Table13[[#This Row],[PROMEDIO-HUMANO]]/10</f>
        <v>0.45</v>
      </c>
      <c r="W76" s="41">
        <v>8.4210526315800003</v>
      </c>
    </row>
    <row r="77" spans="1:23">
      <c r="A77">
        <v>1</v>
      </c>
      <c r="B77" s="17" t="s">
        <v>120</v>
      </c>
      <c r="C77" s="16">
        <v>3</v>
      </c>
      <c r="D77" s="16">
        <f t="shared" si="15"/>
        <v>9</v>
      </c>
      <c r="E77" s="28">
        <v>0</v>
      </c>
      <c r="F77" s="16">
        <f t="shared" si="16"/>
        <v>0</v>
      </c>
      <c r="G77" s="16">
        <v>1</v>
      </c>
      <c r="H77" s="16">
        <f t="shared" si="17"/>
        <v>1</v>
      </c>
      <c r="I77" s="16">
        <v>2</v>
      </c>
      <c r="J77" s="16">
        <f t="shared" si="18"/>
        <v>4</v>
      </c>
      <c r="K77" s="26">
        <f t="shared" si="19"/>
        <v>1.5</v>
      </c>
      <c r="L77" s="26">
        <v>0</v>
      </c>
      <c r="M77" s="26">
        <f t="shared" si="20"/>
        <v>2.25</v>
      </c>
      <c r="N77" s="26">
        <f t="shared" si="21"/>
        <v>1.5</v>
      </c>
      <c r="O77" s="30">
        <v>3</v>
      </c>
      <c r="P77" s="20">
        <f t="shared" si="22"/>
        <v>2.25</v>
      </c>
      <c r="Q77" s="16">
        <v>0</v>
      </c>
      <c r="R77" s="16">
        <v>10</v>
      </c>
      <c r="S77" s="20">
        <f t="shared" si="23"/>
        <v>100</v>
      </c>
      <c r="T77" s="40">
        <v>1.5789473684199999</v>
      </c>
      <c r="U77" s="46">
        <f t="shared" si="24"/>
        <v>6.2326869804432044E-3</v>
      </c>
      <c r="V77" s="60">
        <f>Table13[[#This Row],[PROMEDIO-HUMANO]]/10</f>
        <v>0.15</v>
      </c>
      <c r="W77" s="41">
        <v>8.4210526315800003</v>
      </c>
    </row>
    <row r="78" spans="1:23" ht="25.5">
      <c r="A78">
        <v>1</v>
      </c>
      <c r="B78" s="15" t="s">
        <v>121</v>
      </c>
      <c r="C78" s="16">
        <v>6</v>
      </c>
      <c r="D78" s="16">
        <f t="shared" si="15"/>
        <v>36</v>
      </c>
      <c r="E78" s="28">
        <v>4</v>
      </c>
      <c r="F78" s="16">
        <f t="shared" si="16"/>
        <v>16</v>
      </c>
      <c r="G78" s="16">
        <v>1</v>
      </c>
      <c r="H78" s="16">
        <f t="shared" si="17"/>
        <v>1</v>
      </c>
      <c r="I78" s="16">
        <v>7</v>
      </c>
      <c r="J78" s="16">
        <f t="shared" si="18"/>
        <v>49</v>
      </c>
      <c r="K78" s="26">
        <f t="shared" si="19"/>
        <v>4.5</v>
      </c>
      <c r="L78" s="26">
        <v>4.2857142857100001</v>
      </c>
      <c r="M78" s="26">
        <f t="shared" si="20"/>
        <v>4.5918367348775455E-2</v>
      </c>
      <c r="N78" s="26">
        <f t="shared" si="21"/>
        <v>0.21428571428999987</v>
      </c>
      <c r="O78" s="30">
        <v>1</v>
      </c>
      <c r="P78" s="20">
        <f t="shared" si="22"/>
        <v>12.25</v>
      </c>
      <c r="Q78" s="16">
        <v>0</v>
      </c>
      <c r="R78" s="16">
        <v>10</v>
      </c>
      <c r="S78" s="20">
        <f t="shared" si="23"/>
        <v>100</v>
      </c>
      <c r="T78" s="40">
        <v>1.5789473684199999</v>
      </c>
      <c r="U78" s="46">
        <f t="shared" si="24"/>
        <v>8.5325484764604447</v>
      </c>
      <c r="V78" s="60">
        <f>Table13[[#This Row],[PROMEDIO-HUMANO]]/10</f>
        <v>0.45</v>
      </c>
      <c r="W78" s="41">
        <v>8.4210526315800003</v>
      </c>
    </row>
    <row r="79" spans="1:23" ht="25.5">
      <c r="A79">
        <v>1</v>
      </c>
      <c r="B79" s="18" t="s">
        <v>122</v>
      </c>
      <c r="C79" s="16">
        <v>0</v>
      </c>
      <c r="D79" s="16">
        <f t="shared" si="15"/>
        <v>0</v>
      </c>
      <c r="E79" s="28">
        <v>0</v>
      </c>
      <c r="F79" s="16">
        <f t="shared" si="16"/>
        <v>0</v>
      </c>
      <c r="G79" s="16">
        <v>1</v>
      </c>
      <c r="H79" s="16">
        <f t="shared" si="17"/>
        <v>1</v>
      </c>
      <c r="I79" s="16">
        <v>5</v>
      </c>
      <c r="J79" s="16">
        <f t="shared" si="18"/>
        <v>25</v>
      </c>
      <c r="K79" s="26">
        <f t="shared" si="19"/>
        <v>1.5</v>
      </c>
      <c r="L79" s="26">
        <v>1.6666666666700001</v>
      </c>
      <c r="M79" s="26">
        <f t="shared" si="20"/>
        <v>2.7777777778888915E-2</v>
      </c>
      <c r="N79" s="26">
        <f t="shared" si="21"/>
        <v>0.16666666667000007</v>
      </c>
      <c r="O79" s="30">
        <v>4</v>
      </c>
      <c r="P79" s="20">
        <f t="shared" si="22"/>
        <v>6.25</v>
      </c>
      <c r="Q79" s="16">
        <v>0</v>
      </c>
      <c r="R79" s="16">
        <v>10</v>
      </c>
      <c r="S79" s="20">
        <f t="shared" si="23"/>
        <v>100</v>
      </c>
      <c r="T79" s="40">
        <v>1.6666666666700001</v>
      </c>
      <c r="U79" s="46">
        <f t="shared" si="24"/>
        <v>2.7777777778888915E-2</v>
      </c>
      <c r="V79" s="60">
        <f>Table13[[#This Row],[PROMEDIO-HUMANO]]/10</f>
        <v>0.15</v>
      </c>
      <c r="W79" s="41">
        <v>8.3333333333299997</v>
      </c>
    </row>
    <row r="80" spans="1:23" ht="25.5">
      <c r="A80">
        <v>1</v>
      </c>
      <c r="B80" s="17" t="s">
        <v>124</v>
      </c>
      <c r="C80" s="16">
        <v>2</v>
      </c>
      <c r="D80" s="16">
        <f t="shared" si="15"/>
        <v>4</v>
      </c>
      <c r="E80" s="28">
        <v>0</v>
      </c>
      <c r="F80" s="16">
        <f t="shared" si="16"/>
        <v>0</v>
      </c>
      <c r="G80" s="16">
        <v>1</v>
      </c>
      <c r="H80" s="16">
        <f t="shared" si="17"/>
        <v>1</v>
      </c>
      <c r="I80" s="16">
        <v>5</v>
      </c>
      <c r="J80" s="16">
        <f t="shared" si="18"/>
        <v>25</v>
      </c>
      <c r="K80" s="26">
        <f t="shared" si="19"/>
        <v>2</v>
      </c>
      <c r="L80" s="26">
        <v>1.36363636364</v>
      </c>
      <c r="M80" s="26">
        <f t="shared" si="20"/>
        <v>0.40495867768132238</v>
      </c>
      <c r="N80" s="26">
        <f t="shared" si="21"/>
        <v>0.63636363636000004</v>
      </c>
      <c r="O80" s="30">
        <v>4</v>
      </c>
      <c r="P80" s="20">
        <f t="shared" si="22"/>
        <v>4</v>
      </c>
      <c r="Q80" s="16">
        <v>0</v>
      </c>
      <c r="R80" s="16">
        <v>10</v>
      </c>
      <c r="S80" s="20">
        <f t="shared" si="23"/>
        <v>100</v>
      </c>
      <c r="T80" s="40">
        <v>1.6666666666700001</v>
      </c>
      <c r="U80" s="46">
        <f t="shared" si="24"/>
        <v>0.11111111110888884</v>
      </c>
      <c r="V80" s="60">
        <f>Table13[[#This Row],[PROMEDIO-HUMANO]]/10</f>
        <v>0.2</v>
      </c>
      <c r="W80" s="41">
        <v>8.3333333333299997</v>
      </c>
    </row>
    <row r="81" spans="1:23">
      <c r="A81">
        <v>1</v>
      </c>
      <c r="B81" s="15" t="s">
        <v>125</v>
      </c>
      <c r="C81" s="16">
        <v>8</v>
      </c>
      <c r="D81" s="16">
        <f t="shared" si="15"/>
        <v>64</v>
      </c>
      <c r="E81" s="28">
        <v>5</v>
      </c>
      <c r="F81" s="16">
        <f t="shared" si="16"/>
        <v>25</v>
      </c>
      <c r="G81" s="16">
        <v>5</v>
      </c>
      <c r="H81" s="16">
        <f t="shared" si="17"/>
        <v>25</v>
      </c>
      <c r="I81" s="16">
        <v>10</v>
      </c>
      <c r="J81" s="16">
        <f t="shared" si="18"/>
        <v>100</v>
      </c>
      <c r="K81" s="26">
        <f t="shared" si="19"/>
        <v>7</v>
      </c>
      <c r="L81" s="26">
        <v>3.6</v>
      </c>
      <c r="M81" s="26">
        <f t="shared" si="20"/>
        <v>11.559999999999999</v>
      </c>
      <c r="N81" s="26">
        <f t="shared" si="21"/>
        <v>3.4</v>
      </c>
      <c r="O81" s="30">
        <v>0</v>
      </c>
      <c r="P81" s="20">
        <f t="shared" si="22"/>
        <v>49</v>
      </c>
      <c r="Q81" s="16">
        <v>0</v>
      </c>
      <c r="R81" s="16">
        <v>10</v>
      </c>
      <c r="S81" s="20">
        <f t="shared" si="23"/>
        <v>100</v>
      </c>
      <c r="T81" s="40">
        <v>1.6666666666700001</v>
      </c>
      <c r="U81" s="46">
        <f t="shared" si="24"/>
        <v>28.444444444408887</v>
      </c>
      <c r="V81" s="60">
        <f>Table13[[#This Row],[PROMEDIO-HUMANO]]/10</f>
        <v>0.7</v>
      </c>
      <c r="W81" s="41">
        <v>8.3333333333299997</v>
      </c>
    </row>
    <row r="82" spans="1:23">
      <c r="A82">
        <v>1</v>
      </c>
      <c r="B82" s="17" t="s">
        <v>126</v>
      </c>
      <c r="C82" s="16">
        <v>3</v>
      </c>
      <c r="D82" s="16">
        <f t="shared" si="15"/>
        <v>9</v>
      </c>
      <c r="E82" s="28">
        <v>4</v>
      </c>
      <c r="F82" s="16">
        <f t="shared" si="16"/>
        <v>16</v>
      </c>
      <c r="G82" s="16">
        <v>0</v>
      </c>
      <c r="H82" s="16">
        <f t="shared" si="17"/>
        <v>0</v>
      </c>
      <c r="I82" s="16">
        <v>3</v>
      </c>
      <c r="J82" s="16">
        <f t="shared" si="18"/>
        <v>9</v>
      </c>
      <c r="K82" s="26">
        <f t="shared" si="19"/>
        <v>2.5</v>
      </c>
      <c r="L82" s="26">
        <v>3.9130434782600001</v>
      </c>
      <c r="M82" s="26">
        <f t="shared" si="20"/>
        <v>1.9966918714531194</v>
      </c>
      <c r="N82" s="26">
        <f t="shared" si="21"/>
        <v>1.4130434782600001</v>
      </c>
      <c r="O82" s="30">
        <v>2</v>
      </c>
      <c r="P82" s="20">
        <f t="shared" si="22"/>
        <v>0.25</v>
      </c>
      <c r="Q82" s="16">
        <v>0</v>
      </c>
      <c r="R82" s="16">
        <v>10</v>
      </c>
      <c r="S82" s="20">
        <f t="shared" si="23"/>
        <v>100</v>
      </c>
      <c r="T82" s="40">
        <v>1.7647058823499999</v>
      </c>
      <c r="U82" s="46">
        <f t="shared" si="24"/>
        <v>0.54065743945069211</v>
      </c>
      <c r="V82" s="60">
        <f>Table13[[#This Row],[PROMEDIO-HUMANO]]/10</f>
        <v>0.25</v>
      </c>
      <c r="W82" s="41">
        <v>8.2352941176499996</v>
      </c>
    </row>
    <row r="83" spans="1:23" ht="25.5">
      <c r="A83">
        <v>1</v>
      </c>
      <c r="B83" s="15" t="s">
        <v>127</v>
      </c>
      <c r="C83" s="16">
        <v>5</v>
      </c>
      <c r="D83" s="16">
        <f t="shared" si="15"/>
        <v>25</v>
      </c>
      <c r="E83" s="28">
        <v>0</v>
      </c>
      <c r="F83" s="16">
        <f t="shared" si="16"/>
        <v>0</v>
      </c>
      <c r="G83" s="16">
        <v>1</v>
      </c>
      <c r="H83" s="16">
        <f t="shared" si="17"/>
        <v>1</v>
      </c>
      <c r="I83" s="16">
        <v>5</v>
      </c>
      <c r="J83" s="16">
        <f t="shared" si="18"/>
        <v>25</v>
      </c>
      <c r="K83" s="26">
        <f t="shared" si="19"/>
        <v>2.75</v>
      </c>
      <c r="L83" s="26">
        <v>1.3043478260900001</v>
      </c>
      <c r="M83" s="26">
        <f t="shared" si="20"/>
        <v>2.0899102079307084</v>
      </c>
      <c r="N83" s="26">
        <f t="shared" si="21"/>
        <v>1.4456521739099999</v>
      </c>
      <c r="O83" s="30">
        <v>4</v>
      </c>
      <c r="P83" s="20">
        <f t="shared" si="22"/>
        <v>1.5625</v>
      </c>
      <c r="Q83" s="16">
        <v>0</v>
      </c>
      <c r="R83" s="16">
        <v>10</v>
      </c>
      <c r="S83" s="20">
        <f t="shared" si="23"/>
        <v>100</v>
      </c>
      <c r="T83" s="40">
        <v>1.7647058823499999</v>
      </c>
      <c r="U83" s="46">
        <f t="shared" si="24"/>
        <v>0.97080449827569215</v>
      </c>
      <c r="V83" s="60">
        <f>Table13[[#This Row],[PROMEDIO-HUMANO]]/10</f>
        <v>0.27500000000000002</v>
      </c>
      <c r="W83" s="41">
        <v>8.2352941176499996</v>
      </c>
    </row>
    <row r="84" spans="1:23" ht="25.5">
      <c r="A84">
        <v>1</v>
      </c>
      <c r="B84" s="17" t="s">
        <v>128</v>
      </c>
      <c r="C84" s="16">
        <v>1</v>
      </c>
      <c r="D84" s="16">
        <f t="shared" si="15"/>
        <v>1</v>
      </c>
      <c r="E84" s="28">
        <v>0</v>
      </c>
      <c r="F84" s="16">
        <f t="shared" si="16"/>
        <v>0</v>
      </c>
      <c r="G84" s="16">
        <v>3</v>
      </c>
      <c r="H84" s="16">
        <f t="shared" si="17"/>
        <v>9</v>
      </c>
      <c r="I84" s="16">
        <v>5</v>
      </c>
      <c r="J84" s="16">
        <f t="shared" si="18"/>
        <v>25</v>
      </c>
      <c r="K84" s="26">
        <f t="shared" si="19"/>
        <v>2.25</v>
      </c>
      <c r="L84" s="26">
        <v>1.7647058823499999</v>
      </c>
      <c r="M84" s="26">
        <f t="shared" si="20"/>
        <v>0.23551038062569213</v>
      </c>
      <c r="N84" s="26">
        <f t="shared" si="21"/>
        <v>0.48529411765000008</v>
      </c>
      <c r="O84" s="30">
        <v>10</v>
      </c>
      <c r="P84" s="20">
        <f t="shared" si="22"/>
        <v>60.0625</v>
      </c>
      <c r="Q84" s="16">
        <v>0</v>
      </c>
      <c r="R84" s="16">
        <v>10</v>
      </c>
      <c r="S84" s="20">
        <f t="shared" si="23"/>
        <v>100</v>
      </c>
      <c r="T84" s="40">
        <v>1.7647058823499999</v>
      </c>
      <c r="U84" s="46">
        <f t="shared" si="24"/>
        <v>0.23551038062569213</v>
      </c>
      <c r="V84" s="60">
        <f>Table13[[#This Row],[PROMEDIO-HUMANO]]/10</f>
        <v>0.22500000000000001</v>
      </c>
      <c r="W84" s="41">
        <v>8.2352941176499996</v>
      </c>
    </row>
    <row r="85" spans="1:23">
      <c r="A85">
        <v>1</v>
      </c>
      <c r="B85" s="15" t="s">
        <v>129</v>
      </c>
      <c r="C85" s="16">
        <v>3</v>
      </c>
      <c r="D85" s="16">
        <f t="shared" si="15"/>
        <v>9</v>
      </c>
      <c r="E85" s="28">
        <v>0</v>
      </c>
      <c r="F85" s="16">
        <f t="shared" si="16"/>
        <v>0</v>
      </c>
      <c r="G85" s="16">
        <v>1</v>
      </c>
      <c r="H85" s="16">
        <f t="shared" si="17"/>
        <v>1</v>
      </c>
      <c r="I85" s="16">
        <v>5</v>
      </c>
      <c r="J85" s="16">
        <f t="shared" si="18"/>
        <v>25</v>
      </c>
      <c r="K85" s="26">
        <f t="shared" si="19"/>
        <v>2.25</v>
      </c>
      <c r="L85" s="26">
        <v>1.7647058823499999</v>
      </c>
      <c r="M85" s="26">
        <f t="shared" si="20"/>
        <v>0.23551038062569213</v>
      </c>
      <c r="N85" s="26">
        <f t="shared" si="21"/>
        <v>0.48529411765000008</v>
      </c>
      <c r="O85" s="30">
        <v>10</v>
      </c>
      <c r="P85" s="20">
        <f t="shared" si="22"/>
        <v>60.0625</v>
      </c>
      <c r="Q85" s="16">
        <v>0</v>
      </c>
      <c r="R85" s="16">
        <v>10</v>
      </c>
      <c r="S85" s="20">
        <f t="shared" si="23"/>
        <v>100</v>
      </c>
      <c r="T85" s="40">
        <v>1.875</v>
      </c>
      <c r="U85" s="46">
        <f t="shared" si="24"/>
        <v>0.140625</v>
      </c>
      <c r="V85" s="60">
        <f>Table13[[#This Row],[PROMEDIO-HUMANO]]/10</f>
        <v>0.22500000000000001</v>
      </c>
      <c r="W85" s="41">
        <v>8.125</v>
      </c>
    </row>
    <row r="86" spans="1:23">
      <c r="A86">
        <v>1</v>
      </c>
      <c r="B86" s="15" t="s">
        <v>131</v>
      </c>
      <c r="C86" s="16">
        <v>4</v>
      </c>
      <c r="D86" s="16">
        <f t="shared" si="15"/>
        <v>16</v>
      </c>
      <c r="E86" s="28">
        <v>5</v>
      </c>
      <c r="F86" s="16">
        <f t="shared" si="16"/>
        <v>25</v>
      </c>
      <c r="G86" s="16">
        <v>5</v>
      </c>
      <c r="H86" s="16">
        <f t="shared" si="17"/>
        <v>25</v>
      </c>
      <c r="I86" s="16">
        <v>5</v>
      </c>
      <c r="J86" s="16">
        <f t="shared" si="18"/>
        <v>25</v>
      </c>
      <c r="K86" s="26">
        <f t="shared" si="19"/>
        <v>4.75</v>
      </c>
      <c r="L86" s="26">
        <v>3</v>
      </c>
      <c r="M86" s="26">
        <f t="shared" si="20"/>
        <v>3.0625</v>
      </c>
      <c r="N86" s="26">
        <f t="shared" si="21"/>
        <v>1.75</v>
      </c>
      <c r="O86" s="30">
        <v>8</v>
      </c>
      <c r="P86" s="20">
        <f t="shared" si="22"/>
        <v>10.5625</v>
      </c>
      <c r="Q86" s="16">
        <v>0</v>
      </c>
      <c r="R86" s="16">
        <v>10</v>
      </c>
      <c r="S86" s="20">
        <f t="shared" si="23"/>
        <v>100</v>
      </c>
      <c r="T86" s="40">
        <v>1.875</v>
      </c>
      <c r="U86" s="46">
        <f t="shared" si="24"/>
        <v>8.265625</v>
      </c>
      <c r="V86" s="60">
        <f>Table13[[#This Row],[PROMEDIO-HUMANO]]/10</f>
        <v>0.47499999999999998</v>
      </c>
      <c r="W86" s="41">
        <v>8.125</v>
      </c>
    </row>
    <row r="87" spans="1:23" ht="25.5">
      <c r="A87">
        <v>1</v>
      </c>
      <c r="B87" s="15" t="s">
        <v>133</v>
      </c>
      <c r="C87" s="16">
        <v>6</v>
      </c>
      <c r="D87" s="16">
        <f t="shared" si="15"/>
        <v>36</v>
      </c>
      <c r="E87" s="28">
        <v>1</v>
      </c>
      <c r="F87" s="16">
        <f t="shared" si="16"/>
        <v>1</v>
      </c>
      <c r="G87" s="16">
        <v>1</v>
      </c>
      <c r="H87" s="16">
        <f t="shared" si="17"/>
        <v>1</v>
      </c>
      <c r="I87" s="16">
        <v>3</v>
      </c>
      <c r="J87" s="16">
        <f t="shared" si="18"/>
        <v>9</v>
      </c>
      <c r="K87" s="26">
        <f t="shared" si="19"/>
        <v>2.75</v>
      </c>
      <c r="L87" s="26">
        <v>3.75</v>
      </c>
      <c r="M87" s="26">
        <f t="shared" si="20"/>
        <v>1</v>
      </c>
      <c r="N87" s="26">
        <f t="shared" si="21"/>
        <v>1</v>
      </c>
      <c r="O87" s="30">
        <v>8</v>
      </c>
      <c r="P87" s="20">
        <f t="shared" si="22"/>
        <v>27.5625</v>
      </c>
      <c r="Q87" s="16">
        <v>0</v>
      </c>
      <c r="R87" s="16">
        <v>10</v>
      </c>
      <c r="S87" s="20">
        <f t="shared" si="23"/>
        <v>100</v>
      </c>
      <c r="T87" s="40">
        <v>1.875</v>
      </c>
      <c r="U87" s="46">
        <f t="shared" si="24"/>
        <v>0.765625</v>
      </c>
      <c r="V87" s="60">
        <f>Table13[[#This Row],[PROMEDIO-HUMANO]]/10</f>
        <v>0.27500000000000002</v>
      </c>
      <c r="W87" s="41">
        <v>8.125</v>
      </c>
    </row>
    <row r="88" spans="1:23" ht="25.5">
      <c r="A88">
        <v>1</v>
      </c>
      <c r="B88" s="15" t="s">
        <v>135</v>
      </c>
      <c r="C88" s="16">
        <v>3</v>
      </c>
      <c r="D88" s="16">
        <f t="shared" si="15"/>
        <v>9</v>
      </c>
      <c r="E88" s="28">
        <v>10</v>
      </c>
      <c r="F88" s="16">
        <f t="shared" si="16"/>
        <v>100</v>
      </c>
      <c r="G88" s="16">
        <v>5</v>
      </c>
      <c r="H88" s="16">
        <f t="shared" si="17"/>
        <v>25</v>
      </c>
      <c r="I88" s="16">
        <v>7</v>
      </c>
      <c r="J88" s="16">
        <f t="shared" si="18"/>
        <v>49</v>
      </c>
      <c r="K88" s="26">
        <f t="shared" si="19"/>
        <v>6.25</v>
      </c>
      <c r="L88" s="26">
        <v>5</v>
      </c>
      <c r="M88" s="26">
        <f t="shared" si="20"/>
        <v>1.5625</v>
      </c>
      <c r="N88" s="26">
        <f t="shared" si="21"/>
        <v>1.25</v>
      </c>
      <c r="O88" s="30">
        <v>7</v>
      </c>
      <c r="P88" s="20">
        <f t="shared" si="22"/>
        <v>0.5625</v>
      </c>
      <c r="Q88" s="16">
        <v>0</v>
      </c>
      <c r="R88" s="16">
        <v>10</v>
      </c>
      <c r="S88" s="20">
        <f t="shared" si="23"/>
        <v>100</v>
      </c>
      <c r="T88" s="40">
        <v>1.875</v>
      </c>
      <c r="U88" s="46">
        <f t="shared" si="24"/>
        <v>19.140625</v>
      </c>
      <c r="V88" s="60">
        <f>Table13[[#This Row],[PROMEDIO-HUMANO]]/10</f>
        <v>0.625</v>
      </c>
      <c r="W88" s="41">
        <v>8.125</v>
      </c>
    </row>
    <row r="89" spans="1:23" ht="25.5">
      <c r="A89">
        <v>1</v>
      </c>
      <c r="B89" s="17" t="s">
        <v>136</v>
      </c>
      <c r="C89" s="16">
        <v>4</v>
      </c>
      <c r="D89" s="16">
        <f t="shared" si="15"/>
        <v>16</v>
      </c>
      <c r="E89" s="28">
        <v>0</v>
      </c>
      <c r="F89" s="16">
        <f t="shared" si="16"/>
        <v>0</v>
      </c>
      <c r="G89" s="16">
        <v>2</v>
      </c>
      <c r="H89" s="16">
        <f t="shared" si="17"/>
        <v>4</v>
      </c>
      <c r="I89" s="16">
        <v>4</v>
      </c>
      <c r="J89" s="16">
        <f t="shared" si="18"/>
        <v>16</v>
      </c>
      <c r="K89" s="26">
        <f t="shared" si="19"/>
        <v>2.5</v>
      </c>
      <c r="L89" s="26">
        <v>1.25</v>
      </c>
      <c r="M89" s="26">
        <f t="shared" si="20"/>
        <v>1.5625</v>
      </c>
      <c r="N89" s="26">
        <f t="shared" si="21"/>
        <v>1.25</v>
      </c>
      <c r="O89" s="30">
        <v>9</v>
      </c>
      <c r="P89" s="20">
        <f t="shared" si="22"/>
        <v>42.25</v>
      </c>
      <c r="Q89" s="16">
        <v>0</v>
      </c>
      <c r="R89" s="16">
        <v>10</v>
      </c>
      <c r="S89" s="20">
        <f t="shared" si="23"/>
        <v>100</v>
      </c>
      <c r="T89" s="40">
        <v>1.875</v>
      </c>
      <c r="U89" s="46">
        <f t="shared" si="24"/>
        <v>0.390625</v>
      </c>
      <c r="V89" s="60">
        <f>Table13[[#This Row],[PROMEDIO-HUMANO]]/10</f>
        <v>0.25</v>
      </c>
      <c r="W89" s="41">
        <v>8.125</v>
      </c>
    </row>
    <row r="90" spans="1:23" ht="25.5">
      <c r="A90">
        <v>1</v>
      </c>
      <c r="B90" s="15" t="s">
        <v>137</v>
      </c>
      <c r="C90" s="16">
        <v>0</v>
      </c>
      <c r="D90" s="16">
        <f t="shared" si="15"/>
        <v>0</v>
      </c>
      <c r="E90" s="28">
        <v>0</v>
      </c>
      <c r="F90" s="16">
        <f t="shared" si="16"/>
        <v>0</v>
      </c>
      <c r="G90" s="16">
        <v>1</v>
      </c>
      <c r="H90" s="16">
        <f t="shared" si="17"/>
        <v>1</v>
      </c>
      <c r="I90" s="16">
        <v>5</v>
      </c>
      <c r="J90" s="16">
        <f t="shared" si="18"/>
        <v>25</v>
      </c>
      <c r="K90" s="26">
        <f t="shared" si="19"/>
        <v>1.5</v>
      </c>
      <c r="L90" s="26">
        <v>0</v>
      </c>
      <c r="M90" s="26">
        <f t="shared" si="20"/>
        <v>2.25</v>
      </c>
      <c r="N90" s="26">
        <f t="shared" si="21"/>
        <v>1.5</v>
      </c>
      <c r="O90" s="30">
        <v>4</v>
      </c>
      <c r="P90" s="20">
        <f t="shared" si="22"/>
        <v>6.25</v>
      </c>
      <c r="Q90" s="16">
        <v>0</v>
      </c>
      <c r="R90" s="16">
        <v>10</v>
      </c>
      <c r="S90" s="20">
        <f t="shared" si="23"/>
        <v>100</v>
      </c>
      <c r="T90" s="40">
        <v>1.875</v>
      </c>
      <c r="U90" s="46">
        <f t="shared" si="24"/>
        <v>0.140625</v>
      </c>
      <c r="V90" s="60">
        <f>Table13[[#This Row],[PROMEDIO-HUMANO]]/10</f>
        <v>0.15</v>
      </c>
      <c r="W90" s="41">
        <v>8.125</v>
      </c>
    </row>
    <row r="91" spans="1:23">
      <c r="A91">
        <v>1</v>
      </c>
      <c r="B91" s="17" t="s">
        <v>140</v>
      </c>
      <c r="C91" s="16">
        <v>4</v>
      </c>
      <c r="D91" s="16">
        <f t="shared" si="15"/>
        <v>16</v>
      </c>
      <c r="E91" s="28">
        <v>2</v>
      </c>
      <c r="F91" s="16">
        <f t="shared" si="16"/>
        <v>4</v>
      </c>
      <c r="G91" s="16">
        <v>2</v>
      </c>
      <c r="H91" s="16">
        <f t="shared" si="17"/>
        <v>4</v>
      </c>
      <c r="I91" s="16">
        <v>7</v>
      </c>
      <c r="J91" s="16">
        <f t="shared" si="18"/>
        <v>49</v>
      </c>
      <c r="K91" s="26">
        <f t="shared" si="19"/>
        <v>3.75</v>
      </c>
      <c r="L91" s="26">
        <v>5.2941176470600002</v>
      </c>
      <c r="M91" s="26">
        <f t="shared" si="20"/>
        <v>2.3842993079621113</v>
      </c>
      <c r="N91" s="26">
        <f t="shared" si="21"/>
        <v>1.5441176470600002</v>
      </c>
      <c r="O91" s="30">
        <v>7</v>
      </c>
      <c r="P91" s="20">
        <f t="shared" si="22"/>
        <v>10.5625</v>
      </c>
      <c r="Q91" s="16">
        <v>0</v>
      </c>
      <c r="R91" s="16">
        <v>10</v>
      </c>
      <c r="S91" s="20">
        <f t="shared" si="23"/>
        <v>100</v>
      </c>
      <c r="T91" s="40">
        <v>2</v>
      </c>
      <c r="U91" s="46">
        <f t="shared" si="24"/>
        <v>3.0625</v>
      </c>
      <c r="V91" s="60">
        <f>Table13[[#This Row],[PROMEDIO-HUMANO]]/10</f>
        <v>0.375</v>
      </c>
      <c r="W91" s="41">
        <v>8</v>
      </c>
    </row>
    <row r="92" spans="1:23" ht="25.5">
      <c r="A92">
        <v>1</v>
      </c>
      <c r="B92" s="15" t="s">
        <v>141</v>
      </c>
      <c r="C92" s="16">
        <v>3</v>
      </c>
      <c r="D92" s="16">
        <f t="shared" si="15"/>
        <v>9</v>
      </c>
      <c r="E92" s="28">
        <v>7</v>
      </c>
      <c r="F92" s="16">
        <f t="shared" si="16"/>
        <v>49</v>
      </c>
      <c r="G92" s="16">
        <v>1</v>
      </c>
      <c r="H92" s="16">
        <f t="shared" si="17"/>
        <v>1</v>
      </c>
      <c r="I92" s="16">
        <v>6</v>
      </c>
      <c r="J92" s="16">
        <f t="shared" si="18"/>
        <v>36</v>
      </c>
      <c r="K92" s="26">
        <f t="shared" si="19"/>
        <v>4.25</v>
      </c>
      <c r="L92" s="26">
        <v>1.875</v>
      </c>
      <c r="M92" s="26">
        <f t="shared" si="20"/>
        <v>5.640625</v>
      </c>
      <c r="N92" s="26">
        <f t="shared" si="21"/>
        <v>2.375</v>
      </c>
      <c r="O92" s="30">
        <v>2</v>
      </c>
      <c r="P92" s="20">
        <f t="shared" si="22"/>
        <v>5.0625</v>
      </c>
      <c r="Q92" s="16">
        <v>0</v>
      </c>
      <c r="R92" s="16">
        <v>10</v>
      </c>
      <c r="S92" s="20">
        <f t="shared" si="23"/>
        <v>100</v>
      </c>
      <c r="T92" s="40">
        <v>2</v>
      </c>
      <c r="U92" s="46">
        <f t="shared" si="24"/>
        <v>5.0625</v>
      </c>
      <c r="V92" s="60">
        <f>Table13[[#This Row],[PROMEDIO-HUMANO]]/10</f>
        <v>0.42499999999999999</v>
      </c>
      <c r="W92" s="41">
        <v>8</v>
      </c>
    </row>
    <row r="93" spans="1:23" ht="25.5">
      <c r="A93">
        <v>1</v>
      </c>
      <c r="B93" s="17" t="s">
        <v>142</v>
      </c>
      <c r="C93" s="16">
        <v>0</v>
      </c>
      <c r="D93" s="16">
        <f t="shared" si="15"/>
        <v>0</v>
      </c>
      <c r="E93" s="28">
        <v>7</v>
      </c>
      <c r="F93" s="16">
        <f t="shared" si="16"/>
        <v>49</v>
      </c>
      <c r="G93" s="16">
        <v>1</v>
      </c>
      <c r="H93" s="16">
        <f t="shared" si="17"/>
        <v>1</v>
      </c>
      <c r="I93" s="16">
        <v>4</v>
      </c>
      <c r="J93" s="16">
        <f t="shared" si="18"/>
        <v>16</v>
      </c>
      <c r="K93" s="26">
        <f t="shared" si="19"/>
        <v>3</v>
      </c>
      <c r="L93" s="26">
        <v>3.3333333333300001</v>
      </c>
      <c r="M93" s="26">
        <f t="shared" si="20"/>
        <v>0.11111111110888899</v>
      </c>
      <c r="N93" s="26">
        <f t="shared" si="21"/>
        <v>0.33333333333000015</v>
      </c>
      <c r="O93" s="30">
        <v>10</v>
      </c>
      <c r="P93" s="20">
        <f t="shared" si="22"/>
        <v>49</v>
      </c>
      <c r="Q93" s="16">
        <v>0</v>
      </c>
      <c r="R93" s="16">
        <v>10</v>
      </c>
      <c r="S93" s="20">
        <f t="shared" si="23"/>
        <v>100</v>
      </c>
      <c r="T93" s="40">
        <v>2</v>
      </c>
      <c r="U93" s="46">
        <f t="shared" si="24"/>
        <v>1</v>
      </c>
      <c r="V93" s="60">
        <f>Table13[[#This Row],[PROMEDIO-HUMANO]]/10</f>
        <v>0.3</v>
      </c>
      <c r="W93" s="41">
        <v>8</v>
      </c>
    </row>
    <row r="94" spans="1:23">
      <c r="A94">
        <v>1</v>
      </c>
      <c r="B94" s="15" t="s">
        <v>143</v>
      </c>
      <c r="C94" s="16">
        <v>4</v>
      </c>
      <c r="D94" s="16">
        <f t="shared" si="15"/>
        <v>16</v>
      </c>
      <c r="E94" s="28">
        <v>6</v>
      </c>
      <c r="F94" s="16">
        <f t="shared" si="16"/>
        <v>36</v>
      </c>
      <c r="G94" s="16">
        <v>2</v>
      </c>
      <c r="H94" s="16">
        <f t="shared" si="17"/>
        <v>4</v>
      </c>
      <c r="I94" s="16">
        <v>5</v>
      </c>
      <c r="J94" s="16">
        <f t="shared" si="18"/>
        <v>25</v>
      </c>
      <c r="K94" s="26">
        <f t="shared" si="19"/>
        <v>4.25</v>
      </c>
      <c r="L94" s="26">
        <v>1.5789473684199999</v>
      </c>
      <c r="M94" s="26">
        <f t="shared" si="20"/>
        <v>7.1345221606704445</v>
      </c>
      <c r="N94" s="26">
        <f t="shared" si="21"/>
        <v>2.6710526315800003</v>
      </c>
      <c r="O94" s="30">
        <v>10</v>
      </c>
      <c r="P94" s="20">
        <f t="shared" si="22"/>
        <v>33.0625</v>
      </c>
      <c r="Q94" s="16">
        <v>0</v>
      </c>
      <c r="R94" s="16">
        <v>10</v>
      </c>
      <c r="S94" s="20">
        <f t="shared" si="23"/>
        <v>100</v>
      </c>
      <c r="T94" s="40">
        <v>2.1428571428600001</v>
      </c>
      <c r="U94" s="46">
        <f t="shared" si="24"/>
        <v>4.4400510203961225</v>
      </c>
      <c r="V94" s="60">
        <f>Table13[[#This Row],[PROMEDIO-HUMANO]]/10</f>
        <v>0.42499999999999999</v>
      </c>
      <c r="W94" s="41">
        <v>7.8571428571400004</v>
      </c>
    </row>
    <row r="95" spans="1:23" ht="25.5">
      <c r="A95">
        <v>1</v>
      </c>
      <c r="B95" s="18" t="s">
        <v>147</v>
      </c>
      <c r="C95" s="16">
        <v>1</v>
      </c>
      <c r="D95" s="16">
        <f t="shared" si="15"/>
        <v>1</v>
      </c>
      <c r="E95" s="28">
        <v>0</v>
      </c>
      <c r="F95" s="16">
        <f t="shared" si="16"/>
        <v>0</v>
      </c>
      <c r="G95" s="16">
        <v>3</v>
      </c>
      <c r="H95" s="16">
        <f t="shared" si="17"/>
        <v>9</v>
      </c>
      <c r="I95" s="16">
        <v>5</v>
      </c>
      <c r="J95" s="16">
        <f t="shared" si="18"/>
        <v>25</v>
      </c>
      <c r="K95" s="26">
        <f t="shared" si="19"/>
        <v>2.25</v>
      </c>
      <c r="L95" s="26">
        <v>1.3043478260900001</v>
      </c>
      <c r="M95" s="26">
        <f t="shared" si="20"/>
        <v>0.89425803402070869</v>
      </c>
      <c r="N95" s="26">
        <f t="shared" si="21"/>
        <v>0.94565217390999989</v>
      </c>
      <c r="O95" s="30">
        <v>3</v>
      </c>
      <c r="P95" s="20">
        <f t="shared" si="22"/>
        <v>0.5625</v>
      </c>
      <c r="Q95" s="16">
        <v>0</v>
      </c>
      <c r="R95" s="16">
        <v>10</v>
      </c>
      <c r="S95" s="20">
        <f t="shared" si="23"/>
        <v>100</v>
      </c>
      <c r="T95" s="40">
        <v>2.1428571428600001</v>
      </c>
      <c r="U95" s="46">
        <f t="shared" si="24"/>
        <v>1.1479591836122436E-2</v>
      </c>
      <c r="V95" s="60">
        <f>Table13[[#This Row],[PROMEDIO-HUMANO]]/10</f>
        <v>0.22500000000000001</v>
      </c>
      <c r="W95" s="41">
        <v>7.8571428571400004</v>
      </c>
    </row>
    <row r="96" spans="1:23">
      <c r="A96">
        <v>1</v>
      </c>
      <c r="B96" s="17" t="s">
        <v>148</v>
      </c>
      <c r="C96" s="16">
        <v>7</v>
      </c>
      <c r="D96" s="16">
        <f t="shared" si="15"/>
        <v>49</v>
      </c>
      <c r="E96" s="28">
        <v>0</v>
      </c>
      <c r="F96" s="16">
        <f t="shared" si="16"/>
        <v>0</v>
      </c>
      <c r="G96" s="16">
        <v>1</v>
      </c>
      <c r="H96" s="16">
        <f t="shared" si="17"/>
        <v>1</v>
      </c>
      <c r="I96" s="16">
        <v>7</v>
      </c>
      <c r="J96" s="16">
        <f t="shared" si="18"/>
        <v>49</v>
      </c>
      <c r="K96" s="26">
        <f t="shared" si="19"/>
        <v>3.75</v>
      </c>
      <c r="L96" s="26">
        <v>1.3043478260900001</v>
      </c>
      <c r="M96" s="26">
        <f t="shared" si="20"/>
        <v>5.981214555750709</v>
      </c>
      <c r="N96" s="26">
        <f t="shared" si="21"/>
        <v>2.4456521739100001</v>
      </c>
      <c r="O96" s="30">
        <v>1</v>
      </c>
      <c r="P96" s="20">
        <f t="shared" si="22"/>
        <v>7.5625</v>
      </c>
      <c r="Q96" s="16">
        <v>0</v>
      </c>
      <c r="R96" s="16">
        <v>10</v>
      </c>
      <c r="S96" s="20">
        <f t="shared" si="23"/>
        <v>100</v>
      </c>
      <c r="T96" s="40">
        <v>2.1428571428600001</v>
      </c>
      <c r="U96" s="46">
        <f t="shared" si="24"/>
        <v>2.5829081632561222</v>
      </c>
      <c r="V96" s="60">
        <f>Table13[[#This Row],[PROMEDIO-HUMANO]]/10</f>
        <v>0.375</v>
      </c>
      <c r="W96" s="41">
        <v>7.8571428571400004</v>
      </c>
    </row>
    <row r="97" spans="1:23" ht="25.5">
      <c r="A97">
        <v>1</v>
      </c>
      <c r="B97" s="17" t="s">
        <v>150</v>
      </c>
      <c r="C97" s="16">
        <v>1</v>
      </c>
      <c r="D97" s="16">
        <f t="shared" si="15"/>
        <v>1</v>
      </c>
      <c r="E97" s="28">
        <v>0</v>
      </c>
      <c r="F97" s="16">
        <f t="shared" si="16"/>
        <v>0</v>
      </c>
      <c r="G97" s="16">
        <v>1</v>
      </c>
      <c r="H97" s="16">
        <f t="shared" si="17"/>
        <v>1</v>
      </c>
      <c r="I97" s="16">
        <v>0</v>
      </c>
      <c r="J97" s="16">
        <f t="shared" si="18"/>
        <v>0</v>
      </c>
      <c r="K97" s="26">
        <f t="shared" si="19"/>
        <v>0.5</v>
      </c>
      <c r="L97" s="26">
        <v>0</v>
      </c>
      <c r="M97" s="26">
        <f t="shared" si="20"/>
        <v>0.25</v>
      </c>
      <c r="N97" s="26">
        <f t="shared" si="21"/>
        <v>0.5</v>
      </c>
      <c r="O97" s="30">
        <v>3</v>
      </c>
      <c r="P97" s="20">
        <f t="shared" si="22"/>
        <v>6.25</v>
      </c>
      <c r="Q97" s="16">
        <v>0</v>
      </c>
      <c r="R97" s="16">
        <v>10</v>
      </c>
      <c r="S97" s="20">
        <f t="shared" si="23"/>
        <v>100</v>
      </c>
      <c r="T97" s="40">
        <v>2.1428571428600001</v>
      </c>
      <c r="U97" s="46">
        <f t="shared" si="24"/>
        <v>2.6989795918461228</v>
      </c>
      <c r="V97" s="60">
        <f>Table13[[#This Row],[PROMEDIO-HUMANO]]/10</f>
        <v>0.05</v>
      </c>
      <c r="W97" s="41">
        <v>7.8571428571400004</v>
      </c>
    </row>
    <row r="98" spans="1:23" ht="25.5">
      <c r="A98">
        <v>1</v>
      </c>
      <c r="B98" s="15" t="s">
        <v>151</v>
      </c>
      <c r="C98" s="16">
        <v>4</v>
      </c>
      <c r="D98" s="16">
        <f t="shared" si="15"/>
        <v>16</v>
      </c>
      <c r="E98" s="28">
        <v>0</v>
      </c>
      <c r="F98" s="16">
        <f t="shared" si="16"/>
        <v>0</v>
      </c>
      <c r="G98" s="16">
        <v>3</v>
      </c>
      <c r="H98" s="16">
        <f t="shared" si="17"/>
        <v>9</v>
      </c>
      <c r="I98" s="16">
        <v>0</v>
      </c>
      <c r="J98" s="16">
        <f t="shared" si="18"/>
        <v>0</v>
      </c>
      <c r="K98" s="26">
        <f t="shared" si="19"/>
        <v>1.75</v>
      </c>
      <c r="L98" s="26">
        <v>0</v>
      </c>
      <c r="M98" s="26">
        <f t="shared" ref="M98:M129" si="25">POWER((K98-L98),2)</f>
        <v>3.0625</v>
      </c>
      <c r="N98" s="26">
        <f t="shared" ref="N98:N129" si="26">ABS(K98-L98)</f>
        <v>1.75</v>
      </c>
      <c r="O98" s="30">
        <v>0</v>
      </c>
      <c r="P98" s="20">
        <f t="shared" ref="P98:P129" si="27">POWER((K98-O98),2)</f>
        <v>3.0625</v>
      </c>
      <c r="Q98" s="16">
        <v>0</v>
      </c>
      <c r="R98" s="16">
        <v>10</v>
      </c>
      <c r="S98" s="20">
        <f t="shared" ref="S98:S129" si="28">POWER((Q98-R98),2)</f>
        <v>100</v>
      </c>
      <c r="T98" s="40">
        <v>2.1428571428600001</v>
      </c>
      <c r="U98" s="46">
        <f t="shared" ref="U98:U129" si="29">POWER((K98-T98),2)</f>
        <v>0.1543367346961225</v>
      </c>
      <c r="V98" s="60">
        <f>Table13[[#This Row],[PROMEDIO-HUMANO]]/10</f>
        <v>0.17499999999999999</v>
      </c>
      <c r="W98" s="41">
        <v>7.8571428571400004</v>
      </c>
    </row>
    <row r="99" spans="1:23" ht="25.5">
      <c r="A99">
        <v>1</v>
      </c>
      <c r="B99" s="17" t="s">
        <v>152</v>
      </c>
      <c r="C99" s="16">
        <v>6</v>
      </c>
      <c r="D99" s="16">
        <f t="shared" si="15"/>
        <v>36</v>
      </c>
      <c r="E99" s="28">
        <v>0</v>
      </c>
      <c r="F99" s="16">
        <f t="shared" si="16"/>
        <v>0</v>
      </c>
      <c r="G99" s="16">
        <v>1</v>
      </c>
      <c r="H99" s="16">
        <f t="shared" si="17"/>
        <v>1</v>
      </c>
      <c r="I99" s="16">
        <v>2</v>
      </c>
      <c r="J99" s="16">
        <f t="shared" si="18"/>
        <v>4</v>
      </c>
      <c r="K99" s="26">
        <f t="shared" si="19"/>
        <v>2.25</v>
      </c>
      <c r="L99" s="26">
        <v>0</v>
      </c>
      <c r="M99" s="26">
        <f t="shared" si="25"/>
        <v>5.0625</v>
      </c>
      <c r="N99" s="26">
        <f t="shared" si="26"/>
        <v>2.25</v>
      </c>
      <c r="O99" s="30">
        <v>8</v>
      </c>
      <c r="P99" s="20">
        <f t="shared" si="27"/>
        <v>33.0625</v>
      </c>
      <c r="Q99" s="16">
        <v>0</v>
      </c>
      <c r="R99" s="16">
        <v>10</v>
      </c>
      <c r="S99" s="20">
        <f t="shared" si="28"/>
        <v>100</v>
      </c>
      <c r="T99" s="40">
        <v>2.1428571428600001</v>
      </c>
      <c r="U99" s="46">
        <f t="shared" si="29"/>
        <v>1.1479591836122436E-2</v>
      </c>
      <c r="V99" s="60">
        <f>Table13[[#This Row],[PROMEDIO-HUMANO]]/10</f>
        <v>0.22500000000000001</v>
      </c>
      <c r="W99" s="41">
        <v>7.8571428571400004</v>
      </c>
    </row>
    <row r="100" spans="1:23">
      <c r="A100">
        <v>1</v>
      </c>
      <c r="B100" s="15" t="s">
        <v>153</v>
      </c>
      <c r="C100" s="16">
        <v>0</v>
      </c>
      <c r="D100" s="16">
        <f t="shared" si="15"/>
        <v>0</v>
      </c>
      <c r="E100" s="28">
        <v>0</v>
      </c>
      <c r="F100" s="16">
        <f t="shared" si="16"/>
        <v>0</v>
      </c>
      <c r="G100" s="16">
        <v>2</v>
      </c>
      <c r="H100" s="16">
        <f t="shared" si="17"/>
        <v>4</v>
      </c>
      <c r="I100" s="16">
        <v>5</v>
      </c>
      <c r="J100" s="16">
        <f t="shared" si="18"/>
        <v>25</v>
      </c>
      <c r="K100" s="26">
        <f t="shared" si="19"/>
        <v>1.75</v>
      </c>
      <c r="L100" s="26">
        <v>0</v>
      </c>
      <c r="M100" s="26">
        <f t="shared" si="25"/>
        <v>3.0625</v>
      </c>
      <c r="N100" s="26">
        <f t="shared" si="26"/>
        <v>1.75</v>
      </c>
      <c r="O100" s="30">
        <v>10</v>
      </c>
      <c r="P100" s="20">
        <f t="shared" si="27"/>
        <v>68.0625</v>
      </c>
      <c r="Q100" s="16">
        <v>0</v>
      </c>
      <c r="R100" s="16">
        <v>10</v>
      </c>
      <c r="S100" s="20">
        <f t="shared" si="28"/>
        <v>100</v>
      </c>
      <c r="T100" s="40">
        <v>2.2222222222200001</v>
      </c>
      <c r="U100" s="46">
        <f t="shared" si="29"/>
        <v>0.22299382715839516</v>
      </c>
      <c r="V100" s="60">
        <f>Table13[[#This Row],[PROMEDIO-HUMANO]]/10</f>
        <v>0.17499999999999999</v>
      </c>
      <c r="W100" s="41">
        <v>7.7777777777799999</v>
      </c>
    </row>
    <row r="101" spans="1:23" ht="25.5">
      <c r="A101">
        <v>1</v>
      </c>
      <c r="B101" s="17" t="s">
        <v>154</v>
      </c>
      <c r="C101" s="16">
        <v>1</v>
      </c>
      <c r="D101" s="16">
        <f t="shared" si="15"/>
        <v>1</v>
      </c>
      <c r="E101" s="28">
        <v>0</v>
      </c>
      <c r="F101" s="16">
        <f t="shared" si="16"/>
        <v>0</v>
      </c>
      <c r="G101" s="16">
        <v>1</v>
      </c>
      <c r="H101" s="16">
        <f t="shared" si="17"/>
        <v>1</v>
      </c>
      <c r="I101" s="16">
        <v>2</v>
      </c>
      <c r="J101" s="16">
        <f t="shared" si="18"/>
        <v>4</v>
      </c>
      <c r="K101" s="26">
        <f t="shared" si="19"/>
        <v>1</v>
      </c>
      <c r="L101" s="26">
        <v>0</v>
      </c>
      <c r="M101" s="26">
        <f t="shared" si="25"/>
        <v>1</v>
      </c>
      <c r="N101" s="26">
        <f t="shared" si="26"/>
        <v>1</v>
      </c>
      <c r="O101" s="30">
        <v>5</v>
      </c>
      <c r="P101" s="20">
        <f t="shared" si="27"/>
        <v>16</v>
      </c>
      <c r="Q101" s="16">
        <v>0</v>
      </c>
      <c r="R101" s="16">
        <v>10</v>
      </c>
      <c r="S101" s="20">
        <f t="shared" si="28"/>
        <v>100</v>
      </c>
      <c r="T101" s="40">
        <v>2.30769230769</v>
      </c>
      <c r="U101" s="46">
        <f t="shared" si="29"/>
        <v>1.7100591715915976</v>
      </c>
      <c r="V101" s="60">
        <f>Table13[[#This Row],[PROMEDIO-HUMANO]]/10</f>
        <v>0.1</v>
      </c>
      <c r="W101" s="41">
        <v>7.69230769231</v>
      </c>
    </row>
    <row r="102" spans="1:23">
      <c r="A102">
        <v>1</v>
      </c>
      <c r="B102" s="15" t="s">
        <v>155</v>
      </c>
      <c r="C102" s="16">
        <v>8</v>
      </c>
      <c r="D102" s="16">
        <f t="shared" si="15"/>
        <v>64</v>
      </c>
      <c r="E102" s="28">
        <v>7</v>
      </c>
      <c r="F102" s="16">
        <f t="shared" si="16"/>
        <v>49</v>
      </c>
      <c r="G102" s="16">
        <v>1</v>
      </c>
      <c r="H102" s="16">
        <f t="shared" si="17"/>
        <v>1</v>
      </c>
      <c r="I102" s="16">
        <v>7</v>
      </c>
      <c r="J102" s="16">
        <f t="shared" si="18"/>
        <v>49</v>
      </c>
      <c r="K102" s="26">
        <f t="shared" si="19"/>
        <v>5.75</v>
      </c>
      <c r="L102" s="26">
        <v>3</v>
      </c>
      <c r="M102" s="26">
        <f t="shared" si="25"/>
        <v>7.5625</v>
      </c>
      <c r="N102" s="26">
        <f t="shared" si="26"/>
        <v>2.75</v>
      </c>
      <c r="O102" s="30">
        <v>3</v>
      </c>
      <c r="P102" s="20">
        <f t="shared" si="27"/>
        <v>7.5625</v>
      </c>
      <c r="Q102" s="16">
        <v>0</v>
      </c>
      <c r="R102" s="16">
        <v>10</v>
      </c>
      <c r="S102" s="20">
        <f t="shared" si="28"/>
        <v>100</v>
      </c>
      <c r="T102" s="40">
        <v>2.30769230769</v>
      </c>
      <c r="U102" s="46">
        <f t="shared" si="29"/>
        <v>11.849482248536598</v>
      </c>
      <c r="V102" s="60">
        <f>Table13[[#This Row],[PROMEDIO-HUMANO]]/10</f>
        <v>0.57499999999999996</v>
      </c>
      <c r="W102" s="41">
        <v>7.69230769231</v>
      </c>
    </row>
    <row r="103" spans="1:23" ht="25.5">
      <c r="A103">
        <v>1</v>
      </c>
      <c r="B103" s="17" t="s">
        <v>156</v>
      </c>
      <c r="C103" s="16">
        <v>4</v>
      </c>
      <c r="D103" s="16">
        <f t="shared" si="15"/>
        <v>16</v>
      </c>
      <c r="E103" s="28">
        <v>10</v>
      </c>
      <c r="F103" s="16">
        <f t="shared" si="16"/>
        <v>100</v>
      </c>
      <c r="G103" s="16">
        <v>5</v>
      </c>
      <c r="H103" s="16">
        <f t="shared" si="17"/>
        <v>25</v>
      </c>
      <c r="I103" s="16">
        <v>7</v>
      </c>
      <c r="J103" s="16">
        <f t="shared" si="18"/>
        <v>49</v>
      </c>
      <c r="K103" s="26">
        <f t="shared" si="19"/>
        <v>6.5</v>
      </c>
      <c r="L103" s="26">
        <v>3.75</v>
      </c>
      <c r="M103" s="26">
        <f t="shared" si="25"/>
        <v>7.5625</v>
      </c>
      <c r="N103" s="26">
        <f t="shared" si="26"/>
        <v>2.75</v>
      </c>
      <c r="O103" s="30">
        <v>1</v>
      </c>
      <c r="P103" s="20">
        <f t="shared" si="27"/>
        <v>30.25</v>
      </c>
      <c r="Q103" s="16">
        <v>0</v>
      </c>
      <c r="R103" s="16">
        <v>10</v>
      </c>
      <c r="S103" s="20">
        <f t="shared" si="28"/>
        <v>100</v>
      </c>
      <c r="T103" s="40">
        <v>2.30769230769</v>
      </c>
      <c r="U103" s="46">
        <f t="shared" si="29"/>
        <v>17.575443787001596</v>
      </c>
      <c r="V103" s="60">
        <f>Table13[[#This Row],[PROMEDIO-HUMANO]]/10</f>
        <v>0.65</v>
      </c>
      <c r="W103" s="41">
        <v>7.69230769231</v>
      </c>
    </row>
    <row r="104" spans="1:23" ht="25.5">
      <c r="A104">
        <v>1</v>
      </c>
      <c r="B104" s="15" t="s">
        <v>157</v>
      </c>
      <c r="C104" s="16">
        <v>7</v>
      </c>
      <c r="D104" s="16">
        <f t="shared" si="15"/>
        <v>49</v>
      </c>
      <c r="E104" s="28">
        <v>6</v>
      </c>
      <c r="F104" s="16">
        <f t="shared" si="16"/>
        <v>36</v>
      </c>
      <c r="G104" s="16">
        <v>1</v>
      </c>
      <c r="H104" s="16">
        <f t="shared" si="17"/>
        <v>1</v>
      </c>
      <c r="I104" s="16">
        <v>5</v>
      </c>
      <c r="J104" s="16">
        <f t="shared" si="18"/>
        <v>25</v>
      </c>
      <c r="K104" s="26">
        <f t="shared" si="19"/>
        <v>4.75</v>
      </c>
      <c r="L104" s="26">
        <v>2.1428571428600001</v>
      </c>
      <c r="M104" s="26">
        <f t="shared" si="25"/>
        <v>6.797193877536122</v>
      </c>
      <c r="N104" s="26">
        <f t="shared" si="26"/>
        <v>2.6071428571399999</v>
      </c>
      <c r="O104" s="30">
        <v>5</v>
      </c>
      <c r="P104" s="20">
        <f t="shared" si="27"/>
        <v>6.25E-2</v>
      </c>
      <c r="Q104" s="16">
        <v>0</v>
      </c>
      <c r="R104" s="16">
        <v>10</v>
      </c>
      <c r="S104" s="20">
        <f t="shared" si="28"/>
        <v>100</v>
      </c>
      <c r="T104" s="40">
        <v>2.30769230769</v>
      </c>
      <c r="U104" s="46">
        <f t="shared" si="29"/>
        <v>5.9648668639165976</v>
      </c>
      <c r="V104" s="60">
        <f>Table13[[#This Row],[PROMEDIO-HUMANO]]/10</f>
        <v>0.47499999999999998</v>
      </c>
      <c r="W104" s="41">
        <v>7.69230769231</v>
      </c>
    </row>
    <row r="105" spans="1:23" ht="25.5">
      <c r="A105">
        <v>1</v>
      </c>
      <c r="B105" s="17" t="s">
        <v>158</v>
      </c>
      <c r="C105" s="16">
        <v>8</v>
      </c>
      <c r="D105" s="16">
        <f t="shared" si="15"/>
        <v>64</v>
      </c>
      <c r="E105" s="28">
        <v>0</v>
      </c>
      <c r="F105" s="16">
        <f t="shared" si="16"/>
        <v>0</v>
      </c>
      <c r="G105" s="16">
        <v>1</v>
      </c>
      <c r="H105" s="16">
        <f t="shared" si="17"/>
        <v>1</v>
      </c>
      <c r="I105" s="16">
        <v>7</v>
      </c>
      <c r="J105" s="16">
        <f t="shared" si="18"/>
        <v>49</v>
      </c>
      <c r="K105" s="26">
        <f t="shared" si="19"/>
        <v>4</v>
      </c>
      <c r="L105" s="26">
        <v>1.36363636364</v>
      </c>
      <c r="M105" s="26">
        <f t="shared" si="25"/>
        <v>6.9504132231213225</v>
      </c>
      <c r="N105" s="26">
        <f t="shared" si="26"/>
        <v>2.63636363636</v>
      </c>
      <c r="O105" s="30">
        <v>6</v>
      </c>
      <c r="P105" s="20">
        <f t="shared" si="27"/>
        <v>4</v>
      </c>
      <c r="Q105" s="16">
        <v>0</v>
      </c>
      <c r="R105" s="16">
        <v>10</v>
      </c>
      <c r="S105" s="20">
        <f t="shared" si="28"/>
        <v>100</v>
      </c>
      <c r="T105" s="40">
        <v>2.30769230769</v>
      </c>
      <c r="U105" s="46">
        <f t="shared" si="29"/>
        <v>2.8639053254515976</v>
      </c>
      <c r="V105" s="60">
        <f>Table13[[#This Row],[PROMEDIO-HUMANO]]/10</f>
        <v>0.4</v>
      </c>
      <c r="W105" s="41">
        <v>7.69230769231</v>
      </c>
    </row>
    <row r="106" spans="1:23">
      <c r="A106">
        <v>1</v>
      </c>
      <c r="B106" s="17" t="s">
        <v>160</v>
      </c>
      <c r="C106" s="16">
        <v>5</v>
      </c>
      <c r="D106" s="16">
        <f t="shared" si="15"/>
        <v>25</v>
      </c>
      <c r="E106" s="28">
        <v>4</v>
      </c>
      <c r="F106" s="16">
        <f t="shared" si="16"/>
        <v>16</v>
      </c>
      <c r="G106" s="16">
        <v>1</v>
      </c>
      <c r="H106" s="16">
        <f t="shared" si="17"/>
        <v>1</v>
      </c>
      <c r="I106" s="16">
        <v>5</v>
      </c>
      <c r="J106" s="16">
        <f t="shared" si="18"/>
        <v>25</v>
      </c>
      <c r="K106" s="26">
        <f t="shared" si="19"/>
        <v>3.75</v>
      </c>
      <c r="L106" s="26">
        <v>1.3043478260900001</v>
      </c>
      <c r="M106" s="26">
        <f t="shared" si="25"/>
        <v>5.981214555750709</v>
      </c>
      <c r="N106" s="26">
        <f t="shared" si="26"/>
        <v>2.4456521739100001</v>
      </c>
      <c r="O106" s="30">
        <v>4</v>
      </c>
      <c r="P106" s="20">
        <f t="shared" si="27"/>
        <v>6.25E-2</v>
      </c>
      <c r="Q106" s="16">
        <v>0</v>
      </c>
      <c r="R106" s="16">
        <v>10</v>
      </c>
      <c r="S106" s="20">
        <f t="shared" si="28"/>
        <v>100</v>
      </c>
      <c r="T106" s="40">
        <v>2.30769230769</v>
      </c>
      <c r="U106" s="46">
        <f t="shared" si="29"/>
        <v>2.0802514792965976</v>
      </c>
      <c r="V106" s="60">
        <f>Table13[[#This Row],[PROMEDIO-HUMANO]]/10</f>
        <v>0.375</v>
      </c>
      <c r="W106" s="41">
        <v>7.69230769231</v>
      </c>
    </row>
    <row r="107" spans="1:23" ht="25.5">
      <c r="A107">
        <v>1</v>
      </c>
      <c r="B107" s="17" t="s">
        <v>162</v>
      </c>
      <c r="C107" s="16">
        <v>10</v>
      </c>
      <c r="D107" s="16">
        <f t="shared" si="15"/>
        <v>100</v>
      </c>
      <c r="E107" s="28">
        <v>4</v>
      </c>
      <c r="F107" s="16">
        <f t="shared" si="16"/>
        <v>16</v>
      </c>
      <c r="G107" s="16">
        <v>3</v>
      </c>
      <c r="H107" s="16">
        <f t="shared" si="17"/>
        <v>9</v>
      </c>
      <c r="I107" s="16">
        <v>5</v>
      </c>
      <c r="J107" s="16">
        <f t="shared" si="18"/>
        <v>25</v>
      </c>
      <c r="K107" s="26">
        <f t="shared" si="19"/>
        <v>5.5</v>
      </c>
      <c r="L107" s="26">
        <v>2</v>
      </c>
      <c r="M107" s="26">
        <f t="shared" si="25"/>
        <v>12.25</v>
      </c>
      <c r="N107" s="26">
        <f t="shared" si="26"/>
        <v>3.5</v>
      </c>
      <c r="O107" s="30">
        <v>10</v>
      </c>
      <c r="P107" s="20">
        <f t="shared" si="27"/>
        <v>20.25</v>
      </c>
      <c r="Q107" s="16">
        <v>0</v>
      </c>
      <c r="R107" s="16">
        <v>10</v>
      </c>
      <c r="S107" s="20">
        <f t="shared" si="28"/>
        <v>100</v>
      </c>
      <c r="T107" s="40">
        <v>2.30769230769</v>
      </c>
      <c r="U107" s="46">
        <f t="shared" si="29"/>
        <v>10.190828402381598</v>
      </c>
      <c r="V107" s="60">
        <f>Table13[[#This Row],[PROMEDIO-HUMANO]]/10</f>
        <v>0.55000000000000004</v>
      </c>
      <c r="W107" s="41">
        <v>7.69230769231</v>
      </c>
    </row>
    <row r="108" spans="1:23">
      <c r="A108">
        <v>1</v>
      </c>
      <c r="B108" s="15" t="s">
        <v>165</v>
      </c>
      <c r="C108" s="16">
        <v>0</v>
      </c>
      <c r="D108" s="16">
        <f t="shared" si="15"/>
        <v>0</v>
      </c>
      <c r="E108" s="28">
        <v>4</v>
      </c>
      <c r="F108" s="16">
        <f t="shared" si="16"/>
        <v>16</v>
      </c>
      <c r="G108" s="16">
        <v>1</v>
      </c>
      <c r="H108" s="16">
        <f t="shared" si="17"/>
        <v>1</v>
      </c>
      <c r="I108" s="16">
        <v>5</v>
      </c>
      <c r="J108" s="16">
        <f t="shared" si="18"/>
        <v>25</v>
      </c>
      <c r="K108" s="26">
        <f t="shared" si="19"/>
        <v>2.5</v>
      </c>
      <c r="L108" s="26">
        <v>1.25</v>
      </c>
      <c r="M108" s="26">
        <f t="shared" si="25"/>
        <v>1.5625</v>
      </c>
      <c r="N108" s="26">
        <f t="shared" si="26"/>
        <v>1.25</v>
      </c>
      <c r="O108" s="30">
        <v>1</v>
      </c>
      <c r="P108" s="20">
        <f t="shared" si="27"/>
        <v>2.25</v>
      </c>
      <c r="Q108" s="16">
        <v>0</v>
      </c>
      <c r="R108" s="16">
        <v>10</v>
      </c>
      <c r="S108" s="20">
        <f t="shared" si="28"/>
        <v>100</v>
      </c>
      <c r="T108" s="40">
        <v>2.30769230769</v>
      </c>
      <c r="U108" s="46">
        <f t="shared" si="29"/>
        <v>3.6982248521597635E-2</v>
      </c>
      <c r="V108" s="60">
        <f>Table13[[#This Row],[PROMEDIO-HUMANO]]/10</f>
        <v>0.25</v>
      </c>
      <c r="W108" s="41">
        <v>7.69230769231</v>
      </c>
    </row>
    <row r="109" spans="1:23">
      <c r="A109">
        <v>1</v>
      </c>
      <c r="B109" s="17" t="s">
        <v>168</v>
      </c>
      <c r="C109" s="16">
        <v>0</v>
      </c>
      <c r="D109" s="16">
        <f t="shared" si="15"/>
        <v>0</v>
      </c>
      <c r="E109" s="28">
        <v>10</v>
      </c>
      <c r="F109" s="16">
        <f t="shared" si="16"/>
        <v>100</v>
      </c>
      <c r="G109" s="16">
        <v>5</v>
      </c>
      <c r="H109" s="16">
        <f t="shared" si="17"/>
        <v>25</v>
      </c>
      <c r="I109" s="16">
        <v>10</v>
      </c>
      <c r="J109" s="16">
        <f t="shared" si="18"/>
        <v>100</v>
      </c>
      <c r="K109" s="26">
        <f t="shared" si="19"/>
        <v>6.25</v>
      </c>
      <c r="L109" s="26">
        <v>5</v>
      </c>
      <c r="M109" s="26">
        <f t="shared" si="25"/>
        <v>1.5625</v>
      </c>
      <c r="N109" s="26">
        <f t="shared" si="26"/>
        <v>1.25</v>
      </c>
      <c r="O109" s="30">
        <v>0</v>
      </c>
      <c r="P109" s="20">
        <f t="shared" si="27"/>
        <v>39.0625</v>
      </c>
      <c r="Q109" s="16">
        <v>0</v>
      </c>
      <c r="R109" s="16">
        <v>10</v>
      </c>
      <c r="S109" s="20">
        <f t="shared" si="28"/>
        <v>100</v>
      </c>
      <c r="T109" s="40">
        <v>2.4</v>
      </c>
      <c r="U109" s="46">
        <f t="shared" si="29"/>
        <v>14.822500000000002</v>
      </c>
      <c r="V109" s="60">
        <f>Table13[[#This Row],[PROMEDIO-HUMANO]]/10</f>
        <v>0.625</v>
      </c>
      <c r="W109" s="41">
        <v>7.6</v>
      </c>
    </row>
    <row r="110" spans="1:23" ht="25.5">
      <c r="A110">
        <v>1</v>
      </c>
      <c r="B110" s="15" t="s">
        <v>169</v>
      </c>
      <c r="C110" s="16">
        <v>6</v>
      </c>
      <c r="D110" s="16">
        <f t="shared" si="15"/>
        <v>36</v>
      </c>
      <c r="E110" s="28">
        <v>0</v>
      </c>
      <c r="F110" s="16">
        <f t="shared" si="16"/>
        <v>0</v>
      </c>
      <c r="G110" s="16">
        <v>1</v>
      </c>
      <c r="H110" s="16">
        <f t="shared" si="17"/>
        <v>1</v>
      </c>
      <c r="I110" s="16">
        <v>7</v>
      </c>
      <c r="J110" s="16">
        <f t="shared" si="18"/>
        <v>49</v>
      </c>
      <c r="K110" s="26">
        <f t="shared" si="19"/>
        <v>3.5</v>
      </c>
      <c r="L110" s="26">
        <v>1</v>
      </c>
      <c r="M110" s="26">
        <f t="shared" si="25"/>
        <v>6.25</v>
      </c>
      <c r="N110" s="26">
        <f t="shared" si="26"/>
        <v>2.5</v>
      </c>
      <c r="O110" s="30">
        <v>4</v>
      </c>
      <c r="P110" s="20">
        <f t="shared" si="27"/>
        <v>0.25</v>
      </c>
      <c r="Q110" s="16">
        <v>0</v>
      </c>
      <c r="R110" s="16">
        <v>10</v>
      </c>
      <c r="S110" s="20">
        <f t="shared" si="28"/>
        <v>100</v>
      </c>
      <c r="T110" s="40">
        <v>2.4</v>
      </c>
      <c r="U110" s="46">
        <f t="shared" si="29"/>
        <v>1.2100000000000002</v>
      </c>
      <c r="V110" s="60">
        <f>Table13[[#This Row],[PROMEDIO-HUMANO]]/10</f>
        <v>0.35</v>
      </c>
      <c r="W110" s="41">
        <v>7.6</v>
      </c>
    </row>
    <row r="111" spans="1:23">
      <c r="A111">
        <v>1</v>
      </c>
      <c r="B111" s="17" t="s">
        <v>170</v>
      </c>
      <c r="C111" s="16">
        <v>0</v>
      </c>
      <c r="D111" s="16">
        <f t="shared" si="15"/>
        <v>0</v>
      </c>
      <c r="E111" s="28">
        <v>10</v>
      </c>
      <c r="F111" s="16">
        <f t="shared" si="16"/>
        <v>100</v>
      </c>
      <c r="G111" s="16">
        <v>5</v>
      </c>
      <c r="H111" s="16">
        <f t="shared" si="17"/>
        <v>25</v>
      </c>
      <c r="I111" s="16">
        <v>5</v>
      </c>
      <c r="J111" s="16">
        <f t="shared" si="18"/>
        <v>25</v>
      </c>
      <c r="K111" s="26">
        <f t="shared" si="19"/>
        <v>5</v>
      </c>
      <c r="L111" s="26">
        <v>3</v>
      </c>
      <c r="M111" s="26">
        <f t="shared" si="25"/>
        <v>4</v>
      </c>
      <c r="N111" s="26">
        <f t="shared" si="26"/>
        <v>2</v>
      </c>
      <c r="O111" s="30">
        <v>7</v>
      </c>
      <c r="P111" s="20">
        <f t="shared" si="27"/>
        <v>4</v>
      </c>
      <c r="Q111" s="16">
        <v>0</v>
      </c>
      <c r="R111" s="16">
        <v>10</v>
      </c>
      <c r="S111" s="20">
        <f t="shared" si="28"/>
        <v>100</v>
      </c>
      <c r="T111" s="40">
        <v>2.5</v>
      </c>
      <c r="U111" s="46">
        <f t="shared" si="29"/>
        <v>6.25</v>
      </c>
      <c r="V111" s="60">
        <f>Table13[[#This Row],[PROMEDIO-HUMANO]]/10</f>
        <v>0.5</v>
      </c>
      <c r="W111" s="41">
        <v>7.5</v>
      </c>
    </row>
    <row r="112" spans="1:23" ht="25.5">
      <c r="A112">
        <v>1</v>
      </c>
      <c r="B112" s="15" t="s">
        <v>171</v>
      </c>
      <c r="C112" s="16">
        <v>4</v>
      </c>
      <c r="D112" s="16">
        <f t="shared" si="15"/>
        <v>16</v>
      </c>
      <c r="E112" s="28">
        <v>4</v>
      </c>
      <c r="F112" s="16">
        <f t="shared" si="16"/>
        <v>16</v>
      </c>
      <c r="G112" s="16">
        <v>2</v>
      </c>
      <c r="H112" s="16">
        <f t="shared" si="17"/>
        <v>4</v>
      </c>
      <c r="I112" s="16">
        <v>7</v>
      </c>
      <c r="J112" s="16">
        <f t="shared" si="18"/>
        <v>49</v>
      </c>
      <c r="K112" s="26">
        <f t="shared" si="19"/>
        <v>4.25</v>
      </c>
      <c r="L112" s="26">
        <v>2.2222222222200001</v>
      </c>
      <c r="M112" s="26">
        <f t="shared" si="25"/>
        <v>4.1118827160583944</v>
      </c>
      <c r="N112" s="26">
        <f t="shared" si="26"/>
        <v>2.0277777777799999</v>
      </c>
      <c r="O112" s="30">
        <v>7</v>
      </c>
      <c r="P112" s="20">
        <f t="shared" si="27"/>
        <v>7.5625</v>
      </c>
      <c r="Q112" s="16">
        <v>0</v>
      </c>
      <c r="R112" s="16">
        <v>10</v>
      </c>
      <c r="S112" s="20">
        <f t="shared" si="28"/>
        <v>100</v>
      </c>
      <c r="T112" s="40">
        <v>2.5</v>
      </c>
      <c r="U112" s="46">
        <f t="shared" si="29"/>
        <v>3.0625</v>
      </c>
      <c r="V112" s="60">
        <f>Table13[[#This Row],[PROMEDIO-HUMANO]]/10</f>
        <v>0.42499999999999999</v>
      </c>
      <c r="W112" s="41">
        <v>7.5</v>
      </c>
    </row>
    <row r="113" spans="1:23">
      <c r="A113">
        <v>1</v>
      </c>
      <c r="B113" s="17" t="s">
        <v>172</v>
      </c>
      <c r="C113" s="16">
        <v>7</v>
      </c>
      <c r="D113" s="16">
        <f t="shared" si="15"/>
        <v>49</v>
      </c>
      <c r="E113" s="28">
        <v>3</v>
      </c>
      <c r="F113" s="16">
        <f t="shared" si="16"/>
        <v>9</v>
      </c>
      <c r="G113" s="16">
        <v>1</v>
      </c>
      <c r="H113" s="16">
        <f t="shared" si="17"/>
        <v>1</v>
      </c>
      <c r="I113" s="16">
        <v>5</v>
      </c>
      <c r="J113" s="16">
        <f t="shared" si="18"/>
        <v>25</v>
      </c>
      <c r="K113" s="26">
        <f t="shared" si="19"/>
        <v>4</v>
      </c>
      <c r="L113" s="26">
        <v>4.2857142857100001</v>
      </c>
      <c r="M113" s="26">
        <f t="shared" si="25"/>
        <v>8.1632653058775581E-2</v>
      </c>
      <c r="N113" s="26">
        <f t="shared" si="26"/>
        <v>0.28571428571000013</v>
      </c>
      <c r="O113" s="30">
        <v>9</v>
      </c>
      <c r="P113" s="20">
        <f t="shared" si="27"/>
        <v>25</v>
      </c>
      <c r="Q113" s="16">
        <v>0</v>
      </c>
      <c r="R113" s="16">
        <v>10</v>
      </c>
      <c r="S113" s="20">
        <f t="shared" si="28"/>
        <v>100</v>
      </c>
      <c r="T113" s="40">
        <v>2.5</v>
      </c>
      <c r="U113" s="46">
        <f t="shared" si="29"/>
        <v>2.25</v>
      </c>
      <c r="V113" s="60">
        <f>Table13[[#This Row],[PROMEDIO-HUMANO]]/10</f>
        <v>0.4</v>
      </c>
      <c r="W113" s="41">
        <v>7.5</v>
      </c>
    </row>
    <row r="114" spans="1:23">
      <c r="A114">
        <v>1</v>
      </c>
      <c r="B114" s="17" t="s">
        <v>174</v>
      </c>
      <c r="C114" s="16">
        <v>2</v>
      </c>
      <c r="D114" s="16">
        <f t="shared" si="15"/>
        <v>4</v>
      </c>
      <c r="E114" s="28">
        <v>3</v>
      </c>
      <c r="F114" s="16">
        <f t="shared" si="16"/>
        <v>9</v>
      </c>
      <c r="G114" s="16">
        <v>1</v>
      </c>
      <c r="H114" s="16">
        <f t="shared" si="17"/>
        <v>1</v>
      </c>
      <c r="I114" s="16">
        <v>6</v>
      </c>
      <c r="J114" s="16">
        <f t="shared" si="18"/>
        <v>36</v>
      </c>
      <c r="K114" s="26">
        <f t="shared" si="19"/>
        <v>3</v>
      </c>
      <c r="L114" s="26">
        <v>1.42857142857</v>
      </c>
      <c r="M114" s="26">
        <f t="shared" si="25"/>
        <v>2.4693877551065309</v>
      </c>
      <c r="N114" s="26">
        <f t="shared" si="26"/>
        <v>1.57142857143</v>
      </c>
      <c r="O114" s="30">
        <v>3</v>
      </c>
      <c r="P114" s="20">
        <f t="shared" si="27"/>
        <v>0</v>
      </c>
      <c r="Q114" s="16">
        <v>0</v>
      </c>
      <c r="R114" s="16">
        <v>10</v>
      </c>
      <c r="S114" s="20">
        <f t="shared" si="28"/>
        <v>100</v>
      </c>
      <c r="T114" s="40">
        <v>2.5</v>
      </c>
      <c r="U114" s="46">
        <f t="shared" si="29"/>
        <v>0.25</v>
      </c>
      <c r="V114" s="60">
        <f>Table13[[#This Row],[PROMEDIO-HUMANO]]/10</f>
        <v>0.3</v>
      </c>
      <c r="W114" s="41">
        <v>7.5</v>
      </c>
    </row>
    <row r="115" spans="1:23" ht="25.5">
      <c r="A115">
        <v>1</v>
      </c>
      <c r="B115" s="15" t="s">
        <v>179</v>
      </c>
      <c r="C115" s="16">
        <v>4</v>
      </c>
      <c r="D115" s="16">
        <f t="shared" si="15"/>
        <v>16</v>
      </c>
      <c r="E115" s="28">
        <v>6</v>
      </c>
      <c r="F115" s="16">
        <f t="shared" si="16"/>
        <v>36</v>
      </c>
      <c r="G115" s="16">
        <v>2</v>
      </c>
      <c r="H115" s="16">
        <f t="shared" si="17"/>
        <v>4</v>
      </c>
      <c r="I115" s="16">
        <v>5</v>
      </c>
      <c r="J115" s="16">
        <f t="shared" si="18"/>
        <v>25</v>
      </c>
      <c r="K115" s="26">
        <f t="shared" si="19"/>
        <v>4.25</v>
      </c>
      <c r="L115" s="26">
        <v>1.875</v>
      </c>
      <c r="M115" s="26">
        <f t="shared" si="25"/>
        <v>5.640625</v>
      </c>
      <c r="N115" s="26">
        <f t="shared" si="26"/>
        <v>2.375</v>
      </c>
      <c r="O115" s="30">
        <v>6</v>
      </c>
      <c r="P115" s="20">
        <f t="shared" si="27"/>
        <v>3.0625</v>
      </c>
      <c r="Q115" s="16">
        <v>0</v>
      </c>
      <c r="R115" s="16">
        <v>10</v>
      </c>
      <c r="S115" s="20">
        <f t="shared" si="28"/>
        <v>100</v>
      </c>
      <c r="T115" s="40">
        <v>2.6086956521700002</v>
      </c>
      <c r="U115" s="46">
        <f t="shared" si="29"/>
        <v>2.6938799622056608</v>
      </c>
      <c r="V115" s="60">
        <f>Table13[[#This Row],[PROMEDIO-HUMANO]]/10</f>
        <v>0.42499999999999999</v>
      </c>
      <c r="W115" s="41">
        <v>7.3913043478300002</v>
      </c>
    </row>
    <row r="116" spans="1:23" ht="25.5">
      <c r="A116">
        <v>1</v>
      </c>
      <c r="B116" s="17" t="s">
        <v>180</v>
      </c>
      <c r="C116" s="16">
        <v>6</v>
      </c>
      <c r="D116" s="16">
        <f t="shared" si="15"/>
        <v>36</v>
      </c>
      <c r="E116" s="28">
        <v>2</v>
      </c>
      <c r="F116" s="16">
        <f t="shared" si="16"/>
        <v>4</v>
      </c>
      <c r="G116" s="16">
        <v>2</v>
      </c>
      <c r="H116" s="16">
        <f t="shared" si="17"/>
        <v>4</v>
      </c>
      <c r="I116" s="16">
        <v>5</v>
      </c>
      <c r="J116" s="16">
        <f t="shared" si="18"/>
        <v>25</v>
      </c>
      <c r="K116" s="26">
        <f t="shared" si="19"/>
        <v>3.75</v>
      </c>
      <c r="L116" s="26">
        <v>1.875</v>
      </c>
      <c r="M116" s="26">
        <f t="shared" si="25"/>
        <v>3.515625</v>
      </c>
      <c r="N116" s="26">
        <f t="shared" si="26"/>
        <v>1.875</v>
      </c>
      <c r="O116" s="30">
        <v>4</v>
      </c>
      <c r="P116" s="20">
        <f t="shared" si="27"/>
        <v>6.25E-2</v>
      </c>
      <c r="Q116" s="16">
        <v>0</v>
      </c>
      <c r="R116" s="16">
        <v>10</v>
      </c>
      <c r="S116" s="20">
        <f t="shared" si="28"/>
        <v>100</v>
      </c>
      <c r="T116" s="40">
        <v>2.6086956521700002</v>
      </c>
      <c r="U116" s="46">
        <f t="shared" si="29"/>
        <v>1.3025756143756611</v>
      </c>
      <c r="V116" s="60">
        <f>Table13[[#This Row],[PROMEDIO-HUMANO]]/10</f>
        <v>0.375</v>
      </c>
      <c r="W116" s="41">
        <v>7.3913043478300002</v>
      </c>
    </row>
    <row r="117" spans="1:23">
      <c r="A117">
        <v>1</v>
      </c>
      <c r="B117" s="18" t="s">
        <v>183</v>
      </c>
      <c r="C117" s="16">
        <v>4</v>
      </c>
      <c r="D117" s="16">
        <f t="shared" si="15"/>
        <v>16</v>
      </c>
      <c r="E117" s="28">
        <v>4</v>
      </c>
      <c r="F117" s="16">
        <f t="shared" si="16"/>
        <v>16</v>
      </c>
      <c r="G117" s="16">
        <v>5</v>
      </c>
      <c r="H117" s="16">
        <f t="shared" si="17"/>
        <v>25</v>
      </c>
      <c r="I117" s="16">
        <v>5</v>
      </c>
      <c r="J117" s="16">
        <f t="shared" si="18"/>
        <v>25</v>
      </c>
      <c r="K117" s="26">
        <f t="shared" si="19"/>
        <v>4.5</v>
      </c>
      <c r="L117" s="26">
        <v>1.36363636364</v>
      </c>
      <c r="M117" s="26">
        <f t="shared" si="25"/>
        <v>9.8367768594813221</v>
      </c>
      <c r="N117" s="26">
        <f t="shared" si="26"/>
        <v>3.13636363636</v>
      </c>
      <c r="O117" s="30">
        <v>9</v>
      </c>
      <c r="P117" s="20">
        <f t="shared" si="27"/>
        <v>20.25</v>
      </c>
      <c r="Q117" s="16">
        <v>0</v>
      </c>
      <c r="R117" s="16">
        <v>10</v>
      </c>
      <c r="S117" s="20">
        <f t="shared" si="28"/>
        <v>100</v>
      </c>
      <c r="T117" s="40">
        <v>2.6086956521700002</v>
      </c>
      <c r="U117" s="46">
        <f t="shared" si="29"/>
        <v>3.577032136120661</v>
      </c>
      <c r="V117" s="60">
        <f>Table13[[#This Row],[PROMEDIO-HUMANO]]/10</f>
        <v>0.45</v>
      </c>
      <c r="W117" s="41">
        <v>7.3913043478300002</v>
      </c>
    </row>
    <row r="118" spans="1:23" ht="25.5">
      <c r="A118">
        <v>1</v>
      </c>
      <c r="B118" s="15" t="s">
        <v>187</v>
      </c>
      <c r="C118" s="16">
        <v>9</v>
      </c>
      <c r="D118" s="16">
        <f t="shared" si="15"/>
        <v>81</v>
      </c>
      <c r="E118" s="28">
        <v>0</v>
      </c>
      <c r="F118" s="16">
        <f t="shared" si="16"/>
        <v>0</v>
      </c>
      <c r="G118" s="16">
        <v>1</v>
      </c>
      <c r="H118" s="16">
        <f t="shared" si="17"/>
        <v>1</v>
      </c>
      <c r="I118" s="16">
        <v>7</v>
      </c>
      <c r="J118" s="16">
        <f t="shared" si="18"/>
        <v>49</v>
      </c>
      <c r="K118" s="26">
        <f t="shared" si="19"/>
        <v>4.25</v>
      </c>
      <c r="L118" s="26">
        <v>0</v>
      </c>
      <c r="M118" s="26">
        <f t="shared" si="25"/>
        <v>18.0625</v>
      </c>
      <c r="N118" s="26">
        <f t="shared" si="26"/>
        <v>4.25</v>
      </c>
      <c r="O118" s="30">
        <v>10</v>
      </c>
      <c r="P118" s="20">
        <f t="shared" si="27"/>
        <v>33.0625</v>
      </c>
      <c r="Q118" s="16">
        <v>0</v>
      </c>
      <c r="R118" s="16">
        <v>10</v>
      </c>
      <c r="S118" s="20">
        <f t="shared" si="28"/>
        <v>100</v>
      </c>
      <c r="T118" s="40">
        <v>2.7272727272699999</v>
      </c>
      <c r="U118" s="46">
        <f t="shared" si="29"/>
        <v>2.3186983471157441</v>
      </c>
      <c r="V118" s="60">
        <f>Table13[[#This Row],[PROMEDIO-HUMANO]]/10</f>
        <v>0.42499999999999999</v>
      </c>
      <c r="W118" s="41">
        <v>7.2727272727300001</v>
      </c>
    </row>
    <row r="119" spans="1:23" ht="25.5">
      <c r="A119">
        <v>1</v>
      </c>
      <c r="B119" s="17" t="s">
        <v>190</v>
      </c>
      <c r="C119" s="16">
        <v>0</v>
      </c>
      <c r="D119" s="16">
        <f t="shared" si="15"/>
        <v>0</v>
      </c>
      <c r="E119" s="28">
        <v>0</v>
      </c>
      <c r="F119" s="16">
        <f t="shared" si="16"/>
        <v>0</v>
      </c>
      <c r="G119" s="16">
        <v>1</v>
      </c>
      <c r="H119" s="16">
        <f t="shared" si="17"/>
        <v>1</v>
      </c>
      <c r="I119" s="16">
        <v>7</v>
      </c>
      <c r="J119" s="16">
        <f t="shared" si="18"/>
        <v>49</v>
      </c>
      <c r="K119" s="26">
        <f t="shared" si="19"/>
        <v>2</v>
      </c>
      <c r="L119" s="26">
        <v>4.2857142857100001</v>
      </c>
      <c r="M119" s="26">
        <f t="shared" si="25"/>
        <v>5.2244897958987764</v>
      </c>
      <c r="N119" s="26">
        <f t="shared" si="26"/>
        <v>2.2857142857100001</v>
      </c>
      <c r="O119" s="30">
        <v>9</v>
      </c>
      <c r="P119" s="20">
        <f t="shared" si="27"/>
        <v>49</v>
      </c>
      <c r="Q119" s="16">
        <v>0</v>
      </c>
      <c r="R119" s="16">
        <v>10</v>
      </c>
      <c r="S119" s="20">
        <f t="shared" si="28"/>
        <v>100</v>
      </c>
      <c r="T119" s="40">
        <v>2.7272727272699999</v>
      </c>
      <c r="U119" s="46">
        <f t="shared" si="29"/>
        <v>0.52892561983074371</v>
      </c>
      <c r="V119" s="60">
        <f>Table13[[#This Row],[PROMEDIO-HUMANO]]/10</f>
        <v>0.2</v>
      </c>
      <c r="W119" s="41">
        <v>7.2727272727300001</v>
      </c>
    </row>
    <row r="120" spans="1:23" ht="25.5">
      <c r="A120">
        <v>1</v>
      </c>
      <c r="B120" s="17" t="s">
        <v>194</v>
      </c>
      <c r="C120" s="16">
        <v>0</v>
      </c>
      <c r="D120" s="16">
        <f t="shared" si="15"/>
        <v>0</v>
      </c>
      <c r="E120" s="28">
        <v>0</v>
      </c>
      <c r="F120" s="16">
        <f t="shared" si="16"/>
        <v>0</v>
      </c>
      <c r="G120" s="16">
        <v>1</v>
      </c>
      <c r="H120" s="16">
        <f t="shared" si="17"/>
        <v>1</v>
      </c>
      <c r="I120" s="16">
        <v>7</v>
      </c>
      <c r="J120" s="16">
        <f t="shared" si="18"/>
        <v>49</v>
      </c>
      <c r="K120" s="26">
        <f t="shared" si="19"/>
        <v>2</v>
      </c>
      <c r="L120" s="26">
        <v>4.2857142857100001</v>
      </c>
      <c r="M120" s="26">
        <f t="shared" si="25"/>
        <v>5.2244897958987764</v>
      </c>
      <c r="N120" s="26">
        <f t="shared" si="26"/>
        <v>2.2857142857100001</v>
      </c>
      <c r="O120" s="30">
        <v>3</v>
      </c>
      <c r="P120" s="20">
        <f t="shared" si="27"/>
        <v>1</v>
      </c>
      <c r="Q120" s="16">
        <v>0</v>
      </c>
      <c r="R120" s="16">
        <v>10</v>
      </c>
      <c r="S120" s="20">
        <f t="shared" si="28"/>
        <v>100</v>
      </c>
      <c r="T120" s="40">
        <v>2.7272727272699999</v>
      </c>
      <c r="U120" s="46">
        <f t="shared" si="29"/>
        <v>0.52892561983074371</v>
      </c>
      <c r="V120" s="60">
        <f>Table13[[#This Row],[PROMEDIO-HUMANO]]/10</f>
        <v>0.2</v>
      </c>
      <c r="W120" s="41">
        <v>7.2727272727300001</v>
      </c>
    </row>
    <row r="121" spans="1:23" ht="25.5">
      <c r="A121">
        <v>1</v>
      </c>
      <c r="B121" s="15" t="s">
        <v>195</v>
      </c>
      <c r="C121" s="16">
        <v>0</v>
      </c>
      <c r="D121" s="16">
        <f t="shared" si="15"/>
        <v>0</v>
      </c>
      <c r="E121" s="28">
        <v>2</v>
      </c>
      <c r="F121" s="16">
        <f t="shared" si="16"/>
        <v>4</v>
      </c>
      <c r="G121" s="16">
        <v>1</v>
      </c>
      <c r="H121" s="16">
        <f t="shared" si="17"/>
        <v>1</v>
      </c>
      <c r="I121" s="16">
        <v>7</v>
      </c>
      <c r="J121" s="16">
        <f t="shared" si="18"/>
        <v>49</v>
      </c>
      <c r="K121" s="26">
        <f t="shared" si="19"/>
        <v>2.5</v>
      </c>
      <c r="L121" s="26">
        <v>1.6666666666700001</v>
      </c>
      <c r="M121" s="26">
        <f t="shared" si="25"/>
        <v>0.69444444443888875</v>
      </c>
      <c r="N121" s="26">
        <f t="shared" si="26"/>
        <v>0.83333333332999993</v>
      </c>
      <c r="O121" s="30">
        <v>1</v>
      </c>
      <c r="P121" s="20">
        <f t="shared" si="27"/>
        <v>2.25</v>
      </c>
      <c r="Q121" s="16">
        <v>0</v>
      </c>
      <c r="R121" s="16">
        <v>10</v>
      </c>
      <c r="S121" s="20">
        <f t="shared" si="28"/>
        <v>100</v>
      </c>
      <c r="T121" s="40">
        <v>2.7272727272699999</v>
      </c>
      <c r="U121" s="46">
        <f t="shared" si="29"/>
        <v>5.1652892560743763E-2</v>
      </c>
      <c r="V121" s="60">
        <f>Table13[[#This Row],[PROMEDIO-HUMANO]]/10</f>
        <v>0.25</v>
      </c>
      <c r="W121" s="41">
        <v>7.2727272727300001</v>
      </c>
    </row>
    <row r="122" spans="1:23" ht="25.5">
      <c r="A122">
        <v>1</v>
      </c>
      <c r="B122" s="17" t="s">
        <v>198</v>
      </c>
      <c r="C122" s="16">
        <v>0</v>
      </c>
      <c r="D122" s="16">
        <f t="shared" si="15"/>
        <v>0</v>
      </c>
      <c r="E122" s="28">
        <v>1</v>
      </c>
      <c r="F122" s="16">
        <f t="shared" si="16"/>
        <v>1</v>
      </c>
      <c r="G122" s="16">
        <v>2</v>
      </c>
      <c r="H122" s="16">
        <f t="shared" si="17"/>
        <v>4</v>
      </c>
      <c r="I122" s="16">
        <v>7</v>
      </c>
      <c r="J122" s="16">
        <f t="shared" si="18"/>
        <v>49</v>
      </c>
      <c r="K122" s="26">
        <f t="shared" si="19"/>
        <v>2.5</v>
      </c>
      <c r="L122" s="26">
        <v>2.1428571428600001</v>
      </c>
      <c r="M122" s="26">
        <f t="shared" si="25"/>
        <v>0.1275510204061224</v>
      </c>
      <c r="N122" s="26">
        <f t="shared" si="26"/>
        <v>0.35714285713999994</v>
      </c>
      <c r="O122" s="30">
        <v>1</v>
      </c>
      <c r="P122" s="20">
        <f t="shared" si="27"/>
        <v>2.25</v>
      </c>
      <c r="Q122" s="16">
        <v>0</v>
      </c>
      <c r="R122" s="16">
        <v>10</v>
      </c>
      <c r="S122" s="20">
        <f t="shared" si="28"/>
        <v>100</v>
      </c>
      <c r="T122" s="40">
        <v>2.7272727272699999</v>
      </c>
      <c r="U122" s="46">
        <f t="shared" si="29"/>
        <v>5.1652892560743763E-2</v>
      </c>
      <c r="V122" s="60">
        <f>Table13[[#This Row],[PROMEDIO-HUMANO]]/10</f>
        <v>0.25</v>
      </c>
      <c r="W122" s="41">
        <v>7.2727272727300001</v>
      </c>
    </row>
    <row r="123" spans="1:23" ht="25.5">
      <c r="A123">
        <v>1</v>
      </c>
      <c r="B123" s="17" t="s">
        <v>200</v>
      </c>
      <c r="C123" s="16">
        <v>0</v>
      </c>
      <c r="D123" s="16">
        <f t="shared" si="15"/>
        <v>0</v>
      </c>
      <c r="E123" s="28">
        <v>6</v>
      </c>
      <c r="F123" s="16">
        <f t="shared" si="16"/>
        <v>36</v>
      </c>
      <c r="G123" s="16">
        <v>3</v>
      </c>
      <c r="H123" s="16">
        <f t="shared" si="17"/>
        <v>9</v>
      </c>
      <c r="I123" s="16">
        <v>5</v>
      </c>
      <c r="J123" s="16">
        <f t="shared" si="18"/>
        <v>25</v>
      </c>
      <c r="K123" s="26">
        <f t="shared" si="19"/>
        <v>3.5</v>
      </c>
      <c r="L123" s="26">
        <v>2.1428571428600001</v>
      </c>
      <c r="M123" s="26">
        <f t="shared" si="25"/>
        <v>1.8418367346861222</v>
      </c>
      <c r="N123" s="26">
        <f t="shared" si="26"/>
        <v>1.3571428571399999</v>
      </c>
      <c r="O123" s="30">
        <v>4</v>
      </c>
      <c r="P123" s="20">
        <f t="shared" si="27"/>
        <v>0.25</v>
      </c>
      <c r="Q123" s="16">
        <v>0</v>
      </c>
      <c r="R123" s="16">
        <v>10</v>
      </c>
      <c r="S123" s="20">
        <f t="shared" si="28"/>
        <v>100</v>
      </c>
      <c r="T123" s="40">
        <v>2.8571428571399999</v>
      </c>
      <c r="U123" s="46">
        <f t="shared" si="29"/>
        <v>0.41326530612612256</v>
      </c>
      <c r="V123" s="60">
        <f>Table13[[#This Row],[PROMEDIO-HUMANO]]/10</f>
        <v>0.35</v>
      </c>
      <c r="W123" s="41">
        <v>7.1428571428599996</v>
      </c>
    </row>
    <row r="124" spans="1:23" ht="25.5">
      <c r="A124">
        <v>1</v>
      </c>
      <c r="B124" s="15" t="s">
        <v>201</v>
      </c>
      <c r="C124" s="16">
        <v>6</v>
      </c>
      <c r="D124" s="16">
        <f t="shared" si="15"/>
        <v>36</v>
      </c>
      <c r="E124" s="28">
        <v>6</v>
      </c>
      <c r="F124" s="16">
        <f t="shared" si="16"/>
        <v>36</v>
      </c>
      <c r="G124" s="16">
        <v>2</v>
      </c>
      <c r="H124" s="16">
        <f t="shared" si="17"/>
        <v>4</v>
      </c>
      <c r="I124" s="16">
        <v>7</v>
      </c>
      <c r="J124" s="16">
        <f t="shared" si="18"/>
        <v>49</v>
      </c>
      <c r="K124" s="26">
        <f t="shared" si="19"/>
        <v>5.25</v>
      </c>
      <c r="L124" s="26">
        <v>1.875</v>
      </c>
      <c r="M124" s="26">
        <f t="shared" si="25"/>
        <v>11.390625</v>
      </c>
      <c r="N124" s="26">
        <f t="shared" si="26"/>
        <v>3.375</v>
      </c>
      <c r="O124" s="30">
        <v>7</v>
      </c>
      <c r="P124" s="20">
        <f t="shared" si="27"/>
        <v>3.0625</v>
      </c>
      <c r="Q124" s="16">
        <v>0</v>
      </c>
      <c r="R124" s="16">
        <v>10</v>
      </c>
      <c r="S124" s="20">
        <f t="shared" si="28"/>
        <v>100</v>
      </c>
      <c r="T124" s="40">
        <v>3</v>
      </c>
      <c r="U124" s="46">
        <f t="shared" si="29"/>
        <v>5.0625</v>
      </c>
      <c r="V124" s="60">
        <f>Table13[[#This Row],[PROMEDIO-HUMANO]]/10</f>
        <v>0.52500000000000002</v>
      </c>
      <c r="W124" s="41">
        <v>7</v>
      </c>
    </row>
    <row r="125" spans="1:23" ht="25.5">
      <c r="A125">
        <v>1</v>
      </c>
      <c r="B125" s="15" t="s">
        <v>203</v>
      </c>
      <c r="C125" s="16">
        <v>0</v>
      </c>
      <c r="D125" s="16">
        <f t="shared" si="15"/>
        <v>0</v>
      </c>
      <c r="E125" s="28">
        <v>0</v>
      </c>
      <c r="F125" s="16">
        <f t="shared" si="16"/>
        <v>0</v>
      </c>
      <c r="G125" s="16">
        <v>2</v>
      </c>
      <c r="H125" s="16">
        <f t="shared" si="17"/>
        <v>4</v>
      </c>
      <c r="I125" s="16">
        <v>5</v>
      </c>
      <c r="J125" s="16">
        <f t="shared" si="18"/>
        <v>25</v>
      </c>
      <c r="K125" s="26">
        <f t="shared" si="19"/>
        <v>1.75</v>
      </c>
      <c r="L125" s="26">
        <v>1.36363636364</v>
      </c>
      <c r="M125" s="26">
        <f t="shared" si="25"/>
        <v>0.14927685950132236</v>
      </c>
      <c r="N125" s="26">
        <f t="shared" si="26"/>
        <v>0.38636363636000004</v>
      </c>
      <c r="O125" s="30">
        <v>10</v>
      </c>
      <c r="P125" s="20">
        <f t="shared" si="27"/>
        <v>68.0625</v>
      </c>
      <c r="Q125" s="16">
        <v>0</v>
      </c>
      <c r="R125" s="16">
        <v>10</v>
      </c>
      <c r="S125" s="20">
        <f t="shared" si="28"/>
        <v>100</v>
      </c>
      <c r="T125" s="40">
        <v>3</v>
      </c>
      <c r="U125" s="46">
        <f t="shared" si="29"/>
        <v>1.5625</v>
      </c>
      <c r="V125" s="60">
        <f>Table13[[#This Row],[PROMEDIO-HUMANO]]/10</f>
        <v>0.17499999999999999</v>
      </c>
      <c r="W125" s="41">
        <v>7</v>
      </c>
    </row>
    <row r="126" spans="1:23" ht="25.5">
      <c r="A126">
        <v>1</v>
      </c>
      <c r="B126" s="17" t="s">
        <v>204</v>
      </c>
      <c r="C126" s="16">
        <v>0</v>
      </c>
      <c r="D126" s="16">
        <f t="shared" si="15"/>
        <v>0</v>
      </c>
      <c r="E126" s="28">
        <v>4</v>
      </c>
      <c r="F126" s="16">
        <f t="shared" si="16"/>
        <v>16</v>
      </c>
      <c r="G126" s="16">
        <v>1</v>
      </c>
      <c r="H126" s="16">
        <f t="shared" si="17"/>
        <v>1</v>
      </c>
      <c r="I126" s="16">
        <v>5</v>
      </c>
      <c r="J126" s="16">
        <f t="shared" si="18"/>
        <v>25</v>
      </c>
      <c r="K126" s="26">
        <f t="shared" si="19"/>
        <v>2.5</v>
      </c>
      <c r="L126" s="26">
        <v>1.36363636364</v>
      </c>
      <c r="M126" s="26">
        <f t="shared" si="25"/>
        <v>1.2913223140413224</v>
      </c>
      <c r="N126" s="26">
        <f t="shared" si="26"/>
        <v>1.13636363636</v>
      </c>
      <c r="O126" s="30">
        <v>5</v>
      </c>
      <c r="P126" s="20">
        <f t="shared" si="27"/>
        <v>6.25</v>
      </c>
      <c r="Q126" s="16">
        <v>0</v>
      </c>
      <c r="R126" s="16">
        <v>10</v>
      </c>
      <c r="S126" s="20">
        <f t="shared" si="28"/>
        <v>100</v>
      </c>
      <c r="T126" s="40">
        <v>3</v>
      </c>
      <c r="U126" s="46">
        <f t="shared" si="29"/>
        <v>0.25</v>
      </c>
      <c r="V126" s="60">
        <f>Table13[[#This Row],[PROMEDIO-HUMANO]]/10</f>
        <v>0.25</v>
      </c>
      <c r="W126" s="41">
        <v>7</v>
      </c>
    </row>
    <row r="127" spans="1:23">
      <c r="A127">
        <v>1</v>
      </c>
      <c r="B127" s="15" t="s">
        <v>205</v>
      </c>
      <c r="C127" s="16">
        <v>6</v>
      </c>
      <c r="D127" s="16">
        <f t="shared" si="15"/>
        <v>36</v>
      </c>
      <c r="E127" s="28">
        <v>4</v>
      </c>
      <c r="F127" s="16">
        <f t="shared" si="16"/>
        <v>16</v>
      </c>
      <c r="G127" s="16">
        <v>3</v>
      </c>
      <c r="H127" s="16">
        <f t="shared" si="17"/>
        <v>9</v>
      </c>
      <c r="I127" s="16">
        <v>5</v>
      </c>
      <c r="J127" s="16">
        <f t="shared" si="18"/>
        <v>25</v>
      </c>
      <c r="K127" s="26">
        <f t="shared" si="19"/>
        <v>4.5</v>
      </c>
      <c r="L127" s="26">
        <v>2.5</v>
      </c>
      <c r="M127" s="26">
        <f t="shared" si="25"/>
        <v>4</v>
      </c>
      <c r="N127" s="26">
        <f t="shared" si="26"/>
        <v>2</v>
      </c>
      <c r="O127" s="30">
        <v>10</v>
      </c>
      <c r="P127" s="20">
        <f t="shared" si="27"/>
        <v>30.25</v>
      </c>
      <c r="Q127" s="16">
        <v>0</v>
      </c>
      <c r="R127" s="16">
        <v>10</v>
      </c>
      <c r="S127" s="20">
        <f t="shared" si="28"/>
        <v>100</v>
      </c>
      <c r="T127" s="40">
        <v>3</v>
      </c>
      <c r="U127" s="46">
        <f t="shared" si="29"/>
        <v>2.25</v>
      </c>
      <c r="V127" s="60">
        <f>Table13[[#This Row],[PROMEDIO-HUMANO]]/10</f>
        <v>0.45</v>
      </c>
      <c r="W127" s="41">
        <v>7</v>
      </c>
    </row>
    <row r="128" spans="1:23" ht="25.5">
      <c r="A128">
        <v>1</v>
      </c>
      <c r="B128" s="17" t="s">
        <v>208</v>
      </c>
      <c r="C128" s="16">
        <v>1</v>
      </c>
      <c r="D128" s="16">
        <f t="shared" si="15"/>
        <v>1</v>
      </c>
      <c r="E128" s="28">
        <v>0</v>
      </c>
      <c r="F128" s="16">
        <f t="shared" si="16"/>
        <v>0</v>
      </c>
      <c r="G128" s="16">
        <v>1</v>
      </c>
      <c r="H128" s="16">
        <f t="shared" si="17"/>
        <v>1</v>
      </c>
      <c r="I128" s="16">
        <v>3</v>
      </c>
      <c r="J128" s="16">
        <f t="shared" si="18"/>
        <v>9</v>
      </c>
      <c r="K128" s="26">
        <f t="shared" si="19"/>
        <v>1.25</v>
      </c>
      <c r="L128" s="26">
        <v>0</v>
      </c>
      <c r="M128" s="26">
        <f t="shared" si="25"/>
        <v>1.5625</v>
      </c>
      <c r="N128" s="26">
        <f t="shared" si="26"/>
        <v>1.25</v>
      </c>
      <c r="O128" s="30">
        <v>8</v>
      </c>
      <c r="P128" s="20">
        <f t="shared" si="27"/>
        <v>45.5625</v>
      </c>
      <c r="Q128" s="16">
        <v>0</v>
      </c>
      <c r="R128" s="16">
        <v>10</v>
      </c>
      <c r="S128" s="20">
        <f t="shared" si="28"/>
        <v>100</v>
      </c>
      <c r="T128" s="40">
        <v>3.3333333333300001</v>
      </c>
      <c r="U128" s="46">
        <f t="shared" si="29"/>
        <v>4.3402777777638892</v>
      </c>
      <c r="V128" s="60">
        <f>Table13[[#This Row],[PROMEDIO-HUMANO]]/10</f>
        <v>0.125</v>
      </c>
      <c r="W128" s="41">
        <v>6.6666666666700003</v>
      </c>
    </row>
    <row r="129" spans="1:23" ht="25.5">
      <c r="A129">
        <v>1</v>
      </c>
      <c r="B129" s="17" t="s">
        <v>210</v>
      </c>
      <c r="C129" s="16">
        <v>4</v>
      </c>
      <c r="D129" s="16">
        <f t="shared" si="15"/>
        <v>16</v>
      </c>
      <c r="E129" s="28">
        <v>2</v>
      </c>
      <c r="F129" s="16">
        <f t="shared" si="16"/>
        <v>4</v>
      </c>
      <c r="G129" s="16">
        <v>1</v>
      </c>
      <c r="H129" s="16">
        <f t="shared" si="17"/>
        <v>1</v>
      </c>
      <c r="I129" s="16">
        <v>3</v>
      </c>
      <c r="J129" s="16">
        <f t="shared" si="18"/>
        <v>9</v>
      </c>
      <c r="K129" s="26">
        <f t="shared" si="19"/>
        <v>2.5</v>
      </c>
      <c r="L129" s="26">
        <v>0</v>
      </c>
      <c r="M129" s="26">
        <f t="shared" si="25"/>
        <v>6.25</v>
      </c>
      <c r="N129" s="26">
        <f t="shared" si="26"/>
        <v>2.5</v>
      </c>
      <c r="O129" s="30">
        <v>1</v>
      </c>
      <c r="P129" s="20">
        <f t="shared" si="27"/>
        <v>2.25</v>
      </c>
      <c r="Q129" s="16">
        <v>0</v>
      </c>
      <c r="R129" s="16">
        <v>10</v>
      </c>
      <c r="S129" s="20">
        <f t="shared" si="28"/>
        <v>100</v>
      </c>
      <c r="T129" s="40">
        <v>3.3333333333300001</v>
      </c>
      <c r="U129" s="46">
        <f t="shared" si="29"/>
        <v>0.69444444443888909</v>
      </c>
      <c r="V129" s="60">
        <f>Table13[[#This Row],[PROMEDIO-HUMANO]]/10</f>
        <v>0.25</v>
      </c>
      <c r="W129" s="41">
        <v>6.6666666666700003</v>
      </c>
    </row>
    <row r="130" spans="1:23">
      <c r="A130">
        <v>1</v>
      </c>
      <c r="B130" s="18" t="s">
        <v>211</v>
      </c>
      <c r="C130" s="16">
        <v>6</v>
      </c>
      <c r="D130" s="16">
        <f t="shared" ref="D130:D175" si="30">C130*C130</f>
        <v>36</v>
      </c>
      <c r="E130" s="28">
        <v>0</v>
      </c>
      <c r="F130" s="16">
        <f t="shared" ref="F130:F175" si="31">E130*E130</f>
        <v>0</v>
      </c>
      <c r="G130" s="16">
        <v>1</v>
      </c>
      <c r="H130" s="16">
        <f t="shared" ref="H130:H175" si="32">G130*G130</f>
        <v>1</v>
      </c>
      <c r="I130" s="16">
        <v>3</v>
      </c>
      <c r="J130" s="16">
        <f t="shared" ref="J130:J175" si="33">I130*I130</f>
        <v>9</v>
      </c>
      <c r="K130" s="26">
        <f t="shared" ref="K130:K175" si="34">(C130+E130+G130+I130)/4</f>
        <v>2.5</v>
      </c>
      <c r="L130" s="26">
        <v>0</v>
      </c>
      <c r="M130" s="26">
        <f t="shared" ref="M130:M161" si="35">POWER((K130-L130),2)</f>
        <v>6.25</v>
      </c>
      <c r="N130" s="26">
        <f t="shared" ref="N130:N161" si="36">ABS(K130-L130)</f>
        <v>2.5</v>
      </c>
      <c r="O130" s="30">
        <v>10</v>
      </c>
      <c r="P130" s="20">
        <f t="shared" ref="P130:P161" si="37">POWER((K130-O130),2)</f>
        <v>56.25</v>
      </c>
      <c r="Q130" s="16">
        <v>0</v>
      </c>
      <c r="R130" s="16">
        <v>10</v>
      </c>
      <c r="S130" s="20">
        <f t="shared" ref="S130:S161" si="38">POWER((Q130-R130),2)</f>
        <v>100</v>
      </c>
      <c r="T130" s="40">
        <v>3.3333333333300001</v>
      </c>
      <c r="U130" s="46">
        <f t="shared" ref="U130:U161" si="39">POWER((K130-T130),2)</f>
        <v>0.69444444443888909</v>
      </c>
      <c r="V130" s="60">
        <f>Table13[[#This Row],[PROMEDIO-HUMANO]]/10</f>
        <v>0.25</v>
      </c>
      <c r="W130" s="41">
        <v>6.6666666666700003</v>
      </c>
    </row>
    <row r="131" spans="1:23" ht="25.5">
      <c r="A131">
        <v>1</v>
      </c>
      <c r="B131" s="15" t="s">
        <v>213</v>
      </c>
      <c r="C131" s="16">
        <v>4</v>
      </c>
      <c r="D131" s="16">
        <f t="shared" si="30"/>
        <v>16</v>
      </c>
      <c r="E131" s="28">
        <v>0</v>
      </c>
      <c r="F131" s="16">
        <f t="shared" si="31"/>
        <v>0</v>
      </c>
      <c r="G131" s="16">
        <v>2</v>
      </c>
      <c r="H131" s="16">
        <f t="shared" si="32"/>
        <v>4</v>
      </c>
      <c r="I131" s="16">
        <v>2</v>
      </c>
      <c r="J131" s="16">
        <f t="shared" si="33"/>
        <v>4</v>
      </c>
      <c r="K131" s="26">
        <f t="shared" si="34"/>
        <v>2</v>
      </c>
      <c r="L131" s="26">
        <v>0</v>
      </c>
      <c r="M131" s="26">
        <f t="shared" si="35"/>
        <v>4</v>
      </c>
      <c r="N131" s="26">
        <f t="shared" si="36"/>
        <v>2</v>
      </c>
      <c r="O131" s="30">
        <v>0</v>
      </c>
      <c r="P131" s="20">
        <f t="shared" si="37"/>
        <v>4</v>
      </c>
      <c r="Q131" s="16">
        <v>0</v>
      </c>
      <c r="R131" s="16">
        <v>10</v>
      </c>
      <c r="S131" s="20">
        <f t="shared" si="38"/>
        <v>100</v>
      </c>
      <c r="T131" s="40">
        <v>3.3333333333300001</v>
      </c>
      <c r="U131" s="46">
        <f t="shared" si="39"/>
        <v>1.7777777777688892</v>
      </c>
      <c r="V131" s="60">
        <f>Table13[[#This Row],[PROMEDIO-HUMANO]]/10</f>
        <v>0.2</v>
      </c>
      <c r="W131" s="41">
        <v>6.6666666666700003</v>
      </c>
    </row>
    <row r="132" spans="1:23">
      <c r="A132">
        <v>1</v>
      </c>
      <c r="B132" s="15" t="s">
        <v>215</v>
      </c>
      <c r="C132" s="16">
        <v>6</v>
      </c>
      <c r="D132" s="16">
        <f t="shared" si="30"/>
        <v>36</v>
      </c>
      <c r="E132" s="28">
        <v>10</v>
      </c>
      <c r="F132" s="16">
        <f t="shared" si="31"/>
        <v>100</v>
      </c>
      <c r="G132" s="16">
        <v>5</v>
      </c>
      <c r="H132" s="16">
        <f t="shared" si="32"/>
        <v>25</v>
      </c>
      <c r="I132" s="16">
        <v>9</v>
      </c>
      <c r="J132" s="16">
        <f t="shared" si="33"/>
        <v>81</v>
      </c>
      <c r="K132" s="26">
        <f t="shared" si="34"/>
        <v>7.5</v>
      </c>
      <c r="L132" s="26">
        <v>5</v>
      </c>
      <c r="M132" s="26">
        <f t="shared" si="35"/>
        <v>6.25</v>
      </c>
      <c r="N132" s="26">
        <f t="shared" si="36"/>
        <v>2.5</v>
      </c>
      <c r="O132" s="30">
        <v>2</v>
      </c>
      <c r="P132" s="20">
        <f t="shared" si="37"/>
        <v>30.25</v>
      </c>
      <c r="Q132" s="16">
        <v>0</v>
      </c>
      <c r="R132" s="16">
        <v>10</v>
      </c>
      <c r="S132" s="20">
        <f t="shared" si="38"/>
        <v>100</v>
      </c>
      <c r="T132" s="40">
        <v>3.46153846154</v>
      </c>
      <c r="U132" s="46">
        <f t="shared" si="39"/>
        <v>16.309171597620711</v>
      </c>
      <c r="V132" s="60">
        <f>Table13[[#This Row],[PROMEDIO-HUMANO]]/10</f>
        <v>0.75</v>
      </c>
      <c r="W132" s="41">
        <v>6.53846153846</v>
      </c>
    </row>
    <row r="133" spans="1:23">
      <c r="A133">
        <v>1</v>
      </c>
      <c r="B133" s="15" t="s">
        <v>217</v>
      </c>
      <c r="C133" s="16">
        <v>0</v>
      </c>
      <c r="D133" s="16">
        <f t="shared" si="30"/>
        <v>0</v>
      </c>
      <c r="E133" s="28">
        <v>3</v>
      </c>
      <c r="F133" s="16">
        <f t="shared" si="31"/>
        <v>9</v>
      </c>
      <c r="G133" s="16">
        <v>2</v>
      </c>
      <c r="H133" s="16">
        <f t="shared" si="32"/>
        <v>4</v>
      </c>
      <c r="I133" s="16">
        <v>5</v>
      </c>
      <c r="J133" s="16">
        <f t="shared" si="33"/>
        <v>25</v>
      </c>
      <c r="K133" s="26">
        <f t="shared" si="34"/>
        <v>2.5</v>
      </c>
      <c r="L133" s="26">
        <v>6</v>
      </c>
      <c r="M133" s="26">
        <f t="shared" si="35"/>
        <v>12.25</v>
      </c>
      <c r="N133" s="26">
        <f t="shared" si="36"/>
        <v>3.5</v>
      </c>
      <c r="O133" s="30">
        <v>7</v>
      </c>
      <c r="P133" s="20">
        <f t="shared" si="37"/>
        <v>20.25</v>
      </c>
      <c r="Q133" s="16">
        <v>0</v>
      </c>
      <c r="R133" s="16">
        <v>10</v>
      </c>
      <c r="S133" s="20">
        <f t="shared" si="38"/>
        <v>100</v>
      </c>
      <c r="T133" s="40">
        <v>3.46153846154</v>
      </c>
      <c r="U133" s="46">
        <f t="shared" si="39"/>
        <v>0.92455621302071</v>
      </c>
      <c r="V133" s="60">
        <f>Table13[[#This Row],[PROMEDIO-HUMANO]]/10</f>
        <v>0.25</v>
      </c>
      <c r="W133" s="41">
        <v>6.53846153846</v>
      </c>
    </row>
    <row r="134" spans="1:23">
      <c r="A134">
        <v>1</v>
      </c>
      <c r="B134" s="17" t="s">
        <v>220</v>
      </c>
      <c r="C134" s="16">
        <v>4</v>
      </c>
      <c r="D134" s="16">
        <f t="shared" si="30"/>
        <v>16</v>
      </c>
      <c r="E134" s="28">
        <v>0</v>
      </c>
      <c r="F134" s="16">
        <f t="shared" si="31"/>
        <v>0</v>
      </c>
      <c r="G134" s="16">
        <v>1</v>
      </c>
      <c r="H134" s="16">
        <f t="shared" si="32"/>
        <v>1</v>
      </c>
      <c r="I134" s="16">
        <v>7</v>
      </c>
      <c r="J134" s="16">
        <f t="shared" si="33"/>
        <v>49</v>
      </c>
      <c r="K134" s="26">
        <f t="shared" si="34"/>
        <v>3</v>
      </c>
      <c r="L134" s="26">
        <v>0</v>
      </c>
      <c r="M134" s="26">
        <f t="shared" si="35"/>
        <v>9</v>
      </c>
      <c r="N134" s="26">
        <f t="shared" si="36"/>
        <v>3</v>
      </c>
      <c r="O134" s="30">
        <v>3</v>
      </c>
      <c r="P134" s="20">
        <f t="shared" si="37"/>
        <v>0</v>
      </c>
      <c r="Q134" s="16">
        <v>0</v>
      </c>
      <c r="R134" s="16">
        <v>10</v>
      </c>
      <c r="S134" s="20">
        <f t="shared" si="38"/>
        <v>100</v>
      </c>
      <c r="T134" s="40">
        <v>3.5294117647099998</v>
      </c>
      <c r="U134" s="46">
        <f t="shared" si="39"/>
        <v>0.28027681661335624</v>
      </c>
      <c r="V134" s="60">
        <f>Table13[[#This Row],[PROMEDIO-HUMANO]]/10</f>
        <v>0.3</v>
      </c>
      <c r="W134" s="41">
        <v>6.4705882352900002</v>
      </c>
    </row>
    <row r="135" spans="1:23">
      <c r="A135">
        <v>1</v>
      </c>
      <c r="B135" s="15" t="s">
        <v>221</v>
      </c>
      <c r="C135" s="16">
        <v>5</v>
      </c>
      <c r="D135" s="16">
        <f t="shared" si="30"/>
        <v>25</v>
      </c>
      <c r="E135" s="28">
        <v>4</v>
      </c>
      <c r="F135" s="16">
        <f t="shared" si="31"/>
        <v>16</v>
      </c>
      <c r="G135" s="16">
        <v>2</v>
      </c>
      <c r="H135" s="16">
        <f t="shared" si="32"/>
        <v>4</v>
      </c>
      <c r="I135" s="16">
        <v>6</v>
      </c>
      <c r="J135" s="16">
        <f t="shared" si="33"/>
        <v>36</v>
      </c>
      <c r="K135" s="26">
        <f t="shared" si="34"/>
        <v>4.25</v>
      </c>
      <c r="L135" s="26">
        <v>1.6666666666700001</v>
      </c>
      <c r="M135" s="26">
        <f t="shared" si="35"/>
        <v>6.6736111110938872</v>
      </c>
      <c r="N135" s="26">
        <f t="shared" si="36"/>
        <v>2.5833333333299997</v>
      </c>
      <c r="O135" s="30">
        <v>5</v>
      </c>
      <c r="P135" s="20">
        <f t="shared" si="37"/>
        <v>0.5625</v>
      </c>
      <c r="Q135" s="16">
        <v>0</v>
      </c>
      <c r="R135" s="16">
        <v>10</v>
      </c>
      <c r="S135" s="20">
        <f t="shared" si="38"/>
        <v>100</v>
      </c>
      <c r="T135" s="40">
        <v>3.5294117647099998</v>
      </c>
      <c r="U135" s="46">
        <f t="shared" si="39"/>
        <v>0.51924740483835663</v>
      </c>
      <c r="V135" s="60">
        <f>Table13[[#This Row],[PROMEDIO-HUMANO]]/10</f>
        <v>0.42499999999999999</v>
      </c>
      <c r="W135" s="41">
        <v>6.4705882352900002</v>
      </c>
    </row>
    <row r="136" spans="1:23" ht="25.5">
      <c r="A136">
        <v>1</v>
      </c>
      <c r="B136" s="17" t="s">
        <v>222</v>
      </c>
      <c r="C136" s="16">
        <v>4</v>
      </c>
      <c r="D136" s="16">
        <f t="shared" si="30"/>
        <v>16</v>
      </c>
      <c r="E136" s="28">
        <v>6</v>
      </c>
      <c r="F136" s="16">
        <f t="shared" si="31"/>
        <v>36</v>
      </c>
      <c r="G136" s="16">
        <v>2</v>
      </c>
      <c r="H136" s="16">
        <f t="shared" si="32"/>
        <v>4</v>
      </c>
      <c r="I136" s="16">
        <v>7</v>
      </c>
      <c r="J136" s="16">
        <f t="shared" si="33"/>
        <v>49</v>
      </c>
      <c r="K136" s="26">
        <f t="shared" si="34"/>
        <v>4.75</v>
      </c>
      <c r="L136" s="26">
        <v>2.1428571428600001</v>
      </c>
      <c r="M136" s="26">
        <f t="shared" si="35"/>
        <v>6.797193877536122</v>
      </c>
      <c r="N136" s="26">
        <f t="shared" si="36"/>
        <v>2.6071428571399999</v>
      </c>
      <c r="O136" s="30">
        <v>0</v>
      </c>
      <c r="P136" s="20">
        <f t="shared" si="37"/>
        <v>22.5625</v>
      </c>
      <c r="Q136" s="16">
        <v>0</v>
      </c>
      <c r="R136" s="16">
        <v>10</v>
      </c>
      <c r="S136" s="20">
        <f t="shared" si="38"/>
        <v>100</v>
      </c>
      <c r="T136" s="40">
        <v>3.5294117647099998</v>
      </c>
      <c r="U136" s="46">
        <f t="shared" si="39"/>
        <v>1.4898356401283568</v>
      </c>
      <c r="V136" s="60">
        <f>Table13[[#This Row],[PROMEDIO-HUMANO]]/10</f>
        <v>0.47499999999999998</v>
      </c>
      <c r="W136" s="41">
        <v>6.4705882352900002</v>
      </c>
    </row>
    <row r="137" spans="1:23">
      <c r="A137">
        <v>1</v>
      </c>
      <c r="B137" s="15" t="s">
        <v>223</v>
      </c>
      <c r="C137" s="16">
        <v>4</v>
      </c>
      <c r="D137" s="16">
        <f t="shared" si="30"/>
        <v>16</v>
      </c>
      <c r="E137" s="28">
        <v>5</v>
      </c>
      <c r="F137" s="16">
        <f t="shared" si="31"/>
        <v>25</v>
      </c>
      <c r="G137" s="16">
        <v>1</v>
      </c>
      <c r="H137" s="16">
        <f t="shared" si="32"/>
        <v>1</v>
      </c>
      <c r="I137" s="16">
        <v>4</v>
      </c>
      <c r="J137" s="16">
        <f t="shared" si="33"/>
        <v>16</v>
      </c>
      <c r="K137" s="26">
        <f t="shared" si="34"/>
        <v>3.5</v>
      </c>
      <c r="L137" s="26">
        <v>1.36363636364</v>
      </c>
      <c r="M137" s="26">
        <f t="shared" si="35"/>
        <v>4.5640495867613229</v>
      </c>
      <c r="N137" s="26">
        <f t="shared" si="36"/>
        <v>2.13636363636</v>
      </c>
      <c r="O137" s="30">
        <v>6</v>
      </c>
      <c r="P137" s="20">
        <f t="shared" si="37"/>
        <v>6.25</v>
      </c>
      <c r="Q137" s="16">
        <v>0</v>
      </c>
      <c r="R137" s="16">
        <v>10</v>
      </c>
      <c r="S137" s="20">
        <f t="shared" si="38"/>
        <v>100</v>
      </c>
      <c r="T137" s="40">
        <v>3.75</v>
      </c>
      <c r="U137" s="46">
        <f t="shared" si="39"/>
        <v>6.25E-2</v>
      </c>
      <c r="V137" s="60">
        <f>Table13[[#This Row],[PROMEDIO-HUMANO]]/10</f>
        <v>0.35</v>
      </c>
      <c r="W137" s="41">
        <v>6.25</v>
      </c>
    </row>
    <row r="138" spans="1:23" ht="25.5">
      <c r="A138">
        <v>1</v>
      </c>
      <c r="B138" s="17" t="s">
        <v>224</v>
      </c>
      <c r="C138" s="16">
        <v>6</v>
      </c>
      <c r="D138" s="16">
        <f t="shared" si="30"/>
        <v>36</v>
      </c>
      <c r="E138" s="28">
        <v>5</v>
      </c>
      <c r="F138" s="16">
        <f t="shared" si="31"/>
        <v>25</v>
      </c>
      <c r="G138" s="16">
        <v>3</v>
      </c>
      <c r="H138" s="16">
        <f t="shared" si="32"/>
        <v>9</v>
      </c>
      <c r="I138" s="16">
        <v>7</v>
      </c>
      <c r="J138" s="16">
        <f t="shared" si="33"/>
        <v>49</v>
      </c>
      <c r="K138" s="26">
        <f t="shared" si="34"/>
        <v>5.25</v>
      </c>
      <c r="L138" s="26">
        <v>1.36363636364</v>
      </c>
      <c r="M138" s="26">
        <f t="shared" si="35"/>
        <v>15.103822314021322</v>
      </c>
      <c r="N138" s="26">
        <f t="shared" si="36"/>
        <v>3.88636363636</v>
      </c>
      <c r="O138" s="30">
        <v>4</v>
      </c>
      <c r="P138" s="20">
        <f t="shared" si="37"/>
        <v>1.5625</v>
      </c>
      <c r="Q138" s="16">
        <v>0</v>
      </c>
      <c r="R138" s="16">
        <v>10</v>
      </c>
      <c r="S138" s="20">
        <f t="shared" si="38"/>
        <v>100</v>
      </c>
      <c r="T138" s="40">
        <v>3.75</v>
      </c>
      <c r="U138" s="46">
        <f t="shared" si="39"/>
        <v>2.25</v>
      </c>
      <c r="V138" s="60">
        <f>Table13[[#This Row],[PROMEDIO-HUMANO]]/10</f>
        <v>0.52500000000000002</v>
      </c>
      <c r="W138" s="41">
        <v>6.25</v>
      </c>
    </row>
    <row r="139" spans="1:23" ht="25.5">
      <c r="A139">
        <v>1</v>
      </c>
      <c r="B139" s="15" t="s">
        <v>225</v>
      </c>
      <c r="C139" s="16">
        <v>6</v>
      </c>
      <c r="D139" s="16">
        <f t="shared" si="30"/>
        <v>36</v>
      </c>
      <c r="E139" s="28">
        <v>7</v>
      </c>
      <c r="F139" s="16">
        <f t="shared" si="31"/>
        <v>49</v>
      </c>
      <c r="G139" s="16">
        <v>1</v>
      </c>
      <c r="H139" s="16">
        <f t="shared" si="32"/>
        <v>1</v>
      </c>
      <c r="I139" s="16">
        <v>4</v>
      </c>
      <c r="J139" s="16">
        <f t="shared" si="33"/>
        <v>16</v>
      </c>
      <c r="K139" s="26">
        <f t="shared" si="34"/>
        <v>4.5</v>
      </c>
      <c r="L139" s="26">
        <v>2.30769230769</v>
      </c>
      <c r="M139" s="26">
        <f t="shared" si="35"/>
        <v>4.806213017761598</v>
      </c>
      <c r="N139" s="26">
        <f t="shared" si="36"/>
        <v>2.19230769231</v>
      </c>
      <c r="O139" s="30">
        <v>7</v>
      </c>
      <c r="P139" s="20">
        <f t="shared" si="37"/>
        <v>6.25</v>
      </c>
      <c r="Q139" s="16">
        <v>0</v>
      </c>
      <c r="R139" s="16">
        <v>10</v>
      </c>
      <c r="S139" s="20">
        <f t="shared" si="38"/>
        <v>100</v>
      </c>
      <c r="T139" s="40">
        <v>3.75</v>
      </c>
      <c r="U139" s="46">
        <f t="shared" si="39"/>
        <v>0.5625</v>
      </c>
      <c r="V139" s="60">
        <f>Table13[[#This Row],[PROMEDIO-HUMANO]]/10</f>
        <v>0.45</v>
      </c>
      <c r="W139" s="41">
        <v>6.25</v>
      </c>
    </row>
    <row r="140" spans="1:23" ht="25.5">
      <c r="A140">
        <v>1</v>
      </c>
      <c r="B140" s="17" t="s">
        <v>226</v>
      </c>
      <c r="C140" s="16">
        <v>8</v>
      </c>
      <c r="D140" s="16">
        <f t="shared" si="30"/>
        <v>64</v>
      </c>
      <c r="E140" s="28">
        <v>0</v>
      </c>
      <c r="F140" s="16">
        <f t="shared" si="31"/>
        <v>0</v>
      </c>
      <c r="G140" s="16">
        <v>1</v>
      </c>
      <c r="H140" s="16">
        <f t="shared" si="32"/>
        <v>1</v>
      </c>
      <c r="I140" s="16">
        <v>7</v>
      </c>
      <c r="J140" s="16">
        <f t="shared" si="33"/>
        <v>49</v>
      </c>
      <c r="K140" s="26">
        <f t="shared" si="34"/>
        <v>4</v>
      </c>
      <c r="L140" s="26">
        <v>0</v>
      </c>
      <c r="M140" s="26">
        <f t="shared" si="35"/>
        <v>16</v>
      </c>
      <c r="N140" s="26">
        <f t="shared" si="36"/>
        <v>4</v>
      </c>
      <c r="O140" s="30">
        <v>1</v>
      </c>
      <c r="P140" s="20">
        <f t="shared" si="37"/>
        <v>9</v>
      </c>
      <c r="Q140" s="16">
        <v>0</v>
      </c>
      <c r="R140" s="16">
        <v>10</v>
      </c>
      <c r="S140" s="20">
        <f t="shared" si="38"/>
        <v>100</v>
      </c>
      <c r="T140" s="40">
        <v>3.75</v>
      </c>
      <c r="U140" s="46">
        <f t="shared" si="39"/>
        <v>6.25E-2</v>
      </c>
      <c r="V140" s="60">
        <f>Table13[[#This Row],[PROMEDIO-HUMANO]]/10</f>
        <v>0.4</v>
      </c>
      <c r="W140" s="41">
        <v>6.25</v>
      </c>
    </row>
    <row r="141" spans="1:23">
      <c r="A141">
        <v>1</v>
      </c>
      <c r="B141" s="15" t="s">
        <v>227</v>
      </c>
      <c r="C141" s="16">
        <v>0</v>
      </c>
      <c r="D141" s="16">
        <f t="shared" si="30"/>
        <v>0</v>
      </c>
      <c r="E141" s="28">
        <v>4</v>
      </c>
      <c r="F141" s="16">
        <f t="shared" si="31"/>
        <v>16</v>
      </c>
      <c r="G141" s="16">
        <v>3</v>
      </c>
      <c r="H141" s="16">
        <f t="shared" si="32"/>
        <v>9</v>
      </c>
      <c r="I141" s="16">
        <v>7</v>
      </c>
      <c r="J141" s="16">
        <f t="shared" si="33"/>
        <v>49</v>
      </c>
      <c r="K141" s="26">
        <f t="shared" si="34"/>
        <v>3.5</v>
      </c>
      <c r="L141" s="26">
        <v>2</v>
      </c>
      <c r="M141" s="26">
        <f t="shared" si="35"/>
        <v>2.25</v>
      </c>
      <c r="N141" s="26">
        <f t="shared" si="36"/>
        <v>1.5</v>
      </c>
      <c r="O141" s="30">
        <v>10</v>
      </c>
      <c r="P141" s="20">
        <f t="shared" si="37"/>
        <v>42.25</v>
      </c>
      <c r="Q141" s="16">
        <v>0</v>
      </c>
      <c r="R141" s="16">
        <v>10</v>
      </c>
      <c r="S141" s="20">
        <f t="shared" si="38"/>
        <v>100</v>
      </c>
      <c r="T141" s="40">
        <v>3.75</v>
      </c>
      <c r="U141" s="46">
        <f t="shared" si="39"/>
        <v>6.25E-2</v>
      </c>
      <c r="V141" s="60">
        <f>Table13[[#This Row],[PROMEDIO-HUMANO]]/10</f>
        <v>0.35</v>
      </c>
      <c r="W141" s="41">
        <v>6.25</v>
      </c>
    </row>
    <row r="142" spans="1:23" ht="25.5">
      <c r="A142">
        <v>1</v>
      </c>
      <c r="B142" s="15" t="s">
        <v>229</v>
      </c>
      <c r="C142" s="16">
        <v>0</v>
      </c>
      <c r="D142" s="16">
        <f t="shared" si="30"/>
        <v>0</v>
      </c>
      <c r="E142" s="28">
        <v>4</v>
      </c>
      <c r="F142" s="16">
        <f t="shared" si="31"/>
        <v>16</v>
      </c>
      <c r="G142" s="16">
        <v>3</v>
      </c>
      <c r="H142" s="16">
        <f t="shared" si="32"/>
        <v>9</v>
      </c>
      <c r="I142" s="16">
        <v>5</v>
      </c>
      <c r="J142" s="16">
        <f t="shared" si="33"/>
        <v>25</v>
      </c>
      <c r="K142" s="26">
        <f t="shared" si="34"/>
        <v>3</v>
      </c>
      <c r="L142" s="26">
        <v>1.6666666666700001</v>
      </c>
      <c r="M142" s="26">
        <f t="shared" si="35"/>
        <v>1.7777777777688888</v>
      </c>
      <c r="N142" s="26">
        <f t="shared" si="36"/>
        <v>1.3333333333299999</v>
      </c>
      <c r="O142" s="30">
        <v>0</v>
      </c>
      <c r="P142" s="20">
        <f t="shared" si="37"/>
        <v>9</v>
      </c>
      <c r="Q142" s="16">
        <v>0</v>
      </c>
      <c r="R142" s="16">
        <v>10</v>
      </c>
      <c r="S142" s="20">
        <f t="shared" si="38"/>
        <v>100</v>
      </c>
      <c r="T142" s="40">
        <v>3.75</v>
      </c>
      <c r="U142" s="46">
        <f t="shared" si="39"/>
        <v>0.5625</v>
      </c>
      <c r="V142" s="60">
        <f>Table13[[#This Row],[PROMEDIO-HUMANO]]/10</f>
        <v>0.3</v>
      </c>
      <c r="W142" s="41">
        <v>6.25</v>
      </c>
    </row>
    <row r="143" spans="1:23" ht="25.5">
      <c r="A143">
        <v>1</v>
      </c>
      <c r="B143" s="17" t="s">
        <v>230</v>
      </c>
      <c r="C143" s="16">
        <v>3</v>
      </c>
      <c r="D143" s="16">
        <f t="shared" si="30"/>
        <v>9</v>
      </c>
      <c r="E143" s="28">
        <v>4</v>
      </c>
      <c r="F143" s="16">
        <f t="shared" si="31"/>
        <v>16</v>
      </c>
      <c r="G143" s="16">
        <v>3</v>
      </c>
      <c r="H143" s="16">
        <f t="shared" si="32"/>
        <v>9</v>
      </c>
      <c r="I143" s="16">
        <v>5</v>
      </c>
      <c r="J143" s="16">
        <f t="shared" si="33"/>
        <v>25</v>
      </c>
      <c r="K143" s="26">
        <f t="shared" si="34"/>
        <v>3.75</v>
      </c>
      <c r="L143" s="26">
        <v>1.875</v>
      </c>
      <c r="M143" s="26">
        <f t="shared" si="35"/>
        <v>3.515625</v>
      </c>
      <c r="N143" s="26">
        <f t="shared" si="36"/>
        <v>1.875</v>
      </c>
      <c r="O143" s="30">
        <v>9</v>
      </c>
      <c r="P143" s="20">
        <f t="shared" si="37"/>
        <v>27.5625</v>
      </c>
      <c r="Q143" s="16">
        <v>0</v>
      </c>
      <c r="R143" s="16">
        <v>10</v>
      </c>
      <c r="S143" s="20">
        <f t="shared" si="38"/>
        <v>100</v>
      </c>
      <c r="T143" s="40">
        <v>3.75</v>
      </c>
      <c r="U143" s="46">
        <f t="shared" si="39"/>
        <v>0</v>
      </c>
      <c r="V143" s="60">
        <f>Table13[[#This Row],[PROMEDIO-HUMANO]]/10</f>
        <v>0.375</v>
      </c>
      <c r="W143" s="41">
        <v>6.25</v>
      </c>
    </row>
    <row r="144" spans="1:23">
      <c r="A144">
        <v>1</v>
      </c>
      <c r="B144" s="15" t="s">
        <v>231</v>
      </c>
      <c r="C144" s="16">
        <v>5</v>
      </c>
      <c r="D144" s="16">
        <f t="shared" si="30"/>
        <v>25</v>
      </c>
      <c r="E144" s="28">
        <v>0</v>
      </c>
      <c r="F144" s="16">
        <f t="shared" si="31"/>
        <v>0</v>
      </c>
      <c r="G144" s="16">
        <v>0</v>
      </c>
      <c r="H144" s="16">
        <f t="shared" si="32"/>
        <v>0</v>
      </c>
      <c r="I144" s="16">
        <v>2</v>
      </c>
      <c r="J144" s="16">
        <f t="shared" si="33"/>
        <v>4</v>
      </c>
      <c r="K144" s="26">
        <f t="shared" si="34"/>
        <v>1.75</v>
      </c>
      <c r="L144" s="26">
        <v>0</v>
      </c>
      <c r="M144" s="26">
        <f t="shared" si="35"/>
        <v>3.0625</v>
      </c>
      <c r="N144" s="26">
        <f t="shared" si="36"/>
        <v>1.75</v>
      </c>
      <c r="O144" s="30">
        <v>3</v>
      </c>
      <c r="P144" s="20">
        <f t="shared" si="37"/>
        <v>1.5625</v>
      </c>
      <c r="Q144" s="16">
        <v>0</v>
      </c>
      <c r="R144" s="16">
        <v>10</v>
      </c>
      <c r="S144" s="20">
        <f t="shared" si="38"/>
        <v>100</v>
      </c>
      <c r="T144" s="40">
        <v>4.2857142857100001</v>
      </c>
      <c r="U144" s="46">
        <f t="shared" si="39"/>
        <v>6.4298469387537764</v>
      </c>
      <c r="V144" s="60">
        <f>Table13[[#This Row],[PROMEDIO-HUMANO]]/10</f>
        <v>0.17499999999999999</v>
      </c>
      <c r="W144" s="41">
        <v>5.7142857142899999</v>
      </c>
    </row>
    <row r="145" spans="1:23" ht="25.5">
      <c r="A145">
        <v>1</v>
      </c>
      <c r="B145" s="15" t="s">
        <v>233</v>
      </c>
      <c r="C145" s="16">
        <v>5</v>
      </c>
      <c r="D145" s="16">
        <f t="shared" si="30"/>
        <v>25</v>
      </c>
      <c r="E145" s="28">
        <v>0</v>
      </c>
      <c r="F145" s="16">
        <f t="shared" si="31"/>
        <v>0</v>
      </c>
      <c r="G145" s="16">
        <v>1</v>
      </c>
      <c r="H145" s="16">
        <f t="shared" si="32"/>
        <v>1</v>
      </c>
      <c r="I145" s="16">
        <v>7</v>
      </c>
      <c r="J145" s="16">
        <f t="shared" si="33"/>
        <v>49</v>
      </c>
      <c r="K145" s="26">
        <f t="shared" si="34"/>
        <v>3.25</v>
      </c>
      <c r="L145" s="26">
        <v>5</v>
      </c>
      <c r="M145" s="26">
        <f t="shared" si="35"/>
        <v>3.0625</v>
      </c>
      <c r="N145" s="26">
        <f t="shared" si="36"/>
        <v>1.75</v>
      </c>
      <c r="O145" s="30">
        <v>7</v>
      </c>
      <c r="P145" s="20">
        <f t="shared" si="37"/>
        <v>14.0625</v>
      </c>
      <c r="Q145" s="16">
        <v>0</v>
      </c>
      <c r="R145" s="16">
        <v>10</v>
      </c>
      <c r="S145" s="20">
        <f t="shared" si="38"/>
        <v>100</v>
      </c>
      <c r="T145" s="40">
        <v>4.2857142857100001</v>
      </c>
      <c r="U145" s="46">
        <f t="shared" si="39"/>
        <v>1.0727040816237758</v>
      </c>
      <c r="V145" s="60">
        <f>Table13[[#This Row],[PROMEDIO-HUMANO]]/10</f>
        <v>0.32500000000000001</v>
      </c>
      <c r="W145" s="41">
        <v>5.7142857142899999</v>
      </c>
    </row>
    <row r="146" spans="1:23" ht="25.5">
      <c r="A146">
        <v>1</v>
      </c>
      <c r="B146" s="17" t="s">
        <v>234</v>
      </c>
      <c r="C146" s="16">
        <v>6</v>
      </c>
      <c r="D146" s="16">
        <f t="shared" si="30"/>
        <v>36</v>
      </c>
      <c r="E146" s="28">
        <v>1</v>
      </c>
      <c r="F146" s="16">
        <f t="shared" si="31"/>
        <v>1</v>
      </c>
      <c r="G146" s="16">
        <v>1</v>
      </c>
      <c r="H146" s="16">
        <f t="shared" si="32"/>
        <v>1</v>
      </c>
      <c r="I146" s="16">
        <v>5</v>
      </c>
      <c r="J146" s="16">
        <f t="shared" si="33"/>
        <v>25</v>
      </c>
      <c r="K146" s="26">
        <f t="shared" si="34"/>
        <v>3.25</v>
      </c>
      <c r="L146" s="26">
        <v>6</v>
      </c>
      <c r="M146" s="26">
        <f t="shared" si="35"/>
        <v>7.5625</v>
      </c>
      <c r="N146" s="26">
        <f t="shared" si="36"/>
        <v>2.75</v>
      </c>
      <c r="O146" s="30">
        <v>1</v>
      </c>
      <c r="P146" s="20">
        <f t="shared" si="37"/>
        <v>5.0625</v>
      </c>
      <c r="Q146" s="16">
        <v>0</v>
      </c>
      <c r="R146" s="16">
        <v>10</v>
      </c>
      <c r="S146" s="20">
        <f t="shared" si="38"/>
        <v>100</v>
      </c>
      <c r="T146" s="40">
        <v>4.2857142857100001</v>
      </c>
      <c r="U146" s="46">
        <f t="shared" si="39"/>
        <v>1.0727040816237758</v>
      </c>
      <c r="V146" s="60">
        <f>Table13[[#This Row],[PROMEDIO-HUMANO]]/10</f>
        <v>0.32500000000000001</v>
      </c>
      <c r="W146" s="41">
        <v>5.7142857142899999</v>
      </c>
    </row>
    <row r="147" spans="1:23" ht="25.5">
      <c r="A147">
        <v>1</v>
      </c>
      <c r="B147" s="17" t="s">
        <v>236</v>
      </c>
      <c r="C147" s="16">
        <v>5</v>
      </c>
      <c r="D147" s="16">
        <f t="shared" si="30"/>
        <v>25</v>
      </c>
      <c r="E147" s="28">
        <v>0</v>
      </c>
      <c r="F147" s="16">
        <f t="shared" si="31"/>
        <v>0</v>
      </c>
      <c r="G147" s="16">
        <v>1</v>
      </c>
      <c r="H147" s="16">
        <f t="shared" si="32"/>
        <v>1</v>
      </c>
      <c r="I147" s="16">
        <v>4</v>
      </c>
      <c r="J147" s="16">
        <f t="shared" si="33"/>
        <v>16</v>
      </c>
      <c r="K147" s="26">
        <f t="shared" si="34"/>
        <v>2.5</v>
      </c>
      <c r="L147" s="26">
        <v>4.2857142857100001</v>
      </c>
      <c r="M147" s="26">
        <f t="shared" si="35"/>
        <v>3.1887755101887758</v>
      </c>
      <c r="N147" s="26">
        <f t="shared" si="36"/>
        <v>1.7857142857100001</v>
      </c>
      <c r="O147" s="30">
        <v>3</v>
      </c>
      <c r="P147" s="20">
        <f t="shared" si="37"/>
        <v>0.25</v>
      </c>
      <c r="Q147" s="16">
        <v>0</v>
      </c>
      <c r="R147" s="16">
        <v>10</v>
      </c>
      <c r="S147" s="20">
        <f t="shared" si="38"/>
        <v>100</v>
      </c>
      <c r="T147" s="40">
        <v>4.2857142857100001</v>
      </c>
      <c r="U147" s="46">
        <f t="shared" si="39"/>
        <v>3.1887755101887758</v>
      </c>
      <c r="V147" s="60">
        <f>Table13[[#This Row],[PROMEDIO-HUMANO]]/10</f>
        <v>0.25</v>
      </c>
      <c r="W147" s="41">
        <v>5.7142857142899999</v>
      </c>
    </row>
    <row r="148" spans="1:23">
      <c r="A148">
        <v>1</v>
      </c>
      <c r="B148" s="15" t="s">
        <v>237</v>
      </c>
      <c r="C148" s="16">
        <v>0</v>
      </c>
      <c r="D148" s="16">
        <f t="shared" si="30"/>
        <v>0</v>
      </c>
      <c r="E148" s="28">
        <v>6</v>
      </c>
      <c r="F148" s="16">
        <f t="shared" si="31"/>
        <v>36</v>
      </c>
      <c r="G148" s="16">
        <v>5</v>
      </c>
      <c r="H148" s="16">
        <f t="shared" si="32"/>
        <v>25</v>
      </c>
      <c r="I148" s="16">
        <v>7</v>
      </c>
      <c r="J148" s="16">
        <f t="shared" si="33"/>
        <v>49</v>
      </c>
      <c r="K148" s="26">
        <f t="shared" si="34"/>
        <v>4.5</v>
      </c>
      <c r="L148" s="26">
        <v>1.36363636364</v>
      </c>
      <c r="M148" s="26">
        <f t="shared" si="35"/>
        <v>9.8367768594813221</v>
      </c>
      <c r="N148" s="26">
        <f t="shared" si="36"/>
        <v>3.13636363636</v>
      </c>
      <c r="O148" s="30">
        <v>5</v>
      </c>
      <c r="P148" s="20">
        <f t="shared" si="37"/>
        <v>0.25</v>
      </c>
      <c r="Q148" s="16">
        <v>0</v>
      </c>
      <c r="R148" s="16">
        <v>10</v>
      </c>
      <c r="S148" s="20">
        <f t="shared" si="38"/>
        <v>100</v>
      </c>
      <c r="T148" s="40">
        <v>4.2857142857100001</v>
      </c>
      <c r="U148" s="46">
        <f t="shared" si="39"/>
        <v>4.5918367348775455E-2</v>
      </c>
      <c r="V148" s="60">
        <f>Table13[[#This Row],[PROMEDIO-HUMANO]]/10</f>
        <v>0.45</v>
      </c>
      <c r="W148" s="41">
        <v>5.7142857142899999</v>
      </c>
    </row>
    <row r="149" spans="1:23" ht="25.5">
      <c r="A149">
        <v>1</v>
      </c>
      <c r="B149" s="17" t="s">
        <v>240</v>
      </c>
      <c r="C149" s="16">
        <v>0</v>
      </c>
      <c r="D149" s="16">
        <f t="shared" si="30"/>
        <v>0</v>
      </c>
      <c r="E149" s="28">
        <v>10</v>
      </c>
      <c r="F149" s="16">
        <f t="shared" si="31"/>
        <v>100</v>
      </c>
      <c r="G149" s="16">
        <v>5</v>
      </c>
      <c r="H149" s="16">
        <f t="shared" si="32"/>
        <v>25</v>
      </c>
      <c r="I149" s="16">
        <v>5</v>
      </c>
      <c r="J149" s="16">
        <f t="shared" si="33"/>
        <v>25</v>
      </c>
      <c r="K149" s="26">
        <f t="shared" si="34"/>
        <v>5</v>
      </c>
      <c r="L149" s="26">
        <v>1.7647058823499999</v>
      </c>
      <c r="M149" s="26">
        <f t="shared" si="35"/>
        <v>10.467128027700692</v>
      </c>
      <c r="N149" s="26">
        <f t="shared" si="36"/>
        <v>3.2352941176500001</v>
      </c>
      <c r="O149" s="30">
        <v>1</v>
      </c>
      <c r="P149" s="20">
        <f t="shared" si="37"/>
        <v>16</v>
      </c>
      <c r="Q149" s="16">
        <v>0</v>
      </c>
      <c r="R149" s="16">
        <v>10</v>
      </c>
      <c r="S149" s="20">
        <f t="shared" si="38"/>
        <v>100</v>
      </c>
      <c r="T149" s="40">
        <v>4.2857142857100001</v>
      </c>
      <c r="U149" s="46">
        <f t="shared" si="39"/>
        <v>0.51020408163877529</v>
      </c>
      <c r="V149" s="60">
        <f>Table13[[#This Row],[PROMEDIO-HUMANO]]/10</f>
        <v>0.5</v>
      </c>
      <c r="W149" s="41">
        <v>5.7142857142899999</v>
      </c>
    </row>
    <row r="150" spans="1:23">
      <c r="A150">
        <v>1</v>
      </c>
      <c r="B150" s="15" t="s">
        <v>241</v>
      </c>
      <c r="C150" s="16">
        <v>0</v>
      </c>
      <c r="D150" s="16">
        <f t="shared" si="30"/>
        <v>0</v>
      </c>
      <c r="E150" s="28">
        <v>0</v>
      </c>
      <c r="F150" s="16">
        <f t="shared" si="31"/>
        <v>0</v>
      </c>
      <c r="G150" s="16">
        <v>2</v>
      </c>
      <c r="H150" s="16">
        <f t="shared" si="32"/>
        <v>4</v>
      </c>
      <c r="I150" s="16">
        <v>5</v>
      </c>
      <c r="J150" s="16">
        <f t="shared" si="33"/>
        <v>25</v>
      </c>
      <c r="K150" s="26">
        <f t="shared" si="34"/>
        <v>1.75</v>
      </c>
      <c r="L150" s="26">
        <v>0</v>
      </c>
      <c r="M150" s="26">
        <f t="shared" si="35"/>
        <v>3.0625</v>
      </c>
      <c r="N150" s="26">
        <f t="shared" si="36"/>
        <v>1.75</v>
      </c>
      <c r="O150" s="30">
        <v>2</v>
      </c>
      <c r="P150" s="20">
        <f t="shared" si="37"/>
        <v>6.25E-2</v>
      </c>
      <c r="Q150" s="16">
        <v>0</v>
      </c>
      <c r="R150" s="16">
        <v>10</v>
      </c>
      <c r="S150" s="20">
        <f t="shared" si="38"/>
        <v>100</v>
      </c>
      <c r="T150" s="40">
        <v>4.2857142857100001</v>
      </c>
      <c r="U150" s="46">
        <f t="shared" si="39"/>
        <v>6.4298469387537764</v>
      </c>
      <c r="V150" s="60">
        <f>Table13[[#This Row],[PROMEDIO-HUMANO]]/10</f>
        <v>0.17499999999999999</v>
      </c>
      <c r="W150" s="41">
        <v>5.7142857142899999</v>
      </c>
    </row>
    <row r="151" spans="1:23">
      <c r="A151">
        <v>1</v>
      </c>
      <c r="B151" s="18" t="s">
        <v>242</v>
      </c>
      <c r="C151" s="16">
        <v>4</v>
      </c>
      <c r="D151" s="16">
        <f t="shared" si="30"/>
        <v>16</v>
      </c>
      <c r="E151" s="28">
        <v>6</v>
      </c>
      <c r="F151" s="16">
        <f t="shared" si="31"/>
        <v>36</v>
      </c>
      <c r="G151" s="16">
        <v>1</v>
      </c>
      <c r="H151" s="16">
        <f t="shared" si="32"/>
        <v>1</v>
      </c>
      <c r="I151" s="16">
        <v>5</v>
      </c>
      <c r="J151" s="16">
        <f t="shared" si="33"/>
        <v>25</v>
      </c>
      <c r="K151" s="26">
        <f t="shared" si="34"/>
        <v>4</v>
      </c>
      <c r="L151" s="26">
        <v>1.25</v>
      </c>
      <c r="M151" s="26">
        <f t="shared" si="35"/>
        <v>7.5625</v>
      </c>
      <c r="N151" s="26">
        <f t="shared" si="36"/>
        <v>2.75</v>
      </c>
      <c r="O151" s="30">
        <v>5</v>
      </c>
      <c r="P151" s="20">
        <f t="shared" si="37"/>
        <v>1</v>
      </c>
      <c r="Q151" s="16">
        <v>0</v>
      </c>
      <c r="R151" s="16">
        <v>10</v>
      </c>
      <c r="S151" s="20">
        <f t="shared" si="38"/>
        <v>100</v>
      </c>
      <c r="T151" s="40">
        <v>4.2857142857100001</v>
      </c>
      <c r="U151" s="46">
        <f t="shared" si="39"/>
        <v>8.1632653058775581E-2</v>
      </c>
      <c r="V151" s="60">
        <f>Table13[[#This Row],[PROMEDIO-HUMANO]]/10</f>
        <v>0.4</v>
      </c>
      <c r="W151" s="41">
        <v>5.7142857142899999</v>
      </c>
    </row>
    <row r="152" spans="1:23" ht="25.5">
      <c r="A152">
        <v>1</v>
      </c>
      <c r="B152" s="17" t="s">
        <v>244</v>
      </c>
      <c r="C152" s="16">
        <v>0</v>
      </c>
      <c r="D152" s="16">
        <f t="shared" si="30"/>
        <v>0</v>
      </c>
      <c r="E152" s="28">
        <v>6</v>
      </c>
      <c r="F152" s="16">
        <f t="shared" si="31"/>
        <v>36</v>
      </c>
      <c r="G152" s="16">
        <v>1</v>
      </c>
      <c r="H152" s="16">
        <f t="shared" si="32"/>
        <v>1</v>
      </c>
      <c r="I152" s="16">
        <v>5</v>
      </c>
      <c r="J152" s="16">
        <f t="shared" si="33"/>
        <v>25</v>
      </c>
      <c r="K152" s="26">
        <f t="shared" si="34"/>
        <v>3</v>
      </c>
      <c r="L152" s="26">
        <v>0</v>
      </c>
      <c r="M152" s="26">
        <f t="shared" si="35"/>
        <v>9</v>
      </c>
      <c r="N152" s="26">
        <f t="shared" si="36"/>
        <v>3</v>
      </c>
      <c r="O152" s="30">
        <v>0</v>
      </c>
      <c r="P152" s="20">
        <f t="shared" si="37"/>
        <v>9</v>
      </c>
      <c r="Q152" s="16">
        <v>0</v>
      </c>
      <c r="R152" s="16">
        <v>10</v>
      </c>
      <c r="S152" s="20">
        <f t="shared" si="38"/>
        <v>100</v>
      </c>
      <c r="T152" s="40">
        <v>4.2857142857100001</v>
      </c>
      <c r="U152" s="46">
        <f t="shared" si="39"/>
        <v>1.6530612244787759</v>
      </c>
      <c r="V152" s="60">
        <f>Table13[[#This Row],[PROMEDIO-HUMANO]]/10</f>
        <v>0.3</v>
      </c>
      <c r="W152" s="41">
        <v>5.7142857142899999</v>
      </c>
    </row>
    <row r="153" spans="1:23">
      <c r="A153">
        <v>1</v>
      </c>
      <c r="B153" s="15" t="s">
        <v>245</v>
      </c>
      <c r="C153" s="16">
        <v>0</v>
      </c>
      <c r="D153" s="16">
        <f t="shared" si="30"/>
        <v>0</v>
      </c>
      <c r="E153" s="28">
        <v>6</v>
      </c>
      <c r="F153" s="16">
        <f t="shared" si="31"/>
        <v>36</v>
      </c>
      <c r="G153" s="16">
        <v>1</v>
      </c>
      <c r="H153" s="16">
        <f t="shared" si="32"/>
        <v>1</v>
      </c>
      <c r="I153" s="16">
        <v>7</v>
      </c>
      <c r="J153" s="16">
        <f t="shared" si="33"/>
        <v>49</v>
      </c>
      <c r="K153" s="26">
        <f t="shared" si="34"/>
        <v>3.5</v>
      </c>
      <c r="L153" s="26">
        <v>1.36363636364</v>
      </c>
      <c r="M153" s="26">
        <f t="shared" si="35"/>
        <v>4.5640495867613229</v>
      </c>
      <c r="N153" s="26">
        <f t="shared" si="36"/>
        <v>2.13636363636</v>
      </c>
      <c r="O153" s="30">
        <v>7</v>
      </c>
      <c r="P153" s="20">
        <f t="shared" si="37"/>
        <v>12.25</v>
      </c>
      <c r="Q153" s="16">
        <v>0</v>
      </c>
      <c r="R153" s="16">
        <v>10</v>
      </c>
      <c r="S153" s="20">
        <f t="shared" si="38"/>
        <v>100</v>
      </c>
      <c r="T153" s="40">
        <v>4.5</v>
      </c>
      <c r="U153" s="46">
        <f t="shared" si="39"/>
        <v>1</v>
      </c>
      <c r="V153" s="60">
        <f>Table13[[#This Row],[PROMEDIO-HUMANO]]/10</f>
        <v>0.35</v>
      </c>
      <c r="W153" s="41">
        <v>5.5</v>
      </c>
    </row>
    <row r="154" spans="1:23" ht="25.5">
      <c r="A154">
        <v>1</v>
      </c>
      <c r="B154" s="17" t="s">
        <v>246</v>
      </c>
      <c r="C154" s="16">
        <v>5</v>
      </c>
      <c r="D154" s="16">
        <f t="shared" si="30"/>
        <v>25</v>
      </c>
      <c r="E154" s="28">
        <v>3</v>
      </c>
      <c r="F154" s="16">
        <f t="shared" si="31"/>
        <v>9</v>
      </c>
      <c r="G154" s="16">
        <v>5</v>
      </c>
      <c r="H154" s="16">
        <f t="shared" si="32"/>
        <v>25</v>
      </c>
      <c r="I154" s="16">
        <v>7</v>
      </c>
      <c r="J154" s="16">
        <f t="shared" si="33"/>
        <v>49</v>
      </c>
      <c r="K154" s="26">
        <f t="shared" si="34"/>
        <v>5</v>
      </c>
      <c r="L154" s="26">
        <v>2</v>
      </c>
      <c r="M154" s="26">
        <f t="shared" si="35"/>
        <v>9</v>
      </c>
      <c r="N154" s="26">
        <f t="shared" si="36"/>
        <v>3</v>
      </c>
      <c r="O154" s="30">
        <v>5</v>
      </c>
      <c r="P154" s="20">
        <f t="shared" si="37"/>
        <v>0</v>
      </c>
      <c r="Q154" s="16">
        <v>0</v>
      </c>
      <c r="R154" s="16">
        <v>10</v>
      </c>
      <c r="S154" s="20">
        <f t="shared" si="38"/>
        <v>100</v>
      </c>
      <c r="T154" s="40">
        <v>4.61538461538</v>
      </c>
      <c r="U154" s="46">
        <f t="shared" si="39"/>
        <v>0.14792899408639054</v>
      </c>
      <c r="V154" s="60">
        <f>Table13[[#This Row],[PROMEDIO-HUMANO]]/10</f>
        <v>0.5</v>
      </c>
      <c r="W154" s="41">
        <v>5.38461538462</v>
      </c>
    </row>
    <row r="155" spans="1:23" ht="25.5">
      <c r="A155">
        <v>1</v>
      </c>
      <c r="B155" s="15" t="s">
        <v>247</v>
      </c>
      <c r="C155" s="16">
        <v>5</v>
      </c>
      <c r="D155" s="16">
        <f t="shared" si="30"/>
        <v>25</v>
      </c>
      <c r="E155" s="28">
        <v>0</v>
      </c>
      <c r="F155" s="16">
        <f t="shared" si="31"/>
        <v>0</v>
      </c>
      <c r="G155" s="16">
        <v>3</v>
      </c>
      <c r="H155" s="16">
        <f t="shared" si="32"/>
        <v>9</v>
      </c>
      <c r="I155" s="16">
        <v>7</v>
      </c>
      <c r="J155" s="16">
        <f t="shared" si="33"/>
        <v>49</v>
      </c>
      <c r="K155" s="26">
        <f t="shared" si="34"/>
        <v>3.75</v>
      </c>
      <c r="L155" s="26">
        <v>6</v>
      </c>
      <c r="M155" s="26">
        <f t="shared" si="35"/>
        <v>5.0625</v>
      </c>
      <c r="N155" s="26">
        <f t="shared" si="36"/>
        <v>2.25</v>
      </c>
      <c r="O155" s="30">
        <v>7</v>
      </c>
      <c r="P155" s="20">
        <f t="shared" si="37"/>
        <v>10.5625</v>
      </c>
      <c r="Q155" s="16">
        <v>0</v>
      </c>
      <c r="R155" s="16">
        <v>10</v>
      </c>
      <c r="S155" s="20">
        <f t="shared" si="38"/>
        <v>100</v>
      </c>
      <c r="T155" s="40">
        <v>5</v>
      </c>
      <c r="U155" s="46">
        <f t="shared" si="39"/>
        <v>1.5625</v>
      </c>
      <c r="V155" s="60">
        <f>Table13[[#This Row],[PROMEDIO-HUMANO]]/10</f>
        <v>0.375</v>
      </c>
      <c r="W155" s="41">
        <v>5</v>
      </c>
    </row>
    <row r="156" spans="1:23" ht="25.5">
      <c r="A156">
        <v>1</v>
      </c>
      <c r="B156" s="17" t="s">
        <v>248</v>
      </c>
      <c r="C156" s="16">
        <v>0</v>
      </c>
      <c r="D156" s="16">
        <f t="shared" si="30"/>
        <v>0</v>
      </c>
      <c r="E156" s="29">
        <v>5</v>
      </c>
      <c r="F156" s="16">
        <f t="shared" si="31"/>
        <v>25</v>
      </c>
      <c r="G156" s="42">
        <v>1</v>
      </c>
      <c r="H156" s="16">
        <f t="shared" si="32"/>
        <v>1</v>
      </c>
      <c r="I156" s="42">
        <v>4</v>
      </c>
      <c r="J156" s="16">
        <f t="shared" si="33"/>
        <v>16</v>
      </c>
      <c r="K156" s="26">
        <f t="shared" si="34"/>
        <v>2.5</v>
      </c>
      <c r="L156" s="26">
        <v>0</v>
      </c>
      <c r="M156" s="26">
        <f t="shared" si="35"/>
        <v>6.25</v>
      </c>
      <c r="N156" s="26">
        <f t="shared" si="36"/>
        <v>2.5</v>
      </c>
      <c r="O156" s="30">
        <v>1</v>
      </c>
      <c r="P156" s="20">
        <f t="shared" si="37"/>
        <v>2.25</v>
      </c>
      <c r="Q156" s="16">
        <v>0</v>
      </c>
      <c r="R156" s="16">
        <v>10</v>
      </c>
      <c r="S156" s="20">
        <f t="shared" si="38"/>
        <v>100</v>
      </c>
      <c r="T156" s="40">
        <v>5</v>
      </c>
      <c r="U156" s="46">
        <f t="shared" si="39"/>
        <v>6.25</v>
      </c>
      <c r="V156" s="60">
        <f>Table13[[#This Row],[PROMEDIO-HUMANO]]/10</f>
        <v>0.25</v>
      </c>
      <c r="W156" s="41">
        <v>5</v>
      </c>
    </row>
    <row r="157" spans="1:23" ht="25.5">
      <c r="A157">
        <v>1</v>
      </c>
      <c r="B157" s="15" t="s">
        <v>249</v>
      </c>
      <c r="C157" s="16">
        <v>4</v>
      </c>
      <c r="D157" s="16">
        <f t="shared" si="30"/>
        <v>16</v>
      </c>
      <c r="E157" s="28">
        <v>10</v>
      </c>
      <c r="F157" s="16">
        <f t="shared" si="31"/>
        <v>100</v>
      </c>
      <c r="G157" s="16">
        <v>10</v>
      </c>
      <c r="H157" s="16">
        <f t="shared" si="32"/>
        <v>100</v>
      </c>
      <c r="I157" s="16">
        <v>10</v>
      </c>
      <c r="J157" s="16">
        <f t="shared" si="33"/>
        <v>100</v>
      </c>
      <c r="K157" s="26">
        <f t="shared" si="34"/>
        <v>8.5</v>
      </c>
      <c r="L157" s="26">
        <v>5.76923076923</v>
      </c>
      <c r="M157" s="26">
        <f t="shared" si="35"/>
        <v>7.4571005917201774</v>
      </c>
      <c r="N157" s="26">
        <f t="shared" si="36"/>
        <v>2.73076923077</v>
      </c>
      <c r="O157" s="30">
        <v>9</v>
      </c>
      <c r="P157" s="20">
        <f t="shared" si="37"/>
        <v>0.25</v>
      </c>
      <c r="Q157" s="16">
        <v>0</v>
      </c>
      <c r="R157" s="16">
        <v>10</v>
      </c>
      <c r="S157" s="20">
        <f t="shared" si="38"/>
        <v>100</v>
      </c>
      <c r="T157" s="40">
        <v>5</v>
      </c>
      <c r="U157" s="46">
        <f t="shared" si="39"/>
        <v>12.25</v>
      </c>
      <c r="V157" s="60">
        <f>Table13[[#This Row],[PROMEDIO-HUMANO]]/10</f>
        <v>0.85</v>
      </c>
      <c r="W157" s="41">
        <v>5</v>
      </c>
    </row>
    <row r="158" spans="1:23" ht="25.5">
      <c r="A158">
        <v>1</v>
      </c>
      <c r="B158" s="17" t="s">
        <v>250</v>
      </c>
      <c r="C158" s="16">
        <v>5</v>
      </c>
      <c r="D158" s="16">
        <f t="shared" si="30"/>
        <v>25</v>
      </c>
      <c r="E158" s="28">
        <v>2</v>
      </c>
      <c r="F158" s="16">
        <f t="shared" si="31"/>
        <v>4</v>
      </c>
      <c r="G158" s="16">
        <v>1</v>
      </c>
      <c r="H158" s="16">
        <f t="shared" si="32"/>
        <v>1</v>
      </c>
      <c r="I158" s="16">
        <v>7</v>
      </c>
      <c r="J158" s="16">
        <f t="shared" si="33"/>
        <v>49</v>
      </c>
      <c r="K158" s="26">
        <f t="shared" si="34"/>
        <v>3.75</v>
      </c>
      <c r="L158" s="26">
        <v>0</v>
      </c>
      <c r="M158" s="26">
        <f t="shared" si="35"/>
        <v>14.0625</v>
      </c>
      <c r="N158" s="26">
        <f t="shared" si="36"/>
        <v>3.75</v>
      </c>
      <c r="O158" s="30">
        <v>3</v>
      </c>
      <c r="P158" s="20">
        <f t="shared" si="37"/>
        <v>0.5625</v>
      </c>
      <c r="Q158" s="16">
        <v>0</v>
      </c>
      <c r="R158" s="16">
        <v>10</v>
      </c>
      <c r="S158" s="20">
        <f t="shared" si="38"/>
        <v>100</v>
      </c>
      <c r="T158" s="40">
        <v>5</v>
      </c>
      <c r="U158" s="46">
        <f t="shared" si="39"/>
        <v>1.5625</v>
      </c>
      <c r="V158" s="60">
        <f>Table13[[#This Row],[PROMEDIO-HUMANO]]/10</f>
        <v>0.375</v>
      </c>
      <c r="W158" s="41">
        <v>5</v>
      </c>
    </row>
    <row r="159" spans="1:23">
      <c r="A159">
        <v>1</v>
      </c>
      <c r="B159" s="15" t="s">
        <v>251</v>
      </c>
      <c r="C159" s="16">
        <v>2</v>
      </c>
      <c r="D159" s="16">
        <f t="shared" si="30"/>
        <v>4</v>
      </c>
      <c r="E159" s="28">
        <v>8</v>
      </c>
      <c r="F159" s="16">
        <f t="shared" si="31"/>
        <v>64</v>
      </c>
      <c r="G159" s="16">
        <v>5</v>
      </c>
      <c r="H159" s="16">
        <f t="shared" si="32"/>
        <v>25</v>
      </c>
      <c r="I159" s="16">
        <v>8</v>
      </c>
      <c r="J159" s="16">
        <f t="shared" si="33"/>
        <v>64</v>
      </c>
      <c r="K159" s="26">
        <f t="shared" si="34"/>
        <v>5.75</v>
      </c>
      <c r="L159" s="26">
        <v>10</v>
      </c>
      <c r="M159" s="26">
        <f t="shared" si="35"/>
        <v>18.0625</v>
      </c>
      <c r="N159" s="26">
        <f t="shared" si="36"/>
        <v>4.25</v>
      </c>
      <c r="O159" s="30">
        <v>4</v>
      </c>
      <c r="P159" s="20">
        <f t="shared" si="37"/>
        <v>3.0625</v>
      </c>
      <c r="Q159" s="16">
        <v>0</v>
      </c>
      <c r="R159" s="16">
        <v>10</v>
      </c>
      <c r="S159" s="20">
        <f t="shared" si="38"/>
        <v>100</v>
      </c>
      <c r="T159" s="40">
        <v>5</v>
      </c>
      <c r="U159" s="46">
        <f t="shared" si="39"/>
        <v>0.5625</v>
      </c>
      <c r="V159" s="60">
        <f>Table13[[#This Row],[PROMEDIO-HUMANO]]/10</f>
        <v>0.57499999999999996</v>
      </c>
      <c r="W159" s="41">
        <v>5</v>
      </c>
    </row>
    <row r="160" spans="1:23">
      <c r="A160">
        <v>1</v>
      </c>
      <c r="B160" s="15" t="s">
        <v>253</v>
      </c>
      <c r="C160" s="16">
        <v>1</v>
      </c>
      <c r="D160" s="16">
        <f t="shared" si="30"/>
        <v>1</v>
      </c>
      <c r="E160" s="28">
        <v>3</v>
      </c>
      <c r="F160" s="16">
        <f t="shared" si="31"/>
        <v>9</v>
      </c>
      <c r="G160" s="16">
        <v>1</v>
      </c>
      <c r="H160" s="16">
        <f t="shared" si="32"/>
        <v>1</v>
      </c>
      <c r="I160" s="16">
        <v>7</v>
      </c>
      <c r="J160" s="16">
        <f t="shared" si="33"/>
        <v>49</v>
      </c>
      <c r="K160" s="26">
        <f t="shared" si="34"/>
        <v>3</v>
      </c>
      <c r="L160" s="26">
        <v>0</v>
      </c>
      <c r="M160" s="26">
        <f t="shared" si="35"/>
        <v>9</v>
      </c>
      <c r="N160" s="26">
        <f t="shared" si="36"/>
        <v>3</v>
      </c>
      <c r="O160" s="30">
        <v>1</v>
      </c>
      <c r="P160" s="20">
        <f t="shared" si="37"/>
        <v>4</v>
      </c>
      <c r="Q160" s="16">
        <v>0</v>
      </c>
      <c r="R160" s="16">
        <v>10</v>
      </c>
      <c r="S160" s="20">
        <f t="shared" si="38"/>
        <v>100</v>
      </c>
      <c r="T160" s="40">
        <v>5</v>
      </c>
      <c r="U160" s="46">
        <f t="shared" si="39"/>
        <v>4</v>
      </c>
      <c r="V160" s="60">
        <f>Table13[[#This Row],[PROMEDIO-HUMANO]]/10</f>
        <v>0.3</v>
      </c>
      <c r="W160" s="41">
        <v>5</v>
      </c>
    </row>
    <row r="161" spans="1:23" ht="25.5">
      <c r="A161">
        <v>1</v>
      </c>
      <c r="B161" s="17" t="s">
        <v>256</v>
      </c>
      <c r="C161" s="16">
        <v>1</v>
      </c>
      <c r="D161" s="16">
        <f t="shared" si="30"/>
        <v>1</v>
      </c>
      <c r="E161" s="28">
        <v>4</v>
      </c>
      <c r="F161" s="16">
        <f t="shared" si="31"/>
        <v>16</v>
      </c>
      <c r="G161" s="16">
        <v>2</v>
      </c>
      <c r="H161" s="16">
        <f t="shared" si="32"/>
        <v>4</v>
      </c>
      <c r="I161" s="16">
        <v>6</v>
      </c>
      <c r="J161" s="16">
        <f t="shared" si="33"/>
        <v>36</v>
      </c>
      <c r="K161" s="26">
        <f t="shared" si="34"/>
        <v>3.25</v>
      </c>
      <c r="L161" s="26">
        <v>0</v>
      </c>
      <c r="M161" s="26">
        <f t="shared" si="35"/>
        <v>10.5625</v>
      </c>
      <c r="N161" s="26">
        <f t="shared" si="36"/>
        <v>3.25</v>
      </c>
      <c r="O161" s="30">
        <v>6</v>
      </c>
      <c r="P161" s="20">
        <f t="shared" si="37"/>
        <v>7.5625</v>
      </c>
      <c r="Q161" s="16">
        <v>0</v>
      </c>
      <c r="R161" s="16">
        <v>10</v>
      </c>
      <c r="S161" s="20">
        <f t="shared" si="38"/>
        <v>100</v>
      </c>
      <c r="T161" s="40">
        <v>5</v>
      </c>
      <c r="U161" s="46">
        <f t="shared" si="39"/>
        <v>3.0625</v>
      </c>
      <c r="V161" s="60">
        <f>Table13[[#This Row],[PROMEDIO-HUMANO]]/10</f>
        <v>0.32500000000000001</v>
      </c>
      <c r="W161" s="41">
        <v>5</v>
      </c>
    </row>
    <row r="162" spans="1:23" ht="25.5">
      <c r="A162">
        <v>1</v>
      </c>
      <c r="B162" s="17" t="s">
        <v>260</v>
      </c>
      <c r="C162" s="16">
        <v>4</v>
      </c>
      <c r="D162" s="16">
        <f t="shared" si="30"/>
        <v>16</v>
      </c>
      <c r="E162" s="28">
        <v>5</v>
      </c>
      <c r="F162" s="16">
        <f t="shared" si="31"/>
        <v>25</v>
      </c>
      <c r="G162" s="16">
        <v>3</v>
      </c>
      <c r="H162" s="16">
        <f t="shared" si="32"/>
        <v>9</v>
      </c>
      <c r="I162" s="16">
        <v>3</v>
      </c>
      <c r="J162" s="16">
        <f t="shared" si="33"/>
        <v>9</v>
      </c>
      <c r="K162" s="26">
        <f t="shared" si="34"/>
        <v>3.75</v>
      </c>
      <c r="L162" s="26">
        <v>0</v>
      </c>
      <c r="M162" s="26">
        <f t="shared" ref="M162:M175" si="40">POWER((K162-L162),2)</f>
        <v>14.0625</v>
      </c>
      <c r="N162" s="26">
        <f t="shared" ref="N162:N175" si="41">ABS(K162-L162)</f>
        <v>3.75</v>
      </c>
      <c r="O162" s="30">
        <v>2</v>
      </c>
      <c r="P162" s="20">
        <f t="shared" ref="P162:P175" si="42">POWER((K162-O162),2)</f>
        <v>3.0625</v>
      </c>
      <c r="Q162" s="16">
        <v>0</v>
      </c>
      <c r="R162" s="16">
        <v>10</v>
      </c>
      <c r="S162" s="20">
        <f t="shared" ref="S162:S175" si="43">POWER((Q162-R162),2)</f>
        <v>100</v>
      </c>
      <c r="T162" s="40">
        <v>5.2173913043500004</v>
      </c>
      <c r="U162" s="46">
        <f t="shared" ref="U162:U175" si="44">POWER((K162-T162),2)</f>
        <v>2.1532372400819955</v>
      </c>
      <c r="V162" s="60">
        <f>Table13[[#This Row],[PROMEDIO-HUMANO]]/10</f>
        <v>0.375</v>
      </c>
      <c r="W162" s="41">
        <v>4.7826086956499996</v>
      </c>
    </row>
    <row r="163" spans="1:23">
      <c r="A163">
        <v>1</v>
      </c>
      <c r="B163" s="15" t="s">
        <v>261</v>
      </c>
      <c r="C163" s="16">
        <v>4</v>
      </c>
      <c r="D163" s="16">
        <f t="shared" si="30"/>
        <v>16</v>
      </c>
      <c r="E163" s="28">
        <v>6</v>
      </c>
      <c r="F163" s="16">
        <f t="shared" si="31"/>
        <v>36</v>
      </c>
      <c r="G163" s="16">
        <v>2</v>
      </c>
      <c r="H163" s="16">
        <f t="shared" si="32"/>
        <v>4</v>
      </c>
      <c r="I163" s="16">
        <v>5</v>
      </c>
      <c r="J163" s="16">
        <f t="shared" si="33"/>
        <v>25</v>
      </c>
      <c r="K163" s="26">
        <f t="shared" si="34"/>
        <v>4.25</v>
      </c>
      <c r="L163" s="26">
        <v>0</v>
      </c>
      <c r="M163" s="26">
        <f t="shared" si="40"/>
        <v>18.0625</v>
      </c>
      <c r="N163" s="26">
        <f t="shared" si="41"/>
        <v>4.25</v>
      </c>
      <c r="O163" s="30">
        <v>2</v>
      </c>
      <c r="P163" s="20">
        <f t="shared" si="42"/>
        <v>5.0625</v>
      </c>
      <c r="Q163" s="16">
        <v>0</v>
      </c>
      <c r="R163" s="16">
        <v>10</v>
      </c>
      <c r="S163" s="20">
        <f t="shared" si="43"/>
        <v>100</v>
      </c>
      <c r="T163" s="40">
        <v>5.4545454545499998</v>
      </c>
      <c r="U163" s="46">
        <f t="shared" si="44"/>
        <v>1.4509297520770656</v>
      </c>
      <c r="V163" s="60">
        <f>Table13[[#This Row],[PROMEDIO-HUMANO]]/10</f>
        <v>0.42499999999999999</v>
      </c>
      <c r="W163" s="41">
        <v>4.5454545454500002</v>
      </c>
    </row>
    <row r="164" spans="1:23">
      <c r="A164">
        <v>1</v>
      </c>
      <c r="B164" s="17" t="s">
        <v>262</v>
      </c>
      <c r="C164" s="16">
        <v>5</v>
      </c>
      <c r="D164" s="16">
        <f t="shared" si="30"/>
        <v>25</v>
      </c>
      <c r="E164" s="28">
        <v>4</v>
      </c>
      <c r="F164" s="16">
        <f t="shared" si="31"/>
        <v>16</v>
      </c>
      <c r="G164" s="16">
        <v>5</v>
      </c>
      <c r="H164" s="16">
        <f t="shared" si="32"/>
        <v>25</v>
      </c>
      <c r="I164" s="16">
        <v>5</v>
      </c>
      <c r="J164" s="16">
        <f t="shared" si="33"/>
        <v>25</v>
      </c>
      <c r="K164" s="26">
        <f t="shared" si="34"/>
        <v>4.75</v>
      </c>
      <c r="L164" s="26">
        <v>1.25</v>
      </c>
      <c r="M164" s="26">
        <f t="shared" si="40"/>
        <v>12.25</v>
      </c>
      <c r="N164" s="26">
        <f t="shared" si="41"/>
        <v>3.5</v>
      </c>
      <c r="O164" s="30">
        <v>4</v>
      </c>
      <c r="P164" s="20">
        <f t="shared" si="42"/>
        <v>0.5625</v>
      </c>
      <c r="Q164" s="16">
        <v>0</v>
      </c>
      <c r="R164" s="16">
        <v>10</v>
      </c>
      <c r="S164" s="20">
        <f t="shared" si="43"/>
        <v>100</v>
      </c>
      <c r="T164" s="40">
        <v>6</v>
      </c>
      <c r="U164" s="46">
        <f t="shared" si="44"/>
        <v>1.5625</v>
      </c>
      <c r="V164" s="60">
        <f>Table13[[#This Row],[PROMEDIO-HUMANO]]/10</f>
        <v>0.47499999999999998</v>
      </c>
      <c r="W164" s="41">
        <v>4</v>
      </c>
    </row>
    <row r="165" spans="1:23" ht="25.5">
      <c r="A165">
        <v>1</v>
      </c>
      <c r="B165" s="15" t="s">
        <v>263</v>
      </c>
      <c r="C165" s="16">
        <v>4</v>
      </c>
      <c r="D165" s="16">
        <f t="shared" si="30"/>
        <v>16</v>
      </c>
      <c r="E165" s="28">
        <v>6</v>
      </c>
      <c r="F165" s="16">
        <f t="shared" si="31"/>
        <v>36</v>
      </c>
      <c r="G165" s="16">
        <v>5</v>
      </c>
      <c r="H165" s="16">
        <f t="shared" si="32"/>
        <v>25</v>
      </c>
      <c r="I165" s="16">
        <v>3</v>
      </c>
      <c r="J165" s="16">
        <f t="shared" si="33"/>
        <v>9</v>
      </c>
      <c r="K165" s="26">
        <f t="shared" si="34"/>
        <v>4.5</v>
      </c>
      <c r="L165" s="26">
        <v>0</v>
      </c>
      <c r="M165" s="26">
        <f t="shared" si="40"/>
        <v>20.25</v>
      </c>
      <c r="N165" s="26">
        <f t="shared" si="41"/>
        <v>4.5</v>
      </c>
      <c r="O165" s="30">
        <v>2</v>
      </c>
      <c r="P165" s="20">
        <f t="shared" si="42"/>
        <v>6.25</v>
      </c>
      <c r="Q165" s="16">
        <v>0</v>
      </c>
      <c r="R165" s="16">
        <v>10</v>
      </c>
      <c r="S165" s="20">
        <f t="shared" si="43"/>
        <v>100</v>
      </c>
      <c r="T165" s="40">
        <v>6</v>
      </c>
      <c r="U165" s="46">
        <f t="shared" si="44"/>
        <v>2.25</v>
      </c>
      <c r="V165" s="60">
        <f>Table13[[#This Row],[PROMEDIO-HUMANO]]/10</f>
        <v>0.45</v>
      </c>
      <c r="W165" s="41">
        <v>4</v>
      </c>
    </row>
    <row r="166" spans="1:23">
      <c r="A166">
        <v>1</v>
      </c>
      <c r="B166" s="15" t="s">
        <v>265</v>
      </c>
      <c r="C166" s="16">
        <v>4</v>
      </c>
      <c r="D166" s="16">
        <f t="shared" si="30"/>
        <v>16</v>
      </c>
      <c r="E166" s="28">
        <v>10</v>
      </c>
      <c r="F166" s="16">
        <f t="shared" si="31"/>
        <v>100</v>
      </c>
      <c r="G166" s="16">
        <v>9</v>
      </c>
      <c r="H166" s="16">
        <f t="shared" si="32"/>
        <v>81</v>
      </c>
      <c r="I166" s="16">
        <v>10</v>
      </c>
      <c r="J166" s="16">
        <f t="shared" si="33"/>
        <v>100</v>
      </c>
      <c r="K166" s="26">
        <f t="shared" si="34"/>
        <v>8.25</v>
      </c>
      <c r="L166" s="26">
        <v>3.75</v>
      </c>
      <c r="M166" s="26">
        <f t="shared" si="40"/>
        <v>20.25</v>
      </c>
      <c r="N166" s="26">
        <f t="shared" si="41"/>
        <v>4.5</v>
      </c>
      <c r="O166" s="30">
        <v>6</v>
      </c>
      <c r="P166" s="20">
        <f t="shared" si="42"/>
        <v>5.0625</v>
      </c>
      <c r="Q166" s="16">
        <v>0</v>
      </c>
      <c r="R166" s="16">
        <v>10</v>
      </c>
      <c r="S166" s="20">
        <f t="shared" si="43"/>
        <v>100</v>
      </c>
      <c r="T166" s="40">
        <v>6</v>
      </c>
      <c r="U166" s="46">
        <f t="shared" si="44"/>
        <v>5.0625</v>
      </c>
      <c r="V166" s="60">
        <f>Table13[[#This Row],[PROMEDIO-HUMANO]]/10</f>
        <v>0.82499999999999996</v>
      </c>
      <c r="W166" s="41">
        <v>4</v>
      </c>
    </row>
    <row r="167" spans="1:23" ht="25.5">
      <c r="A167">
        <v>1</v>
      </c>
      <c r="B167" s="17" t="s">
        <v>266</v>
      </c>
      <c r="C167" s="16">
        <v>4</v>
      </c>
      <c r="D167" s="16">
        <f t="shared" si="30"/>
        <v>16</v>
      </c>
      <c r="E167" s="28">
        <v>7</v>
      </c>
      <c r="F167" s="16">
        <f t="shared" si="31"/>
        <v>49</v>
      </c>
      <c r="G167" s="16">
        <v>10</v>
      </c>
      <c r="H167" s="16">
        <f t="shared" si="32"/>
        <v>100</v>
      </c>
      <c r="I167" s="16">
        <v>10</v>
      </c>
      <c r="J167" s="16">
        <f t="shared" si="33"/>
        <v>100</v>
      </c>
      <c r="K167" s="26">
        <f t="shared" si="34"/>
        <v>7.75</v>
      </c>
      <c r="L167" s="26">
        <v>3.3333333333300001</v>
      </c>
      <c r="M167" s="26">
        <f t="shared" si="40"/>
        <v>19.506944444473891</v>
      </c>
      <c r="N167" s="26">
        <f t="shared" si="41"/>
        <v>4.4166666666700003</v>
      </c>
      <c r="O167" s="30">
        <v>3</v>
      </c>
      <c r="P167" s="20">
        <f t="shared" si="42"/>
        <v>22.5625</v>
      </c>
      <c r="Q167" s="16">
        <v>0</v>
      </c>
      <c r="R167" s="16">
        <v>10</v>
      </c>
      <c r="S167" s="20">
        <f t="shared" si="43"/>
        <v>100</v>
      </c>
      <c r="T167" s="40">
        <v>6</v>
      </c>
      <c r="U167" s="46">
        <f t="shared" si="44"/>
        <v>3.0625</v>
      </c>
      <c r="V167" s="60">
        <f>Table13[[#This Row],[PROMEDIO-HUMANO]]/10</f>
        <v>0.77500000000000002</v>
      </c>
      <c r="W167" s="41">
        <v>4</v>
      </c>
    </row>
    <row r="168" spans="1:23" ht="38.25">
      <c r="A168">
        <v>1</v>
      </c>
      <c r="B168" s="17" t="s">
        <v>268</v>
      </c>
      <c r="C168" s="16">
        <v>8</v>
      </c>
      <c r="D168" s="16">
        <f t="shared" si="30"/>
        <v>64</v>
      </c>
      <c r="E168" s="28">
        <v>9</v>
      </c>
      <c r="F168" s="16">
        <f t="shared" si="31"/>
        <v>81</v>
      </c>
      <c r="G168" s="16">
        <v>8</v>
      </c>
      <c r="H168" s="16">
        <f t="shared" si="32"/>
        <v>64</v>
      </c>
      <c r="I168" s="16">
        <v>10</v>
      </c>
      <c r="J168" s="16">
        <f t="shared" si="33"/>
        <v>100</v>
      </c>
      <c r="K168" s="26">
        <f t="shared" si="34"/>
        <v>8.75</v>
      </c>
      <c r="L168" s="26">
        <v>3</v>
      </c>
      <c r="M168" s="26">
        <f t="shared" si="40"/>
        <v>33.0625</v>
      </c>
      <c r="N168" s="26">
        <f t="shared" si="41"/>
        <v>5.75</v>
      </c>
      <c r="O168" s="30">
        <v>0</v>
      </c>
      <c r="P168" s="20">
        <f t="shared" si="42"/>
        <v>76.5625</v>
      </c>
      <c r="Q168" s="16">
        <v>0</v>
      </c>
      <c r="R168" s="16">
        <v>10</v>
      </c>
      <c r="S168" s="20">
        <f t="shared" si="43"/>
        <v>100</v>
      </c>
      <c r="T168" s="40">
        <v>6</v>
      </c>
      <c r="U168" s="46">
        <f t="shared" si="44"/>
        <v>7.5625</v>
      </c>
      <c r="V168" s="60">
        <f>Table13[[#This Row],[PROMEDIO-HUMANO]]/10</f>
        <v>0.875</v>
      </c>
      <c r="W168" s="41">
        <v>4</v>
      </c>
    </row>
    <row r="169" spans="1:23" ht="25.5">
      <c r="A169">
        <v>1</v>
      </c>
      <c r="B169" s="18" t="s">
        <v>270</v>
      </c>
      <c r="C169" s="16">
        <v>5</v>
      </c>
      <c r="D169" s="16">
        <f t="shared" si="30"/>
        <v>25</v>
      </c>
      <c r="E169" s="28">
        <v>10</v>
      </c>
      <c r="F169" s="16">
        <f t="shared" si="31"/>
        <v>100</v>
      </c>
      <c r="G169" s="16">
        <v>10</v>
      </c>
      <c r="H169" s="16">
        <f t="shared" si="32"/>
        <v>100</v>
      </c>
      <c r="I169" s="16">
        <v>8</v>
      </c>
      <c r="J169" s="16">
        <f t="shared" si="33"/>
        <v>64</v>
      </c>
      <c r="K169" s="26">
        <f t="shared" si="34"/>
        <v>8.25</v>
      </c>
      <c r="L169" s="26">
        <v>2.2222222222200001</v>
      </c>
      <c r="M169" s="26">
        <f t="shared" si="40"/>
        <v>36.334104938298395</v>
      </c>
      <c r="N169" s="26">
        <f t="shared" si="41"/>
        <v>6.0277777777799999</v>
      </c>
      <c r="O169" s="30">
        <v>4</v>
      </c>
      <c r="P169" s="20">
        <f t="shared" si="42"/>
        <v>18.0625</v>
      </c>
      <c r="Q169" s="16">
        <v>0</v>
      </c>
      <c r="R169" s="16">
        <v>10</v>
      </c>
      <c r="S169" s="20">
        <f t="shared" si="43"/>
        <v>100</v>
      </c>
      <c r="T169" s="40">
        <v>6</v>
      </c>
      <c r="U169" s="46">
        <f t="shared" si="44"/>
        <v>5.0625</v>
      </c>
      <c r="V169" s="60">
        <f>Table13[[#This Row],[PROMEDIO-HUMANO]]/10</f>
        <v>0.82499999999999996</v>
      </c>
      <c r="W169" s="41">
        <v>4</v>
      </c>
    </row>
    <row r="170" spans="1:23">
      <c r="A170">
        <v>1</v>
      </c>
      <c r="B170" s="15" t="s">
        <v>271</v>
      </c>
      <c r="C170" s="16">
        <v>0</v>
      </c>
      <c r="D170" s="16">
        <f t="shared" si="30"/>
        <v>0</v>
      </c>
      <c r="E170" s="28">
        <v>6</v>
      </c>
      <c r="F170" s="16">
        <f t="shared" si="31"/>
        <v>36</v>
      </c>
      <c r="G170" s="16">
        <v>8</v>
      </c>
      <c r="H170" s="16">
        <f t="shared" si="32"/>
        <v>64</v>
      </c>
      <c r="I170" s="16">
        <v>8</v>
      </c>
      <c r="J170" s="16">
        <f t="shared" si="33"/>
        <v>64</v>
      </c>
      <c r="K170" s="26">
        <f t="shared" si="34"/>
        <v>5.5</v>
      </c>
      <c r="L170" s="26">
        <v>1.15384615385</v>
      </c>
      <c r="M170" s="26">
        <f t="shared" si="40"/>
        <v>18.889053254404438</v>
      </c>
      <c r="N170" s="26">
        <f t="shared" si="41"/>
        <v>4.34615384615</v>
      </c>
      <c r="O170" s="30">
        <v>7</v>
      </c>
      <c r="P170" s="20">
        <f t="shared" si="42"/>
        <v>2.25</v>
      </c>
      <c r="Q170" s="16">
        <v>0</v>
      </c>
      <c r="R170" s="16">
        <v>10</v>
      </c>
      <c r="S170" s="20">
        <f t="shared" si="43"/>
        <v>100</v>
      </c>
      <c r="T170" s="40">
        <v>6</v>
      </c>
      <c r="U170" s="46">
        <f t="shared" si="44"/>
        <v>0.25</v>
      </c>
      <c r="V170" s="60">
        <f>Table13[[#This Row],[PROMEDIO-HUMANO]]/10</f>
        <v>0.55000000000000004</v>
      </c>
      <c r="W170" s="41">
        <v>4</v>
      </c>
    </row>
    <row r="171" spans="1:23" ht="25.5">
      <c r="A171">
        <v>1</v>
      </c>
      <c r="B171" s="15" t="s">
        <v>273</v>
      </c>
      <c r="C171" s="16">
        <v>3</v>
      </c>
      <c r="D171" s="16">
        <f t="shared" si="30"/>
        <v>9</v>
      </c>
      <c r="E171" s="28">
        <v>7</v>
      </c>
      <c r="F171" s="16">
        <f t="shared" si="31"/>
        <v>49</v>
      </c>
      <c r="G171" s="16">
        <v>5</v>
      </c>
      <c r="H171" s="16">
        <f t="shared" si="32"/>
        <v>25</v>
      </c>
      <c r="I171" s="16">
        <v>4</v>
      </c>
      <c r="J171" s="16">
        <f t="shared" si="33"/>
        <v>16</v>
      </c>
      <c r="K171" s="26">
        <f t="shared" si="34"/>
        <v>4.75</v>
      </c>
      <c r="L171" s="26">
        <v>0</v>
      </c>
      <c r="M171" s="26">
        <f t="shared" si="40"/>
        <v>22.5625</v>
      </c>
      <c r="N171" s="26">
        <f t="shared" si="41"/>
        <v>4.75</v>
      </c>
      <c r="O171" s="30">
        <v>0</v>
      </c>
      <c r="P171" s="20">
        <f t="shared" si="42"/>
        <v>22.5625</v>
      </c>
      <c r="Q171" s="16">
        <v>0</v>
      </c>
      <c r="R171" s="16">
        <v>10</v>
      </c>
      <c r="S171" s="20">
        <f t="shared" si="43"/>
        <v>100</v>
      </c>
      <c r="T171" s="40">
        <v>6</v>
      </c>
      <c r="U171" s="46">
        <f t="shared" si="44"/>
        <v>1.5625</v>
      </c>
      <c r="V171" s="60">
        <f>Table13[[#This Row],[PROMEDIO-HUMANO]]/10</f>
        <v>0.47499999999999998</v>
      </c>
      <c r="W171" s="41">
        <v>4</v>
      </c>
    </row>
    <row r="172" spans="1:23">
      <c r="A172">
        <v>1</v>
      </c>
      <c r="B172" s="17" t="s">
        <v>274</v>
      </c>
      <c r="C172" s="16">
        <v>4</v>
      </c>
      <c r="D172" s="16">
        <f t="shared" si="30"/>
        <v>16</v>
      </c>
      <c r="E172" s="28">
        <v>9</v>
      </c>
      <c r="F172" s="16">
        <f t="shared" si="31"/>
        <v>81</v>
      </c>
      <c r="G172" s="16">
        <v>10</v>
      </c>
      <c r="H172" s="16">
        <f t="shared" si="32"/>
        <v>100</v>
      </c>
      <c r="I172" s="16">
        <v>9</v>
      </c>
      <c r="J172" s="16">
        <f t="shared" si="33"/>
        <v>81</v>
      </c>
      <c r="K172" s="26">
        <f t="shared" si="34"/>
        <v>8</v>
      </c>
      <c r="L172" s="26">
        <v>1.42857142857</v>
      </c>
      <c r="M172" s="26">
        <f t="shared" si="40"/>
        <v>43.183673469406536</v>
      </c>
      <c r="N172" s="26">
        <f t="shared" si="41"/>
        <v>6.5714285714300003</v>
      </c>
      <c r="O172" s="30">
        <v>0</v>
      </c>
      <c r="P172" s="20">
        <f t="shared" si="42"/>
        <v>64</v>
      </c>
      <c r="Q172" s="16">
        <v>0</v>
      </c>
      <c r="R172" s="16">
        <v>10</v>
      </c>
      <c r="S172" s="20">
        <f t="shared" si="43"/>
        <v>100</v>
      </c>
      <c r="T172" s="40">
        <v>6.6666666666700003</v>
      </c>
      <c r="U172" s="46">
        <f t="shared" si="44"/>
        <v>1.7777777777688881</v>
      </c>
      <c r="V172" s="60">
        <f>Table13[[#This Row],[PROMEDIO-HUMANO]]/10</f>
        <v>0.8</v>
      </c>
      <c r="W172" s="41">
        <v>3.3333333333300001</v>
      </c>
    </row>
    <row r="173" spans="1:23" ht="25.5">
      <c r="A173">
        <v>1</v>
      </c>
      <c r="B173" s="15" t="s">
        <v>277</v>
      </c>
      <c r="C173" s="16">
        <v>5</v>
      </c>
      <c r="D173" s="16">
        <f t="shared" si="30"/>
        <v>25</v>
      </c>
      <c r="E173" s="28">
        <v>10</v>
      </c>
      <c r="F173" s="16">
        <f t="shared" si="31"/>
        <v>100</v>
      </c>
      <c r="G173" s="16">
        <v>8</v>
      </c>
      <c r="H173" s="16">
        <f t="shared" si="32"/>
        <v>64</v>
      </c>
      <c r="I173" s="16">
        <v>10</v>
      </c>
      <c r="J173" s="16">
        <f t="shared" si="33"/>
        <v>100</v>
      </c>
      <c r="K173" s="26">
        <f t="shared" si="34"/>
        <v>8.25</v>
      </c>
      <c r="L173" s="26">
        <v>1.5789473684199999</v>
      </c>
      <c r="M173" s="26">
        <f t="shared" si="40"/>
        <v>44.502943213310445</v>
      </c>
      <c r="N173" s="26">
        <f t="shared" si="41"/>
        <v>6.6710526315800003</v>
      </c>
      <c r="O173" s="30">
        <v>7</v>
      </c>
      <c r="P173" s="20">
        <f t="shared" si="42"/>
        <v>1.5625</v>
      </c>
      <c r="Q173" s="16">
        <v>0</v>
      </c>
      <c r="R173" s="16">
        <v>10</v>
      </c>
      <c r="S173" s="20">
        <f t="shared" si="43"/>
        <v>100</v>
      </c>
      <c r="T173" s="40">
        <v>7.5</v>
      </c>
      <c r="U173" s="46">
        <f t="shared" si="44"/>
        <v>0.5625</v>
      </c>
      <c r="V173" s="60">
        <f>Table13[[#This Row],[PROMEDIO-HUMANO]]/10</f>
        <v>0.82499999999999996</v>
      </c>
      <c r="W173" s="41">
        <v>2.5</v>
      </c>
    </row>
    <row r="174" spans="1:23" ht="25.5">
      <c r="A174">
        <v>1</v>
      </c>
      <c r="B174" s="15" t="s">
        <v>279</v>
      </c>
      <c r="C174" s="16">
        <v>3</v>
      </c>
      <c r="D174" s="16">
        <f t="shared" si="30"/>
        <v>9</v>
      </c>
      <c r="E174" s="28">
        <v>10</v>
      </c>
      <c r="F174" s="16">
        <f t="shared" si="31"/>
        <v>100</v>
      </c>
      <c r="G174" s="16">
        <v>10</v>
      </c>
      <c r="H174" s="16">
        <f t="shared" si="32"/>
        <v>100</v>
      </c>
      <c r="I174" s="16">
        <v>8</v>
      </c>
      <c r="J174" s="16">
        <f t="shared" si="33"/>
        <v>64</v>
      </c>
      <c r="K174" s="26">
        <f t="shared" si="34"/>
        <v>7.75</v>
      </c>
      <c r="L174" s="26">
        <v>2.30769230769</v>
      </c>
      <c r="M174" s="26">
        <f t="shared" si="40"/>
        <v>29.618713017776599</v>
      </c>
      <c r="N174" s="26">
        <f t="shared" si="41"/>
        <v>5.44230769231</v>
      </c>
      <c r="O174" s="30">
        <v>9</v>
      </c>
      <c r="P174" s="20">
        <f t="shared" si="42"/>
        <v>1.5625</v>
      </c>
      <c r="Q174" s="16">
        <v>0</v>
      </c>
      <c r="R174" s="16">
        <v>10</v>
      </c>
      <c r="S174" s="20">
        <f t="shared" si="43"/>
        <v>100</v>
      </c>
      <c r="T174" s="40">
        <v>8.5714285714299994</v>
      </c>
      <c r="U174" s="46">
        <f t="shared" si="44"/>
        <v>0.67474489796152959</v>
      </c>
      <c r="V174" s="60">
        <f>Table13[[#This Row],[PROMEDIO-HUMANO]]/10</f>
        <v>0.77500000000000002</v>
      </c>
      <c r="W174" s="41">
        <v>1.42857142857</v>
      </c>
    </row>
    <row r="175" spans="1:23" ht="25.5">
      <c r="A175">
        <v>1</v>
      </c>
      <c r="B175" s="17" t="s">
        <v>280</v>
      </c>
      <c r="C175" s="16">
        <v>3</v>
      </c>
      <c r="D175" s="16">
        <f t="shared" si="30"/>
        <v>9</v>
      </c>
      <c r="E175" s="28">
        <v>10</v>
      </c>
      <c r="F175" s="16">
        <f t="shared" si="31"/>
        <v>100</v>
      </c>
      <c r="G175" s="16">
        <v>9</v>
      </c>
      <c r="H175" s="16">
        <f t="shared" si="32"/>
        <v>81</v>
      </c>
      <c r="I175" s="16">
        <v>10</v>
      </c>
      <c r="J175" s="16">
        <f t="shared" si="33"/>
        <v>100</v>
      </c>
      <c r="K175" s="26">
        <f t="shared" si="34"/>
        <v>8</v>
      </c>
      <c r="L175" s="26">
        <v>1.25</v>
      </c>
      <c r="M175" s="26">
        <f t="shared" si="40"/>
        <v>45.5625</v>
      </c>
      <c r="N175" s="26">
        <f t="shared" si="41"/>
        <v>6.75</v>
      </c>
      <c r="O175" s="30">
        <v>10</v>
      </c>
      <c r="P175" s="20">
        <f t="shared" si="42"/>
        <v>4</v>
      </c>
      <c r="Q175" s="16">
        <v>0</v>
      </c>
      <c r="R175" s="16">
        <v>10</v>
      </c>
      <c r="S175" s="20">
        <f t="shared" si="43"/>
        <v>100</v>
      </c>
      <c r="T175" s="40">
        <v>10</v>
      </c>
      <c r="U175" s="46">
        <f t="shared" si="44"/>
        <v>4</v>
      </c>
      <c r="V175" s="60">
        <f>Table13[[#This Row],[PROMEDIO-HUMANO]]/10</f>
        <v>0.8</v>
      </c>
      <c r="W175" s="41">
        <v>0</v>
      </c>
    </row>
    <row r="176" spans="1:23" ht="15.75" thickBot="1">
      <c r="B176" s="22" t="s">
        <v>399</v>
      </c>
      <c r="C176">
        <f>SUM(C66:C175)</f>
        <v>392</v>
      </c>
      <c r="D176" s="23"/>
      <c r="E176">
        <f>SUM(E66:E175)</f>
        <v>399</v>
      </c>
      <c r="G176">
        <f>SUM(G66:G175)</f>
        <v>304</v>
      </c>
      <c r="I176">
        <f>SUM(I66:I175)</f>
        <v>630</v>
      </c>
      <c r="M176" s="57">
        <f>AVERAGE(M2:M175)</f>
        <v>5.2678709028646855</v>
      </c>
      <c r="N176" s="25">
        <f>AVERAGE(N2:N175)</f>
        <v>1.8008266843661485</v>
      </c>
      <c r="P176" s="16">
        <f>AVERAGE(P2:P175)</f>
        <v>15.350215517241379</v>
      </c>
      <c r="Q176" s="16"/>
      <c r="R176" s="16"/>
      <c r="S176" s="16">
        <f>AVERAGE(S2:S175)</f>
        <v>100</v>
      </c>
      <c r="T176" s="40"/>
      <c r="U176" s="47">
        <f>AVERAGE(U2:U175)</f>
        <v>5.5294805665558213</v>
      </c>
    </row>
    <row r="177" spans="2:10" customFormat="1">
      <c r="B177" t="s">
        <v>400</v>
      </c>
      <c r="D177" s="23">
        <f>SUM(D2:D176)</f>
        <v>3066</v>
      </c>
      <c r="F177">
        <f>SUM(F2:F176)</f>
        <v>3439</v>
      </c>
      <c r="H177">
        <f>SUM(H2:H176)</f>
        <v>1759</v>
      </c>
      <c r="J177">
        <f>SUM(J2:J176)</f>
        <v>6007</v>
      </c>
    </row>
    <row r="178" spans="2:10" customFormat="1">
      <c r="B178" t="s">
        <v>401</v>
      </c>
      <c r="C178" s="24">
        <f>SUM(A2:A175)</f>
        <v>174</v>
      </c>
    </row>
    <row r="179" spans="2:10" customFormat="1">
      <c r="B179" t="s">
        <v>402</v>
      </c>
      <c r="C179" s="24">
        <v>4</v>
      </c>
    </row>
    <row r="181" spans="2:10" customFormat="1">
      <c r="B181" t="s">
        <v>403</v>
      </c>
      <c r="C181">
        <f>((C176*C176)+(E176*E176)+(G176*G176)+(I176*I176))/C178</f>
        <v>4610.2356321839079</v>
      </c>
    </row>
    <row r="182" spans="2:10" customFormat="1">
      <c r="B182" t="s">
        <v>404</v>
      </c>
      <c r="C182">
        <f>C176+E176+G176+I176</f>
        <v>1725</v>
      </c>
      <c r="D182">
        <f>(C182*C182)/(C178*4)</f>
        <v>4275.3232758620688</v>
      </c>
    </row>
    <row r="183" spans="2:10" customFormat="1">
      <c r="B183" t="s">
        <v>405</v>
      </c>
      <c r="C183">
        <f>D177+F177+H177+J177</f>
        <v>14271</v>
      </c>
    </row>
    <row r="184" spans="2:10" customFormat="1">
      <c r="B184" t="s">
        <v>406</v>
      </c>
      <c r="C184">
        <f>C181-D182</f>
        <v>334.91235632183907</v>
      </c>
    </row>
    <row r="185" spans="2:10" customFormat="1">
      <c r="B185" t="s">
        <v>407</v>
      </c>
      <c r="C185">
        <f>C183-C181</f>
        <v>9660.764367816093</v>
      </c>
    </row>
    <row r="186" spans="2:10" customFormat="1">
      <c r="B186" t="s">
        <v>408</v>
      </c>
      <c r="C186">
        <f>C183-D182</f>
        <v>9995.6767241379312</v>
      </c>
    </row>
    <row r="187" spans="2:10" customFormat="1">
      <c r="B187" t="s">
        <v>409</v>
      </c>
      <c r="C187" s="19">
        <f>C179-1</f>
        <v>3</v>
      </c>
    </row>
    <row r="188" spans="2:10" customFormat="1">
      <c r="B188" t="s">
        <v>410</v>
      </c>
      <c r="C188" s="19">
        <f>C179*(C178-1)</f>
        <v>692</v>
      </c>
    </row>
    <row r="189" spans="2:10" customFormat="1">
      <c r="B189" t="s">
        <v>411</v>
      </c>
      <c r="C189">
        <f>C184/C187</f>
        <v>111.63745210727969</v>
      </c>
    </row>
    <row r="190" spans="2:10" customFormat="1">
      <c r="B190" t="s">
        <v>412</v>
      </c>
      <c r="C190">
        <f>C185/C188</f>
        <v>13.960642150023256</v>
      </c>
    </row>
    <row r="191" spans="2:10" customFormat="1">
      <c r="B191" t="s">
        <v>434</v>
      </c>
      <c r="C191">
        <f>C189/C190</f>
        <v>7.996584319518119</v>
      </c>
    </row>
    <row r="192" spans="2:10" customFormat="1">
      <c r="B192" t="s">
        <v>432</v>
      </c>
      <c r="C192" t="s">
        <v>433</v>
      </c>
    </row>
    <row r="193" spans="2:3" customFormat="1">
      <c r="C193" t="s">
        <v>431</v>
      </c>
    </row>
    <row r="194" spans="2:3" customFormat="1">
      <c r="B194" s="27" t="s">
        <v>415</v>
      </c>
      <c r="C194" s="45">
        <f>CORREL(K2:K175,L2:L175)</f>
        <v>0.36579252426323333</v>
      </c>
    </row>
  </sheetData>
  <sortState ref="P2:W176">
    <sortCondition ref="T1"/>
  </sortState>
  <mergeCells count="1">
    <mergeCell ref="C64:C65"/>
  </mergeCells>
  <conditionalFormatting sqref="C66:C175 C2:C64">
    <cfRule type="cellIs" dxfId="407" priority="8" operator="between">
      <formula>4</formula>
      <formula>7</formula>
    </cfRule>
    <cfRule type="cellIs" dxfId="406" priority="9" operator="lessThan">
      <formula>4</formula>
    </cfRule>
    <cfRule type="cellIs" dxfId="405" priority="10" operator="greaterThan">
      <formula>7</formula>
    </cfRule>
  </conditionalFormatting>
  <conditionalFormatting sqref="C1:C175 I1:I175 G1:G175 E1:E175">
    <cfRule type="cellIs" dxfId="404" priority="7" operator="between">
      <formula>0</formula>
      <formula>4</formula>
    </cfRule>
  </conditionalFormatting>
  <conditionalFormatting sqref="T2:U176">
    <cfRule type="cellIs" dxfId="403" priority="1" operator="between">
      <formula>4</formula>
      <formula>7</formula>
    </cfRule>
    <cfRule type="cellIs" dxfId="402" priority="2" operator="lessThan">
      <formula>4</formula>
    </cfRule>
    <cfRule type="cellIs" dxfId="401" priority="3" operator="greaterThan">
      <formula>7</formula>
    </cfRule>
  </conditionalFormatting>
  <conditionalFormatting sqref="C2:C176 K2:S176 I2:I176 G2:G176 E2:E176 W2:W176">
    <cfRule type="cellIs" dxfId="400" priority="4" operator="greaterThan">
      <formula>7</formula>
    </cfRule>
    <cfRule type="cellIs" dxfId="399" priority="5" operator="between">
      <formula>4</formula>
      <formula>7</formula>
    </cfRule>
    <cfRule type="cellIs" dxfId="398" priority="6" operator="lessThan">
      <formula>4</formula>
    </cfRule>
  </conditionalFormatting>
  <pageMargins left="0.7" right="0.7" top="0.75" bottom="0.75"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dimension ref="A1:C288"/>
  <sheetViews>
    <sheetView topLeftCell="B1" zoomScale="110" zoomScaleNormal="110" workbookViewId="0">
      <selection activeCell="B2" sqref="B2"/>
    </sheetView>
  </sheetViews>
  <sheetFormatPr baseColWidth="10" defaultColWidth="11.42578125" defaultRowHeight="15"/>
  <cols>
    <col min="1" max="1" width="135.140625" customWidth="1"/>
    <col min="2" max="2" width="27.5703125" customWidth="1"/>
    <col min="3" max="3" width="19.5703125" customWidth="1"/>
  </cols>
  <sheetData>
    <row r="1" spans="1:3">
      <c r="A1" s="8" t="s">
        <v>389</v>
      </c>
      <c r="B1" s="8" t="s">
        <v>390</v>
      </c>
      <c r="C1" s="9"/>
    </row>
    <row r="2" spans="1:3" ht="75.75" customHeight="1">
      <c r="A2" s="10" t="s">
        <v>391</v>
      </c>
      <c r="B2" s="11" t="s">
        <v>392</v>
      </c>
    </row>
    <row r="3" spans="1:3">
      <c r="A3" s="3" t="s">
        <v>0</v>
      </c>
      <c r="B3">
        <v>0</v>
      </c>
    </row>
    <row r="4" spans="1:3">
      <c r="A4" s="2" t="s">
        <v>1</v>
      </c>
      <c r="B4">
        <v>7</v>
      </c>
    </row>
    <row r="5" spans="1:3">
      <c r="A5" s="3" t="s">
        <v>2</v>
      </c>
      <c r="B5">
        <v>4</v>
      </c>
    </row>
    <row r="6" spans="1:3">
      <c r="A6" s="2" t="s">
        <v>3</v>
      </c>
      <c r="B6">
        <v>10</v>
      </c>
    </row>
    <row r="7" spans="1:3">
      <c r="A7" s="3" t="s">
        <v>4</v>
      </c>
      <c r="B7">
        <v>5</v>
      </c>
    </row>
    <row r="8" spans="1:3">
      <c r="A8" s="2" t="s">
        <v>5</v>
      </c>
      <c r="B8">
        <v>6</v>
      </c>
    </row>
    <row r="9" spans="1:3">
      <c r="A9" s="3" t="s">
        <v>6</v>
      </c>
      <c r="B9">
        <v>4</v>
      </c>
    </row>
    <row r="10" spans="1:3">
      <c r="A10" s="2" t="s">
        <v>7</v>
      </c>
      <c r="B10">
        <v>10</v>
      </c>
    </row>
    <row r="11" spans="1:3">
      <c r="A11" s="3" t="s">
        <v>8</v>
      </c>
      <c r="B11">
        <v>3</v>
      </c>
    </row>
    <row r="12" spans="1:3">
      <c r="A12" s="2" t="s">
        <v>9</v>
      </c>
      <c r="B12">
        <v>6</v>
      </c>
    </row>
    <row r="13" spans="1:3">
      <c r="A13" s="3" t="s">
        <v>10</v>
      </c>
      <c r="B13">
        <v>0</v>
      </c>
    </row>
    <row r="14" spans="1:3">
      <c r="A14" s="2" t="s">
        <v>11</v>
      </c>
      <c r="B14">
        <v>1</v>
      </c>
    </row>
    <row r="15" spans="1:3">
      <c r="A15" s="3" t="s">
        <v>12</v>
      </c>
      <c r="B15">
        <v>3</v>
      </c>
    </row>
    <row r="16" spans="1:3">
      <c r="A16" s="2" t="s">
        <v>13</v>
      </c>
      <c r="B16">
        <v>6</v>
      </c>
    </row>
    <row r="17" spans="1:2">
      <c r="A17" s="3" t="s">
        <v>14</v>
      </c>
      <c r="B17">
        <v>0</v>
      </c>
    </row>
    <row r="18" spans="1:2">
      <c r="A18" s="2" t="s">
        <v>15</v>
      </c>
      <c r="B18">
        <v>0</v>
      </c>
    </row>
    <row r="19" spans="1:2">
      <c r="A19" s="3" t="s">
        <v>16</v>
      </c>
      <c r="B19">
        <v>8</v>
      </c>
    </row>
    <row r="20" spans="1:2">
      <c r="A20" s="2" t="s">
        <v>17</v>
      </c>
      <c r="B20">
        <v>8</v>
      </c>
    </row>
    <row r="21" spans="1:2">
      <c r="A21" s="3" t="s">
        <v>18</v>
      </c>
      <c r="B21">
        <v>4</v>
      </c>
    </row>
    <row r="22" spans="1:2">
      <c r="A22" s="2" t="s">
        <v>19</v>
      </c>
      <c r="B22">
        <v>3</v>
      </c>
    </row>
    <row r="23" spans="1:2">
      <c r="A23" s="3" t="s">
        <v>20</v>
      </c>
      <c r="B23">
        <v>8</v>
      </c>
    </row>
    <row r="24" spans="1:2">
      <c r="A24" s="2" t="s">
        <v>21</v>
      </c>
      <c r="B24">
        <v>9</v>
      </c>
    </row>
    <row r="25" spans="1:2">
      <c r="A25" s="3" t="s">
        <v>22</v>
      </c>
      <c r="B25">
        <v>0</v>
      </c>
    </row>
    <row r="26" spans="1:2">
      <c r="A26" s="2" t="s">
        <v>23</v>
      </c>
      <c r="B26">
        <v>10</v>
      </c>
    </row>
    <row r="27" spans="1:2">
      <c r="A27" s="3" t="s">
        <v>24</v>
      </c>
      <c r="B27">
        <v>6</v>
      </c>
    </row>
    <row r="28" spans="1:2">
      <c r="A28" s="2" t="s">
        <v>25</v>
      </c>
      <c r="B28">
        <v>0</v>
      </c>
    </row>
    <row r="29" spans="1:2">
      <c r="A29" s="3" t="s">
        <v>26</v>
      </c>
      <c r="B29">
        <v>4</v>
      </c>
    </row>
    <row r="30" spans="1:2">
      <c r="A30" s="4" t="s">
        <v>27</v>
      </c>
      <c r="B30">
        <v>4</v>
      </c>
    </row>
    <row r="31" spans="1:2" ht="15.75" thickBot="1">
      <c r="A31" s="5" t="s">
        <v>28</v>
      </c>
      <c r="B31">
        <v>0</v>
      </c>
    </row>
    <row r="32" spans="1:2">
      <c r="A32" s="2" t="s">
        <v>29</v>
      </c>
      <c r="B32">
        <v>0</v>
      </c>
    </row>
    <row r="33" spans="1:2">
      <c r="A33" s="4" t="s">
        <v>30</v>
      </c>
      <c r="B33">
        <v>2</v>
      </c>
    </row>
    <row r="34" spans="1:2">
      <c r="A34" s="2" t="s">
        <v>31</v>
      </c>
      <c r="B34">
        <v>0</v>
      </c>
    </row>
    <row r="35" spans="1:2">
      <c r="A35" s="3" t="s">
        <v>32</v>
      </c>
      <c r="B35">
        <v>0</v>
      </c>
    </row>
    <row r="36" spans="1:2">
      <c r="A36" s="2" t="s">
        <v>33</v>
      </c>
      <c r="B36">
        <v>0</v>
      </c>
    </row>
    <row r="37" spans="1:2">
      <c r="A37" s="3" t="s">
        <v>34</v>
      </c>
      <c r="B37">
        <v>6</v>
      </c>
    </row>
    <row r="38" spans="1:2">
      <c r="A38" s="2" t="s">
        <v>35</v>
      </c>
      <c r="B38">
        <v>8</v>
      </c>
    </row>
    <row r="39" spans="1:2">
      <c r="A39" s="3" t="s">
        <v>36</v>
      </c>
      <c r="B39">
        <v>8</v>
      </c>
    </row>
    <row r="40" spans="1:2">
      <c r="A40" s="2" t="s">
        <v>37</v>
      </c>
      <c r="B40">
        <v>7</v>
      </c>
    </row>
    <row r="41" spans="1:2">
      <c r="A41" s="3" t="s">
        <v>38</v>
      </c>
      <c r="B41">
        <v>0</v>
      </c>
    </row>
    <row r="42" spans="1:2">
      <c r="A42" s="2" t="s">
        <v>39</v>
      </c>
      <c r="B42">
        <v>0</v>
      </c>
    </row>
    <row r="43" spans="1:2">
      <c r="A43" s="3" t="s">
        <v>40</v>
      </c>
      <c r="B43">
        <v>5</v>
      </c>
    </row>
    <row r="44" spans="1:2">
      <c r="A44" s="2" t="s">
        <v>41</v>
      </c>
      <c r="B44">
        <v>2</v>
      </c>
    </row>
    <row r="45" spans="1:2">
      <c r="A45" s="3" t="s">
        <v>42</v>
      </c>
      <c r="B45">
        <v>3</v>
      </c>
    </row>
    <row r="46" spans="1:2">
      <c r="A46" s="2" t="s">
        <v>43</v>
      </c>
      <c r="B46" s="180">
        <v>7</v>
      </c>
    </row>
    <row r="47" spans="1:2">
      <c r="A47" s="1"/>
      <c r="B47" s="180"/>
    </row>
    <row r="48" spans="1:2">
      <c r="A48" s="2" t="s">
        <v>44</v>
      </c>
      <c r="B48" s="180"/>
    </row>
    <row r="49" spans="1:2">
      <c r="A49" s="2" t="s">
        <v>45</v>
      </c>
      <c r="B49" s="180"/>
    </row>
    <row r="50" spans="1:2">
      <c r="A50" s="2" t="s">
        <v>46</v>
      </c>
      <c r="B50" s="180"/>
    </row>
    <row r="51" spans="1:2">
      <c r="A51" s="2" t="s">
        <v>47</v>
      </c>
      <c r="B51" s="180"/>
    </row>
    <row r="52" spans="1:2">
      <c r="A52" s="3" t="s">
        <v>48</v>
      </c>
      <c r="B52">
        <v>0</v>
      </c>
    </row>
    <row r="53" spans="1:2">
      <c r="A53" s="2" t="s">
        <v>49</v>
      </c>
      <c r="B53">
        <v>0</v>
      </c>
    </row>
    <row r="54" spans="1:2">
      <c r="A54" s="3" t="s">
        <v>50</v>
      </c>
      <c r="B54">
        <v>0</v>
      </c>
    </row>
    <row r="55" spans="1:2">
      <c r="A55" s="2" t="s">
        <v>51</v>
      </c>
      <c r="B55">
        <v>0</v>
      </c>
    </row>
    <row r="56" spans="1:2">
      <c r="A56" s="3" t="s">
        <v>52</v>
      </c>
      <c r="B56">
        <v>0</v>
      </c>
    </row>
    <row r="57" spans="1:2">
      <c r="A57" s="2" t="s">
        <v>53</v>
      </c>
      <c r="B57">
        <v>0</v>
      </c>
    </row>
    <row r="58" spans="1:2">
      <c r="A58" s="3" t="s">
        <v>54</v>
      </c>
      <c r="B58">
        <v>3</v>
      </c>
    </row>
    <row r="59" spans="1:2">
      <c r="A59" s="2" t="s">
        <v>55</v>
      </c>
      <c r="B59">
        <v>3</v>
      </c>
    </row>
    <row r="60" spans="1:2">
      <c r="A60" s="3" t="s">
        <v>56</v>
      </c>
      <c r="B60">
        <v>4</v>
      </c>
    </row>
    <row r="61" spans="1:2">
      <c r="A61" s="2" t="s">
        <v>57</v>
      </c>
      <c r="B61">
        <v>6</v>
      </c>
    </row>
    <row r="62" spans="1:2">
      <c r="A62" s="3" t="s">
        <v>58</v>
      </c>
      <c r="B62">
        <v>4</v>
      </c>
    </row>
    <row r="63" spans="1:2">
      <c r="A63" s="2" t="s">
        <v>59</v>
      </c>
      <c r="B63">
        <v>0</v>
      </c>
    </row>
    <row r="64" spans="1:2">
      <c r="A64" s="3" t="s">
        <v>60</v>
      </c>
      <c r="B64">
        <v>6</v>
      </c>
    </row>
    <row r="65" spans="1:2">
      <c r="A65" s="2" t="s">
        <v>61</v>
      </c>
      <c r="B65">
        <v>8</v>
      </c>
    </row>
    <row r="66" spans="1:2" ht="15.75" thickBot="1">
      <c r="A66" s="5" t="s">
        <v>62</v>
      </c>
      <c r="B66">
        <v>4</v>
      </c>
    </row>
    <row r="67" spans="1:2">
      <c r="A67" s="2" t="s">
        <v>63</v>
      </c>
      <c r="B67">
        <v>2</v>
      </c>
    </row>
    <row r="68" spans="1:2">
      <c r="A68" s="3" t="s">
        <v>64</v>
      </c>
      <c r="B68">
        <v>6</v>
      </c>
    </row>
    <row r="69" spans="1:2">
      <c r="A69" s="2" t="s">
        <v>65</v>
      </c>
      <c r="B69">
        <v>0</v>
      </c>
    </row>
    <row r="70" spans="1:2">
      <c r="A70" s="3" t="s">
        <v>66</v>
      </c>
      <c r="B70">
        <v>0</v>
      </c>
    </row>
    <row r="71" spans="1:2">
      <c r="A71" s="2" t="s">
        <v>67</v>
      </c>
      <c r="B71">
        <v>0</v>
      </c>
    </row>
    <row r="72" spans="1:2">
      <c r="A72" s="3" t="s">
        <v>68</v>
      </c>
      <c r="B72">
        <v>8</v>
      </c>
    </row>
    <row r="73" spans="1:2">
      <c r="A73" s="2" t="s">
        <v>69</v>
      </c>
      <c r="B73">
        <v>5</v>
      </c>
    </row>
    <row r="74" spans="1:2">
      <c r="A74" s="3" t="s">
        <v>70</v>
      </c>
      <c r="B74">
        <v>4</v>
      </c>
    </row>
    <row r="75" spans="1:2">
      <c r="A75" s="2" t="s">
        <v>71</v>
      </c>
      <c r="B75">
        <v>6</v>
      </c>
    </row>
    <row r="76" spans="1:2">
      <c r="A76" s="3" t="s">
        <v>72</v>
      </c>
      <c r="B76">
        <v>6</v>
      </c>
    </row>
    <row r="77" spans="1:2">
      <c r="A77" s="2" t="s">
        <v>73</v>
      </c>
      <c r="B77">
        <v>0</v>
      </c>
    </row>
    <row r="78" spans="1:2">
      <c r="A78" s="3" t="s">
        <v>74</v>
      </c>
      <c r="B78">
        <v>4</v>
      </c>
    </row>
    <row r="79" spans="1:2">
      <c r="A79" s="2" t="s">
        <v>75</v>
      </c>
      <c r="B79">
        <v>5</v>
      </c>
    </row>
    <row r="80" spans="1:2">
      <c r="A80" s="3" t="s">
        <v>76</v>
      </c>
      <c r="B80">
        <v>6</v>
      </c>
    </row>
    <row r="81" spans="1:2">
      <c r="A81" s="2" t="s">
        <v>77</v>
      </c>
      <c r="B81">
        <v>10</v>
      </c>
    </row>
    <row r="82" spans="1:2">
      <c r="A82" s="3" t="s">
        <v>78</v>
      </c>
      <c r="B82">
        <v>5</v>
      </c>
    </row>
    <row r="83" spans="1:2">
      <c r="A83" s="2" t="s">
        <v>79</v>
      </c>
      <c r="B83">
        <v>4</v>
      </c>
    </row>
    <row r="84" spans="1:2">
      <c r="A84" s="3" t="s">
        <v>80</v>
      </c>
      <c r="B84">
        <v>2</v>
      </c>
    </row>
    <row r="85" spans="1:2">
      <c r="A85" s="2" t="s">
        <v>81</v>
      </c>
      <c r="B85">
        <v>3</v>
      </c>
    </row>
    <row r="86" spans="1:2">
      <c r="A86" s="3" t="s">
        <v>82</v>
      </c>
      <c r="B86">
        <v>3</v>
      </c>
    </row>
    <row r="87" spans="1:2">
      <c r="A87" s="2" t="s">
        <v>83</v>
      </c>
      <c r="B87">
        <v>10</v>
      </c>
    </row>
    <row r="88" spans="1:2">
      <c r="A88" s="3" t="s">
        <v>84</v>
      </c>
      <c r="B88">
        <v>10</v>
      </c>
    </row>
    <row r="89" spans="1:2">
      <c r="A89" s="2" t="s">
        <v>85</v>
      </c>
      <c r="B89">
        <v>6</v>
      </c>
    </row>
    <row r="90" spans="1:2">
      <c r="A90" s="3" t="s">
        <v>86</v>
      </c>
      <c r="B90">
        <v>2</v>
      </c>
    </row>
    <row r="91" spans="1:2">
      <c r="A91" s="2" t="s">
        <v>87</v>
      </c>
      <c r="B91">
        <v>6</v>
      </c>
    </row>
    <row r="92" spans="1:2">
      <c r="A92" s="3" t="s">
        <v>88</v>
      </c>
      <c r="B92">
        <v>4</v>
      </c>
    </row>
    <row r="93" spans="1:2">
      <c r="A93" s="2" t="s">
        <v>89</v>
      </c>
      <c r="B93">
        <v>8</v>
      </c>
    </row>
    <row r="94" spans="1:2">
      <c r="A94" s="3" t="s">
        <v>90</v>
      </c>
      <c r="B94">
        <v>7</v>
      </c>
    </row>
    <row r="95" spans="1:2">
      <c r="A95" s="2" t="s">
        <v>91</v>
      </c>
      <c r="B95">
        <v>6</v>
      </c>
    </row>
    <row r="96" spans="1:2" ht="15.75" thickBot="1">
      <c r="A96" s="5" t="s">
        <v>92</v>
      </c>
      <c r="B96">
        <v>4</v>
      </c>
    </row>
    <row r="97" spans="1:2">
      <c r="A97" s="2" t="s">
        <v>93</v>
      </c>
      <c r="B97">
        <v>3</v>
      </c>
    </row>
    <row r="98" spans="1:2">
      <c r="A98" s="3" t="s">
        <v>94</v>
      </c>
      <c r="B98">
        <v>7</v>
      </c>
    </row>
    <row r="99" spans="1:2">
      <c r="A99" s="2" t="s">
        <v>95</v>
      </c>
      <c r="B99">
        <v>4</v>
      </c>
    </row>
    <row r="100" spans="1:2">
      <c r="A100" s="3" t="s">
        <v>96</v>
      </c>
      <c r="B100">
        <v>2</v>
      </c>
    </row>
    <row r="101" spans="1:2">
      <c r="A101" s="2" t="s">
        <v>97</v>
      </c>
      <c r="B101">
        <v>8</v>
      </c>
    </row>
    <row r="102" spans="1:2">
      <c r="A102" s="3" t="s">
        <v>98</v>
      </c>
      <c r="B102">
        <v>0</v>
      </c>
    </row>
    <row r="103" spans="1:2">
      <c r="A103" s="2" t="s">
        <v>99</v>
      </c>
      <c r="B103">
        <v>6</v>
      </c>
    </row>
    <row r="104" spans="1:2">
      <c r="A104" s="3" t="s">
        <v>100</v>
      </c>
      <c r="B104">
        <v>4</v>
      </c>
    </row>
    <row r="105" spans="1:2">
      <c r="A105" s="2" t="s">
        <v>101</v>
      </c>
      <c r="B105" s="180">
        <v>5</v>
      </c>
    </row>
    <row r="106" spans="1:2">
      <c r="A106" s="2" t="s">
        <v>102</v>
      </c>
      <c r="B106" s="180"/>
    </row>
    <row r="107" spans="1:2">
      <c r="A107" s="3" t="s">
        <v>103</v>
      </c>
      <c r="B107">
        <v>2</v>
      </c>
    </row>
    <row r="108" spans="1:2">
      <c r="A108" s="2" t="s">
        <v>104</v>
      </c>
      <c r="B108">
        <v>0</v>
      </c>
    </row>
    <row r="109" spans="1:2">
      <c r="A109" s="3" t="s">
        <v>105</v>
      </c>
      <c r="B109">
        <v>10</v>
      </c>
    </row>
    <row r="110" spans="1:2">
      <c r="A110" s="2" t="s">
        <v>106</v>
      </c>
      <c r="B110">
        <v>0</v>
      </c>
    </row>
    <row r="111" spans="1:2">
      <c r="A111" s="3" t="s">
        <v>107</v>
      </c>
      <c r="B111">
        <v>6</v>
      </c>
    </row>
    <row r="112" spans="1:2">
      <c r="A112" s="2" t="s">
        <v>108</v>
      </c>
      <c r="B112">
        <v>4</v>
      </c>
    </row>
    <row r="113" spans="1:2">
      <c r="A113" s="3" t="s">
        <v>109</v>
      </c>
      <c r="B113">
        <v>10</v>
      </c>
    </row>
    <row r="114" spans="1:2">
      <c r="A114" s="2" t="s">
        <v>110</v>
      </c>
      <c r="B114">
        <v>0</v>
      </c>
    </row>
    <row r="115" spans="1:2">
      <c r="A115" s="3" t="s">
        <v>111</v>
      </c>
      <c r="B115">
        <v>6</v>
      </c>
    </row>
    <row r="116" spans="1:2">
      <c r="A116" s="2" t="s">
        <v>112</v>
      </c>
      <c r="B116">
        <v>10</v>
      </c>
    </row>
    <row r="117" spans="1:2">
      <c r="A117" s="3" t="s">
        <v>113</v>
      </c>
      <c r="B117">
        <v>4</v>
      </c>
    </row>
    <row r="118" spans="1:2">
      <c r="A118" s="2" t="s">
        <v>114</v>
      </c>
      <c r="B118">
        <v>9</v>
      </c>
    </row>
    <row r="119" spans="1:2">
      <c r="A119" s="3" t="s">
        <v>115</v>
      </c>
      <c r="B119">
        <v>10</v>
      </c>
    </row>
    <row r="120" spans="1:2">
      <c r="A120" s="2" t="s">
        <v>116</v>
      </c>
      <c r="B120">
        <v>2</v>
      </c>
    </row>
    <row r="121" spans="1:2">
      <c r="A121" s="3" t="s">
        <v>117</v>
      </c>
      <c r="B121">
        <v>9</v>
      </c>
    </row>
    <row r="122" spans="1:2">
      <c r="A122" s="2" t="s">
        <v>118</v>
      </c>
      <c r="B122">
        <v>2</v>
      </c>
    </row>
    <row r="123" spans="1:2">
      <c r="A123" s="3" t="s">
        <v>119</v>
      </c>
      <c r="B123">
        <v>0</v>
      </c>
    </row>
    <row r="124" spans="1:2">
      <c r="A124" s="2" t="s">
        <v>120</v>
      </c>
      <c r="B124">
        <v>0</v>
      </c>
    </row>
    <row r="125" spans="1:2">
      <c r="A125" s="3" t="s">
        <v>121</v>
      </c>
      <c r="B125">
        <v>5</v>
      </c>
    </row>
    <row r="126" spans="1:2">
      <c r="A126" s="4" t="s">
        <v>122</v>
      </c>
      <c r="B126">
        <v>0</v>
      </c>
    </row>
    <row r="127" spans="1:2" ht="15.75" thickBot="1">
      <c r="A127" s="5" t="s">
        <v>123</v>
      </c>
      <c r="B127">
        <v>4</v>
      </c>
    </row>
    <row r="128" spans="1:2">
      <c r="A128" s="2" t="s">
        <v>124</v>
      </c>
      <c r="B128">
        <v>2</v>
      </c>
    </row>
    <row r="129" spans="1:2">
      <c r="A129" s="3" t="s">
        <v>125</v>
      </c>
      <c r="B129">
        <v>10</v>
      </c>
    </row>
    <row r="130" spans="1:2">
      <c r="A130" s="2" t="s">
        <v>126</v>
      </c>
      <c r="B130">
        <v>4</v>
      </c>
    </row>
    <row r="131" spans="1:2">
      <c r="A131" s="3" t="s">
        <v>127</v>
      </c>
      <c r="B131">
        <v>4</v>
      </c>
    </row>
    <row r="132" spans="1:2">
      <c r="A132" s="2" t="s">
        <v>128</v>
      </c>
      <c r="B132">
        <v>0</v>
      </c>
    </row>
    <row r="133" spans="1:2">
      <c r="A133" s="3" t="s">
        <v>129</v>
      </c>
      <c r="B133">
        <v>0</v>
      </c>
    </row>
    <row r="134" spans="1:2">
      <c r="A134" s="2" t="s">
        <v>130</v>
      </c>
      <c r="B134">
        <v>4</v>
      </c>
    </row>
    <row r="135" spans="1:2">
      <c r="A135" s="3" t="s">
        <v>131</v>
      </c>
      <c r="B135">
        <v>4</v>
      </c>
    </row>
    <row r="136" spans="1:2">
      <c r="A136" s="2" t="s">
        <v>132</v>
      </c>
      <c r="B136">
        <v>4</v>
      </c>
    </row>
    <row r="137" spans="1:2">
      <c r="A137" s="3" t="s">
        <v>133</v>
      </c>
      <c r="B137">
        <v>0</v>
      </c>
    </row>
    <row r="138" spans="1:2">
      <c r="A138" s="2" t="s">
        <v>134</v>
      </c>
      <c r="B138">
        <v>4</v>
      </c>
    </row>
    <row r="139" spans="1:2">
      <c r="A139" s="3" t="s">
        <v>135</v>
      </c>
      <c r="B139">
        <v>3</v>
      </c>
    </row>
    <row r="140" spans="1:2">
      <c r="A140" s="2" t="s">
        <v>136</v>
      </c>
      <c r="B140">
        <v>6</v>
      </c>
    </row>
    <row r="141" spans="1:2">
      <c r="A141" s="3" t="s">
        <v>137</v>
      </c>
      <c r="B141">
        <v>6</v>
      </c>
    </row>
    <row r="142" spans="1:2">
      <c r="A142" s="2" t="s">
        <v>138</v>
      </c>
      <c r="B142">
        <v>10</v>
      </c>
    </row>
    <row r="143" spans="1:2">
      <c r="A143" s="3" t="s">
        <v>139</v>
      </c>
      <c r="B143">
        <v>8</v>
      </c>
    </row>
    <row r="144" spans="1:2">
      <c r="A144" s="2" t="s">
        <v>140</v>
      </c>
      <c r="B144">
        <v>7</v>
      </c>
    </row>
    <row r="145" spans="1:2">
      <c r="A145" s="3" t="s">
        <v>141</v>
      </c>
      <c r="B145">
        <v>0</v>
      </c>
    </row>
    <row r="146" spans="1:2">
      <c r="A146" s="2" t="s">
        <v>142</v>
      </c>
      <c r="B146">
        <v>0</v>
      </c>
    </row>
    <row r="147" spans="1:2">
      <c r="A147" s="3" t="s">
        <v>143</v>
      </c>
      <c r="B147">
        <v>4</v>
      </c>
    </row>
    <row r="148" spans="1:2">
      <c r="A148" s="2" t="s">
        <v>144</v>
      </c>
      <c r="B148">
        <v>10</v>
      </c>
    </row>
    <row r="149" spans="1:2">
      <c r="A149" s="3" t="s">
        <v>145</v>
      </c>
      <c r="B149">
        <v>10</v>
      </c>
    </row>
    <row r="150" spans="1:2">
      <c r="A150" s="2" t="s">
        <v>146</v>
      </c>
      <c r="B150">
        <v>0</v>
      </c>
    </row>
    <row r="151" spans="1:2">
      <c r="A151" s="4" t="s">
        <v>147</v>
      </c>
      <c r="B151">
        <v>0</v>
      </c>
    </row>
    <row r="152" spans="1:2">
      <c r="A152" s="2" t="s">
        <v>148</v>
      </c>
      <c r="B152">
        <v>10</v>
      </c>
    </row>
    <row r="153" spans="1:2">
      <c r="A153" s="3" t="s">
        <v>149</v>
      </c>
      <c r="B153">
        <v>0</v>
      </c>
    </row>
    <row r="154" spans="1:2">
      <c r="A154" s="2" t="s">
        <v>150</v>
      </c>
      <c r="B154">
        <v>0</v>
      </c>
    </row>
    <row r="155" spans="1:2">
      <c r="A155" s="3" t="s">
        <v>151</v>
      </c>
      <c r="B155">
        <v>2</v>
      </c>
    </row>
    <row r="156" spans="1:2">
      <c r="A156" s="2" t="s">
        <v>152</v>
      </c>
      <c r="B156">
        <v>10</v>
      </c>
    </row>
    <row r="157" spans="1:2" ht="15.75" thickBot="1">
      <c r="A157" s="5" t="s">
        <v>153</v>
      </c>
      <c r="B157">
        <v>0</v>
      </c>
    </row>
    <row r="158" spans="1:2">
      <c r="A158" s="2" t="s">
        <v>154</v>
      </c>
      <c r="B158">
        <v>2</v>
      </c>
    </row>
    <row r="159" spans="1:2">
      <c r="A159" s="3" t="s">
        <v>155</v>
      </c>
      <c r="B159">
        <v>10</v>
      </c>
    </row>
    <row r="160" spans="1:2">
      <c r="A160" s="2" t="s">
        <v>156</v>
      </c>
      <c r="B160">
        <v>0</v>
      </c>
    </row>
    <row r="161" spans="1:2">
      <c r="A161" s="3" t="s">
        <v>157</v>
      </c>
      <c r="B161">
        <v>10</v>
      </c>
    </row>
    <row r="162" spans="1:2">
      <c r="A162" s="2" t="s">
        <v>158</v>
      </c>
      <c r="B162">
        <v>10</v>
      </c>
    </row>
    <row r="163" spans="1:2">
      <c r="A163" s="3" t="s">
        <v>159</v>
      </c>
      <c r="B163">
        <v>1</v>
      </c>
    </row>
    <row r="164" spans="1:2">
      <c r="A164" s="2" t="s">
        <v>160</v>
      </c>
      <c r="B164">
        <v>1</v>
      </c>
    </row>
    <row r="165" spans="1:2">
      <c r="A165" s="3" t="s">
        <v>161</v>
      </c>
      <c r="B165">
        <v>10</v>
      </c>
    </row>
    <row r="166" spans="1:2">
      <c r="A166" s="2" t="s">
        <v>162</v>
      </c>
      <c r="B166">
        <v>10</v>
      </c>
    </row>
    <row r="167" spans="1:2">
      <c r="A167" s="3" t="s">
        <v>163</v>
      </c>
      <c r="B167">
        <v>0</v>
      </c>
    </row>
    <row r="168" spans="1:2">
      <c r="A168" s="2" t="s">
        <v>164</v>
      </c>
      <c r="B168">
        <v>0</v>
      </c>
    </row>
    <row r="169" spans="1:2">
      <c r="A169" s="3" t="s">
        <v>165</v>
      </c>
      <c r="B169">
        <v>0</v>
      </c>
    </row>
    <row r="170" spans="1:2">
      <c r="A170" s="2" t="s">
        <v>166</v>
      </c>
      <c r="B170">
        <v>10</v>
      </c>
    </row>
    <row r="171" spans="1:2">
      <c r="A171" s="3" t="s">
        <v>167</v>
      </c>
      <c r="B171">
        <v>8</v>
      </c>
    </row>
    <row r="172" spans="1:2">
      <c r="A172" s="2" t="s">
        <v>168</v>
      </c>
      <c r="B172">
        <v>0</v>
      </c>
    </row>
    <row r="173" spans="1:2">
      <c r="A173" s="3" t="s">
        <v>169</v>
      </c>
      <c r="B173">
        <v>4</v>
      </c>
    </row>
    <row r="174" spans="1:2">
      <c r="A174" s="2" t="s">
        <v>170</v>
      </c>
      <c r="B174">
        <v>0</v>
      </c>
    </row>
    <row r="175" spans="1:2">
      <c r="A175" s="3" t="s">
        <v>171</v>
      </c>
      <c r="B175">
        <v>2</v>
      </c>
    </row>
    <row r="176" spans="1:2">
      <c r="A176" s="2" t="s">
        <v>172</v>
      </c>
      <c r="B176">
        <v>10</v>
      </c>
    </row>
    <row r="177" spans="1:2">
      <c r="A177" s="3" t="s">
        <v>173</v>
      </c>
      <c r="B177">
        <v>0</v>
      </c>
    </row>
    <row r="178" spans="1:2">
      <c r="A178" s="2" t="s">
        <v>174</v>
      </c>
      <c r="B178">
        <v>0</v>
      </c>
    </row>
    <row r="179" spans="1:2">
      <c r="A179" s="3" t="s">
        <v>175</v>
      </c>
      <c r="B179">
        <v>9</v>
      </c>
    </row>
    <row r="180" spans="1:2">
      <c r="A180" s="2" t="s">
        <v>176</v>
      </c>
      <c r="B180">
        <v>10</v>
      </c>
    </row>
    <row r="181" spans="1:2">
      <c r="A181" s="3" t="s">
        <v>177</v>
      </c>
      <c r="B181">
        <v>10</v>
      </c>
    </row>
    <row r="182" spans="1:2">
      <c r="A182" s="2" t="s">
        <v>178</v>
      </c>
      <c r="B182">
        <v>10</v>
      </c>
    </row>
    <row r="183" spans="1:2">
      <c r="A183" s="3" t="s">
        <v>179</v>
      </c>
      <c r="B183">
        <v>0</v>
      </c>
    </row>
    <row r="184" spans="1:2">
      <c r="A184" s="2" t="s">
        <v>180</v>
      </c>
      <c r="B184">
        <v>4</v>
      </c>
    </row>
    <row r="185" spans="1:2">
      <c r="A185" s="3" t="s">
        <v>181</v>
      </c>
      <c r="B185">
        <v>9</v>
      </c>
    </row>
    <row r="186" spans="1:2">
      <c r="A186" s="2" t="s">
        <v>182</v>
      </c>
      <c r="B186">
        <v>10</v>
      </c>
    </row>
    <row r="187" spans="1:2" ht="15.75" thickBot="1">
      <c r="A187" s="6" t="s">
        <v>183</v>
      </c>
      <c r="B187">
        <v>0</v>
      </c>
    </row>
    <row r="188" spans="1:2">
      <c r="A188" s="2" t="s">
        <v>184</v>
      </c>
      <c r="B188">
        <v>0</v>
      </c>
    </row>
    <row r="189" spans="1:2">
      <c r="A189" s="3" t="s">
        <v>185</v>
      </c>
      <c r="B189">
        <v>10</v>
      </c>
    </row>
    <row r="190" spans="1:2">
      <c r="A190" s="2" t="s">
        <v>186</v>
      </c>
      <c r="B190">
        <v>10</v>
      </c>
    </row>
    <row r="191" spans="1:2">
      <c r="A191" s="3" t="s">
        <v>187</v>
      </c>
      <c r="B191">
        <v>10</v>
      </c>
    </row>
    <row r="192" spans="1:2">
      <c r="A192" s="2" t="s">
        <v>188</v>
      </c>
      <c r="B192">
        <v>10</v>
      </c>
    </row>
    <row r="193" spans="1:2">
      <c r="A193" s="3" t="s">
        <v>189</v>
      </c>
      <c r="B193">
        <v>10</v>
      </c>
    </row>
    <row r="194" spans="1:2">
      <c r="A194" s="2" t="s">
        <v>190</v>
      </c>
      <c r="B194">
        <v>0</v>
      </c>
    </row>
    <row r="195" spans="1:2">
      <c r="A195" s="3" t="s">
        <v>191</v>
      </c>
      <c r="B195">
        <v>10</v>
      </c>
    </row>
    <row r="196" spans="1:2">
      <c r="A196" s="2" t="s">
        <v>192</v>
      </c>
      <c r="B196">
        <v>10</v>
      </c>
    </row>
    <row r="197" spans="1:2">
      <c r="A197" s="3" t="s">
        <v>193</v>
      </c>
      <c r="B197">
        <v>10</v>
      </c>
    </row>
    <row r="198" spans="1:2">
      <c r="A198" s="2" t="s">
        <v>194</v>
      </c>
      <c r="B198">
        <v>0</v>
      </c>
    </row>
    <row r="199" spans="1:2">
      <c r="A199" s="3" t="s">
        <v>195</v>
      </c>
      <c r="B199">
        <v>0</v>
      </c>
    </row>
    <row r="200" spans="1:2">
      <c r="A200" s="2" t="s">
        <v>196</v>
      </c>
      <c r="B200">
        <v>10</v>
      </c>
    </row>
    <row r="201" spans="1:2">
      <c r="A201" s="3" t="s">
        <v>197</v>
      </c>
      <c r="B201">
        <v>10</v>
      </c>
    </row>
    <row r="202" spans="1:2">
      <c r="A202" s="2" t="s">
        <v>198</v>
      </c>
      <c r="B202">
        <v>0</v>
      </c>
    </row>
    <row r="203" spans="1:2">
      <c r="A203" s="3" t="s">
        <v>199</v>
      </c>
      <c r="B203">
        <v>0</v>
      </c>
    </row>
    <row r="204" spans="1:2">
      <c r="A204" s="2" t="s">
        <v>200</v>
      </c>
      <c r="B204">
        <v>1</v>
      </c>
    </row>
    <row r="205" spans="1:2">
      <c r="A205" s="3" t="s">
        <v>201</v>
      </c>
      <c r="B205">
        <v>10</v>
      </c>
    </row>
    <row r="206" spans="1:2">
      <c r="A206" s="2" t="s">
        <v>202</v>
      </c>
      <c r="B206">
        <v>10</v>
      </c>
    </row>
    <row r="207" spans="1:2">
      <c r="A207" s="3" t="s">
        <v>203</v>
      </c>
      <c r="B207">
        <v>0</v>
      </c>
    </row>
    <row r="208" spans="1:2">
      <c r="A208" s="2" t="s">
        <v>204</v>
      </c>
      <c r="B208">
        <v>0</v>
      </c>
    </row>
    <row r="209" spans="1:2">
      <c r="A209" s="3" t="s">
        <v>205</v>
      </c>
      <c r="B209">
        <v>6</v>
      </c>
    </row>
    <row r="210" spans="1:2">
      <c r="A210" s="2" t="s">
        <v>206</v>
      </c>
      <c r="B210">
        <v>10</v>
      </c>
    </row>
    <row r="211" spans="1:2" ht="25.5">
      <c r="A211" s="3" t="s">
        <v>207</v>
      </c>
      <c r="B211">
        <v>8</v>
      </c>
    </row>
    <row r="212" spans="1:2">
      <c r="A212" s="2" t="s">
        <v>208</v>
      </c>
      <c r="B212">
        <v>6</v>
      </c>
    </row>
    <row r="213" spans="1:2">
      <c r="A213" s="3" t="s">
        <v>209</v>
      </c>
      <c r="B213">
        <v>10</v>
      </c>
    </row>
    <row r="214" spans="1:2">
      <c r="A214" s="2" t="s">
        <v>210</v>
      </c>
      <c r="B214">
        <v>0</v>
      </c>
    </row>
    <row r="215" spans="1:2">
      <c r="A215" s="4" t="s">
        <v>211</v>
      </c>
      <c r="B215">
        <v>4</v>
      </c>
    </row>
    <row r="216" spans="1:2">
      <c r="A216" s="2" t="s">
        <v>212</v>
      </c>
      <c r="B216">
        <v>2</v>
      </c>
    </row>
    <row r="217" spans="1:2" ht="15.75" thickBot="1">
      <c r="A217" s="5" t="s">
        <v>213</v>
      </c>
      <c r="B217">
        <v>0</v>
      </c>
    </row>
    <row r="218" spans="1:2">
      <c r="A218" s="2" t="s">
        <v>214</v>
      </c>
      <c r="B218">
        <v>8</v>
      </c>
    </row>
    <row r="219" spans="1:2">
      <c r="A219" s="3" t="s">
        <v>215</v>
      </c>
      <c r="B219">
        <v>7</v>
      </c>
    </row>
    <row r="220" spans="1:2">
      <c r="A220" s="2" t="s">
        <v>216</v>
      </c>
      <c r="B220">
        <v>10</v>
      </c>
    </row>
    <row r="221" spans="1:2">
      <c r="A221" s="3" t="s">
        <v>217</v>
      </c>
      <c r="B221">
        <v>0</v>
      </c>
    </row>
    <row r="222" spans="1:2">
      <c r="A222" s="2" t="s">
        <v>218</v>
      </c>
      <c r="B222">
        <v>0</v>
      </c>
    </row>
    <row r="223" spans="1:2">
      <c r="A223" s="3" t="s">
        <v>219</v>
      </c>
      <c r="B223">
        <v>4</v>
      </c>
    </row>
    <row r="224" spans="1:2">
      <c r="A224" s="2" t="s">
        <v>220</v>
      </c>
      <c r="B224">
        <v>2</v>
      </c>
    </row>
    <row r="225" spans="1:2">
      <c r="A225" s="3" t="s">
        <v>221</v>
      </c>
      <c r="B225">
        <v>3</v>
      </c>
    </row>
    <row r="226" spans="1:2">
      <c r="A226" s="2" t="s">
        <v>222</v>
      </c>
      <c r="B226">
        <v>2</v>
      </c>
    </row>
    <row r="227" spans="1:2">
      <c r="A227" s="3" t="s">
        <v>223</v>
      </c>
      <c r="B227">
        <v>0</v>
      </c>
    </row>
    <row r="228" spans="1:2">
      <c r="A228" s="2" t="s">
        <v>224</v>
      </c>
      <c r="B228">
        <v>0</v>
      </c>
    </row>
    <row r="229" spans="1:2">
      <c r="A229" s="3" t="s">
        <v>225</v>
      </c>
      <c r="B229">
        <v>7</v>
      </c>
    </row>
    <row r="230" spans="1:2">
      <c r="A230" s="2" t="s">
        <v>226</v>
      </c>
      <c r="B230">
        <v>10</v>
      </c>
    </row>
    <row r="231" spans="1:2">
      <c r="A231" s="3" t="s">
        <v>227</v>
      </c>
      <c r="B231">
        <v>0</v>
      </c>
    </row>
    <row r="232" spans="1:2">
      <c r="A232" s="2" t="s">
        <v>228</v>
      </c>
      <c r="B232">
        <v>10</v>
      </c>
    </row>
    <row r="233" spans="1:2">
      <c r="A233" s="3" t="s">
        <v>229</v>
      </c>
      <c r="B233">
        <v>0</v>
      </c>
    </row>
    <row r="234" spans="1:2">
      <c r="A234" s="2" t="s">
        <v>230</v>
      </c>
      <c r="B234">
        <v>0</v>
      </c>
    </row>
    <row r="235" spans="1:2">
      <c r="A235" s="3" t="s">
        <v>231</v>
      </c>
      <c r="B235">
        <v>6</v>
      </c>
    </row>
    <row r="236" spans="1:2">
      <c r="A236" s="2" t="s">
        <v>232</v>
      </c>
      <c r="B236">
        <v>10</v>
      </c>
    </row>
    <row r="237" spans="1:2">
      <c r="A237" s="3" t="s">
        <v>233</v>
      </c>
      <c r="B237">
        <v>6</v>
      </c>
    </row>
    <row r="238" spans="1:2">
      <c r="A238" s="2" t="s">
        <v>234</v>
      </c>
      <c r="B238">
        <v>7</v>
      </c>
    </row>
    <row r="239" spans="1:2">
      <c r="A239" s="3" t="s">
        <v>235</v>
      </c>
      <c r="B239">
        <v>7</v>
      </c>
    </row>
    <row r="240" spans="1:2">
      <c r="A240" s="2" t="s">
        <v>236</v>
      </c>
      <c r="B240">
        <v>0</v>
      </c>
    </row>
    <row r="241" spans="1:2">
      <c r="A241" s="3" t="s">
        <v>237</v>
      </c>
      <c r="B241">
        <v>0</v>
      </c>
    </row>
    <row r="242" spans="1:2">
      <c r="A242" s="2" t="s">
        <v>238</v>
      </c>
      <c r="B242">
        <v>10</v>
      </c>
    </row>
    <row r="243" spans="1:2">
      <c r="A243" s="3" t="s">
        <v>239</v>
      </c>
      <c r="B243">
        <v>10</v>
      </c>
    </row>
    <row r="244" spans="1:2">
      <c r="A244" s="2" t="s">
        <v>240</v>
      </c>
      <c r="B244">
        <v>0</v>
      </c>
    </row>
    <row r="245" spans="1:2">
      <c r="A245" s="3" t="s">
        <v>241</v>
      </c>
      <c r="B245">
        <v>0</v>
      </c>
    </row>
    <row r="246" spans="1:2">
      <c r="A246" s="4" t="s">
        <v>242</v>
      </c>
      <c r="B246">
        <v>2</v>
      </c>
    </row>
    <row r="247" spans="1:2" ht="15.75" thickBot="1">
      <c r="A247" s="5" t="s">
        <v>243</v>
      </c>
      <c r="B247">
        <v>0</v>
      </c>
    </row>
    <row r="248" spans="1:2">
      <c r="A248" s="2" t="s">
        <v>244</v>
      </c>
      <c r="B248">
        <v>0</v>
      </c>
    </row>
    <row r="249" spans="1:2">
      <c r="A249" s="3" t="s">
        <v>245</v>
      </c>
      <c r="B249">
        <v>0</v>
      </c>
    </row>
    <row r="250" spans="1:2">
      <c r="A250" s="2" t="s">
        <v>246</v>
      </c>
      <c r="B250">
        <v>1</v>
      </c>
    </row>
    <row r="251" spans="1:2">
      <c r="A251" s="3" t="s">
        <v>247</v>
      </c>
      <c r="B251">
        <v>4</v>
      </c>
    </row>
    <row r="252" spans="1:2">
      <c r="A252" s="2" t="s">
        <v>248</v>
      </c>
      <c r="B252">
        <v>0</v>
      </c>
    </row>
    <row r="253" spans="1:2">
      <c r="A253" s="3" t="s">
        <v>249</v>
      </c>
      <c r="B253">
        <v>1</v>
      </c>
    </row>
    <row r="254" spans="1:2">
      <c r="A254" s="2" t="s">
        <v>250</v>
      </c>
      <c r="B254">
        <v>2</v>
      </c>
    </row>
    <row r="255" spans="1:2">
      <c r="A255" s="3" t="s">
        <v>251</v>
      </c>
      <c r="B255">
        <v>1</v>
      </c>
    </row>
    <row r="256" spans="1:2">
      <c r="A256" s="2" t="s">
        <v>252</v>
      </c>
      <c r="B256">
        <v>0</v>
      </c>
    </row>
    <row r="257" spans="1:2">
      <c r="A257" s="3" t="s">
        <v>253</v>
      </c>
      <c r="B257">
        <v>0</v>
      </c>
    </row>
    <row r="258" spans="1:2">
      <c r="A258" s="2" t="s">
        <v>254</v>
      </c>
      <c r="B258">
        <v>10</v>
      </c>
    </row>
    <row r="259" spans="1:2">
      <c r="A259" s="3" t="s">
        <v>255</v>
      </c>
      <c r="B259">
        <v>10</v>
      </c>
    </row>
    <row r="260" spans="1:2">
      <c r="A260" s="2" t="s">
        <v>256</v>
      </c>
      <c r="B260">
        <v>1</v>
      </c>
    </row>
    <row r="261" spans="1:2">
      <c r="A261" s="3" t="s">
        <v>257</v>
      </c>
      <c r="B261">
        <v>10</v>
      </c>
    </row>
    <row r="262" spans="1:2">
      <c r="A262" s="2" t="s">
        <v>258</v>
      </c>
      <c r="B262">
        <v>10</v>
      </c>
    </row>
    <row r="263" spans="1:2">
      <c r="A263" s="3" t="s">
        <v>259</v>
      </c>
      <c r="B263">
        <v>0</v>
      </c>
    </row>
    <row r="264" spans="1:2">
      <c r="A264" s="2" t="s">
        <v>260</v>
      </c>
      <c r="B264">
        <v>0</v>
      </c>
    </row>
    <row r="265" spans="1:2">
      <c r="A265" s="3" t="s">
        <v>261</v>
      </c>
      <c r="B265">
        <v>0</v>
      </c>
    </row>
    <row r="266" spans="1:2">
      <c r="A266" s="2" t="s">
        <v>262</v>
      </c>
      <c r="B266">
        <v>1</v>
      </c>
    </row>
    <row r="267" spans="1:2">
      <c r="A267" s="3" t="s">
        <v>263</v>
      </c>
      <c r="B267">
        <v>0</v>
      </c>
    </row>
    <row r="268" spans="1:2">
      <c r="A268" s="2" t="s">
        <v>264</v>
      </c>
      <c r="B268">
        <v>6</v>
      </c>
    </row>
    <row r="269" spans="1:2">
      <c r="A269" s="3" t="s">
        <v>265</v>
      </c>
      <c r="B269">
        <v>4</v>
      </c>
    </row>
    <row r="270" spans="1:2">
      <c r="A270" s="2" t="s">
        <v>266</v>
      </c>
      <c r="B270">
        <v>5</v>
      </c>
    </row>
    <row r="271" spans="1:2">
      <c r="A271" s="3" t="s">
        <v>267</v>
      </c>
      <c r="B271">
        <v>10</v>
      </c>
    </row>
    <row r="272" spans="1:2" ht="25.5">
      <c r="A272" s="2" t="s">
        <v>268</v>
      </c>
      <c r="B272">
        <v>10</v>
      </c>
    </row>
    <row r="273" spans="1:2">
      <c r="A273" s="3" t="s">
        <v>269</v>
      </c>
      <c r="B273">
        <v>0</v>
      </c>
    </row>
    <row r="274" spans="1:2">
      <c r="A274" s="4" t="s">
        <v>270</v>
      </c>
      <c r="B274">
        <v>4</v>
      </c>
    </row>
    <row r="275" spans="1:2">
      <c r="A275" s="3" t="s">
        <v>271</v>
      </c>
      <c r="B275">
        <v>6</v>
      </c>
    </row>
    <row r="276" spans="1:2">
      <c r="A276" s="2" t="s">
        <v>272</v>
      </c>
      <c r="B276">
        <v>10</v>
      </c>
    </row>
    <row r="277" spans="1:2" ht="15.75" thickBot="1">
      <c r="A277" s="5" t="s">
        <v>273</v>
      </c>
      <c r="B277">
        <v>6</v>
      </c>
    </row>
    <row r="278" spans="1:2">
      <c r="A278" s="2" t="s">
        <v>274</v>
      </c>
      <c r="B278">
        <v>4</v>
      </c>
    </row>
    <row r="279" spans="1:2">
      <c r="A279" s="3" t="s">
        <v>275</v>
      </c>
      <c r="B279">
        <v>9</v>
      </c>
    </row>
    <row r="280" spans="1:2">
      <c r="A280" s="2" t="s">
        <v>276</v>
      </c>
      <c r="B280">
        <v>3</v>
      </c>
    </row>
    <row r="281" spans="1:2">
      <c r="A281" s="3" t="s">
        <v>277</v>
      </c>
      <c r="B281">
        <v>1</v>
      </c>
    </row>
    <row r="282" spans="1:2">
      <c r="A282" s="4" t="s">
        <v>278</v>
      </c>
      <c r="B282">
        <v>3</v>
      </c>
    </row>
    <row r="283" spans="1:2">
      <c r="A283" s="3" t="s">
        <v>279</v>
      </c>
      <c r="B283">
        <v>0</v>
      </c>
    </row>
    <row r="284" spans="1:2">
      <c r="A284" s="2" t="s">
        <v>280</v>
      </c>
      <c r="B284">
        <v>0</v>
      </c>
    </row>
    <row r="285" spans="1:2">
      <c r="A285" s="3" t="s">
        <v>281</v>
      </c>
      <c r="B285">
        <v>10</v>
      </c>
    </row>
    <row r="286" spans="1:2">
      <c r="A286" s="2" t="s">
        <v>282</v>
      </c>
      <c r="B286">
        <v>1</v>
      </c>
    </row>
    <row r="287" spans="1:2">
      <c r="A287" s="3" t="s">
        <v>283</v>
      </c>
      <c r="B287">
        <v>3</v>
      </c>
    </row>
    <row r="288" spans="1:2" ht="15.75" thickBot="1">
      <c r="A288" s="7"/>
    </row>
  </sheetData>
  <mergeCells count="2">
    <mergeCell ref="B46:B51"/>
    <mergeCell ref="B105:B10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B114"/>
  <sheetViews>
    <sheetView workbookViewId="0">
      <selection activeCell="A3" sqref="A3"/>
    </sheetView>
  </sheetViews>
  <sheetFormatPr baseColWidth="10" defaultColWidth="11.42578125" defaultRowHeight="15"/>
  <cols>
    <col min="1" max="1" width="114.140625" customWidth="1"/>
    <col min="2" max="2" width="47.28515625" customWidth="1"/>
  </cols>
  <sheetData>
    <row r="1" spans="1:2">
      <c r="A1" s="8" t="s">
        <v>389</v>
      </c>
      <c r="B1" s="8" t="s">
        <v>390</v>
      </c>
    </row>
    <row r="2" spans="1:2" ht="70.5" customHeight="1">
      <c r="A2" s="10" t="s">
        <v>391</v>
      </c>
      <c r="B2" s="11" t="s">
        <v>392</v>
      </c>
    </row>
    <row r="3" spans="1:2">
      <c r="A3" s="2" t="s">
        <v>284</v>
      </c>
      <c r="B3">
        <v>0</v>
      </c>
    </row>
    <row r="4" spans="1:2">
      <c r="A4" s="3" t="s">
        <v>285</v>
      </c>
      <c r="B4">
        <v>1</v>
      </c>
    </row>
    <row r="5" spans="1:2">
      <c r="A5" s="2" t="s">
        <v>286</v>
      </c>
      <c r="B5">
        <v>1</v>
      </c>
    </row>
    <row r="6" spans="1:2">
      <c r="A6" s="3" t="s">
        <v>7</v>
      </c>
      <c r="B6">
        <v>2</v>
      </c>
    </row>
    <row r="7" spans="1:2">
      <c r="A7" s="2" t="s">
        <v>287</v>
      </c>
      <c r="B7">
        <v>6</v>
      </c>
    </row>
    <row r="8" spans="1:2" ht="25.5">
      <c r="A8" s="3" t="s">
        <v>288</v>
      </c>
      <c r="B8">
        <v>5</v>
      </c>
    </row>
    <row r="9" spans="1:2">
      <c r="A9" s="2" t="s">
        <v>289</v>
      </c>
      <c r="B9">
        <v>6</v>
      </c>
    </row>
    <row r="10" spans="1:2">
      <c r="A10" s="3" t="s">
        <v>290</v>
      </c>
      <c r="B10">
        <v>2</v>
      </c>
    </row>
    <row r="11" spans="1:2">
      <c r="A11" s="2" t="s">
        <v>291</v>
      </c>
      <c r="B11">
        <v>0</v>
      </c>
    </row>
    <row r="12" spans="1:2">
      <c r="A12" s="3" t="s">
        <v>292</v>
      </c>
      <c r="B12">
        <v>0</v>
      </c>
    </row>
    <row r="13" spans="1:2">
      <c r="A13" s="2" t="s">
        <v>293</v>
      </c>
      <c r="B13">
        <v>0</v>
      </c>
    </row>
    <row r="14" spans="1:2">
      <c r="A14" s="3" t="s">
        <v>294</v>
      </c>
      <c r="B14">
        <v>0</v>
      </c>
    </row>
    <row r="15" spans="1:2">
      <c r="A15" s="2" t="s">
        <v>295</v>
      </c>
      <c r="B15">
        <v>7</v>
      </c>
    </row>
    <row r="16" spans="1:2">
      <c r="A16" s="3" t="s">
        <v>296</v>
      </c>
      <c r="B16">
        <v>0</v>
      </c>
    </row>
    <row r="17" spans="1:2" ht="25.5">
      <c r="A17" s="2" t="s">
        <v>297</v>
      </c>
      <c r="B17">
        <v>2</v>
      </c>
    </row>
    <row r="18" spans="1:2">
      <c r="A18" s="3" t="s">
        <v>298</v>
      </c>
      <c r="B18">
        <v>0</v>
      </c>
    </row>
    <row r="19" spans="1:2">
      <c r="A19" s="2" t="s">
        <v>54</v>
      </c>
      <c r="B19">
        <v>0</v>
      </c>
    </row>
    <row r="20" spans="1:2">
      <c r="A20" s="3" t="s">
        <v>299</v>
      </c>
      <c r="B20">
        <v>3</v>
      </c>
    </row>
    <row r="21" spans="1:2">
      <c r="A21" s="2" t="s">
        <v>300</v>
      </c>
      <c r="B21">
        <v>0</v>
      </c>
    </row>
    <row r="22" spans="1:2" ht="25.5">
      <c r="A22" s="3" t="s">
        <v>301</v>
      </c>
      <c r="B22">
        <v>8</v>
      </c>
    </row>
    <row r="23" spans="1:2" ht="25.5">
      <c r="A23" s="2" t="s">
        <v>302</v>
      </c>
      <c r="B23">
        <v>6</v>
      </c>
    </row>
    <row r="24" spans="1:2">
      <c r="A24" s="3" t="s">
        <v>303</v>
      </c>
      <c r="B24">
        <v>0</v>
      </c>
    </row>
    <row r="25" spans="1:2">
      <c r="A25" s="2" t="s">
        <v>78</v>
      </c>
      <c r="B25">
        <v>5</v>
      </c>
    </row>
    <row r="26" spans="1:2">
      <c r="A26" s="3" t="s">
        <v>304</v>
      </c>
      <c r="B26">
        <v>0</v>
      </c>
    </row>
    <row r="27" spans="1:2" ht="25.5">
      <c r="A27" s="2" t="s">
        <v>85</v>
      </c>
      <c r="B27">
        <v>6</v>
      </c>
    </row>
    <row r="28" spans="1:2">
      <c r="A28" s="4" t="s">
        <v>305</v>
      </c>
      <c r="B28">
        <v>0</v>
      </c>
    </row>
    <row r="29" spans="1:2" ht="25.5">
      <c r="A29" s="2" t="s">
        <v>306</v>
      </c>
      <c r="B29">
        <v>3</v>
      </c>
    </row>
    <row r="30" spans="1:2">
      <c r="A30" s="3" t="s">
        <v>307</v>
      </c>
      <c r="B30">
        <v>10</v>
      </c>
    </row>
    <row r="31" spans="1:2" ht="25.5">
      <c r="A31" s="2" t="s">
        <v>308</v>
      </c>
      <c r="B31">
        <v>8</v>
      </c>
    </row>
    <row r="32" spans="1:2" ht="15.75" thickBot="1">
      <c r="A32" s="5" t="s">
        <v>309</v>
      </c>
      <c r="B32">
        <v>2</v>
      </c>
    </row>
    <row r="33" spans="1:2">
      <c r="A33" s="2" t="s">
        <v>310</v>
      </c>
      <c r="B33">
        <v>2</v>
      </c>
    </row>
    <row r="34" spans="1:2">
      <c r="A34" s="3" t="s">
        <v>311</v>
      </c>
      <c r="B34">
        <v>6</v>
      </c>
    </row>
    <row r="35" spans="1:2">
      <c r="A35" s="2" t="s">
        <v>124</v>
      </c>
      <c r="B35">
        <v>2</v>
      </c>
    </row>
    <row r="36" spans="1:2">
      <c r="A36" s="3" t="s">
        <v>312</v>
      </c>
      <c r="B36">
        <v>0</v>
      </c>
    </row>
    <row r="37" spans="1:2">
      <c r="A37" s="2" t="s">
        <v>313</v>
      </c>
      <c r="B37">
        <v>0</v>
      </c>
    </row>
    <row r="38" spans="1:2">
      <c r="A38" s="3" t="s">
        <v>314</v>
      </c>
      <c r="B38">
        <v>0</v>
      </c>
    </row>
    <row r="39" spans="1:2">
      <c r="A39" s="2" t="s">
        <v>315</v>
      </c>
      <c r="B39">
        <v>3</v>
      </c>
    </row>
    <row r="40" spans="1:2">
      <c r="A40" s="3" t="s">
        <v>316</v>
      </c>
      <c r="B40">
        <v>0</v>
      </c>
    </row>
    <row r="41" spans="1:2">
      <c r="A41" s="2" t="s">
        <v>317</v>
      </c>
      <c r="B41">
        <v>0</v>
      </c>
    </row>
    <row r="42" spans="1:2">
      <c r="A42" s="3" t="s">
        <v>318</v>
      </c>
      <c r="B42">
        <v>5</v>
      </c>
    </row>
    <row r="43" spans="1:2">
      <c r="A43" s="2" t="s">
        <v>319</v>
      </c>
      <c r="B43">
        <v>2</v>
      </c>
    </row>
    <row r="44" spans="1:2">
      <c r="A44" s="3" t="s">
        <v>320</v>
      </c>
      <c r="B44">
        <v>0</v>
      </c>
    </row>
    <row r="45" spans="1:2">
      <c r="A45" s="2" t="s">
        <v>321</v>
      </c>
      <c r="B45">
        <v>2</v>
      </c>
    </row>
    <row r="46" spans="1:2">
      <c r="A46" s="3" t="s">
        <v>322</v>
      </c>
      <c r="B46">
        <v>0</v>
      </c>
    </row>
    <row r="47" spans="1:2">
      <c r="A47" s="2" t="s">
        <v>323</v>
      </c>
      <c r="B47">
        <v>8</v>
      </c>
    </row>
    <row r="48" spans="1:2" ht="25.5">
      <c r="A48" s="3" t="s">
        <v>324</v>
      </c>
      <c r="B48">
        <v>1</v>
      </c>
    </row>
    <row r="49" spans="1:2">
      <c r="A49" s="2" t="s">
        <v>325</v>
      </c>
      <c r="B49">
        <v>0</v>
      </c>
    </row>
    <row r="50" spans="1:2">
      <c r="A50" s="3" t="s">
        <v>326</v>
      </c>
      <c r="B50">
        <v>0</v>
      </c>
    </row>
    <row r="51" spans="1:2">
      <c r="A51" s="2" t="s">
        <v>327</v>
      </c>
      <c r="B51">
        <v>6</v>
      </c>
    </row>
    <row r="52" spans="1:2">
      <c r="A52" s="3" t="s">
        <v>328</v>
      </c>
      <c r="B52">
        <v>0</v>
      </c>
    </row>
    <row r="53" spans="1:2">
      <c r="A53" s="2" t="s">
        <v>329</v>
      </c>
      <c r="B53">
        <v>8</v>
      </c>
    </row>
    <row r="54" spans="1:2" ht="25.5">
      <c r="A54" s="3" t="s">
        <v>330</v>
      </c>
      <c r="B54">
        <v>0</v>
      </c>
    </row>
    <row r="55" spans="1:2">
      <c r="A55" s="2" t="s">
        <v>331</v>
      </c>
      <c r="B55">
        <v>0</v>
      </c>
    </row>
    <row r="56" spans="1:2">
      <c r="A56" s="3" t="s">
        <v>332</v>
      </c>
      <c r="B56">
        <v>0</v>
      </c>
    </row>
    <row r="57" spans="1:2">
      <c r="A57" s="2" t="s">
        <v>333</v>
      </c>
      <c r="B57">
        <v>8</v>
      </c>
    </row>
    <row r="58" spans="1:2">
      <c r="A58" s="3" t="s">
        <v>334</v>
      </c>
      <c r="B58">
        <v>10</v>
      </c>
    </row>
    <row r="59" spans="1:2">
      <c r="A59" s="2" t="s">
        <v>335</v>
      </c>
      <c r="B59">
        <v>2</v>
      </c>
    </row>
    <row r="60" spans="1:2">
      <c r="A60" s="3" t="s">
        <v>336</v>
      </c>
      <c r="B60">
        <v>0</v>
      </c>
    </row>
    <row r="61" spans="1:2">
      <c r="A61" s="2" t="s">
        <v>337</v>
      </c>
      <c r="B61">
        <v>0</v>
      </c>
    </row>
    <row r="62" spans="1:2" ht="15.75" thickBot="1">
      <c r="A62" s="6" t="s">
        <v>338</v>
      </c>
      <c r="B62">
        <v>7</v>
      </c>
    </row>
    <row r="63" spans="1:2">
      <c r="A63" s="2" t="s">
        <v>339</v>
      </c>
      <c r="B63">
        <v>0</v>
      </c>
    </row>
    <row r="64" spans="1:2">
      <c r="A64" s="3" t="s">
        <v>340</v>
      </c>
      <c r="B64">
        <v>0</v>
      </c>
    </row>
    <row r="65" spans="1:2">
      <c r="A65" s="2" t="s">
        <v>341</v>
      </c>
      <c r="B65">
        <v>2</v>
      </c>
    </row>
    <row r="66" spans="1:2">
      <c r="A66" s="3" t="s">
        <v>342</v>
      </c>
      <c r="B66">
        <v>0</v>
      </c>
    </row>
    <row r="67" spans="1:2">
      <c r="A67" s="2" t="s">
        <v>343</v>
      </c>
      <c r="B67">
        <v>4</v>
      </c>
    </row>
    <row r="68" spans="1:2">
      <c r="A68" s="3" t="s">
        <v>344</v>
      </c>
      <c r="B68">
        <v>0</v>
      </c>
    </row>
    <row r="69" spans="1:2">
      <c r="A69" s="2" t="s">
        <v>345</v>
      </c>
      <c r="B69">
        <v>8</v>
      </c>
    </row>
    <row r="70" spans="1:2">
      <c r="A70" s="3" t="s">
        <v>346</v>
      </c>
      <c r="B70">
        <v>4</v>
      </c>
    </row>
    <row r="71" spans="1:2">
      <c r="A71" s="2" t="s">
        <v>191</v>
      </c>
      <c r="B71">
        <v>10</v>
      </c>
    </row>
    <row r="72" spans="1:2">
      <c r="A72" s="3" t="s">
        <v>347</v>
      </c>
      <c r="B72">
        <v>8</v>
      </c>
    </row>
    <row r="73" spans="1:2">
      <c r="A73" s="2" t="s">
        <v>348</v>
      </c>
      <c r="B73">
        <v>0</v>
      </c>
    </row>
    <row r="74" spans="1:2">
      <c r="A74" s="3" t="s">
        <v>349</v>
      </c>
      <c r="B74">
        <v>6</v>
      </c>
    </row>
    <row r="75" spans="1:2">
      <c r="A75" s="2" t="s">
        <v>350</v>
      </c>
      <c r="B75">
        <v>4</v>
      </c>
    </row>
    <row r="76" spans="1:2" ht="25.5">
      <c r="A76" s="3" t="s">
        <v>351</v>
      </c>
      <c r="B76">
        <v>0</v>
      </c>
    </row>
    <row r="77" spans="1:2">
      <c r="A77" s="2" t="s">
        <v>352</v>
      </c>
      <c r="B77">
        <v>0</v>
      </c>
    </row>
    <row r="78" spans="1:2">
      <c r="A78" s="3" t="s">
        <v>353</v>
      </c>
      <c r="B78">
        <v>10</v>
      </c>
    </row>
    <row r="79" spans="1:2">
      <c r="A79" s="3" t="s">
        <v>354</v>
      </c>
      <c r="B79">
        <v>0</v>
      </c>
    </row>
    <row r="80" spans="1:2">
      <c r="A80" s="3" t="s">
        <v>355</v>
      </c>
      <c r="B80">
        <v>0</v>
      </c>
    </row>
    <row r="81" spans="1:2">
      <c r="A81" s="2" t="s">
        <v>356</v>
      </c>
      <c r="B81">
        <v>9</v>
      </c>
    </row>
    <row r="82" spans="1:2">
      <c r="A82" s="3" t="s">
        <v>357</v>
      </c>
      <c r="B82">
        <v>2</v>
      </c>
    </row>
    <row r="83" spans="1:2">
      <c r="A83" s="2" t="s">
        <v>358</v>
      </c>
      <c r="B83">
        <v>0</v>
      </c>
    </row>
    <row r="84" spans="1:2" ht="25.5">
      <c r="A84" s="3" t="s">
        <v>359</v>
      </c>
      <c r="B84">
        <v>0</v>
      </c>
    </row>
    <row r="85" spans="1:2">
      <c r="A85" s="2" t="s">
        <v>360</v>
      </c>
      <c r="B85">
        <v>0</v>
      </c>
    </row>
    <row r="86" spans="1:2">
      <c r="A86" s="3" t="s">
        <v>361</v>
      </c>
      <c r="B86">
        <v>10</v>
      </c>
    </row>
    <row r="87" spans="1:2">
      <c r="A87" s="2" t="s">
        <v>362</v>
      </c>
      <c r="B87">
        <v>0</v>
      </c>
    </row>
    <row r="88" spans="1:2">
      <c r="A88" s="3" t="s">
        <v>363</v>
      </c>
      <c r="B88">
        <v>0</v>
      </c>
    </row>
    <row r="89" spans="1:2">
      <c r="A89" s="2" t="s">
        <v>364</v>
      </c>
      <c r="B89">
        <v>9</v>
      </c>
    </row>
    <row r="90" spans="1:2">
      <c r="A90" s="3" t="s">
        <v>365</v>
      </c>
      <c r="B90">
        <v>6</v>
      </c>
    </row>
    <row r="91" spans="1:2">
      <c r="A91" s="2" t="s">
        <v>366</v>
      </c>
      <c r="B91">
        <v>0</v>
      </c>
    </row>
    <row r="92" spans="1:2">
      <c r="A92" s="3" t="s">
        <v>367</v>
      </c>
      <c r="B92">
        <v>0</v>
      </c>
    </row>
    <row r="93" spans="1:2">
      <c r="A93" s="2" t="s">
        <v>368</v>
      </c>
      <c r="B93">
        <v>0</v>
      </c>
    </row>
    <row r="94" spans="1:2" ht="15.75" thickBot="1">
      <c r="A94" s="6" t="s">
        <v>369</v>
      </c>
      <c r="B94">
        <v>0</v>
      </c>
    </row>
    <row r="95" spans="1:2">
      <c r="A95" s="2" t="s">
        <v>370</v>
      </c>
      <c r="B95">
        <v>0</v>
      </c>
    </row>
    <row r="96" spans="1:2" ht="25.5">
      <c r="A96" s="3" t="s">
        <v>371</v>
      </c>
      <c r="B96">
        <v>0</v>
      </c>
    </row>
    <row r="97" spans="1:2" ht="25.5">
      <c r="A97" s="2" t="s">
        <v>247</v>
      </c>
      <c r="B97">
        <v>0</v>
      </c>
    </row>
    <row r="98" spans="1:2">
      <c r="A98" s="3" t="s">
        <v>372</v>
      </c>
      <c r="B98">
        <v>0</v>
      </c>
    </row>
    <row r="99" spans="1:2">
      <c r="A99" s="2" t="s">
        <v>373</v>
      </c>
      <c r="B99">
        <v>4</v>
      </c>
    </row>
    <row r="100" spans="1:2">
      <c r="A100" s="3" t="s">
        <v>374</v>
      </c>
      <c r="B100">
        <v>10</v>
      </c>
    </row>
    <row r="101" spans="1:2">
      <c r="A101" s="2" t="s">
        <v>375</v>
      </c>
      <c r="B101">
        <v>2</v>
      </c>
    </row>
    <row r="102" spans="1:2">
      <c r="A102" s="3" t="s">
        <v>376</v>
      </c>
      <c r="B102">
        <v>1</v>
      </c>
    </row>
    <row r="103" spans="1:2">
      <c r="A103" s="2" t="s">
        <v>377</v>
      </c>
      <c r="B103">
        <v>9</v>
      </c>
    </row>
    <row r="104" spans="1:2">
      <c r="A104" s="3" t="s">
        <v>378</v>
      </c>
      <c r="B104">
        <v>6</v>
      </c>
    </row>
    <row r="105" spans="1:2">
      <c r="A105" s="2" t="s">
        <v>379</v>
      </c>
      <c r="B105">
        <v>0</v>
      </c>
    </row>
    <row r="106" spans="1:2">
      <c r="A106" s="3" t="s">
        <v>380</v>
      </c>
      <c r="B106">
        <v>1</v>
      </c>
    </row>
    <row r="107" spans="1:2">
      <c r="A107" s="2" t="s">
        <v>381</v>
      </c>
      <c r="B107">
        <v>8</v>
      </c>
    </row>
    <row r="108" spans="1:2">
      <c r="A108" s="3" t="s">
        <v>382</v>
      </c>
      <c r="B108">
        <v>0</v>
      </c>
    </row>
    <row r="109" spans="1:2">
      <c r="A109" s="2" t="s">
        <v>383</v>
      </c>
      <c r="B109">
        <v>2</v>
      </c>
    </row>
    <row r="110" spans="1:2">
      <c r="A110" s="3" t="s">
        <v>384</v>
      </c>
      <c r="B110">
        <v>0</v>
      </c>
    </row>
    <row r="111" spans="1:2">
      <c r="A111" s="2" t="s">
        <v>385</v>
      </c>
      <c r="B111">
        <v>0</v>
      </c>
    </row>
    <row r="112" spans="1:2">
      <c r="A112" s="3" t="s">
        <v>386</v>
      </c>
      <c r="B112">
        <v>0</v>
      </c>
    </row>
    <row r="113" spans="1:2">
      <c r="A113" s="2" t="s">
        <v>387</v>
      </c>
      <c r="B113">
        <v>0</v>
      </c>
    </row>
    <row r="114" spans="1:2" ht="15.75" thickBot="1">
      <c r="A114" s="5" t="s">
        <v>388</v>
      </c>
      <c r="B114">
        <v>0</v>
      </c>
    </row>
  </sheetData>
  <autoFilter ref="A1:B114"/>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G287"/>
  <sheetViews>
    <sheetView workbookViewId="0">
      <selection activeCell="G280" sqref="G280"/>
    </sheetView>
  </sheetViews>
  <sheetFormatPr baseColWidth="10" defaultColWidth="11.42578125" defaultRowHeight="15"/>
  <cols>
    <col min="1" max="1" width="52.7109375" customWidth="1"/>
    <col min="2" max="2" width="17.5703125" customWidth="1"/>
    <col min="3" max="3" width="14.140625" customWidth="1"/>
    <col min="4" max="4" width="13.7109375" customWidth="1"/>
    <col min="5" max="5" width="15" customWidth="1"/>
    <col min="6" max="6" width="11.85546875" style="19" customWidth="1"/>
  </cols>
  <sheetData>
    <row r="1" spans="1:7">
      <c r="A1" t="s">
        <v>520</v>
      </c>
      <c r="B1" s="21" t="s">
        <v>394</v>
      </c>
      <c r="C1" s="21" t="s">
        <v>395</v>
      </c>
      <c r="D1" s="21" t="s">
        <v>396</v>
      </c>
      <c r="E1" s="21" t="s">
        <v>397</v>
      </c>
      <c r="F1" s="156" t="s">
        <v>398</v>
      </c>
      <c r="G1" s="23" t="s">
        <v>575</v>
      </c>
    </row>
    <row r="2" spans="1:7">
      <c r="A2" s="18" t="s">
        <v>278</v>
      </c>
      <c r="B2" s="16">
        <v>4</v>
      </c>
      <c r="C2" s="16">
        <v>3</v>
      </c>
      <c r="D2" s="16">
        <v>1</v>
      </c>
      <c r="E2" s="16">
        <v>8</v>
      </c>
      <c r="F2" s="157">
        <f t="shared" ref="F2:F8" si="0">(B2+C2+D2+E2)/4</f>
        <v>4</v>
      </c>
      <c r="G2" s="162">
        <f>AVERAGE(Tabla6[[#This Row],[evaluador 1]:[promedio]])</f>
        <v>4</v>
      </c>
    </row>
    <row r="3" spans="1:7">
      <c r="A3" s="15" t="s">
        <v>68</v>
      </c>
      <c r="B3" s="16">
        <v>6</v>
      </c>
      <c r="C3" s="16">
        <v>8</v>
      </c>
      <c r="D3" s="16">
        <v>2</v>
      </c>
      <c r="E3" s="16">
        <v>7</v>
      </c>
      <c r="F3" s="157">
        <f t="shared" si="0"/>
        <v>5.75</v>
      </c>
      <c r="G3" s="163">
        <f>AVERAGE(Tabla6[[#This Row],[evaluador 1]:[promedio]])</f>
        <v>5.75</v>
      </c>
    </row>
    <row r="4" spans="1:7" ht="25.5">
      <c r="A4" s="17" t="s">
        <v>202</v>
      </c>
      <c r="B4" s="16">
        <v>4</v>
      </c>
      <c r="C4" s="16">
        <v>10</v>
      </c>
      <c r="D4" s="16">
        <v>2</v>
      </c>
      <c r="E4" s="16">
        <v>5</v>
      </c>
      <c r="F4" s="157">
        <f t="shared" si="0"/>
        <v>5.25</v>
      </c>
      <c r="G4" s="163">
        <f>AVERAGE(Tabla6[[#This Row],[evaluador 1]:[promedio]])</f>
        <v>5.25</v>
      </c>
    </row>
    <row r="5" spans="1:7" ht="25.5">
      <c r="A5" s="17" t="s">
        <v>99</v>
      </c>
      <c r="B5" s="16">
        <v>6</v>
      </c>
      <c r="C5" s="16">
        <v>6</v>
      </c>
      <c r="D5" s="16">
        <v>1</v>
      </c>
      <c r="E5" s="16">
        <v>10</v>
      </c>
      <c r="F5" s="157">
        <f t="shared" si="0"/>
        <v>5.75</v>
      </c>
      <c r="G5" s="163">
        <f>AVERAGE(Tabla6[[#This Row],[evaluador 1]:[promedio]])</f>
        <v>5.75</v>
      </c>
    </row>
    <row r="6" spans="1:7" ht="25.5">
      <c r="A6" s="17" t="s">
        <v>218</v>
      </c>
      <c r="B6" s="16">
        <v>5</v>
      </c>
      <c r="C6" s="16">
        <v>0</v>
      </c>
      <c r="D6" s="16">
        <v>1</v>
      </c>
      <c r="E6" s="16">
        <v>10</v>
      </c>
      <c r="F6" s="157">
        <f t="shared" si="0"/>
        <v>4</v>
      </c>
      <c r="G6" s="163">
        <f>AVERAGE(Tabla6[[#This Row],[evaluador 1]:[promedio]])</f>
        <v>4</v>
      </c>
    </row>
    <row r="7" spans="1:7">
      <c r="A7" s="17" t="s">
        <v>258</v>
      </c>
      <c r="B7" s="16">
        <v>6</v>
      </c>
      <c r="C7" s="16">
        <v>10</v>
      </c>
      <c r="D7" s="16">
        <v>2</v>
      </c>
      <c r="E7" s="16">
        <v>9</v>
      </c>
      <c r="F7" s="157">
        <f t="shared" si="0"/>
        <v>6.75</v>
      </c>
      <c r="G7" s="163">
        <f>AVERAGE(Tabla6[[#This Row],[evaluador 1]:[promedio]])</f>
        <v>6.75</v>
      </c>
    </row>
    <row r="8" spans="1:7" ht="25.5">
      <c r="A8" s="17" t="s">
        <v>11</v>
      </c>
      <c r="B8" s="16">
        <v>1</v>
      </c>
      <c r="C8" s="16">
        <v>1</v>
      </c>
      <c r="D8" s="16">
        <v>2</v>
      </c>
      <c r="E8" s="16">
        <v>5</v>
      </c>
      <c r="F8" s="157">
        <f t="shared" si="0"/>
        <v>2.25</v>
      </c>
      <c r="G8" s="163">
        <f>AVERAGE(Tabla6[[#This Row],[evaluador 1]:[promedio]])</f>
        <v>2.25</v>
      </c>
    </row>
    <row r="9" spans="1:7">
      <c r="A9" s="18" t="s">
        <v>211</v>
      </c>
      <c r="B9" s="16">
        <v>6</v>
      </c>
      <c r="C9" s="16">
        <v>4</v>
      </c>
      <c r="D9" s="16">
        <v>1</v>
      </c>
      <c r="E9" s="16">
        <v>7</v>
      </c>
      <c r="F9" s="157">
        <v>5</v>
      </c>
      <c r="G9" s="163">
        <f>AVERAGE(Tabla6[[#This Row],[evaluador 1]:[promedio]])</f>
        <v>4.5999999999999996</v>
      </c>
    </row>
    <row r="10" spans="1:7" ht="38.25">
      <c r="A10" s="15" t="s">
        <v>277</v>
      </c>
      <c r="B10" s="16">
        <v>5</v>
      </c>
      <c r="C10" s="16">
        <v>1</v>
      </c>
      <c r="D10" s="16">
        <v>2</v>
      </c>
      <c r="E10" s="16">
        <v>7</v>
      </c>
      <c r="F10" s="157">
        <f>(B10+C10+D10+E10)/4</f>
        <v>3.75</v>
      </c>
      <c r="G10" s="163">
        <f>AVERAGE(Tabla6[[#This Row],[evaluador 1]:[promedio]])</f>
        <v>3.75</v>
      </c>
    </row>
    <row r="11" spans="1:7" ht="38.25">
      <c r="A11" s="15" t="s">
        <v>24</v>
      </c>
      <c r="B11" s="16">
        <v>1</v>
      </c>
      <c r="C11" s="16">
        <v>6</v>
      </c>
      <c r="D11" s="16">
        <v>8</v>
      </c>
      <c r="E11" s="16">
        <v>5</v>
      </c>
      <c r="F11" s="157">
        <f>(B11+C11+D11+E11)/4</f>
        <v>5</v>
      </c>
      <c r="G11" s="163">
        <f>AVERAGE(Tabla6[[#This Row],[evaluador 1]:[promedio]])</f>
        <v>5</v>
      </c>
    </row>
    <row r="12" spans="1:7">
      <c r="A12" s="17" t="s">
        <v>35</v>
      </c>
      <c r="B12" s="16">
        <v>6</v>
      </c>
      <c r="C12" s="16">
        <v>8</v>
      </c>
      <c r="D12" s="16">
        <v>5</v>
      </c>
      <c r="E12" s="16">
        <v>8</v>
      </c>
      <c r="F12" s="157">
        <f>(B12+C12+D12+E12)/4</f>
        <v>6.75</v>
      </c>
      <c r="G12" s="163">
        <f>AVERAGE(Tabla6[[#This Row],[evaluador 1]:[promedio]])</f>
        <v>6.75</v>
      </c>
    </row>
    <row r="13" spans="1:7" ht="38.25">
      <c r="A13" s="15" t="s">
        <v>111</v>
      </c>
      <c r="B13" s="16">
        <v>6</v>
      </c>
      <c r="C13" s="16">
        <v>6</v>
      </c>
      <c r="D13" s="16">
        <v>1</v>
      </c>
      <c r="E13" s="16">
        <v>7</v>
      </c>
      <c r="F13" s="157">
        <f>(B13+C13+D13+E13)/4</f>
        <v>5</v>
      </c>
      <c r="G13" s="163">
        <f>AVERAGE(Tabla6[[#This Row],[evaluador 1]:[promedio]])</f>
        <v>5</v>
      </c>
    </row>
    <row r="14" spans="1:7" ht="38.25">
      <c r="A14" s="15" t="s">
        <v>76</v>
      </c>
      <c r="B14" s="16">
        <v>4</v>
      </c>
      <c r="C14" s="16">
        <v>6</v>
      </c>
      <c r="D14" s="16">
        <v>2</v>
      </c>
      <c r="E14" s="16">
        <v>7</v>
      </c>
      <c r="F14" s="157">
        <v>5</v>
      </c>
      <c r="G14" s="163">
        <f>AVERAGE(Tabla6[[#This Row],[evaluador 1]:[promedio]])</f>
        <v>4.8</v>
      </c>
    </row>
    <row r="15" spans="1:7">
      <c r="A15" s="15" t="s">
        <v>50</v>
      </c>
      <c r="B15" s="16">
        <v>0</v>
      </c>
      <c r="C15" s="16">
        <v>0</v>
      </c>
      <c r="D15" s="16">
        <v>1</v>
      </c>
      <c r="E15" s="16">
        <v>4</v>
      </c>
      <c r="F15" s="157">
        <f t="shared" ref="F15:F23" si="1">(B15+C15+D15+E15)/4</f>
        <v>1.25</v>
      </c>
      <c r="G15" s="163">
        <f>AVERAGE(Tabla6[[#This Row],[evaluador 1]:[promedio]])</f>
        <v>1.25</v>
      </c>
    </row>
    <row r="16" spans="1:7">
      <c r="A16" s="15" t="s">
        <v>32</v>
      </c>
      <c r="B16" s="16">
        <v>4</v>
      </c>
      <c r="C16" s="16">
        <v>0</v>
      </c>
      <c r="D16" s="16">
        <v>5</v>
      </c>
      <c r="E16" s="16">
        <v>5</v>
      </c>
      <c r="F16" s="157">
        <f t="shared" si="1"/>
        <v>3.5</v>
      </c>
      <c r="G16" s="163">
        <f>AVERAGE(Tabla6[[#This Row],[evaluador 1]:[promedio]])</f>
        <v>3.5</v>
      </c>
    </row>
    <row r="17" spans="1:7" ht="25.5">
      <c r="A17" s="15" t="s">
        <v>137</v>
      </c>
      <c r="B17" s="16">
        <v>0</v>
      </c>
      <c r="C17" s="16">
        <v>6</v>
      </c>
      <c r="D17" s="16">
        <v>5</v>
      </c>
      <c r="E17" s="16">
        <v>3</v>
      </c>
      <c r="F17" s="157">
        <f t="shared" si="1"/>
        <v>3.5</v>
      </c>
      <c r="G17" s="163">
        <f>AVERAGE(Tabla6[[#This Row],[evaluador 1]:[promedio]])</f>
        <v>3.5</v>
      </c>
    </row>
    <row r="18" spans="1:7">
      <c r="A18" s="17" t="s">
        <v>264</v>
      </c>
      <c r="B18" s="16">
        <v>5</v>
      </c>
      <c r="C18" s="16">
        <v>6</v>
      </c>
      <c r="D18" s="16">
        <v>1</v>
      </c>
      <c r="E18" s="16">
        <v>9</v>
      </c>
      <c r="F18" s="157">
        <f t="shared" si="1"/>
        <v>5.25</v>
      </c>
      <c r="G18" s="163">
        <f>AVERAGE(Tabla6[[#This Row],[evaluador 1]:[promedio]])</f>
        <v>5.25</v>
      </c>
    </row>
    <row r="19" spans="1:7" ht="25.5">
      <c r="A19" s="17" t="s">
        <v>220</v>
      </c>
      <c r="B19" s="16">
        <v>4</v>
      </c>
      <c r="C19" s="16">
        <v>2</v>
      </c>
      <c r="D19" s="16">
        <v>1</v>
      </c>
      <c r="E19" s="16">
        <v>7</v>
      </c>
      <c r="F19" s="157">
        <f t="shared" si="1"/>
        <v>3.5</v>
      </c>
      <c r="G19" s="163">
        <f>AVERAGE(Tabla6[[#This Row],[evaluador 1]:[promedio]])</f>
        <v>3.5</v>
      </c>
    </row>
    <row r="20" spans="1:7">
      <c r="A20" s="17" t="s">
        <v>37</v>
      </c>
      <c r="B20" s="16">
        <v>6</v>
      </c>
      <c r="C20" s="16">
        <v>7</v>
      </c>
      <c r="D20" s="16">
        <v>10</v>
      </c>
      <c r="E20" s="16">
        <v>10</v>
      </c>
      <c r="F20" s="157">
        <f t="shared" si="1"/>
        <v>8.25</v>
      </c>
      <c r="G20" s="163">
        <f>AVERAGE(Tabla6[[#This Row],[evaluador 1]:[promedio]])</f>
        <v>8.25</v>
      </c>
    </row>
    <row r="21" spans="1:7" ht="38.25">
      <c r="A21" s="15" t="s">
        <v>243</v>
      </c>
      <c r="B21" s="16">
        <v>5</v>
      </c>
      <c r="C21" s="16">
        <v>0</v>
      </c>
      <c r="D21" s="16">
        <v>2</v>
      </c>
      <c r="E21" s="16">
        <v>9</v>
      </c>
      <c r="F21" s="157">
        <f t="shared" si="1"/>
        <v>4</v>
      </c>
      <c r="G21" s="163">
        <f>AVERAGE(Tabla6[[#This Row],[evaluador 1]:[promedio]])</f>
        <v>4</v>
      </c>
    </row>
    <row r="22" spans="1:7">
      <c r="A22" s="15" t="s">
        <v>185</v>
      </c>
      <c r="B22" s="16">
        <v>5</v>
      </c>
      <c r="C22" s="16">
        <v>10</v>
      </c>
      <c r="D22" s="16">
        <v>2</v>
      </c>
      <c r="E22" s="16">
        <v>9</v>
      </c>
      <c r="F22" s="157">
        <f t="shared" si="1"/>
        <v>6.5</v>
      </c>
      <c r="G22" s="163">
        <f>AVERAGE(Tabla6[[#This Row],[evaluador 1]:[promedio]])</f>
        <v>6.5</v>
      </c>
    </row>
    <row r="23" spans="1:7" ht="25.5">
      <c r="A23" s="18" t="s">
        <v>122</v>
      </c>
      <c r="B23" s="16">
        <v>0</v>
      </c>
      <c r="C23" s="16">
        <v>0</v>
      </c>
      <c r="D23" s="16">
        <v>3</v>
      </c>
      <c r="E23" s="16">
        <v>5</v>
      </c>
      <c r="F23" s="157">
        <f t="shared" si="1"/>
        <v>2</v>
      </c>
      <c r="G23" s="163">
        <f>AVERAGE(Tabla6[[#This Row],[evaluador 1]:[promedio]])</f>
        <v>2</v>
      </c>
    </row>
    <row r="24" spans="1:7" ht="25.5">
      <c r="A24" s="17" t="s">
        <v>130</v>
      </c>
      <c r="B24" s="16">
        <v>4</v>
      </c>
      <c r="C24" s="16">
        <v>4</v>
      </c>
      <c r="D24" s="16">
        <v>2</v>
      </c>
      <c r="E24" s="16">
        <v>8</v>
      </c>
      <c r="F24" s="157">
        <v>5</v>
      </c>
      <c r="G24" s="163">
        <f>AVERAGE(Tabla6[[#This Row],[evaluador 1]:[promedio]])</f>
        <v>4.5999999999999996</v>
      </c>
    </row>
    <row r="25" spans="1:7">
      <c r="A25" s="15" t="s">
        <v>265</v>
      </c>
      <c r="B25" s="16">
        <v>4</v>
      </c>
      <c r="C25" s="16">
        <v>4</v>
      </c>
      <c r="D25" s="16">
        <v>1</v>
      </c>
      <c r="E25" s="16">
        <v>5</v>
      </c>
      <c r="F25" s="157">
        <f>(B25+C25+D25+E25)/4</f>
        <v>3.5</v>
      </c>
      <c r="G25" s="163">
        <f>AVERAGE(Tabla6[[#This Row],[evaluador 1]:[promedio]])</f>
        <v>3.5</v>
      </c>
    </row>
    <row r="26" spans="1:7">
      <c r="A26" s="17" t="s">
        <v>87</v>
      </c>
      <c r="B26" s="16">
        <v>2</v>
      </c>
      <c r="C26" s="16">
        <v>6</v>
      </c>
      <c r="D26" s="16">
        <v>1</v>
      </c>
      <c r="E26" s="16">
        <v>7</v>
      </c>
      <c r="F26" s="157">
        <f>(B26+C26+D26+E26)/4</f>
        <v>4</v>
      </c>
      <c r="G26" s="163">
        <f>AVERAGE(Tabla6[[#This Row],[evaluador 1]:[promedio]])</f>
        <v>4</v>
      </c>
    </row>
    <row r="27" spans="1:7" ht="25.5">
      <c r="A27" s="15" t="s">
        <v>177</v>
      </c>
      <c r="B27" s="16">
        <v>4</v>
      </c>
      <c r="C27" s="16">
        <v>10</v>
      </c>
      <c r="D27" s="16">
        <v>0</v>
      </c>
      <c r="E27" s="16">
        <v>7</v>
      </c>
      <c r="F27" s="157">
        <f>(B27+C27+D27+E27)/4</f>
        <v>5.25</v>
      </c>
      <c r="G27" s="163">
        <f>AVERAGE(Tabla6[[#This Row],[evaluador 1]:[promedio]])</f>
        <v>5.25</v>
      </c>
    </row>
    <row r="28" spans="1:7" ht="38.25">
      <c r="A28" s="17" t="s">
        <v>162</v>
      </c>
      <c r="B28" s="16">
        <v>10</v>
      </c>
      <c r="C28" s="16">
        <v>10</v>
      </c>
      <c r="D28" s="16">
        <v>10</v>
      </c>
      <c r="E28" s="16">
        <v>10</v>
      </c>
      <c r="F28" s="157">
        <f>(B28+C28+D28+E28)/4</f>
        <v>10</v>
      </c>
      <c r="G28" s="163">
        <f>AVERAGE(Tabla6[[#This Row],[evaluador 1]:[promedio]])</f>
        <v>10</v>
      </c>
    </row>
    <row r="29" spans="1:7" ht="25.5">
      <c r="A29" s="15" t="s">
        <v>16</v>
      </c>
      <c r="B29" s="16">
        <v>3</v>
      </c>
      <c r="C29" s="16">
        <v>8</v>
      </c>
      <c r="D29" s="16">
        <v>2</v>
      </c>
      <c r="E29" s="16">
        <v>5</v>
      </c>
      <c r="F29" s="157">
        <v>5</v>
      </c>
      <c r="G29" s="163">
        <f>AVERAGE(Tabla6[[#This Row],[evaluador 1]:[promedio]])</f>
        <v>4.5999999999999996</v>
      </c>
    </row>
    <row r="30" spans="1:7" ht="25.5">
      <c r="A30" s="17" t="s">
        <v>156</v>
      </c>
      <c r="B30" s="16">
        <v>4</v>
      </c>
      <c r="C30" s="16">
        <v>0</v>
      </c>
      <c r="D30" s="16">
        <v>1</v>
      </c>
      <c r="E30" s="16">
        <v>5</v>
      </c>
      <c r="F30" s="157">
        <f t="shared" ref="F30:F41" si="2">(B30+C30+D30+E30)/4</f>
        <v>2.5</v>
      </c>
      <c r="G30" s="163">
        <f>AVERAGE(Tabla6[[#This Row],[evaluador 1]:[promedio]])</f>
        <v>2.5</v>
      </c>
    </row>
    <row r="31" spans="1:7" ht="25.5">
      <c r="A31" s="17" t="s">
        <v>55</v>
      </c>
      <c r="B31" s="16">
        <v>4</v>
      </c>
      <c r="C31" s="16">
        <v>3</v>
      </c>
      <c r="D31" s="16">
        <v>1</v>
      </c>
      <c r="E31" s="16">
        <v>8</v>
      </c>
      <c r="F31" s="157">
        <f t="shared" si="2"/>
        <v>4</v>
      </c>
      <c r="G31" s="163">
        <f>AVERAGE(Tabla6[[#This Row],[evaluador 1]:[promedio]])</f>
        <v>4</v>
      </c>
    </row>
    <row r="32" spans="1:7" ht="38.25">
      <c r="A32" s="17" t="s">
        <v>77</v>
      </c>
      <c r="B32" s="16">
        <v>6</v>
      </c>
      <c r="C32" s="16">
        <v>10</v>
      </c>
      <c r="D32" s="16">
        <v>2</v>
      </c>
      <c r="E32" s="16">
        <v>10</v>
      </c>
      <c r="F32" s="157">
        <f t="shared" si="2"/>
        <v>7</v>
      </c>
      <c r="G32" s="163">
        <f>AVERAGE(Tabla6[[#This Row],[evaluador 1]:[promedio]])</f>
        <v>7</v>
      </c>
    </row>
    <row r="33" spans="1:7" ht="25.5">
      <c r="A33" s="17" t="s">
        <v>128</v>
      </c>
      <c r="B33" s="16">
        <v>1</v>
      </c>
      <c r="C33" s="16">
        <v>0</v>
      </c>
      <c r="D33" s="16">
        <v>2</v>
      </c>
      <c r="E33" s="16">
        <v>5</v>
      </c>
      <c r="F33" s="157">
        <f t="shared" si="2"/>
        <v>2</v>
      </c>
      <c r="G33" s="163">
        <f>AVERAGE(Tabla6[[#This Row],[evaluador 1]:[promedio]])</f>
        <v>2</v>
      </c>
    </row>
    <row r="34" spans="1:7" ht="25.5">
      <c r="A34" s="17" t="s">
        <v>174</v>
      </c>
      <c r="B34" s="16">
        <v>2</v>
      </c>
      <c r="C34" s="16">
        <v>0</v>
      </c>
      <c r="D34" s="16">
        <v>1</v>
      </c>
      <c r="E34" s="16">
        <v>3</v>
      </c>
      <c r="F34" s="157">
        <f t="shared" si="2"/>
        <v>1.5</v>
      </c>
      <c r="G34" s="163">
        <f>AVERAGE(Tabla6[[#This Row],[evaluador 1]:[promedio]])</f>
        <v>1.5</v>
      </c>
    </row>
    <row r="35" spans="1:7" ht="25.5">
      <c r="A35" s="17" t="s">
        <v>256</v>
      </c>
      <c r="B35" s="16">
        <v>1</v>
      </c>
      <c r="C35" s="16">
        <v>1</v>
      </c>
      <c r="D35" s="16">
        <v>1</v>
      </c>
      <c r="E35" s="16">
        <v>4</v>
      </c>
      <c r="F35" s="157">
        <f t="shared" si="2"/>
        <v>1.75</v>
      </c>
      <c r="G35" s="163">
        <f>AVERAGE(Tabla6[[#This Row],[evaluador 1]:[promedio]])</f>
        <v>1.75</v>
      </c>
    </row>
    <row r="36" spans="1:7">
      <c r="A36" s="15" t="s">
        <v>115</v>
      </c>
      <c r="B36" s="16">
        <v>4</v>
      </c>
      <c r="C36" s="16">
        <v>10</v>
      </c>
      <c r="D36" s="16">
        <v>2</v>
      </c>
      <c r="E36" s="16">
        <v>7</v>
      </c>
      <c r="F36" s="157">
        <f t="shared" si="2"/>
        <v>5.75</v>
      </c>
      <c r="G36" s="163">
        <f>AVERAGE(Tabla6[[#This Row],[evaluador 1]:[promedio]])</f>
        <v>5.75</v>
      </c>
    </row>
    <row r="37" spans="1:7" ht="25.5">
      <c r="A37" s="17" t="s">
        <v>274</v>
      </c>
      <c r="B37" s="16">
        <v>4</v>
      </c>
      <c r="C37" s="16">
        <v>4</v>
      </c>
      <c r="D37" s="16">
        <v>1</v>
      </c>
      <c r="E37" s="16">
        <v>5</v>
      </c>
      <c r="F37" s="157">
        <f t="shared" si="2"/>
        <v>3.5</v>
      </c>
      <c r="G37" s="163">
        <f>AVERAGE(Tabla6[[#This Row],[evaluador 1]:[promedio]])</f>
        <v>3.5</v>
      </c>
    </row>
    <row r="38" spans="1:7">
      <c r="A38" s="15" t="s">
        <v>235</v>
      </c>
      <c r="B38" s="16">
        <v>7</v>
      </c>
      <c r="C38" s="16">
        <v>7</v>
      </c>
      <c r="D38" s="16">
        <v>1</v>
      </c>
      <c r="E38" s="16">
        <v>9</v>
      </c>
      <c r="F38" s="157">
        <f t="shared" si="2"/>
        <v>6</v>
      </c>
      <c r="G38" s="163">
        <f>AVERAGE(Tabla6[[#This Row],[evaluador 1]:[promedio]])</f>
        <v>6</v>
      </c>
    </row>
    <row r="39" spans="1:7" ht="38.25">
      <c r="A39" s="17" t="s">
        <v>226</v>
      </c>
      <c r="B39" s="16">
        <v>8</v>
      </c>
      <c r="C39" s="16">
        <v>10</v>
      </c>
      <c r="D39" s="16">
        <v>5</v>
      </c>
      <c r="E39" s="16">
        <v>5</v>
      </c>
      <c r="F39" s="157">
        <f t="shared" si="2"/>
        <v>7</v>
      </c>
      <c r="G39" s="163">
        <f>AVERAGE(Tabla6[[#This Row],[evaluador 1]:[promedio]])</f>
        <v>7</v>
      </c>
    </row>
    <row r="40" spans="1:7">
      <c r="A40" s="15" t="s">
        <v>283</v>
      </c>
      <c r="B40" s="16">
        <v>4</v>
      </c>
      <c r="C40" s="16">
        <v>3</v>
      </c>
      <c r="D40" s="16">
        <v>0</v>
      </c>
      <c r="E40" s="16">
        <v>8</v>
      </c>
      <c r="F40" s="157">
        <f t="shared" si="2"/>
        <v>3.75</v>
      </c>
      <c r="G40" s="163">
        <f>AVERAGE(Tabla6[[#This Row],[evaluador 1]:[promedio]])</f>
        <v>3.75</v>
      </c>
    </row>
    <row r="41" spans="1:7" ht="25.5">
      <c r="A41" s="15" t="s">
        <v>12</v>
      </c>
      <c r="B41" s="16">
        <v>1</v>
      </c>
      <c r="C41" s="16">
        <v>3</v>
      </c>
      <c r="D41" s="16">
        <v>2</v>
      </c>
      <c r="E41" s="16">
        <v>5</v>
      </c>
      <c r="F41" s="157">
        <f t="shared" si="2"/>
        <v>2.75</v>
      </c>
      <c r="G41" s="163">
        <f>AVERAGE(Tabla6[[#This Row],[evaluador 1]:[promedio]])</f>
        <v>2.75</v>
      </c>
    </row>
    <row r="42" spans="1:7" ht="38.25">
      <c r="A42" s="17" t="s">
        <v>282</v>
      </c>
      <c r="B42" s="16">
        <v>7</v>
      </c>
      <c r="C42" s="16">
        <v>1</v>
      </c>
      <c r="D42" s="16">
        <v>1</v>
      </c>
      <c r="E42" s="16">
        <v>10</v>
      </c>
      <c r="F42" s="157">
        <v>5</v>
      </c>
      <c r="G42" s="163">
        <f>AVERAGE(Tabla6[[#This Row],[evaluador 1]:[promedio]])</f>
        <v>4.8</v>
      </c>
    </row>
    <row r="43" spans="1:7" ht="25.5">
      <c r="A43" s="15" t="s">
        <v>163</v>
      </c>
      <c r="B43" s="16">
        <v>2</v>
      </c>
      <c r="C43" s="16">
        <v>0</v>
      </c>
      <c r="D43" s="16">
        <v>5</v>
      </c>
      <c r="E43" s="16">
        <v>8</v>
      </c>
      <c r="F43" s="157">
        <f t="shared" ref="F43:F59" si="3">(B43+C43+D43+E43)/4</f>
        <v>3.75</v>
      </c>
      <c r="G43" s="163">
        <f>AVERAGE(Tabla6[[#This Row],[evaluador 1]:[promedio]])</f>
        <v>3.75</v>
      </c>
    </row>
    <row r="44" spans="1:7" ht="25.5">
      <c r="A44" s="17" t="s">
        <v>272</v>
      </c>
      <c r="B44" s="16">
        <v>3</v>
      </c>
      <c r="C44" s="16">
        <v>10</v>
      </c>
      <c r="D44" s="16">
        <v>3</v>
      </c>
      <c r="E44" s="16">
        <v>8</v>
      </c>
      <c r="F44" s="157">
        <f t="shared" si="3"/>
        <v>6</v>
      </c>
      <c r="G44" s="163">
        <f>AVERAGE(Tabla6[[#This Row],[evaluador 1]:[promedio]])</f>
        <v>6</v>
      </c>
    </row>
    <row r="45" spans="1:7" ht="25.5">
      <c r="A45" s="17" t="s">
        <v>25</v>
      </c>
      <c r="B45" s="16">
        <v>3</v>
      </c>
      <c r="C45" s="16">
        <v>0</v>
      </c>
      <c r="D45" s="16">
        <v>3</v>
      </c>
      <c r="E45" s="16">
        <v>5</v>
      </c>
      <c r="F45" s="157">
        <f t="shared" si="3"/>
        <v>2.75</v>
      </c>
      <c r="G45" s="163">
        <f>AVERAGE(Tabla6[[#This Row],[evaluador 1]:[promedio]])</f>
        <v>2.75</v>
      </c>
    </row>
    <row r="46" spans="1:7" ht="38.25">
      <c r="A46" s="15" t="s">
        <v>135</v>
      </c>
      <c r="B46" s="16">
        <v>3</v>
      </c>
      <c r="C46" s="16">
        <v>3</v>
      </c>
      <c r="D46" s="16">
        <v>1</v>
      </c>
      <c r="E46" s="16">
        <v>6</v>
      </c>
      <c r="F46" s="157">
        <f t="shared" si="3"/>
        <v>3.25</v>
      </c>
      <c r="G46" s="163">
        <f>AVERAGE(Tabla6[[#This Row],[evaluador 1]:[promedio]])</f>
        <v>3.25</v>
      </c>
    </row>
    <row r="47" spans="1:7" ht="25.5">
      <c r="A47" s="15" t="s">
        <v>6</v>
      </c>
      <c r="B47" s="16">
        <v>2</v>
      </c>
      <c r="C47" s="16">
        <v>4</v>
      </c>
      <c r="D47" s="16">
        <v>1</v>
      </c>
      <c r="E47" s="16">
        <v>7</v>
      </c>
      <c r="F47" s="157">
        <f t="shared" si="3"/>
        <v>3.5</v>
      </c>
      <c r="G47" s="163">
        <f>AVERAGE(Tabla6[[#This Row],[evaluador 1]:[promedio]])</f>
        <v>3.5</v>
      </c>
    </row>
    <row r="48" spans="1:7">
      <c r="A48" s="17" t="s">
        <v>31</v>
      </c>
      <c r="B48" s="16">
        <v>3</v>
      </c>
      <c r="C48" s="16">
        <v>0</v>
      </c>
      <c r="D48" s="16">
        <v>2</v>
      </c>
      <c r="E48" s="16">
        <v>7</v>
      </c>
      <c r="F48" s="157">
        <f t="shared" si="3"/>
        <v>3</v>
      </c>
      <c r="G48" s="163">
        <f>AVERAGE(Tabla6[[#This Row],[evaluador 1]:[promedio]])</f>
        <v>3</v>
      </c>
    </row>
    <row r="49" spans="1:7" ht="25.5">
      <c r="A49" s="17" t="s">
        <v>3</v>
      </c>
      <c r="B49" s="16">
        <v>0</v>
      </c>
      <c r="C49" s="16">
        <v>10</v>
      </c>
      <c r="D49" s="16">
        <v>10</v>
      </c>
      <c r="E49" s="16">
        <v>10</v>
      </c>
      <c r="F49" s="157">
        <f t="shared" si="3"/>
        <v>7.5</v>
      </c>
      <c r="G49" s="163">
        <f>AVERAGE(Tabla6[[#This Row],[evaluador 1]:[promedio]])</f>
        <v>7.5</v>
      </c>
    </row>
    <row r="50" spans="1:7">
      <c r="A50" s="15" t="s">
        <v>38</v>
      </c>
      <c r="B50" s="16">
        <v>5</v>
      </c>
      <c r="C50" s="16">
        <v>0</v>
      </c>
      <c r="D50" s="16">
        <v>3</v>
      </c>
      <c r="E50" s="16">
        <v>8</v>
      </c>
      <c r="F50" s="157">
        <f t="shared" si="3"/>
        <v>4</v>
      </c>
      <c r="G50" s="163">
        <f>AVERAGE(Tabla6[[#This Row],[evaluador 1]:[promedio]])</f>
        <v>4</v>
      </c>
    </row>
    <row r="51" spans="1:7" ht="25.5">
      <c r="A51" s="17" t="s">
        <v>170</v>
      </c>
      <c r="B51" s="16">
        <v>0</v>
      </c>
      <c r="C51" s="16">
        <v>0</v>
      </c>
      <c r="D51" s="16">
        <v>0</v>
      </c>
      <c r="E51" s="16">
        <v>2</v>
      </c>
      <c r="F51" s="157">
        <f t="shared" si="3"/>
        <v>0.5</v>
      </c>
      <c r="G51" s="163">
        <f>AVERAGE(Tabla6[[#This Row],[evaluador 1]:[promedio]])</f>
        <v>0.5</v>
      </c>
    </row>
    <row r="52" spans="1:7" ht="25.5">
      <c r="A52" s="17" t="s">
        <v>182</v>
      </c>
      <c r="B52" s="16">
        <v>6</v>
      </c>
      <c r="C52" s="16">
        <v>10</v>
      </c>
      <c r="D52" s="16">
        <v>2</v>
      </c>
      <c r="E52" s="16">
        <v>8</v>
      </c>
      <c r="F52" s="157">
        <f t="shared" si="3"/>
        <v>6.5</v>
      </c>
      <c r="G52" s="163">
        <f>AVERAGE(Tabla6[[#This Row],[evaluador 1]:[promedio]])</f>
        <v>6.5</v>
      </c>
    </row>
    <row r="53" spans="1:7">
      <c r="A53" s="15" t="s">
        <v>129</v>
      </c>
      <c r="B53" s="16">
        <v>3</v>
      </c>
      <c r="C53" s="16">
        <v>0</v>
      </c>
      <c r="D53" s="16">
        <v>2</v>
      </c>
      <c r="E53" s="16">
        <v>7</v>
      </c>
      <c r="F53" s="157">
        <f t="shared" si="3"/>
        <v>3</v>
      </c>
      <c r="G53" s="163">
        <f>AVERAGE(Tabla6[[#This Row],[evaluador 1]:[promedio]])</f>
        <v>3</v>
      </c>
    </row>
    <row r="54" spans="1:7">
      <c r="A54" s="15" t="s">
        <v>84</v>
      </c>
      <c r="B54" s="16">
        <v>8</v>
      </c>
      <c r="C54" s="16">
        <v>10</v>
      </c>
      <c r="D54" s="16">
        <v>5</v>
      </c>
      <c r="E54" s="16">
        <v>10</v>
      </c>
      <c r="F54" s="157">
        <f t="shared" si="3"/>
        <v>8.25</v>
      </c>
      <c r="G54" s="163">
        <f>AVERAGE(Tabla6[[#This Row],[evaluador 1]:[promedio]])</f>
        <v>8.25</v>
      </c>
    </row>
    <row r="55" spans="1:7" ht="25.5">
      <c r="A55" s="15" t="s">
        <v>159</v>
      </c>
      <c r="B55" s="16">
        <v>6</v>
      </c>
      <c r="C55" s="16">
        <v>1</v>
      </c>
      <c r="D55" s="16">
        <v>10</v>
      </c>
      <c r="E55" s="16">
        <v>10</v>
      </c>
      <c r="F55" s="157">
        <f t="shared" si="3"/>
        <v>6.75</v>
      </c>
      <c r="G55" s="163">
        <f>AVERAGE(Tabla6[[#This Row],[evaluador 1]:[promedio]])</f>
        <v>6.75</v>
      </c>
    </row>
    <row r="56" spans="1:7">
      <c r="A56" s="17" t="s">
        <v>196</v>
      </c>
      <c r="B56" s="16">
        <v>7</v>
      </c>
      <c r="C56" s="16">
        <v>10</v>
      </c>
      <c r="D56" s="16">
        <v>2</v>
      </c>
      <c r="E56" s="16">
        <v>10</v>
      </c>
      <c r="F56" s="157">
        <f t="shared" si="3"/>
        <v>7.25</v>
      </c>
      <c r="G56" s="163">
        <f>AVERAGE(Tabla6[[#This Row],[evaluador 1]:[promedio]])</f>
        <v>7.25</v>
      </c>
    </row>
    <row r="57" spans="1:7" ht="25.5">
      <c r="A57" s="15" t="s">
        <v>70</v>
      </c>
      <c r="B57" s="16">
        <v>1</v>
      </c>
      <c r="C57" s="16">
        <v>4</v>
      </c>
      <c r="D57" s="16">
        <v>3</v>
      </c>
      <c r="E57" s="16">
        <v>5</v>
      </c>
      <c r="F57" s="157">
        <f t="shared" si="3"/>
        <v>3.25</v>
      </c>
      <c r="G57" s="163">
        <f>AVERAGE(Tabla6[[#This Row],[evaluador 1]:[promedio]])</f>
        <v>3.25</v>
      </c>
    </row>
    <row r="58" spans="1:7" ht="38.25">
      <c r="A58" s="15" t="s">
        <v>109</v>
      </c>
      <c r="B58" s="16">
        <v>8</v>
      </c>
      <c r="C58" s="16">
        <v>10</v>
      </c>
      <c r="D58" s="16">
        <v>1</v>
      </c>
      <c r="E58" s="16">
        <v>10</v>
      </c>
      <c r="F58" s="157">
        <f t="shared" si="3"/>
        <v>7.25</v>
      </c>
      <c r="G58" s="163">
        <f>AVERAGE(Tabla6[[#This Row],[evaluador 1]:[promedio]])</f>
        <v>7.25</v>
      </c>
    </row>
    <row r="59" spans="1:7" ht="25.5">
      <c r="A59" s="15" t="s">
        <v>145</v>
      </c>
      <c r="B59" s="16">
        <v>5</v>
      </c>
      <c r="C59" s="16">
        <v>10</v>
      </c>
      <c r="D59" s="16">
        <v>2</v>
      </c>
      <c r="E59" s="16">
        <v>4</v>
      </c>
      <c r="F59" s="157">
        <f t="shared" si="3"/>
        <v>5.25</v>
      </c>
      <c r="G59" s="163">
        <f>AVERAGE(Tabla6[[#This Row],[evaluador 1]:[promedio]])</f>
        <v>5.25</v>
      </c>
    </row>
    <row r="60" spans="1:7" ht="25.5">
      <c r="A60" s="15" t="s">
        <v>72</v>
      </c>
      <c r="B60" s="16">
        <v>5</v>
      </c>
      <c r="C60" s="16">
        <v>6</v>
      </c>
      <c r="D60" s="16">
        <v>2</v>
      </c>
      <c r="E60" s="16">
        <v>5</v>
      </c>
      <c r="F60" s="157">
        <v>5</v>
      </c>
      <c r="G60" s="163">
        <f>AVERAGE(Tabla6[[#This Row],[evaluador 1]:[promedio]])</f>
        <v>4.5999999999999996</v>
      </c>
    </row>
    <row r="61" spans="1:7">
      <c r="A61" s="17" t="s">
        <v>254</v>
      </c>
      <c r="B61" s="16">
        <v>5</v>
      </c>
      <c r="C61" s="16">
        <v>10</v>
      </c>
      <c r="D61" s="16">
        <v>1</v>
      </c>
      <c r="E61" s="16">
        <v>8</v>
      </c>
      <c r="F61" s="157">
        <f t="shared" ref="F61:F70" si="4">(B61+C61+D61+E61)/4</f>
        <v>6</v>
      </c>
      <c r="G61" s="163">
        <f>AVERAGE(Tabla6[[#This Row],[evaluador 1]:[promedio]])</f>
        <v>6</v>
      </c>
    </row>
    <row r="62" spans="1:7" ht="38.25">
      <c r="A62" s="15" t="s">
        <v>2</v>
      </c>
      <c r="B62" s="16">
        <v>0</v>
      </c>
      <c r="C62" s="16">
        <v>4</v>
      </c>
      <c r="D62" s="16">
        <v>5</v>
      </c>
      <c r="E62" s="16">
        <v>5</v>
      </c>
      <c r="F62" s="157">
        <f t="shared" si="4"/>
        <v>3.5</v>
      </c>
      <c r="G62" s="163">
        <f>AVERAGE(Tabla6[[#This Row],[evaluador 1]:[promedio]])</f>
        <v>3.5</v>
      </c>
    </row>
    <row r="63" spans="1:7">
      <c r="A63" s="17" t="s">
        <v>138</v>
      </c>
      <c r="B63" s="16">
        <v>5</v>
      </c>
      <c r="C63" s="16">
        <v>10</v>
      </c>
      <c r="D63" s="16">
        <v>1</v>
      </c>
      <c r="E63" s="16">
        <v>5</v>
      </c>
      <c r="F63" s="157">
        <f t="shared" si="4"/>
        <v>5.25</v>
      </c>
      <c r="G63" s="163">
        <f>AVERAGE(Tabla6[[#This Row],[evaluador 1]:[promedio]])</f>
        <v>5.25</v>
      </c>
    </row>
    <row r="64" spans="1:7" ht="25.5">
      <c r="A64" s="15" t="s">
        <v>173</v>
      </c>
      <c r="B64" s="16">
        <v>5</v>
      </c>
      <c r="C64" s="16">
        <v>0</v>
      </c>
      <c r="D64" s="16">
        <v>1</v>
      </c>
      <c r="E64" s="16">
        <v>8</v>
      </c>
      <c r="F64" s="157">
        <f t="shared" si="4"/>
        <v>3.5</v>
      </c>
      <c r="G64" s="163">
        <f>AVERAGE(Tabla6[[#This Row],[evaluador 1]:[promedio]])</f>
        <v>3.5</v>
      </c>
    </row>
    <row r="65" spans="1:7" ht="25.5">
      <c r="A65" s="17" t="s">
        <v>140</v>
      </c>
      <c r="B65" s="16">
        <v>4</v>
      </c>
      <c r="C65" s="16">
        <v>7</v>
      </c>
      <c r="D65" s="16">
        <v>1</v>
      </c>
      <c r="E65" s="16">
        <v>4</v>
      </c>
      <c r="F65" s="157">
        <f t="shared" si="4"/>
        <v>4</v>
      </c>
      <c r="G65" s="163">
        <f>AVERAGE(Tabla6[[#This Row],[evaluador 1]:[promedio]])</f>
        <v>4</v>
      </c>
    </row>
    <row r="66" spans="1:7" ht="25.5">
      <c r="A66" s="17" t="s">
        <v>71</v>
      </c>
      <c r="B66" s="16">
        <v>2</v>
      </c>
      <c r="C66" s="16">
        <v>6</v>
      </c>
      <c r="D66" s="16">
        <v>2</v>
      </c>
      <c r="E66" s="16">
        <v>5</v>
      </c>
      <c r="F66" s="157">
        <f t="shared" si="4"/>
        <v>3.75</v>
      </c>
      <c r="G66" s="163">
        <f>AVERAGE(Tabla6[[#This Row],[evaluador 1]:[promedio]])</f>
        <v>3.75</v>
      </c>
    </row>
    <row r="67" spans="1:7">
      <c r="A67" s="17" t="s">
        <v>97</v>
      </c>
      <c r="B67" s="16">
        <v>6</v>
      </c>
      <c r="C67" s="16">
        <v>8</v>
      </c>
      <c r="D67" s="16">
        <v>5</v>
      </c>
      <c r="E67" s="16">
        <v>8</v>
      </c>
      <c r="F67" s="157">
        <f t="shared" si="4"/>
        <v>6.75</v>
      </c>
      <c r="G67" s="163">
        <f>AVERAGE(Tabla6[[#This Row],[evaluador 1]:[promedio]])</f>
        <v>6.75</v>
      </c>
    </row>
    <row r="68" spans="1:7">
      <c r="A68" s="15" t="s">
        <v>125</v>
      </c>
      <c r="B68" s="16">
        <v>8</v>
      </c>
      <c r="C68" s="16">
        <v>10</v>
      </c>
      <c r="D68" s="16">
        <v>5</v>
      </c>
      <c r="E68" s="16">
        <v>7</v>
      </c>
      <c r="F68" s="157">
        <f t="shared" si="4"/>
        <v>7.5</v>
      </c>
      <c r="G68" s="163">
        <f>AVERAGE(Tabla6[[#This Row],[evaluador 1]:[promedio]])</f>
        <v>7.5</v>
      </c>
    </row>
    <row r="69" spans="1:7" ht="38.25">
      <c r="A69" s="17" t="s">
        <v>230</v>
      </c>
      <c r="B69" s="16">
        <v>3</v>
      </c>
      <c r="C69" s="16">
        <v>0</v>
      </c>
      <c r="D69" s="16">
        <v>1</v>
      </c>
      <c r="E69" s="16">
        <v>5</v>
      </c>
      <c r="F69" s="157">
        <f t="shared" si="4"/>
        <v>2.25</v>
      </c>
      <c r="G69" s="163">
        <f>AVERAGE(Tabla6[[#This Row],[evaluador 1]:[promedio]])</f>
        <v>2.25</v>
      </c>
    </row>
    <row r="70" spans="1:7">
      <c r="A70" s="15" t="s">
        <v>255</v>
      </c>
      <c r="B70" s="16">
        <v>3</v>
      </c>
      <c r="C70" s="16">
        <v>10</v>
      </c>
      <c r="D70" s="16">
        <v>1</v>
      </c>
      <c r="E70" s="16">
        <v>8</v>
      </c>
      <c r="F70" s="157">
        <f t="shared" si="4"/>
        <v>5.5</v>
      </c>
      <c r="G70" s="163">
        <f>AVERAGE(Tabla6[[#This Row],[evaluador 1]:[promedio]])</f>
        <v>5.5</v>
      </c>
    </row>
    <row r="71" spans="1:7" ht="38.25">
      <c r="A71" s="15" t="s">
        <v>26</v>
      </c>
      <c r="B71" s="16">
        <v>5</v>
      </c>
      <c r="C71" s="16">
        <v>4</v>
      </c>
      <c r="D71" s="16">
        <v>5</v>
      </c>
      <c r="E71" s="16">
        <v>5</v>
      </c>
      <c r="F71" s="157">
        <v>5</v>
      </c>
      <c r="G71" s="163">
        <f>AVERAGE(Tabla6[[#This Row],[evaluador 1]:[promedio]])</f>
        <v>4.8</v>
      </c>
    </row>
    <row r="72" spans="1:7" ht="38.25">
      <c r="A72" s="17" t="s">
        <v>190</v>
      </c>
      <c r="B72" s="16">
        <v>0</v>
      </c>
      <c r="C72" s="16">
        <v>0</v>
      </c>
      <c r="D72" s="16">
        <v>1</v>
      </c>
      <c r="E72" s="16">
        <v>6</v>
      </c>
      <c r="F72" s="157">
        <f t="shared" ref="F72:F77" si="5">(B72+C72+D72+E72)/4</f>
        <v>1.75</v>
      </c>
      <c r="G72" s="163">
        <f>AVERAGE(Tabla6[[#This Row],[evaluador 1]:[promedio]])</f>
        <v>1.75</v>
      </c>
    </row>
    <row r="73" spans="1:7" ht="38.25">
      <c r="A73" s="17" t="s">
        <v>180</v>
      </c>
      <c r="B73" s="16">
        <v>6</v>
      </c>
      <c r="C73" s="16">
        <v>4</v>
      </c>
      <c r="D73" s="16">
        <v>1</v>
      </c>
      <c r="E73" s="16">
        <v>5</v>
      </c>
      <c r="F73" s="157">
        <f t="shared" si="5"/>
        <v>4</v>
      </c>
      <c r="G73" s="163">
        <f>AVERAGE(Tabla6[[#This Row],[evaluador 1]:[promedio]])</f>
        <v>4</v>
      </c>
    </row>
    <row r="74" spans="1:7" ht="25.5">
      <c r="A74" s="15" t="s">
        <v>14</v>
      </c>
      <c r="B74" s="16">
        <v>2</v>
      </c>
      <c r="C74" s="16">
        <v>0</v>
      </c>
      <c r="D74" s="16">
        <v>2</v>
      </c>
      <c r="E74" s="16">
        <v>5</v>
      </c>
      <c r="F74" s="157">
        <f t="shared" si="5"/>
        <v>2.25</v>
      </c>
      <c r="G74" s="163">
        <f>AVERAGE(Tabla6[[#This Row],[evaluador 1]:[promedio]])</f>
        <v>2.25</v>
      </c>
    </row>
    <row r="75" spans="1:7" ht="38.25">
      <c r="A75" s="17" t="s">
        <v>59</v>
      </c>
      <c r="B75" s="16">
        <v>0</v>
      </c>
      <c r="C75" s="16">
        <v>0</v>
      </c>
      <c r="D75" s="16">
        <v>1</v>
      </c>
      <c r="E75" s="16">
        <v>7</v>
      </c>
      <c r="F75" s="157">
        <f t="shared" si="5"/>
        <v>2</v>
      </c>
      <c r="G75" s="163">
        <f>AVERAGE(Tabla6[[#This Row],[evaluador 1]:[promedio]])</f>
        <v>2</v>
      </c>
    </row>
    <row r="76" spans="1:7">
      <c r="A76" s="15" t="s">
        <v>82</v>
      </c>
      <c r="B76" s="16">
        <v>4</v>
      </c>
      <c r="C76" s="16">
        <v>3</v>
      </c>
      <c r="D76" s="16">
        <v>1</v>
      </c>
      <c r="E76" s="16">
        <v>5</v>
      </c>
      <c r="F76" s="157">
        <f t="shared" si="5"/>
        <v>3.25</v>
      </c>
      <c r="G76" s="163">
        <f>AVERAGE(Tabla6[[#This Row],[evaluador 1]:[promedio]])</f>
        <v>3.25</v>
      </c>
    </row>
    <row r="77" spans="1:7">
      <c r="A77" s="17" t="s">
        <v>79</v>
      </c>
      <c r="B77" s="16">
        <v>4</v>
      </c>
      <c r="C77" s="16">
        <v>4</v>
      </c>
      <c r="D77" s="16">
        <v>2</v>
      </c>
      <c r="E77" s="16">
        <v>5</v>
      </c>
      <c r="F77" s="157">
        <f t="shared" si="5"/>
        <v>3.75</v>
      </c>
      <c r="G77" s="163">
        <f>AVERAGE(Tabla6[[#This Row],[evaluador 1]:[promedio]])</f>
        <v>3.75</v>
      </c>
    </row>
    <row r="78" spans="1:7" ht="25.5">
      <c r="A78" s="17" t="s">
        <v>5</v>
      </c>
      <c r="B78" s="16">
        <v>4</v>
      </c>
      <c r="C78" s="16">
        <v>6</v>
      </c>
      <c r="D78" s="16">
        <v>2</v>
      </c>
      <c r="E78" s="16">
        <v>7</v>
      </c>
      <c r="F78" s="157">
        <v>5</v>
      </c>
      <c r="G78" s="163">
        <f>AVERAGE(Tabla6[[#This Row],[evaluador 1]:[promedio]])</f>
        <v>4.8</v>
      </c>
    </row>
    <row r="79" spans="1:7" ht="38.25">
      <c r="A79" s="15" t="s">
        <v>60</v>
      </c>
      <c r="B79" s="16">
        <v>0</v>
      </c>
      <c r="C79" s="16">
        <v>6</v>
      </c>
      <c r="D79" s="16">
        <v>1</v>
      </c>
      <c r="E79" s="16">
        <v>7</v>
      </c>
      <c r="F79" s="157">
        <f>(B79+C79+D79+E79)/4</f>
        <v>3.5</v>
      </c>
      <c r="G79" s="163">
        <f>AVERAGE(Tabla6[[#This Row],[evaluador 1]:[promedio]])</f>
        <v>3.5</v>
      </c>
    </row>
    <row r="80" spans="1:7">
      <c r="A80" s="17" t="s">
        <v>13</v>
      </c>
      <c r="B80" s="16">
        <v>0</v>
      </c>
      <c r="C80" s="16">
        <v>6</v>
      </c>
      <c r="D80" s="16">
        <v>8</v>
      </c>
      <c r="E80" s="16">
        <v>5</v>
      </c>
      <c r="F80" s="157">
        <v>5</v>
      </c>
      <c r="G80" s="163">
        <f>AVERAGE(Tabla6[[#This Row],[evaluador 1]:[promedio]])</f>
        <v>4.8</v>
      </c>
    </row>
    <row r="81" spans="1:7" ht="25.5">
      <c r="A81" s="17" t="s">
        <v>200</v>
      </c>
      <c r="B81" s="16">
        <v>0</v>
      </c>
      <c r="C81" s="16">
        <v>1</v>
      </c>
      <c r="D81" s="16">
        <v>1</v>
      </c>
      <c r="E81" s="16">
        <v>5</v>
      </c>
      <c r="F81" s="157">
        <f>(B81+C81+D81+E81)/4</f>
        <v>1.75</v>
      </c>
      <c r="G81" s="163">
        <f>AVERAGE(Tabla6[[#This Row],[evaluador 1]:[promedio]])</f>
        <v>1.75</v>
      </c>
    </row>
    <row r="82" spans="1:7" ht="25.5">
      <c r="A82" s="17" t="s">
        <v>234</v>
      </c>
      <c r="B82" s="16">
        <v>6</v>
      </c>
      <c r="C82" s="16">
        <v>7</v>
      </c>
      <c r="D82" s="16">
        <v>1</v>
      </c>
      <c r="E82" s="16">
        <v>4</v>
      </c>
      <c r="F82" s="157">
        <v>5</v>
      </c>
      <c r="G82" s="163">
        <f>AVERAGE(Tabla6[[#This Row],[evaluador 1]:[promedio]])</f>
        <v>4.5999999999999996</v>
      </c>
    </row>
    <row r="83" spans="1:7" ht="38.25">
      <c r="A83" s="17" t="s">
        <v>240</v>
      </c>
      <c r="B83" s="16">
        <v>0</v>
      </c>
      <c r="C83" s="16">
        <v>0</v>
      </c>
      <c r="D83" s="16">
        <v>1</v>
      </c>
      <c r="E83" s="16">
        <v>4</v>
      </c>
      <c r="F83" s="157">
        <f t="shared" ref="F83:F91" si="6">(B83+C83+D83+E83)/4</f>
        <v>1.25</v>
      </c>
      <c r="G83" s="163">
        <f>AVERAGE(Tabla6[[#This Row],[evaluador 1]:[promedio]])</f>
        <v>1.25</v>
      </c>
    </row>
    <row r="84" spans="1:7">
      <c r="A84" s="15" t="s">
        <v>189</v>
      </c>
      <c r="B84" s="16">
        <v>6</v>
      </c>
      <c r="C84" s="16">
        <v>10</v>
      </c>
      <c r="D84" s="16">
        <v>2</v>
      </c>
      <c r="E84" s="16">
        <v>8</v>
      </c>
      <c r="F84" s="157">
        <f t="shared" si="6"/>
        <v>6.5</v>
      </c>
      <c r="G84" s="163">
        <f>AVERAGE(Tabla6[[#This Row],[evaluador 1]:[promedio]])</f>
        <v>6.5</v>
      </c>
    </row>
    <row r="85" spans="1:7" ht="38.25">
      <c r="A85" s="15" t="s">
        <v>179</v>
      </c>
      <c r="B85" s="16">
        <v>4</v>
      </c>
      <c r="C85" s="16">
        <v>0</v>
      </c>
      <c r="D85" s="16">
        <v>1</v>
      </c>
      <c r="E85" s="16">
        <v>7</v>
      </c>
      <c r="F85" s="157">
        <f t="shared" si="6"/>
        <v>3</v>
      </c>
      <c r="G85" s="163">
        <f>AVERAGE(Tabla6[[#This Row],[evaluador 1]:[promedio]])</f>
        <v>3</v>
      </c>
    </row>
    <row r="86" spans="1:7">
      <c r="A86" s="17" t="s">
        <v>118</v>
      </c>
      <c r="B86" s="16">
        <v>3</v>
      </c>
      <c r="C86" s="16">
        <v>2</v>
      </c>
      <c r="D86" s="16">
        <v>3</v>
      </c>
      <c r="E86" s="16">
        <v>7</v>
      </c>
      <c r="F86" s="157">
        <f t="shared" si="6"/>
        <v>3.75</v>
      </c>
      <c r="G86" s="163">
        <f>AVERAGE(Tabla6[[#This Row],[evaluador 1]:[promedio]])</f>
        <v>3.75</v>
      </c>
    </row>
    <row r="87" spans="1:7">
      <c r="A87" s="17" t="s">
        <v>166</v>
      </c>
      <c r="B87" s="16">
        <v>5</v>
      </c>
      <c r="C87" s="16">
        <v>10</v>
      </c>
      <c r="D87" s="16">
        <v>1</v>
      </c>
      <c r="E87" s="16">
        <v>8</v>
      </c>
      <c r="F87" s="157">
        <f t="shared" si="6"/>
        <v>6</v>
      </c>
      <c r="G87" s="163">
        <f>AVERAGE(Tabla6[[#This Row],[evaluador 1]:[promedio]])</f>
        <v>6</v>
      </c>
    </row>
    <row r="88" spans="1:7" ht="38.25">
      <c r="A88" s="17" t="s">
        <v>158</v>
      </c>
      <c r="B88" s="16">
        <v>8</v>
      </c>
      <c r="C88" s="16">
        <v>10</v>
      </c>
      <c r="D88" s="16">
        <v>10</v>
      </c>
      <c r="E88" s="16">
        <v>8</v>
      </c>
      <c r="F88" s="157">
        <f t="shared" si="6"/>
        <v>9</v>
      </c>
      <c r="G88" s="163">
        <f>AVERAGE(Tabla6[[#This Row],[evaluador 1]:[promedio]])</f>
        <v>9</v>
      </c>
    </row>
    <row r="89" spans="1:7" ht="25.5">
      <c r="A89" s="15" t="s">
        <v>249</v>
      </c>
      <c r="B89" s="16">
        <v>4</v>
      </c>
      <c r="C89" s="16">
        <v>1</v>
      </c>
      <c r="D89" s="16">
        <v>1</v>
      </c>
      <c r="E89" s="16">
        <v>6</v>
      </c>
      <c r="F89" s="157">
        <f t="shared" si="6"/>
        <v>3</v>
      </c>
      <c r="G89" s="163">
        <f>AVERAGE(Tabla6[[#This Row],[evaluador 1]:[promedio]])</f>
        <v>3</v>
      </c>
    </row>
    <row r="90" spans="1:7">
      <c r="A90" s="17" t="s">
        <v>51</v>
      </c>
      <c r="B90" s="16">
        <v>4</v>
      </c>
      <c r="C90" s="16">
        <v>0</v>
      </c>
      <c r="D90" s="16">
        <v>1</v>
      </c>
      <c r="E90" s="16">
        <v>8</v>
      </c>
      <c r="F90" s="157">
        <f t="shared" si="6"/>
        <v>3.25</v>
      </c>
      <c r="G90" s="163">
        <f>AVERAGE(Tabla6[[#This Row],[evaluador 1]:[promedio]])</f>
        <v>3.25</v>
      </c>
    </row>
    <row r="91" spans="1:7">
      <c r="A91" s="17" t="s">
        <v>112</v>
      </c>
      <c r="B91" s="16">
        <v>8</v>
      </c>
      <c r="C91" s="16">
        <v>10</v>
      </c>
      <c r="D91" s="16">
        <v>5</v>
      </c>
      <c r="E91" s="16">
        <v>5</v>
      </c>
      <c r="F91" s="157">
        <f t="shared" si="6"/>
        <v>7</v>
      </c>
      <c r="G91" s="163">
        <f>AVERAGE(Tabla6[[#This Row],[evaluador 1]:[promedio]])</f>
        <v>7</v>
      </c>
    </row>
    <row r="92" spans="1:7" ht="25.5">
      <c r="A92" s="15" t="s">
        <v>127</v>
      </c>
      <c r="B92" s="16">
        <v>5</v>
      </c>
      <c r="C92" s="16">
        <v>4</v>
      </c>
      <c r="D92" s="16">
        <v>3</v>
      </c>
      <c r="E92" s="16">
        <v>5</v>
      </c>
      <c r="F92" s="157">
        <v>4</v>
      </c>
      <c r="G92" s="163">
        <f>AVERAGE(Tabla6[[#This Row],[evaluador 1]:[promedio]])</f>
        <v>4.2</v>
      </c>
    </row>
    <row r="93" spans="1:7" ht="25.5">
      <c r="A93" s="15" t="s">
        <v>227</v>
      </c>
      <c r="B93" s="16">
        <v>0</v>
      </c>
      <c r="C93" s="16">
        <v>0</v>
      </c>
      <c r="D93" s="16">
        <v>1</v>
      </c>
      <c r="E93" s="16">
        <v>7</v>
      </c>
      <c r="F93" s="157">
        <f t="shared" ref="F93:F118" si="7">(B93+C93+D93+E93)/4</f>
        <v>2</v>
      </c>
      <c r="G93" s="163">
        <f>AVERAGE(Tabla6[[#This Row],[evaluador 1]:[promedio]])</f>
        <v>2</v>
      </c>
    </row>
    <row r="94" spans="1:7" ht="25.5">
      <c r="A94" s="15" t="s">
        <v>0</v>
      </c>
      <c r="B94" s="16">
        <v>0</v>
      </c>
      <c r="C94" s="16">
        <v>0</v>
      </c>
      <c r="D94" s="16">
        <v>1</v>
      </c>
      <c r="E94" s="16">
        <v>5</v>
      </c>
      <c r="F94" s="157">
        <f t="shared" si="7"/>
        <v>1.5</v>
      </c>
      <c r="G94" s="163">
        <f>AVERAGE(Tabla6[[#This Row],[evaluador 1]:[promedio]])</f>
        <v>1.5</v>
      </c>
    </row>
    <row r="95" spans="1:7">
      <c r="A95" s="17" t="s">
        <v>188</v>
      </c>
      <c r="B95" s="16">
        <v>0</v>
      </c>
      <c r="C95" s="16">
        <v>10</v>
      </c>
      <c r="D95" s="16">
        <v>2</v>
      </c>
      <c r="E95" s="16">
        <v>3</v>
      </c>
      <c r="F95" s="157">
        <f t="shared" si="7"/>
        <v>3.75</v>
      </c>
      <c r="G95" s="163">
        <f>AVERAGE(Tabla6[[#This Row],[evaluador 1]:[promedio]])</f>
        <v>3.75</v>
      </c>
    </row>
    <row r="96" spans="1:7">
      <c r="A96" s="15" t="s">
        <v>245</v>
      </c>
      <c r="B96" s="16">
        <v>0</v>
      </c>
      <c r="C96" s="16">
        <v>0</v>
      </c>
      <c r="D96" s="16">
        <v>1</v>
      </c>
      <c r="E96" s="16">
        <v>1</v>
      </c>
      <c r="F96" s="157">
        <f t="shared" si="7"/>
        <v>0.5</v>
      </c>
      <c r="G96" s="163">
        <f>AVERAGE(Tabla6[[#This Row],[evaluador 1]:[promedio]])</f>
        <v>0.5</v>
      </c>
    </row>
    <row r="97" spans="1:7" ht="25.5">
      <c r="A97" s="17" t="s">
        <v>23</v>
      </c>
      <c r="B97" s="16">
        <v>0</v>
      </c>
      <c r="C97" s="16">
        <v>10</v>
      </c>
      <c r="D97" s="16">
        <v>1</v>
      </c>
      <c r="E97" s="16">
        <v>3</v>
      </c>
      <c r="F97" s="157">
        <f t="shared" si="7"/>
        <v>3.5</v>
      </c>
      <c r="G97" s="163">
        <f>AVERAGE(Tabla6[[#This Row],[evaluador 1]:[promedio]])</f>
        <v>3.5</v>
      </c>
    </row>
    <row r="98" spans="1:7">
      <c r="A98" s="17" t="s">
        <v>39</v>
      </c>
      <c r="B98" s="16">
        <v>0</v>
      </c>
      <c r="C98" s="16">
        <v>0</v>
      </c>
      <c r="D98" s="16">
        <v>2</v>
      </c>
      <c r="E98" s="16">
        <v>2</v>
      </c>
      <c r="F98" s="157">
        <f t="shared" si="7"/>
        <v>1</v>
      </c>
      <c r="G98" s="163">
        <f>AVERAGE(Tabla6[[#This Row],[evaluador 1]:[promedio]])</f>
        <v>1</v>
      </c>
    </row>
    <row r="99" spans="1:7" ht="25.5">
      <c r="A99" s="18" t="s">
        <v>30</v>
      </c>
      <c r="B99" s="16">
        <v>5</v>
      </c>
      <c r="C99" s="16">
        <v>2</v>
      </c>
      <c r="D99" s="16">
        <v>8</v>
      </c>
      <c r="E99" s="16">
        <v>8</v>
      </c>
      <c r="F99" s="157">
        <f t="shared" si="7"/>
        <v>5.75</v>
      </c>
      <c r="G99" s="163">
        <f>AVERAGE(Tabla6[[#This Row],[evaluador 1]:[promedio]])</f>
        <v>5.75</v>
      </c>
    </row>
    <row r="100" spans="1:7" ht="38.25">
      <c r="A100" s="18" t="s">
        <v>147</v>
      </c>
      <c r="B100" s="16">
        <v>1</v>
      </c>
      <c r="C100" s="16">
        <v>0</v>
      </c>
      <c r="D100" s="16">
        <v>1</v>
      </c>
      <c r="E100" s="16">
        <v>0</v>
      </c>
      <c r="F100" s="157">
        <f t="shared" si="7"/>
        <v>0.5</v>
      </c>
      <c r="G100" s="163">
        <f>AVERAGE(Tabla6[[#This Row],[evaluador 1]:[promedio]])</f>
        <v>0.5</v>
      </c>
    </row>
    <row r="101" spans="1:7">
      <c r="A101" s="15" t="s">
        <v>22</v>
      </c>
      <c r="B101" s="16">
        <v>3</v>
      </c>
      <c r="C101" s="16">
        <v>0</v>
      </c>
      <c r="D101" s="16">
        <v>1</v>
      </c>
      <c r="E101" s="16">
        <v>7</v>
      </c>
      <c r="F101" s="157">
        <f t="shared" si="7"/>
        <v>2.75</v>
      </c>
      <c r="G101" s="163">
        <f>AVERAGE(Tabla6[[#This Row],[evaluador 1]:[promedio]])</f>
        <v>2.75</v>
      </c>
    </row>
    <row r="102" spans="1:7" ht="38.25">
      <c r="A102" s="15" t="s">
        <v>66</v>
      </c>
      <c r="B102" s="16">
        <v>0</v>
      </c>
      <c r="C102" s="16">
        <v>0</v>
      </c>
      <c r="D102" s="16">
        <v>1</v>
      </c>
      <c r="E102" s="16">
        <v>3</v>
      </c>
      <c r="F102" s="157">
        <f t="shared" si="7"/>
        <v>1</v>
      </c>
      <c r="G102" s="163">
        <f>AVERAGE(Tabla6[[#This Row],[evaluador 1]:[promedio]])</f>
        <v>1</v>
      </c>
    </row>
    <row r="103" spans="1:7" ht="25.5">
      <c r="A103" s="15" t="s">
        <v>279</v>
      </c>
      <c r="B103" s="16">
        <v>3</v>
      </c>
      <c r="C103" s="16">
        <v>0</v>
      </c>
      <c r="D103" s="16">
        <v>1</v>
      </c>
      <c r="E103" s="16">
        <v>2</v>
      </c>
      <c r="F103" s="157">
        <f t="shared" si="7"/>
        <v>1.5</v>
      </c>
      <c r="G103" s="163">
        <f>AVERAGE(Tabla6[[#This Row],[evaluador 1]:[promedio]])</f>
        <v>1.5</v>
      </c>
    </row>
    <row r="104" spans="1:7" ht="38.25">
      <c r="A104" s="17" t="s">
        <v>244</v>
      </c>
      <c r="B104" s="16">
        <v>0</v>
      </c>
      <c r="C104" s="16">
        <v>0</v>
      </c>
      <c r="D104" s="16">
        <v>1</v>
      </c>
      <c r="E104" s="16">
        <v>2</v>
      </c>
      <c r="F104" s="157">
        <f t="shared" si="7"/>
        <v>0.75</v>
      </c>
      <c r="G104" s="163">
        <f>AVERAGE(Tabla6[[#This Row],[evaluador 1]:[promedio]])</f>
        <v>0.75</v>
      </c>
    </row>
    <row r="105" spans="1:7">
      <c r="A105" s="17" t="s">
        <v>67</v>
      </c>
      <c r="B105" s="16">
        <v>0</v>
      </c>
      <c r="C105" s="16">
        <v>0</v>
      </c>
      <c r="D105" s="16">
        <v>1</v>
      </c>
      <c r="E105" s="16">
        <v>3</v>
      </c>
      <c r="F105" s="157">
        <f t="shared" si="7"/>
        <v>1</v>
      </c>
      <c r="G105" s="163">
        <f>AVERAGE(Tabla6[[#This Row],[evaluador 1]:[promedio]])</f>
        <v>1</v>
      </c>
    </row>
    <row r="106" spans="1:7">
      <c r="A106" s="15" t="s">
        <v>155</v>
      </c>
      <c r="B106" s="16">
        <v>8</v>
      </c>
      <c r="C106" s="16">
        <v>10</v>
      </c>
      <c r="D106" s="16">
        <v>5</v>
      </c>
      <c r="E106" s="16">
        <v>5</v>
      </c>
      <c r="F106" s="157">
        <f t="shared" si="7"/>
        <v>7</v>
      </c>
      <c r="G106" s="163">
        <f>AVERAGE(Tabla6[[#This Row],[evaluador 1]:[promedio]])</f>
        <v>7</v>
      </c>
    </row>
    <row r="107" spans="1:7" ht="25.5">
      <c r="A107" s="15" t="s">
        <v>201</v>
      </c>
      <c r="B107" s="16">
        <v>6</v>
      </c>
      <c r="C107" s="16">
        <v>10</v>
      </c>
      <c r="D107" s="16">
        <v>9</v>
      </c>
      <c r="E107" s="16">
        <v>10</v>
      </c>
      <c r="F107" s="157">
        <f t="shared" si="7"/>
        <v>8.75</v>
      </c>
      <c r="G107" s="163">
        <f>AVERAGE(Tabla6[[#This Row],[evaluador 1]:[promedio]])</f>
        <v>8.75</v>
      </c>
    </row>
    <row r="108" spans="1:7" ht="25.5">
      <c r="A108" s="17" t="s">
        <v>152</v>
      </c>
      <c r="B108" s="16">
        <v>6</v>
      </c>
      <c r="C108" s="16">
        <v>10</v>
      </c>
      <c r="D108" s="16">
        <v>5</v>
      </c>
      <c r="E108" s="16">
        <v>5</v>
      </c>
      <c r="F108" s="157">
        <f t="shared" si="7"/>
        <v>6.5</v>
      </c>
      <c r="G108" s="163">
        <f>AVERAGE(Tabla6[[#This Row],[evaluador 1]:[promedio]])</f>
        <v>6.5</v>
      </c>
    </row>
    <row r="109" spans="1:7" ht="25.5">
      <c r="A109" s="15" t="s">
        <v>117</v>
      </c>
      <c r="B109" s="16">
        <v>8</v>
      </c>
      <c r="C109" s="16">
        <v>9</v>
      </c>
      <c r="D109" s="16">
        <v>10</v>
      </c>
      <c r="E109" s="16">
        <v>9</v>
      </c>
      <c r="F109" s="157">
        <f t="shared" si="7"/>
        <v>9</v>
      </c>
      <c r="G109" s="163">
        <f>AVERAGE(Tabla6[[#This Row],[evaluador 1]:[promedio]])</f>
        <v>9</v>
      </c>
    </row>
    <row r="110" spans="1:7">
      <c r="A110" s="17" t="s">
        <v>15</v>
      </c>
      <c r="B110" s="16">
        <v>1</v>
      </c>
      <c r="C110" s="16">
        <v>0</v>
      </c>
      <c r="D110" s="16">
        <v>2</v>
      </c>
      <c r="E110" s="16">
        <v>5</v>
      </c>
      <c r="F110" s="157">
        <f t="shared" si="7"/>
        <v>2</v>
      </c>
      <c r="G110" s="163">
        <f>AVERAGE(Tabla6[[#This Row],[evaluador 1]:[promedio]])</f>
        <v>2</v>
      </c>
    </row>
    <row r="111" spans="1:7" ht="25.5">
      <c r="A111" s="17" t="s">
        <v>108</v>
      </c>
      <c r="B111" s="16">
        <v>2</v>
      </c>
      <c r="C111" s="16">
        <v>4</v>
      </c>
      <c r="D111" s="16">
        <v>1</v>
      </c>
      <c r="E111" s="16">
        <v>8</v>
      </c>
      <c r="F111" s="157">
        <f t="shared" si="7"/>
        <v>3.75</v>
      </c>
      <c r="G111" s="163">
        <f>AVERAGE(Tabla6[[#This Row],[evaluador 1]:[promedio]])</f>
        <v>3.75</v>
      </c>
    </row>
    <row r="112" spans="1:7" ht="38.25">
      <c r="A112" s="15" t="s">
        <v>157</v>
      </c>
      <c r="B112" s="16">
        <v>7</v>
      </c>
      <c r="C112" s="16">
        <v>10</v>
      </c>
      <c r="D112" s="16">
        <v>10</v>
      </c>
      <c r="E112" s="16">
        <v>8</v>
      </c>
      <c r="F112" s="157">
        <f t="shared" si="7"/>
        <v>8.75</v>
      </c>
      <c r="G112" s="163">
        <f>AVERAGE(Tabla6[[#This Row],[evaluador 1]:[promedio]])</f>
        <v>8.75</v>
      </c>
    </row>
    <row r="113" spans="1:7" ht="38.25">
      <c r="A113" s="17" t="s">
        <v>154</v>
      </c>
      <c r="B113" s="16">
        <v>1</v>
      </c>
      <c r="C113" s="16">
        <v>2</v>
      </c>
      <c r="D113" s="16">
        <v>1</v>
      </c>
      <c r="E113" s="16">
        <v>3</v>
      </c>
      <c r="F113" s="157">
        <f t="shared" si="7"/>
        <v>1.75</v>
      </c>
      <c r="G113" s="163">
        <f>AVERAGE(Tabla6[[#This Row],[evaluador 1]:[promedio]])</f>
        <v>1.75</v>
      </c>
    </row>
    <row r="114" spans="1:7" ht="25.5">
      <c r="A114" s="17" t="s">
        <v>194</v>
      </c>
      <c r="B114" s="16">
        <v>0</v>
      </c>
      <c r="C114" s="16">
        <v>0</v>
      </c>
      <c r="D114" s="16">
        <v>1</v>
      </c>
      <c r="E114" s="16">
        <v>5</v>
      </c>
      <c r="F114" s="157">
        <f t="shared" si="7"/>
        <v>1.5</v>
      </c>
      <c r="G114" s="163">
        <f>AVERAGE(Tabla6[[#This Row],[evaluador 1]:[promedio]])</f>
        <v>1.5</v>
      </c>
    </row>
    <row r="115" spans="1:7" ht="25.5">
      <c r="A115" s="17" t="s">
        <v>33</v>
      </c>
      <c r="B115" s="16">
        <v>0</v>
      </c>
      <c r="C115" s="16">
        <v>0</v>
      </c>
      <c r="D115" s="16">
        <v>2</v>
      </c>
      <c r="E115" s="16">
        <v>5</v>
      </c>
      <c r="F115" s="157">
        <f t="shared" si="7"/>
        <v>1.75</v>
      </c>
      <c r="G115" s="163">
        <f>AVERAGE(Tabla6[[#This Row],[evaluador 1]:[promedio]])</f>
        <v>1.75</v>
      </c>
    </row>
    <row r="116" spans="1:7">
      <c r="A116" s="15" t="s">
        <v>105</v>
      </c>
      <c r="B116" s="16">
        <v>7</v>
      </c>
      <c r="C116" s="16">
        <v>10</v>
      </c>
      <c r="D116" s="16">
        <v>1</v>
      </c>
      <c r="E116" s="16">
        <v>5</v>
      </c>
      <c r="F116" s="157">
        <f t="shared" si="7"/>
        <v>5.75</v>
      </c>
      <c r="G116" s="163">
        <f>AVERAGE(Tabla6[[#This Row],[evaluador 1]:[promedio]])</f>
        <v>5.75</v>
      </c>
    </row>
    <row r="117" spans="1:7">
      <c r="A117" s="17" t="s">
        <v>61</v>
      </c>
      <c r="B117" s="16">
        <v>4</v>
      </c>
      <c r="C117" s="16">
        <v>8</v>
      </c>
      <c r="D117" s="16">
        <v>1</v>
      </c>
      <c r="E117" s="16">
        <v>8</v>
      </c>
      <c r="F117" s="157">
        <f t="shared" si="7"/>
        <v>5.25</v>
      </c>
      <c r="G117" s="163">
        <f>AVERAGE(Tabla6[[#This Row],[evaluador 1]:[promedio]])</f>
        <v>5.25</v>
      </c>
    </row>
    <row r="118" spans="1:7" ht="25.5">
      <c r="A118" s="15" t="s">
        <v>28</v>
      </c>
      <c r="B118" s="16">
        <v>0</v>
      </c>
      <c r="C118" s="16">
        <v>0</v>
      </c>
      <c r="D118" s="16">
        <v>1</v>
      </c>
      <c r="E118" s="16">
        <v>2</v>
      </c>
      <c r="F118" s="157">
        <f t="shared" si="7"/>
        <v>0.75</v>
      </c>
      <c r="G118" s="163">
        <f>AVERAGE(Tabla6[[#This Row],[evaluador 1]:[promedio]])</f>
        <v>0.75</v>
      </c>
    </row>
    <row r="119" spans="1:7">
      <c r="A119" s="17" t="s">
        <v>41</v>
      </c>
      <c r="B119" s="16">
        <v>4</v>
      </c>
      <c r="C119" s="16">
        <v>2</v>
      </c>
      <c r="D119" s="16">
        <v>3</v>
      </c>
      <c r="E119" s="16">
        <v>8</v>
      </c>
      <c r="F119" s="157">
        <v>4</v>
      </c>
      <c r="G119" s="163">
        <f>AVERAGE(Tabla6[[#This Row],[evaluador 1]:[promedio]])</f>
        <v>4.2</v>
      </c>
    </row>
    <row r="120" spans="1:7" ht="25.5">
      <c r="A120" s="17" t="s">
        <v>69</v>
      </c>
      <c r="B120" s="16">
        <v>4</v>
      </c>
      <c r="C120" s="16">
        <v>5</v>
      </c>
      <c r="D120" s="16">
        <v>5</v>
      </c>
      <c r="E120" s="16">
        <v>5</v>
      </c>
      <c r="F120" s="157">
        <v>5</v>
      </c>
      <c r="G120" s="163">
        <f>AVERAGE(Tabla6[[#This Row],[evaluador 1]:[promedio]])</f>
        <v>4.8</v>
      </c>
    </row>
    <row r="121" spans="1:7">
      <c r="A121" s="17" t="s">
        <v>49</v>
      </c>
      <c r="B121" s="16">
        <v>0</v>
      </c>
      <c r="C121" s="16">
        <v>0</v>
      </c>
      <c r="D121" s="16">
        <v>3</v>
      </c>
      <c r="E121" s="16">
        <v>0</v>
      </c>
      <c r="F121" s="157">
        <f>(B121+C121+D121+E121)/4</f>
        <v>0.75</v>
      </c>
      <c r="G121" s="163">
        <f>AVERAGE(Tabla6[[#This Row],[evaluador 1]:[promedio]])</f>
        <v>0.75</v>
      </c>
    </row>
    <row r="122" spans="1:7">
      <c r="A122" s="15" t="s">
        <v>257</v>
      </c>
      <c r="B122" s="16">
        <v>5</v>
      </c>
      <c r="C122" s="16">
        <v>10</v>
      </c>
      <c r="D122" s="16">
        <v>0</v>
      </c>
      <c r="E122" s="16">
        <v>7</v>
      </c>
      <c r="F122" s="157">
        <f>(B122+C122+D122+E122)/4</f>
        <v>5.5</v>
      </c>
      <c r="G122" s="163">
        <f>AVERAGE(Tabla6[[#This Row],[evaluador 1]:[promedio]])</f>
        <v>5.5</v>
      </c>
    </row>
    <row r="123" spans="1:7" ht="25.5">
      <c r="A123" s="15" t="s">
        <v>10</v>
      </c>
      <c r="B123" s="16">
        <v>0</v>
      </c>
      <c r="C123" s="16">
        <v>0</v>
      </c>
      <c r="D123" s="16">
        <v>1</v>
      </c>
      <c r="E123" s="16">
        <v>7</v>
      </c>
      <c r="F123" s="157">
        <f>(B123+C123+D123+E123)/4</f>
        <v>2</v>
      </c>
      <c r="G123" s="163">
        <f>AVERAGE(Tabla6[[#This Row],[evaluador 1]:[promedio]])</f>
        <v>2</v>
      </c>
    </row>
    <row r="124" spans="1:7" ht="38.25">
      <c r="A124" s="17" t="s">
        <v>260</v>
      </c>
      <c r="B124" s="16">
        <v>4</v>
      </c>
      <c r="C124" s="16">
        <v>0</v>
      </c>
      <c r="D124" s="16">
        <v>1</v>
      </c>
      <c r="E124" s="16">
        <v>7</v>
      </c>
      <c r="F124" s="157">
        <f>(B124+C124+D124+E124)/4</f>
        <v>3</v>
      </c>
      <c r="G124" s="163">
        <f>AVERAGE(Tabla6[[#This Row],[evaluador 1]:[promedio]])</f>
        <v>3</v>
      </c>
    </row>
    <row r="125" spans="1:7" ht="38.25">
      <c r="A125" s="15" t="s">
        <v>247</v>
      </c>
      <c r="B125" s="16">
        <v>5</v>
      </c>
      <c r="C125" s="16">
        <v>4</v>
      </c>
      <c r="D125" s="16">
        <v>2</v>
      </c>
      <c r="E125" s="16">
        <v>6</v>
      </c>
      <c r="F125" s="157">
        <v>4</v>
      </c>
      <c r="G125" s="163">
        <f>AVERAGE(Tabla6[[#This Row],[evaluador 1]:[promedio]])</f>
        <v>4.2</v>
      </c>
    </row>
    <row r="126" spans="1:7" ht="25.5">
      <c r="A126" s="15" t="s">
        <v>195</v>
      </c>
      <c r="B126" s="16">
        <v>0</v>
      </c>
      <c r="C126" s="16">
        <v>0</v>
      </c>
      <c r="D126" s="16">
        <v>1</v>
      </c>
      <c r="E126" s="16">
        <v>5</v>
      </c>
      <c r="F126" s="157">
        <f t="shared" ref="F126:F137" si="8">(B126+C126+D126+E126)/4</f>
        <v>1.5</v>
      </c>
      <c r="G126" s="163">
        <f>AVERAGE(Tabla6[[#This Row],[evaluador 1]:[promedio]])</f>
        <v>1.5</v>
      </c>
    </row>
    <row r="127" spans="1:7" ht="25.5">
      <c r="A127" s="15" t="s">
        <v>203</v>
      </c>
      <c r="B127" s="16">
        <v>0</v>
      </c>
      <c r="C127" s="16">
        <v>0</v>
      </c>
      <c r="D127" s="16">
        <v>1</v>
      </c>
      <c r="E127" s="16">
        <v>5</v>
      </c>
      <c r="F127" s="157">
        <f t="shared" si="8"/>
        <v>1.5</v>
      </c>
      <c r="G127" s="163">
        <f>AVERAGE(Tabla6[[#This Row],[evaluador 1]:[promedio]])</f>
        <v>1.5</v>
      </c>
    </row>
    <row r="128" spans="1:7" ht="25.5">
      <c r="A128" s="15" t="s">
        <v>149</v>
      </c>
      <c r="B128" s="16">
        <v>0</v>
      </c>
      <c r="C128" s="16">
        <v>0</v>
      </c>
      <c r="D128" s="16">
        <v>10</v>
      </c>
      <c r="E128" s="16">
        <v>3</v>
      </c>
      <c r="F128" s="157">
        <f t="shared" si="8"/>
        <v>3.25</v>
      </c>
      <c r="G128" s="163">
        <f>AVERAGE(Tabla6[[#This Row],[evaluador 1]:[promedio]])</f>
        <v>3.25</v>
      </c>
    </row>
    <row r="129" spans="1:7" ht="25.5">
      <c r="A129" s="15" t="s">
        <v>271</v>
      </c>
      <c r="B129" s="16">
        <v>0</v>
      </c>
      <c r="C129" s="16">
        <v>6</v>
      </c>
      <c r="D129" s="16">
        <v>1</v>
      </c>
      <c r="E129" s="16">
        <v>5</v>
      </c>
      <c r="F129" s="157">
        <f t="shared" si="8"/>
        <v>3</v>
      </c>
      <c r="G129" s="163">
        <f>AVERAGE(Tabla6[[#This Row],[evaluador 1]:[promedio]])</f>
        <v>3</v>
      </c>
    </row>
    <row r="130" spans="1:7" ht="38.25">
      <c r="A130" s="17" t="s">
        <v>91</v>
      </c>
      <c r="B130" s="16">
        <v>8</v>
      </c>
      <c r="C130" s="16">
        <v>6</v>
      </c>
      <c r="D130" s="16">
        <v>3</v>
      </c>
      <c r="E130" s="16">
        <v>5</v>
      </c>
      <c r="F130" s="157">
        <f t="shared" si="8"/>
        <v>5.5</v>
      </c>
      <c r="G130" s="163">
        <f>AVERAGE(Tabla6[[#This Row],[evaluador 1]:[promedio]])</f>
        <v>5.5</v>
      </c>
    </row>
    <row r="131" spans="1:7" ht="25.5">
      <c r="A131" s="15" t="s">
        <v>88</v>
      </c>
      <c r="B131" s="16">
        <v>9</v>
      </c>
      <c r="C131" s="16">
        <v>4</v>
      </c>
      <c r="D131" s="16">
        <v>2</v>
      </c>
      <c r="E131" s="16">
        <v>10</v>
      </c>
      <c r="F131" s="157">
        <f t="shared" si="8"/>
        <v>6.25</v>
      </c>
      <c r="G131" s="163">
        <f>AVERAGE(Tabla6[[#This Row],[evaluador 1]:[promedio]])</f>
        <v>6.25</v>
      </c>
    </row>
    <row r="132" spans="1:7">
      <c r="A132" s="17" t="s">
        <v>95</v>
      </c>
      <c r="B132" s="16">
        <v>4</v>
      </c>
      <c r="C132" s="16">
        <v>4</v>
      </c>
      <c r="D132" s="16">
        <v>1</v>
      </c>
      <c r="E132" s="16">
        <v>7</v>
      </c>
      <c r="F132" s="157">
        <f t="shared" si="8"/>
        <v>4</v>
      </c>
      <c r="G132" s="163">
        <f>AVERAGE(Tabla6[[#This Row],[evaluador 1]:[promedio]])</f>
        <v>4</v>
      </c>
    </row>
    <row r="133" spans="1:7" ht="38.25">
      <c r="A133" s="17" t="s">
        <v>224</v>
      </c>
      <c r="B133" s="16">
        <v>6</v>
      </c>
      <c r="C133" s="16">
        <v>0</v>
      </c>
      <c r="D133" s="16">
        <v>1</v>
      </c>
      <c r="E133" s="16">
        <v>7</v>
      </c>
      <c r="F133" s="157">
        <f t="shared" si="8"/>
        <v>3.5</v>
      </c>
      <c r="G133" s="163">
        <f>AVERAGE(Tabla6[[#This Row],[evaluador 1]:[promedio]])</f>
        <v>3.5</v>
      </c>
    </row>
    <row r="134" spans="1:7" ht="25.5">
      <c r="A134" s="17" t="s">
        <v>206</v>
      </c>
      <c r="B134" s="16">
        <v>5</v>
      </c>
      <c r="C134" s="16">
        <v>10</v>
      </c>
      <c r="D134" s="16">
        <v>1</v>
      </c>
      <c r="E134" s="16">
        <v>7</v>
      </c>
      <c r="F134" s="157">
        <f t="shared" si="8"/>
        <v>5.75</v>
      </c>
      <c r="G134" s="163">
        <f>AVERAGE(Tabla6[[#This Row],[evaluador 1]:[promedio]])</f>
        <v>5.75</v>
      </c>
    </row>
    <row r="135" spans="1:7" ht="25.5">
      <c r="A135" s="17" t="s">
        <v>9</v>
      </c>
      <c r="B135" s="16">
        <v>5</v>
      </c>
      <c r="C135" s="16">
        <v>6</v>
      </c>
      <c r="D135" s="16">
        <v>5</v>
      </c>
      <c r="E135" s="16">
        <v>7</v>
      </c>
      <c r="F135" s="157">
        <f t="shared" si="8"/>
        <v>5.75</v>
      </c>
      <c r="G135" s="163">
        <f>AVERAGE(Tabla6[[#This Row],[evaluador 1]:[promedio]])</f>
        <v>5.75</v>
      </c>
    </row>
    <row r="136" spans="1:7" ht="25.5">
      <c r="A136" s="18" t="s">
        <v>242</v>
      </c>
      <c r="B136" s="16">
        <v>4</v>
      </c>
      <c r="C136" s="16">
        <v>2</v>
      </c>
      <c r="D136" s="16">
        <v>3</v>
      </c>
      <c r="E136" s="16">
        <v>7</v>
      </c>
      <c r="F136" s="157">
        <f t="shared" si="8"/>
        <v>4</v>
      </c>
      <c r="G136" s="163">
        <f>AVERAGE(Tabla6[[#This Row],[evaluador 1]:[promedio]])</f>
        <v>4</v>
      </c>
    </row>
    <row r="137" spans="1:7">
      <c r="A137" s="17" t="s">
        <v>148</v>
      </c>
      <c r="B137" s="16">
        <v>7</v>
      </c>
      <c r="C137" s="16">
        <v>10</v>
      </c>
      <c r="D137" s="16">
        <v>5</v>
      </c>
      <c r="E137" s="16">
        <v>7</v>
      </c>
      <c r="F137" s="157">
        <f t="shared" si="8"/>
        <v>7.25</v>
      </c>
      <c r="G137" s="163">
        <f>AVERAGE(Tabla6[[#This Row],[evaluador 1]:[promedio]])</f>
        <v>7.25</v>
      </c>
    </row>
    <row r="138" spans="1:7" ht="25.5">
      <c r="A138" s="15" t="s">
        <v>4</v>
      </c>
      <c r="B138" s="16">
        <v>3</v>
      </c>
      <c r="C138" s="16">
        <v>5</v>
      </c>
      <c r="D138" s="16">
        <v>3</v>
      </c>
      <c r="E138" s="16">
        <v>7</v>
      </c>
      <c r="F138" s="157">
        <v>5</v>
      </c>
      <c r="G138" s="163">
        <f>AVERAGE(Tabla6[[#This Row],[evaluador 1]:[promedio]])</f>
        <v>4.5999999999999996</v>
      </c>
    </row>
    <row r="139" spans="1:7" ht="38.25">
      <c r="A139" s="15" t="s">
        <v>263</v>
      </c>
      <c r="B139" s="16">
        <v>4</v>
      </c>
      <c r="C139" s="16">
        <v>0</v>
      </c>
      <c r="D139" s="16">
        <v>1</v>
      </c>
      <c r="E139" s="16">
        <v>7</v>
      </c>
      <c r="F139" s="157">
        <f>(B139+C139+D139+E139)/4</f>
        <v>3</v>
      </c>
      <c r="G139" s="163">
        <f>AVERAGE(Tabla6[[#This Row],[evaluador 1]:[promedio]])</f>
        <v>3</v>
      </c>
    </row>
    <row r="140" spans="1:7" ht="25.5">
      <c r="A140" s="15" t="s">
        <v>267</v>
      </c>
      <c r="B140" s="16">
        <v>5</v>
      </c>
      <c r="C140" s="16">
        <v>10</v>
      </c>
      <c r="D140" s="16">
        <v>1</v>
      </c>
      <c r="E140" s="16">
        <v>7</v>
      </c>
      <c r="F140" s="157">
        <f>(B140+C140+D140+E140)/4</f>
        <v>5.75</v>
      </c>
      <c r="G140" s="163">
        <f>AVERAGE(Tabla6[[#This Row],[evaluador 1]:[promedio]])</f>
        <v>5.75</v>
      </c>
    </row>
    <row r="141" spans="1:7" ht="25.5">
      <c r="A141" s="15" t="s">
        <v>143</v>
      </c>
      <c r="B141" s="16">
        <v>4</v>
      </c>
      <c r="C141" s="16">
        <v>4</v>
      </c>
      <c r="D141" s="16">
        <v>1</v>
      </c>
      <c r="E141" s="16">
        <v>4</v>
      </c>
      <c r="F141" s="157">
        <f>(B141+C141+D141+E141)/4</f>
        <v>3.25</v>
      </c>
      <c r="G141" s="163">
        <f>AVERAGE(Tabla6[[#This Row],[evaluador 1]:[promedio]])</f>
        <v>3.25</v>
      </c>
    </row>
    <row r="142" spans="1:7" ht="25.5">
      <c r="A142" s="15" t="s">
        <v>92</v>
      </c>
      <c r="B142" s="16">
        <v>7</v>
      </c>
      <c r="C142" s="16">
        <v>4</v>
      </c>
      <c r="D142" s="16">
        <v>3</v>
      </c>
      <c r="E142" s="16">
        <v>5</v>
      </c>
      <c r="F142" s="157">
        <v>5</v>
      </c>
      <c r="G142" s="163">
        <f>AVERAGE(Tabla6[[#This Row],[evaluador 1]:[promedio]])</f>
        <v>4.8</v>
      </c>
    </row>
    <row r="143" spans="1:7" ht="25.5">
      <c r="A143" s="17" t="s">
        <v>134</v>
      </c>
      <c r="B143" s="16">
        <v>8</v>
      </c>
      <c r="C143" s="16">
        <v>4</v>
      </c>
      <c r="D143" s="16">
        <v>1</v>
      </c>
      <c r="E143" s="16">
        <v>3</v>
      </c>
      <c r="F143" s="157">
        <f t="shared" ref="F143:F150" si="9">(B143+C143+D143+E143)/4</f>
        <v>4</v>
      </c>
      <c r="G143" s="163">
        <f>AVERAGE(Tabla6[[#This Row],[evaluador 1]:[promedio]])</f>
        <v>4</v>
      </c>
    </row>
    <row r="144" spans="1:7" ht="25.5">
      <c r="A144" s="17" t="s">
        <v>110</v>
      </c>
      <c r="B144" s="16">
        <v>0</v>
      </c>
      <c r="C144" s="16">
        <v>0</v>
      </c>
      <c r="D144" s="16">
        <v>1</v>
      </c>
      <c r="E144" s="16">
        <v>8</v>
      </c>
      <c r="F144" s="157">
        <f t="shared" si="9"/>
        <v>2.25</v>
      </c>
      <c r="G144" s="163">
        <f>AVERAGE(Tabla6[[#This Row],[evaluador 1]:[promedio]])</f>
        <v>2.25</v>
      </c>
    </row>
    <row r="145" spans="1:7" ht="38.25">
      <c r="A145" s="17" t="s">
        <v>192</v>
      </c>
      <c r="B145" s="16">
        <v>6</v>
      </c>
      <c r="C145" s="16">
        <v>10</v>
      </c>
      <c r="D145" s="16">
        <v>3</v>
      </c>
      <c r="E145" s="16">
        <v>7</v>
      </c>
      <c r="F145" s="157">
        <f t="shared" si="9"/>
        <v>6.5</v>
      </c>
      <c r="G145" s="163">
        <f>AVERAGE(Tabla6[[#This Row],[evaluador 1]:[promedio]])</f>
        <v>6.5</v>
      </c>
    </row>
    <row r="146" spans="1:7" ht="25.5">
      <c r="A146" s="15" t="s">
        <v>151</v>
      </c>
      <c r="B146" s="16">
        <v>4</v>
      </c>
      <c r="C146" s="16">
        <v>2</v>
      </c>
      <c r="D146" s="16">
        <v>1</v>
      </c>
      <c r="E146" s="16">
        <v>7</v>
      </c>
      <c r="F146" s="157">
        <f t="shared" si="9"/>
        <v>3.5</v>
      </c>
      <c r="G146" s="163">
        <f>AVERAGE(Tabla6[[#This Row],[evaluador 1]:[promedio]])</f>
        <v>3.5</v>
      </c>
    </row>
    <row r="147" spans="1:7" ht="25.5">
      <c r="A147" s="15" t="s">
        <v>86</v>
      </c>
      <c r="B147" s="16">
        <v>3</v>
      </c>
      <c r="C147" s="16">
        <v>2</v>
      </c>
      <c r="D147" s="16">
        <v>2</v>
      </c>
      <c r="E147" s="16">
        <v>5</v>
      </c>
      <c r="F147" s="157">
        <f t="shared" si="9"/>
        <v>3</v>
      </c>
      <c r="G147" s="163">
        <f>AVERAGE(Tabla6[[#This Row],[evaluador 1]:[promedio]])</f>
        <v>3</v>
      </c>
    </row>
    <row r="148" spans="1:7" ht="25.5">
      <c r="A148" s="15" t="s">
        <v>94</v>
      </c>
      <c r="B148" s="16">
        <v>6</v>
      </c>
      <c r="C148" s="16">
        <v>7</v>
      </c>
      <c r="D148" s="16">
        <v>1</v>
      </c>
      <c r="E148" s="16">
        <v>7</v>
      </c>
      <c r="F148" s="157">
        <f t="shared" si="9"/>
        <v>5.25</v>
      </c>
      <c r="G148" s="163">
        <f>AVERAGE(Tabla6[[#This Row],[evaluador 1]:[promedio]])</f>
        <v>5.25</v>
      </c>
    </row>
    <row r="149" spans="1:7" ht="25.5">
      <c r="A149" s="17" t="s">
        <v>214</v>
      </c>
      <c r="B149" s="16">
        <v>6</v>
      </c>
      <c r="C149" s="16">
        <v>8</v>
      </c>
      <c r="D149" s="16">
        <v>3</v>
      </c>
      <c r="E149" s="16">
        <v>6</v>
      </c>
      <c r="F149" s="157">
        <f t="shared" si="9"/>
        <v>5.75</v>
      </c>
      <c r="G149" s="163">
        <f>AVERAGE(Tabla6[[#This Row],[evaluador 1]:[promedio]])</f>
        <v>5.75</v>
      </c>
    </row>
    <row r="150" spans="1:7">
      <c r="A150" s="15" t="s">
        <v>221</v>
      </c>
      <c r="B150" s="16">
        <v>5</v>
      </c>
      <c r="C150" s="16">
        <v>3</v>
      </c>
      <c r="D150" s="16">
        <v>1</v>
      </c>
      <c r="E150" s="16">
        <v>7</v>
      </c>
      <c r="F150" s="157">
        <f t="shared" si="9"/>
        <v>4</v>
      </c>
      <c r="G150" s="163">
        <f>AVERAGE(Tabla6[[#This Row],[evaluador 1]:[promedio]])</f>
        <v>4</v>
      </c>
    </row>
    <row r="151" spans="1:7">
      <c r="A151" s="18" t="s">
        <v>27</v>
      </c>
      <c r="B151" s="16">
        <v>0</v>
      </c>
      <c r="C151" s="16">
        <v>4</v>
      </c>
      <c r="D151" s="16">
        <v>8</v>
      </c>
      <c r="E151" s="16">
        <v>7</v>
      </c>
      <c r="F151" s="157">
        <v>5</v>
      </c>
      <c r="G151" s="163">
        <f>AVERAGE(Tabla6[[#This Row],[evaluador 1]:[promedio]])</f>
        <v>4.8</v>
      </c>
    </row>
    <row r="152" spans="1:7" ht="25.5">
      <c r="A152" s="15" t="s">
        <v>18</v>
      </c>
      <c r="B152" s="16">
        <v>0</v>
      </c>
      <c r="C152" s="16">
        <v>4</v>
      </c>
      <c r="D152" s="16">
        <v>3</v>
      </c>
      <c r="E152" s="16">
        <v>7</v>
      </c>
      <c r="F152" s="157">
        <f t="shared" ref="F152:F170" si="10">(B152+C152+D152+E152)/4</f>
        <v>3.5</v>
      </c>
      <c r="G152" s="163">
        <f>AVERAGE(Tabla6[[#This Row],[evaluador 1]:[promedio]])</f>
        <v>3.5</v>
      </c>
    </row>
    <row r="153" spans="1:7">
      <c r="A153" s="15" t="s">
        <v>119</v>
      </c>
      <c r="B153" s="16">
        <v>3</v>
      </c>
      <c r="C153" s="16">
        <v>0</v>
      </c>
      <c r="D153" s="16">
        <v>2</v>
      </c>
      <c r="E153" s="16">
        <v>5</v>
      </c>
      <c r="F153" s="157">
        <f t="shared" si="10"/>
        <v>2.5</v>
      </c>
      <c r="G153" s="163">
        <f>AVERAGE(Tabla6[[#This Row],[evaluador 1]:[promedio]])</f>
        <v>2.5</v>
      </c>
    </row>
    <row r="154" spans="1:7" ht="25.5">
      <c r="A154" s="15" t="s">
        <v>217</v>
      </c>
      <c r="B154" s="16">
        <v>0</v>
      </c>
      <c r="C154" s="16">
        <v>0</v>
      </c>
      <c r="D154" s="16">
        <v>1</v>
      </c>
      <c r="E154" s="16">
        <v>5</v>
      </c>
      <c r="F154" s="157">
        <f t="shared" si="10"/>
        <v>1.5</v>
      </c>
      <c r="G154" s="163">
        <f>AVERAGE(Tabla6[[#This Row],[evaluador 1]:[promedio]])</f>
        <v>1.5</v>
      </c>
    </row>
    <row r="155" spans="1:7">
      <c r="A155" s="17" t="s">
        <v>89</v>
      </c>
      <c r="B155" s="16">
        <v>7</v>
      </c>
      <c r="C155" s="16">
        <v>8</v>
      </c>
      <c r="D155" s="16">
        <v>3</v>
      </c>
      <c r="E155" s="16">
        <v>7</v>
      </c>
      <c r="F155" s="157">
        <f t="shared" si="10"/>
        <v>6.25</v>
      </c>
      <c r="G155" s="163">
        <f>AVERAGE(Tabla6[[#This Row],[evaluador 1]:[promedio]])</f>
        <v>6.25</v>
      </c>
    </row>
    <row r="156" spans="1:7">
      <c r="A156" s="17" t="s">
        <v>114</v>
      </c>
      <c r="B156" s="16">
        <v>7</v>
      </c>
      <c r="C156" s="16">
        <v>9</v>
      </c>
      <c r="D156" s="16">
        <v>8</v>
      </c>
      <c r="E156" s="16">
        <v>10</v>
      </c>
      <c r="F156" s="157">
        <f t="shared" si="10"/>
        <v>8.5</v>
      </c>
      <c r="G156" s="163">
        <f>AVERAGE(Tabla6[[#This Row],[evaluador 1]:[promedio]])</f>
        <v>8.5</v>
      </c>
    </row>
    <row r="157" spans="1:7">
      <c r="A157" s="17" t="s">
        <v>83</v>
      </c>
      <c r="B157" s="16">
        <v>7</v>
      </c>
      <c r="C157" s="16">
        <v>10</v>
      </c>
      <c r="D157" s="16">
        <v>3</v>
      </c>
      <c r="E157" s="16">
        <v>5</v>
      </c>
      <c r="F157" s="157">
        <f t="shared" si="10"/>
        <v>6.25</v>
      </c>
      <c r="G157" s="163">
        <f>AVERAGE(Tabla6[[#This Row],[evaluador 1]:[promedio]])</f>
        <v>6.25</v>
      </c>
    </row>
    <row r="158" spans="1:7">
      <c r="A158" s="15" t="s">
        <v>131</v>
      </c>
      <c r="B158" s="16">
        <v>4</v>
      </c>
      <c r="C158" s="16">
        <v>4</v>
      </c>
      <c r="D158" s="16">
        <v>2</v>
      </c>
      <c r="E158" s="16">
        <v>6</v>
      </c>
      <c r="F158" s="157">
        <f t="shared" si="10"/>
        <v>4</v>
      </c>
      <c r="G158" s="163">
        <f>AVERAGE(Tabla6[[#This Row],[evaluador 1]:[promedio]])</f>
        <v>4</v>
      </c>
    </row>
    <row r="159" spans="1:7" ht="38.25">
      <c r="A159" s="15" t="s">
        <v>20</v>
      </c>
      <c r="B159" s="16">
        <v>1</v>
      </c>
      <c r="C159" s="16">
        <v>8</v>
      </c>
      <c r="D159" s="16">
        <v>1</v>
      </c>
      <c r="E159" s="16">
        <v>5</v>
      </c>
      <c r="F159" s="157">
        <f t="shared" si="10"/>
        <v>3.75</v>
      </c>
      <c r="G159" s="163">
        <f>AVERAGE(Tabla6[[#This Row],[evaluador 1]:[promedio]])</f>
        <v>3.75</v>
      </c>
    </row>
    <row r="160" spans="1:7" ht="38.25">
      <c r="A160" s="15" t="s">
        <v>269</v>
      </c>
      <c r="B160" s="16">
        <v>2</v>
      </c>
      <c r="C160" s="16">
        <v>0</v>
      </c>
      <c r="D160" s="16">
        <v>1</v>
      </c>
      <c r="E160" s="16">
        <v>8</v>
      </c>
      <c r="F160" s="157">
        <f t="shared" si="10"/>
        <v>2.75</v>
      </c>
      <c r="G160" s="163">
        <f>AVERAGE(Tabla6[[#This Row],[evaluador 1]:[promedio]])</f>
        <v>2.75</v>
      </c>
    </row>
    <row r="161" spans="1:7" ht="25.5">
      <c r="A161" s="17" t="s">
        <v>210</v>
      </c>
      <c r="B161" s="16">
        <v>4</v>
      </c>
      <c r="C161" s="16">
        <v>0</v>
      </c>
      <c r="D161" s="16">
        <v>1</v>
      </c>
      <c r="E161" s="16">
        <v>6</v>
      </c>
      <c r="F161" s="157">
        <f t="shared" si="10"/>
        <v>2.75</v>
      </c>
      <c r="G161" s="163">
        <f>AVERAGE(Tabla6[[#This Row],[evaluador 1]:[promedio]])</f>
        <v>2.75</v>
      </c>
    </row>
    <row r="162" spans="1:7" ht="25.5">
      <c r="A162" s="15" t="s">
        <v>223</v>
      </c>
      <c r="B162" s="16">
        <v>4</v>
      </c>
      <c r="C162" s="16">
        <v>0</v>
      </c>
      <c r="D162" s="16">
        <v>1</v>
      </c>
      <c r="E162" s="16">
        <v>7</v>
      </c>
      <c r="F162" s="157">
        <f t="shared" si="10"/>
        <v>3</v>
      </c>
      <c r="G162" s="163">
        <f>AVERAGE(Tabla6[[#This Row],[evaluador 1]:[promedio]])</f>
        <v>3</v>
      </c>
    </row>
    <row r="163" spans="1:7">
      <c r="A163" s="18" t="s">
        <v>183</v>
      </c>
      <c r="B163" s="16">
        <v>4</v>
      </c>
      <c r="C163" s="16">
        <v>0</v>
      </c>
      <c r="D163" s="16">
        <v>1</v>
      </c>
      <c r="E163" s="16">
        <v>7</v>
      </c>
      <c r="F163" s="157">
        <f t="shared" si="10"/>
        <v>3</v>
      </c>
      <c r="G163" s="163">
        <f>AVERAGE(Tabla6[[#This Row],[evaluador 1]:[promedio]])</f>
        <v>3</v>
      </c>
    </row>
    <row r="164" spans="1:7" ht="38.25">
      <c r="A164" s="17" t="s">
        <v>248</v>
      </c>
      <c r="B164" s="16">
        <v>0</v>
      </c>
      <c r="C164" s="16">
        <v>0</v>
      </c>
      <c r="D164" s="16">
        <v>2</v>
      </c>
      <c r="E164" s="16">
        <v>5</v>
      </c>
      <c r="F164" s="157">
        <f t="shared" si="10"/>
        <v>1.75</v>
      </c>
      <c r="G164" s="163">
        <f>AVERAGE(Tabla6[[#This Row],[evaluador 1]:[promedio]])</f>
        <v>1.75</v>
      </c>
    </row>
    <row r="165" spans="1:7" ht="25.5">
      <c r="A165" s="17" t="s">
        <v>53</v>
      </c>
      <c r="B165" s="16">
        <v>3</v>
      </c>
      <c r="C165" s="16">
        <v>0</v>
      </c>
      <c r="D165" s="16">
        <v>1</v>
      </c>
      <c r="E165" s="16">
        <v>7</v>
      </c>
      <c r="F165" s="157">
        <f t="shared" si="10"/>
        <v>2.75</v>
      </c>
      <c r="G165" s="163">
        <f>AVERAGE(Tabla6[[#This Row],[evaluador 1]:[promedio]])</f>
        <v>2.75</v>
      </c>
    </row>
    <row r="166" spans="1:7">
      <c r="A166" s="17" t="s">
        <v>93</v>
      </c>
      <c r="B166" s="16">
        <v>5</v>
      </c>
      <c r="C166" s="16">
        <v>3</v>
      </c>
      <c r="D166" s="16">
        <v>2</v>
      </c>
      <c r="E166" s="16">
        <v>5</v>
      </c>
      <c r="F166" s="157">
        <f t="shared" si="10"/>
        <v>3.75</v>
      </c>
      <c r="G166" s="163">
        <f>AVERAGE(Tabla6[[#This Row],[evaluador 1]:[promedio]])</f>
        <v>3.75</v>
      </c>
    </row>
    <row r="167" spans="1:7" ht="38.25">
      <c r="A167" s="17" t="s">
        <v>164</v>
      </c>
      <c r="B167" s="16">
        <v>3</v>
      </c>
      <c r="C167" s="16">
        <v>0</v>
      </c>
      <c r="D167" s="16">
        <v>2</v>
      </c>
      <c r="E167" s="16">
        <v>8</v>
      </c>
      <c r="F167" s="157">
        <f t="shared" si="10"/>
        <v>3.25</v>
      </c>
      <c r="G167" s="163">
        <f>AVERAGE(Tabla6[[#This Row],[evaluador 1]:[promedio]])</f>
        <v>3.25</v>
      </c>
    </row>
    <row r="168" spans="1:7" ht="25.5">
      <c r="A168" s="17" t="s">
        <v>222</v>
      </c>
      <c r="B168" s="16">
        <v>4</v>
      </c>
      <c r="C168" s="16">
        <v>2</v>
      </c>
      <c r="D168" s="16">
        <v>1</v>
      </c>
      <c r="E168" s="16">
        <v>5</v>
      </c>
      <c r="F168" s="157">
        <f t="shared" si="10"/>
        <v>3</v>
      </c>
      <c r="G168" s="163">
        <f>AVERAGE(Tabla6[[#This Row],[evaluador 1]:[promedio]])</f>
        <v>3</v>
      </c>
    </row>
    <row r="169" spans="1:7" ht="25.5">
      <c r="A169" s="17" t="s">
        <v>266</v>
      </c>
      <c r="B169" s="16">
        <v>4</v>
      </c>
      <c r="C169" s="16">
        <v>5</v>
      </c>
      <c r="D169" s="16">
        <v>1</v>
      </c>
      <c r="E169" s="16">
        <v>5</v>
      </c>
      <c r="F169" s="157">
        <f t="shared" si="10"/>
        <v>3.75</v>
      </c>
      <c r="G169" s="163">
        <f>AVERAGE(Tabla6[[#This Row],[evaluador 1]:[promedio]])</f>
        <v>3.75</v>
      </c>
    </row>
    <row r="170" spans="1:7" ht="25.5">
      <c r="A170" s="17" t="s">
        <v>280</v>
      </c>
      <c r="B170" s="16">
        <v>3</v>
      </c>
      <c r="C170" s="16">
        <v>0</v>
      </c>
      <c r="D170" s="16">
        <v>1</v>
      </c>
      <c r="E170" s="16">
        <v>7</v>
      </c>
      <c r="F170" s="157">
        <f t="shared" si="10"/>
        <v>2.75</v>
      </c>
      <c r="G170" s="163">
        <f>AVERAGE(Tabla6[[#This Row],[evaluador 1]:[promedio]])</f>
        <v>2.75</v>
      </c>
    </row>
    <row r="171" spans="1:7" ht="25.5">
      <c r="A171" s="15" t="s">
        <v>121</v>
      </c>
      <c r="B171" s="16">
        <v>6</v>
      </c>
      <c r="C171" s="16">
        <v>5</v>
      </c>
      <c r="D171" s="16">
        <v>3</v>
      </c>
      <c r="E171" s="16">
        <v>3</v>
      </c>
      <c r="F171" s="157">
        <v>4</v>
      </c>
      <c r="G171" s="163">
        <f>AVERAGE(Tabla6[[#This Row],[evaluador 1]:[promedio]])</f>
        <v>4.2</v>
      </c>
    </row>
    <row r="172" spans="1:7">
      <c r="A172" s="15" t="s">
        <v>281</v>
      </c>
      <c r="B172" s="16">
        <v>5</v>
      </c>
      <c r="C172" s="16">
        <v>10</v>
      </c>
      <c r="D172" s="16">
        <v>1</v>
      </c>
      <c r="E172" s="16">
        <v>8</v>
      </c>
      <c r="F172" s="157">
        <f t="shared" ref="F172:F177" si="11">(B172+C172+D172+E172)/4</f>
        <v>6</v>
      </c>
      <c r="G172" s="163">
        <f>AVERAGE(Tabla6[[#This Row],[evaluador 1]:[promedio]])</f>
        <v>6</v>
      </c>
    </row>
    <row r="173" spans="1:7">
      <c r="A173" s="15" t="s">
        <v>209</v>
      </c>
      <c r="B173" s="16">
        <v>4</v>
      </c>
      <c r="C173" s="16">
        <v>10</v>
      </c>
      <c r="D173" s="16">
        <v>1</v>
      </c>
      <c r="E173" s="16">
        <v>5</v>
      </c>
      <c r="F173" s="157">
        <f t="shared" si="11"/>
        <v>5</v>
      </c>
      <c r="G173" s="163">
        <f>AVERAGE(Tabla6[[#This Row],[evaluador 1]:[promedio]])</f>
        <v>5</v>
      </c>
    </row>
    <row r="174" spans="1:7" ht="38.25">
      <c r="A174" s="17" t="s">
        <v>146</v>
      </c>
      <c r="B174" s="16">
        <v>1</v>
      </c>
      <c r="C174" s="16">
        <v>0</v>
      </c>
      <c r="D174" s="16">
        <v>1</v>
      </c>
      <c r="E174" s="16">
        <v>8</v>
      </c>
      <c r="F174" s="157">
        <f t="shared" si="11"/>
        <v>2.5</v>
      </c>
      <c r="G174" s="163">
        <f>AVERAGE(Tabla6[[#This Row],[evaluador 1]:[promedio]])</f>
        <v>2.5</v>
      </c>
    </row>
    <row r="175" spans="1:7" ht="25.5">
      <c r="A175" s="15" t="s">
        <v>90</v>
      </c>
      <c r="B175" s="16">
        <v>4</v>
      </c>
      <c r="C175" s="16">
        <v>7</v>
      </c>
      <c r="D175" s="16">
        <v>5</v>
      </c>
      <c r="E175" s="16">
        <v>4</v>
      </c>
      <c r="F175" s="157">
        <f t="shared" si="11"/>
        <v>5</v>
      </c>
      <c r="G175" s="163">
        <f>AVERAGE(Tabla6[[#This Row],[evaluador 1]:[promedio]])</f>
        <v>5</v>
      </c>
    </row>
    <row r="176" spans="1:7" ht="38.25">
      <c r="A176" s="15" t="s">
        <v>98</v>
      </c>
      <c r="B176" s="16">
        <v>0</v>
      </c>
      <c r="C176" s="16">
        <v>0</v>
      </c>
      <c r="D176" s="16">
        <v>1</v>
      </c>
      <c r="E176" s="16">
        <v>5</v>
      </c>
      <c r="F176" s="157">
        <f t="shared" si="11"/>
        <v>1.5</v>
      </c>
      <c r="G176" s="163">
        <f>AVERAGE(Tabla6[[#This Row],[evaluador 1]:[promedio]])</f>
        <v>1.5</v>
      </c>
    </row>
    <row r="177" spans="1:7">
      <c r="A177" s="15" t="s">
        <v>253</v>
      </c>
      <c r="B177" s="16">
        <v>1</v>
      </c>
      <c r="C177" s="16">
        <v>0</v>
      </c>
      <c r="D177" s="16">
        <v>3</v>
      </c>
      <c r="E177" s="16">
        <v>7</v>
      </c>
      <c r="F177" s="157">
        <f t="shared" si="11"/>
        <v>2.75</v>
      </c>
      <c r="G177" s="163">
        <f>AVERAGE(Tabla6[[#This Row],[evaluador 1]:[promedio]])</f>
        <v>2.75</v>
      </c>
    </row>
    <row r="178" spans="1:7" ht="25.5">
      <c r="A178" s="15" t="s">
        <v>40</v>
      </c>
      <c r="B178" s="16">
        <v>4</v>
      </c>
      <c r="C178" s="16">
        <v>5</v>
      </c>
      <c r="D178" s="16">
        <v>3</v>
      </c>
      <c r="E178" s="16">
        <v>7</v>
      </c>
      <c r="F178" s="157">
        <v>5</v>
      </c>
      <c r="G178" s="163">
        <f>AVERAGE(Tabla6[[#This Row],[evaluador 1]:[promedio]])</f>
        <v>4.8</v>
      </c>
    </row>
    <row r="179" spans="1:7" ht="25.5">
      <c r="A179" s="15" t="s">
        <v>225</v>
      </c>
      <c r="B179" s="16">
        <v>6</v>
      </c>
      <c r="C179" s="16">
        <v>7</v>
      </c>
      <c r="D179" s="16">
        <v>1</v>
      </c>
      <c r="E179" s="16">
        <v>6</v>
      </c>
      <c r="F179" s="157">
        <f t="shared" ref="F179:F187" si="12">(B179+C179+D179+E179)/4</f>
        <v>5</v>
      </c>
      <c r="G179" s="163">
        <f>AVERAGE(Tabla6[[#This Row],[evaluador 1]:[promedio]])</f>
        <v>5</v>
      </c>
    </row>
    <row r="180" spans="1:7" ht="25.5">
      <c r="A180" s="15" t="s">
        <v>42</v>
      </c>
      <c r="B180" s="16">
        <v>6</v>
      </c>
      <c r="C180" s="16">
        <v>3</v>
      </c>
      <c r="D180" s="16">
        <v>5</v>
      </c>
      <c r="E180" s="16">
        <v>7</v>
      </c>
      <c r="F180" s="157">
        <f t="shared" si="12"/>
        <v>5.25</v>
      </c>
      <c r="G180" s="163">
        <f>AVERAGE(Tabla6[[#This Row],[evaluador 1]:[promedio]])</f>
        <v>5.25</v>
      </c>
    </row>
    <row r="181" spans="1:7">
      <c r="A181" s="15" t="s">
        <v>165</v>
      </c>
      <c r="B181" s="16">
        <v>0</v>
      </c>
      <c r="C181" s="16">
        <v>0</v>
      </c>
      <c r="D181" s="16">
        <v>2</v>
      </c>
      <c r="E181" s="16">
        <v>5</v>
      </c>
      <c r="F181" s="157">
        <f t="shared" si="12"/>
        <v>1.75</v>
      </c>
      <c r="G181" s="163">
        <f>AVERAGE(Tabla6[[#This Row],[evaluador 1]:[promedio]])</f>
        <v>1.75</v>
      </c>
    </row>
    <row r="182" spans="1:7" ht="38.25">
      <c r="A182" s="15" t="s">
        <v>113</v>
      </c>
      <c r="B182" s="16">
        <v>3</v>
      </c>
      <c r="C182" s="16">
        <v>4</v>
      </c>
      <c r="D182" s="16">
        <v>2</v>
      </c>
      <c r="E182" s="16">
        <v>7</v>
      </c>
      <c r="F182" s="157">
        <f t="shared" si="12"/>
        <v>4</v>
      </c>
      <c r="G182" s="163">
        <f>AVERAGE(Tabla6[[#This Row],[evaluador 1]:[promedio]])</f>
        <v>4</v>
      </c>
    </row>
    <row r="183" spans="1:7">
      <c r="A183" s="17" t="s">
        <v>29</v>
      </c>
      <c r="B183" s="16">
        <v>4</v>
      </c>
      <c r="C183" s="16">
        <v>0</v>
      </c>
      <c r="D183" s="16">
        <v>1</v>
      </c>
      <c r="E183" s="16">
        <v>7</v>
      </c>
      <c r="F183" s="157">
        <f t="shared" si="12"/>
        <v>3</v>
      </c>
      <c r="G183" s="163">
        <f>AVERAGE(Tabla6[[#This Row],[evaluador 1]:[promedio]])</f>
        <v>3</v>
      </c>
    </row>
    <row r="184" spans="1:7">
      <c r="A184" s="17" t="s">
        <v>17</v>
      </c>
      <c r="B184" s="16">
        <v>4</v>
      </c>
      <c r="C184" s="16">
        <v>8</v>
      </c>
      <c r="D184" s="16">
        <v>5</v>
      </c>
      <c r="E184" s="16">
        <v>7</v>
      </c>
      <c r="F184" s="157">
        <f t="shared" si="12"/>
        <v>6</v>
      </c>
      <c r="G184" s="163">
        <f>AVERAGE(Tabla6[[#This Row],[evaluador 1]:[promedio]])</f>
        <v>6</v>
      </c>
    </row>
    <row r="185" spans="1:7" ht="25.5">
      <c r="A185" s="17" t="s">
        <v>126</v>
      </c>
      <c r="B185" s="16">
        <v>3</v>
      </c>
      <c r="C185" s="16">
        <v>4</v>
      </c>
      <c r="D185" s="16">
        <v>3</v>
      </c>
      <c r="E185" s="16">
        <v>5</v>
      </c>
      <c r="F185" s="157">
        <f t="shared" si="12"/>
        <v>3.75</v>
      </c>
      <c r="G185" s="163">
        <f>AVERAGE(Tabla6[[#This Row],[evaluador 1]:[promedio]])</f>
        <v>3.75</v>
      </c>
    </row>
    <row r="186" spans="1:7">
      <c r="A186" s="17" t="s">
        <v>104</v>
      </c>
      <c r="B186" s="16">
        <v>0</v>
      </c>
      <c r="C186" s="16">
        <v>0</v>
      </c>
      <c r="D186" s="16">
        <v>1</v>
      </c>
      <c r="E186" s="16">
        <v>2</v>
      </c>
      <c r="F186" s="157">
        <f t="shared" si="12"/>
        <v>0.75</v>
      </c>
      <c r="G186" s="163">
        <f>AVERAGE(Tabla6[[#This Row],[evaluador 1]:[promedio]])</f>
        <v>0.75</v>
      </c>
    </row>
    <row r="187" spans="1:7">
      <c r="A187" s="15" t="s">
        <v>239</v>
      </c>
      <c r="B187" s="16">
        <v>7</v>
      </c>
      <c r="C187" s="16">
        <v>10</v>
      </c>
      <c r="D187" s="16">
        <v>2</v>
      </c>
      <c r="E187" s="16">
        <v>9</v>
      </c>
      <c r="F187" s="157">
        <f t="shared" si="12"/>
        <v>7</v>
      </c>
      <c r="G187" s="163">
        <f>AVERAGE(Tabla6[[#This Row],[evaluador 1]:[promedio]])</f>
        <v>7</v>
      </c>
    </row>
    <row r="188" spans="1:7">
      <c r="A188" s="17" t="s">
        <v>81</v>
      </c>
      <c r="B188" s="16">
        <v>6</v>
      </c>
      <c r="C188" s="16">
        <v>3</v>
      </c>
      <c r="D188" s="16">
        <v>2</v>
      </c>
      <c r="E188" s="16">
        <v>7</v>
      </c>
      <c r="F188" s="157">
        <v>5</v>
      </c>
      <c r="G188" s="163">
        <f>AVERAGE(Tabla6[[#This Row],[evaluador 1]:[promedio]])</f>
        <v>4.5999999999999996</v>
      </c>
    </row>
    <row r="189" spans="1:7">
      <c r="A189" s="17" t="s">
        <v>132</v>
      </c>
      <c r="B189" s="16">
        <v>4</v>
      </c>
      <c r="C189" s="16">
        <v>4</v>
      </c>
      <c r="D189" s="16">
        <v>1</v>
      </c>
      <c r="E189" s="16">
        <v>9</v>
      </c>
      <c r="F189" s="157">
        <v>5</v>
      </c>
      <c r="G189" s="163">
        <f>AVERAGE(Tabla6[[#This Row],[evaluador 1]:[promedio]])</f>
        <v>4.5999999999999996</v>
      </c>
    </row>
    <row r="190" spans="1:7" ht="25.5">
      <c r="A190" s="17" t="s">
        <v>198</v>
      </c>
      <c r="B190" s="16">
        <v>0</v>
      </c>
      <c r="C190" s="16">
        <v>0</v>
      </c>
      <c r="D190" s="16">
        <v>1</v>
      </c>
      <c r="E190" s="16">
        <v>0</v>
      </c>
      <c r="F190" s="157">
        <f>(B190+C190+D190+E190)/4</f>
        <v>0.25</v>
      </c>
      <c r="G190" s="163">
        <f>AVERAGE(Tabla6[[#This Row],[evaluador 1]:[promedio]])</f>
        <v>0.25</v>
      </c>
    </row>
    <row r="191" spans="1:7">
      <c r="A191" s="15" t="s">
        <v>48</v>
      </c>
      <c r="B191" s="16">
        <v>7</v>
      </c>
      <c r="C191" s="16">
        <v>0</v>
      </c>
      <c r="D191" s="16">
        <v>1</v>
      </c>
      <c r="E191" s="16">
        <v>9</v>
      </c>
      <c r="F191" s="157">
        <v>4</v>
      </c>
      <c r="G191" s="163">
        <f>AVERAGE(Tabla6[[#This Row],[evaluador 1]:[promedio]])</f>
        <v>4.2</v>
      </c>
    </row>
    <row r="192" spans="1:7" ht="25.5">
      <c r="A192" s="15" t="s">
        <v>191</v>
      </c>
      <c r="B192" s="16">
        <v>6</v>
      </c>
      <c r="C192" s="16">
        <v>10</v>
      </c>
      <c r="D192" s="16">
        <v>3</v>
      </c>
      <c r="E192" s="16">
        <v>10</v>
      </c>
      <c r="F192" s="157">
        <f>(B192+C192+D192+E192)/4</f>
        <v>7.25</v>
      </c>
      <c r="G192" s="163">
        <f>AVERAGE(Tabla6[[#This Row],[evaluador 1]:[promedio]])</f>
        <v>7.25</v>
      </c>
    </row>
    <row r="193" spans="1:7" ht="25.5">
      <c r="A193" s="17" t="s">
        <v>57</v>
      </c>
      <c r="B193" s="16">
        <v>4</v>
      </c>
      <c r="C193" s="16">
        <v>6</v>
      </c>
      <c r="D193" s="16">
        <v>1</v>
      </c>
      <c r="E193" s="16">
        <v>8</v>
      </c>
      <c r="F193" s="157">
        <v>5</v>
      </c>
      <c r="G193" s="163">
        <f>AVERAGE(Tabla6[[#This Row],[evaluador 1]:[promedio]])</f>
        <v>4.8</v>
      </c>
    </row>
    <row r="194" spans="1:7">
      <c r="A194" s="17" t="s">
        <v>216</v>
      </c>
      <c r="B194" s="16">
        <v>7</v>
      </c>
      <c r="C194" s="16">
        <v>10</v>
      </c>
      <c r="D194" s="16">
        <v>1</v>
      </c>
      <c r="E194" s="16">
        <v>9</v>
      </c>
      <c r="F194" s="157">
        <f>(B194+C194+D194+E194)/4</f>
        <v>6.75</v>
      </c>
      <c r="G194" s="163">
        <f>AVERAGE(Tabla6[[#This Row],[evaluador 1]:[promedio]])</f>
        <v>6.75</v>
      </c>
    </row>
    <row r="195" spans="1:7" ht="38.25">
      <c r="A195" s="15" t="s">
        <v>175</v>
      </c>
      <c r="B195" s="16">
        <v>6</v>
      </c>
      <c r="C195" s="16">
        <v>9</v>
      </c>
      <c r="D195" s="16">
        <v>1</v>
      </c>
      <c r="E195" s="16">
        <v>3</v>
      </c>
      <c r="F195" s="157">
        <v>5</v>
      </c>
      <c r="G195" s="163">
        <f>AVERAGE(Tabla6[[#This Row],[evaluador 1]:[promedio]])</f>
        <v>4.8</v>
      </c>
    </row>
    <row r="196" spans="1:7" ht="25.5">
      <c r="A196" s="17" t="s">
        <v>228</v>
      </c>
      <c r="B196" s="16">
        <v>6</v>
      </c>
      <c r="C196" s="16">
        <v>10</v>
      </c>
      <c r="D196" s="16">
        <v>3</v>
      </c>
      <c r="E196" s="16">
        <v>8</v>
      </c>
      <c r="F196" s="157">
        <f>(B196+C196+D196+E196)/4</f>
        <v>6.75</v>
      </c>
      <c r="G196" s="163">
        <f>AVERAGE(Tabla6[[#This Row],[evaluador 1]:[promedio]])</f>
        <v>6.75</v>
      </c>
    </row>
    <row r="197" spans="1:7" ht="25.5">
      <c r="A197" s="15" t="s">
        <v>74</v>
      </c>
      <c r="B197" s="16">
        <v>5</v>
      </c>
      <c r="C197" s="16">
        <v>4</v>
      </c>
      <c r="D197" s="16">
        <v>2</v>
      </c>
      <c r="E197" s="16">
        <v>5</v>
      </c>
      <c r="F197" s="157">
        <f>(B197+C197+D197+E197)/4</f>
        <v>4</v>
      </c>
      <c r="G197" s="163">
        <f>AVERAGE(Tabla6[[#This Row],[evaluador 1]:[promedio]])</f>
        <v>4</v>
      </c>
    </row>
    <row r="198" spans="1:7" ht="25.5">
      <c r="A198" s="15" t="s">
        <v>62</v>
      </c>
      <c r="B198" s="16">
        <v>6</v>
      </c>
      <c r="C198" s="16">
        <v>4</v>
      </c>
      <c r="D198" s="16">
        <v>1</v>
      </c>
      <c r="E198" s="16">
        <v>9</v>
      </c>
      <c r="F198" s="157">
        <f>(B198+C198+D198+E198)/4</f>
        <v>5</v>
      </c>
      <c r="G198" s="163">
        <f>AVERAGE(Tabla6[[#This Row],[evaluador 1]:[promedio]])</f>
        <v>5</v>
      </c>
    </row>
    <row r="199" spans="1:7" ht="25.5">
      <c r="A199" s="15" t="s">
        <v>233</v>
      </c>
      <c r="B199" s="16">
        <v>5</v>
      </c>
      <c r="C199" s="16">
        <v>6</v>
      </c>
      <c r="D199" s="16">
        <v>2</v>
      </c>
      <c r="E199" s="16">
        <v>5</v>
      </c>
      <c r="F199" s="157">
        <v>5</v>
      </c>
      <c r="G199" s="163">
        <f>AVERAGE(Tabla6[[#This Row],[evaluador 1]:[promedio]])</f>
        <v>4.5999999999999996</v>
      </c>
    </row>
    <row r="200" spans="1:7" ht="25.5">
      <c r="A200" s="17" t="s">
        <v>1</v>
      </c>
      <c r="B200" s="16">
        <v>4</v>
      </c>
      <c r="C200" s="16">
        <v>7</v>
      </c>
      <c r="D200" s="16">
        <v>5</v>
      </c>
      <c r="E200" s="16">
        <v>8</v>
      </c>
      <c r="F200" s="157">
        <f>(B200+C200+D200+E200)/4</f>
        <v>6</v>
      </c>
      <c r="G200" s="163">
        <f>AVERAGE(Tabla6[[#This Row],[evaluador 1]:[promedio]])</f>
        <v>6</v>
      </c>
    </row>
    <row r="201" spans="1:7" ht="25.5">
      <c r="A201" s="17" t="s">
        <v>144</v>
      </c>
      <c r="B201" s="16">
        <v>4</v>
      </c>
      <c r="C201" s="16">
        <v>10</v>
      </c>
      <c r="D201" s="16">
        <v>2</v>
      </c>
      <c r="E201" s="16">
        <v>3</v>
      </c>
      <c r="F201" s="157">
        <v>5</v>
      </c>
      <c r="G201" s="163">
        <f>AVERAGE(Tabla6[[#This Row],[evaluador 1]:[promedio]])</f>
        <v>4.8</v>
      </c>
    </row>
    <row r="202" spans="1:7" ht="25.5">
      <c r="A202" s="15" t="s">
        <v>171</v>
      </c>
      <c r="B202" s="16">
        <v>4</v>
      </c>
      <c r="C202" s="16">
        <v>2</v>
      </c>
      <c r="D202" s="16">
        <v>0</v>
      </c>
      <c r="E202" s="16">
        <v>2</v>
      </c>
      <c r="F202" s="157">
        <f t="shared" ref="F202:F209" si="13">(B202+C202+D202+E202)/4</f>
        <v>2</v>
      </c>
      <c r="G202" s="163">
        <f>AVERAGE(Tabla6[[#This Row],[evaluador 1]:[promedio]])</f>
        <v>2</v>
      </c>
    </row>
    <row r="203" spans="1:7" ht="51">
      <c r="A203" s="17" t="s">
        <v>268</v>
      </c>
      <c r="B203" s="16">
        <v>8</v>
      </c>
      <c r="C203" s="16">
        <v>10</v>
      </c>
      <c r="D203" s="16">
        <v>9</v>
      </c>
      <c r="E203" s="16">
        <v>10</v>
      </c>
      <c r="F203" s="157">
        <f t="shared" si="13"/>
        <v>9.25</v>
      </c>
      <c r="G203" s="163">
        <f>AVERAGE(Tabla6[[#This Row],[evaluador 1]:[promedio]])</f>
        <v>9.25</v>
      </c>
    </row>
    <row r="204" spans="1:7" ht="38.25">
      <c r="A204" s="17" t="s">
        <v>73</v>
      </c>
      <c r="B204" s="16">
        <v>0</v>
      </c>
      <c r="C204" s="16">
        <v>0</v>
      </c>
      <c r="D204" s="16">
        <v>1</v>
      </c>
      <c r="E204" s="16">
        <v>5</v>
      </c>
      <c r="F204" s="157">
        <f t="shared" si="13"/>
        <v>1.5</v>
      </c>
      <c r="G204" s="163">
        <f>AVERAGE(Tabla6[[#This Row],[evaluador 1]:[promedio]])</f>
        <v>1.5</v>
      </c>
    </row>
    <row r="205" spans="1:7" ht="38.25">
      <c r="A205" s="15" t="s">
        <v>141</v>
      </c>
      <c r="B205" s="16">
        <v>3</v>
      </c>
      <c r="C205" s="16">
        <v>0</v>
      </c>
      <c r="D205" s="16">
        <v>2</v>
      </c>
      <c r="E205" s="16">
        <v>5</v>
      </c>
      <c r="F205" s="157">
        <f t="shared" si="13"/>
        <v>2.5</v>
      </c>
      <c r="G205" s="163">
        <f>AVERAGE(Tabla6[[#This Row],[evaluador 1]:[promedio]])</f>
        <v>2.5</v>
      </c>
    </row>
    <row r="206" spans="1:7">
      <c r="A206" s="15" t="s">
        <v>167</v>
      </c>
      <c r="B206" s="16">
        <v>4</v>
      </c>
      <c r="C206" s="16">
        <v>8</v>
      </c>
      <c r="D206" s="16">
        <v>2</v>
      </c>
      <c r="E206" s="16">
        <v>8</v>
      </c>
      <c r="F206" s="157">
        <f t="shared" si="13"/>
        <v>5.5</v>
      </c>
      <c r="G206" s="163">
        <f>AVERAGE(Tabla6[[#This Row],[evaluador 1]:[promedio]])</f>
        <v>5.5</v>
      </c>
    </row>
    <row r="207" spans="1:7">
      <c r="A207" s="17" t="s">
        <v>238</v>
      </c>
      <c r="B207" s="16">
        <v>5</v>
      </c>
      <c r="C207" s="16">
        <v>10</v>
      </c>
      <c r="D207" s="16">
        <v>1</v>
      </c>
      <c r="E207" s="16">
        <v>7</v>
      </c>
      <c r="F207" s="157">
        <f t="shared" si="13"/>
        <v>5.75</v>
      </c>
      <c r="G207" s="163">
        <f>AVERAGE(Tabla6[[#This Row],[evaluador 1]:[promedio]])</f>
        <v>5.75</v>
      </c>
    </row>
    <row r="208" spans="1:7">
      <c r="A208" s="17" t="s">
        <v>252</v>
      </c>
      <c r="B208" s="16">
        <v>6</v>
      </c>
      <c r="C208" s="16">
        <v>0</v>
      </c>
      <c r="D208" s="16">
        <v>1</v>
      </c>
      <c r="E208" s="16">
        <v>9</v>
      </c>
      <c r="F208" s="157">
        <f t="shared" si="13"/>
        <v>4</v>
      </c>
      <c r="G208" s="163">
        <f>AVERAGE(Tabla6[[#This Row],[evaluador 1]:[promedio]])</f>
        <v>4</v>
      </c>
    </row>
    <row r="209" spans="1:7">
      <c r="A209" s="17" t="s">
        <v>262</v>
      </c>
      <c r="B209" s="16">
        <v>5</v>
      </c>
      <c r="C209" s="16">
        <v>1</v>
      </c>
      <c r="D209" s="16">
        <v>1</v>
      </c>
      <c r="E209" s="16">
        <v>5</v>
      </c>
      <c r="F209" s="157">
        <f t="shared" si="13"/>
        <v>3</v>
      </c>
      <c r="G209" s="163">
        <f>AVERAGE(Tabla6[[#This Row],[evaluador 1]:[promedio]])</f>
        <v>3</v>
      </c>
    </row>
    <row r="210" spans="1:7">
      <c r="A210" s="15" t="s">
        <v>193</v>
      </c>
      <c r="B210" s="16">
        <v>0</v>
      </c>
      <c r="C210" s="16">
        <v>10</v>
      </c>
      <c r="D210" s="16">
        <v>2</v>
      </c>
      <c r="E210" s="16">
        <v>7</v>
      </c>
      <c r="F210" s="157">
        <v>5</v>
      </c>
      <c r="G210" s="163">
        <f>AVERAGE(Tabla6[[#This Row],[evaluador 1]:[promedio]])</f>
        <v>4.8</v>
      </c>
    </row>
    <row r="211" spans="1:7" ht="25.5">
      <c r="A211" s="15" t="s">
        <v>231</v>
      </c>
      <c r="B211" s="16">
        <v>5</v>
      </c>
      <c r="C211" s="16">
        <v>6</v>
      </c>
      <c r="D211" s="16">
        <v>1</v>
      </c>
      <c r="E211" s="16">
        <v>3</v>
      </c>
      <c r="F211" s="157">
        <f t="shared" ref="F211:F216" si="14">(B211+C211+D211+E211)/4</f>
        <v>3.75</v>
      </c>
      <c r="G211" s="163">
        <f>AVERAGE(Tabla6[[#This Row],[evaluador 1]:[promedio]])</f>
        <v>3.75</v>
      </c>
    </row>
    <row r="212" spans="1:7" ht="38.25">
      <c r="A212" s="17" t="s">
        <v>208</v>
      </c>
      <c r="B212" s="16">
        <v>1</v>
      </c>
      <c r="C212" s="16">
        <v>6</v>
      </c>
      <c r="D212" s="16">
        <v>1</v>
      </c>
      <c r="E212" s="16">
        <v>5</v>
      </c>
      <c r="F212" s="157">
        <f t="shared" si="14"/>
        <v>3.25</v>
      </c>
      <c r="G212" s="163">
        <f>AVERAGE(Tabla6[[#This Row],[evaluador 1]:[promedio]])</f>
        <v>3.25</v>
      </c>
    </row>
    <row r="213" spans="1:7" ht="38.25">
      <c r="A213" s="15" t="s">
        <v>229</v>
      </c>
      <c r="B213" s="16">
        <v>0</v>
      </c>
      <c r="C213" s="16">
        <v>0</v>
      </c>
      <c r="D213" s="16">
        <v>1</v>
      </c>
      <c r="E213" s="16">
        <v>3</v>
      </c>
      <c r="F213" s="157">
        <f t="shared" si="14"/>
        <v>1</v>
      </c>
      <c r="G213" s="163">
        <f>AVERAGE(Tabla6[[#This Row],[evaluador 1]:[promedio]])</f>
        <v>1</v>
      </c>
    </row>
    <row r="214" spans="1:7" ht="38.25">
      <c r="A214" s="17" t="s">
        <v>85</v>
      </c>
      <c r="B214" s="16">
        <v>7</v>
      </c>
      <c r="C214" s="16">
        <v>6</v>
      </c>
      <c r="D214" s="16">
        <v>8</v>
      </c>
      <c r="E214" s="16">
        <v>8</v>
      </c>
      <c r="F214" s="157">
        <f t="shared" si="14"/>
        <v>7.25</v>
      </c>
      <c r="G214" s="163">
        <f>AVERAGE(Tabla6[[#This Row],[evaluador 1]:[promedio]])</f>
        <v>7.25</v>
      </c>
    </row>
    <row r="215" spans="1:7">
      <c r="A215" s="15" t="s">
        <v>161</v>
      </c>
      <c r="B215" s="16">
        <v>4</v>
      </c>
      <c r="C215" s="16">
        <v>10</v>
      </c>
      <c r="D215" s="16">
        <v>10</v>
      </c>
      <c r="E215" s="16">
        <v>10</v>
      </c>
      <c r="F215" s="157">
        <f t="shared" si="14"/>
        <v>8.5</v>
      </c>
      <c r="G215" s="163">
        <f>AVERAGE(Tabla6[[#This Row],[evaluador 1]:[promedio]])</f>
        <v>8.5</v>
      </c>
    </row>
    <row r="216" spans="1:7">
      <c r="A216" s="15" t="s">
        <v>197</v>
      </c>
      <c r="B216" s="16">
        <v>5</v>
      </c>
      <c r="C216" s="16">
        <v>10</v>
      </c>
      <c r="D216" s="16">
        <v>2</v>
      </c>
      <c r="E216" s="16">
        <v>9</v>
      </c>
      <c r="F216" s="157">
        <f t="shared" si="14"/>
        <v>6.5</v>
      </c>
      <c r="G216" s="163">
        <f>AVERAGE(Tabla6[[#This Row],[evaluador 1]:[promedio]])</f>
        <v>6.5</v>
      </c>
    </row>
    <row r="217" spans="1:7" ht="25.5">
      <c r="A217" s="17" t="s">
        <v>116</v>
      </c>
      <c r="B217" s="16">
        <v>0</v>
      </c>
      <c r="C217" s="16">
        <v>2</v>
      </c>
      <c r="D217" s="16">
        <v>10</v>
      </c>
      <c r="E217" s="16">
        <v>7</v>
      </c>
      <c r="F217" s="157">
        <v>5</v>
      </c>
      <c r="G217" s="163">
        <f>AVERAGE(Tabla6[[#This Row],[evaluador 1]:[promedio]])</f>
        <v>4.8</v>
      </c>
    </row>
    <row r="218" spans="1:7">
      <c r="A218" s="15" t="s">
        <v>215</v>
      </c>
      <c r="B218" s="16">
        <v>6</v>
      </c>
      <c r="C218" s="16">
        <v>7</v>
      </c>
      <c r="D218" s="16">
        <v>1</v>
      </c>
      <c r="E218" s="16">
        <v>7</v>
      </c>
      <c r="F218" s="157">
        <f t="shared" ref="F218:F224" si="15">(B218+C218+D218+E218)/4</f>
        <v>5.25</v>
      </c>
      <c r="G218" s="163">
        <f>AVERAGE(Tabla6[[#This Row],[evaluador 1]:[promedio]])</f>
        <v>5.25</v>
      </c>
    </row>
    <row r="219" spans="1:7" ht="25.5">
      <c r="A219" s="17" t="s">
        <v>7</v>
      </c>
      <c r="B219" s="16">
        <v>2</v>
      </c>
      <c r="C219" s="16">
        <v>10</v>
      </c>
      <c r="D219" s="16">
        <v>2</v>
      </c>
      <c r="E219" s="16">
        <v>7</v>
      </c>
      <c r="F219" s="157">
        <f t="shared" si="15"/>
        <v>5.25</v>
      </c>
      <c r="G219" s="163">
        <f>AVERAGE(Tabla6[[#This Row],[evaluador 1]:[promedio]])</f>
        <v>5.25</v>
      </c>
    </row>
    <row r="220" spans="1:7" ht="38.25">
      <c r="A220" s="15" t="s">
        <v>187</v>
      </c>
      <c r="B220" s="16">
        <v>9</v>
      </c>
      <c r="C220" s="16">
        <v>10</v>
      </c>
      <c r="D220" s="16">
        <v>8</v>
      </c>
      <c r="E220" s="16">
        <v>10</v>
      </c>
      <c r="F220" s="157">
        <f t="shared" si="15"/>
        <v>9.25</v>
      </c>
      <c r="G220" s="163">
        <f>AVERAGE(Tabla6[[#This Row],[evaluador 1]:[promedio]])</f>
        <v>9.25</v>
      </c>
    </row>
    <row r="221" spans="1:7" ht="25.5">
      <c r="A221" s="17" t="s">
        <v>142</v>
      </c>
      <c r="B221" s="16">
        <v>0</v>
      </c>
      <c r="C221" s="16">
        <v>0</v>
      </c>
      <c r="D221" s="16">
        <v>1</v>
      </c>
      <c r="E221" s="16">
        <v>3</v>
      </c>
      <c r="F221" s="157">
        <f t="shared" si="15"/>
        <v>1</v>
      </c>
      <c r="G221" s="163">
        <f>AVERAGE(Tabla6[[#This Row],[evaluador 1]:[promedio]])</f>
        <v>1</v>
      </c>
    </row>
    <row r="222" spans="1:7" ht="25.5">
      <c r="A222" s="17" t="s">
        <v>120</v>
      </c>
      <c r="B222" s="16">
        <v>3</v>
      </c>
      <c r="C222" s="16">
        <v>0</v>
      </c>
      <c r="D222" s="16">
        <v>1</v>
      </c>
      <c r="E222" s="16">
        <v>5</v>
      </c>
      <c r="F222" s="157">
        <f t="shared" si="15"/>
        <v>2.25</v>
      </c>
      <c r="G222" s="163">
        <f>AVERAGE(Tabla6[[#This Row],[evaluador 1]:[promedio]])</f>
        <v>2.25</v>
      </c>
    </row>
    <row r="223" spans="1:7">
      <c r="A223" s="15" t="s">
        <v>54</v>
      </c>
      <c r="B223" s="16">
        <v>3</v>
      </c>
      <c r="C223" s="16">
        <v>3</v>
      </c>
      <c r="D223" s="16">
        <v>1</v>
      </c>
      <c r="E223" s="16">
        <v>8</v>
      </c>
      <c r="F223" s="157">
        <f t="shared" si="15"/>
        <v>3.75</v>
      </c>
      <c r="G223" s="163">
        <f>AVERAGE(Tabla6[[#This Row],[evaluador 1]:[promedio]])</f>
        <v>3.75</v>
      </c>
    </row>
    <row r="224" spans="1:7" ht="38.25">
      <c r="A224" s="18" t="s">
        <v>270</v>
      </c>
      <c r="B224" s="16">
        <v>5</v>
      </c>
      <c r="C224" s="16">
        <v>4</v>
      </c>
      <c r="D224" s="16">
        <v>1</v>
      </c>
      <c r="E224" s="16">
        <v>5</v>
      </c>
      <c r="F224" s="157">
        <f t="shared" si="15"/>
        <v>3.75</v>
      </c>
      <c r="G224" s="163">
        <f>AVERAGE(Tabla6[[#This Row],[evaluador 1]:[promedio]])</f>
        <v>3.75</v>
      </c>
    </row>
    <row r="225" spans="1:7" ht="25.5">
      <c r="A225" s="17" t="s">
        <v>63</v>
      </c>
      <c r="B225" s="16">
        <v>5</v>
      </c>
      <c r="C225" s="16">
        <v>2</v>
      </c>
      <c r="D225" s="16">
        <v>2</v>
      </c>
      <c r="E225" s="16">
        <v>8</v>
      </c>
      <c r="F225" s="157">
        <v>4</v>
      </c>
      <c r="G225" s="163">
        <f>AVERAGE(Tabla6[[#This Row],[evaluador 1]:[promedio]])</f>
        <v>4.2</v>
      </c>
    </row>
    <row r="226" spans="1:7" ht="38.25">
      <c r="A226" s="17" t="s">
        <v>150</v>
      </c>
      <c r="B226" s="16">
        <v>1</v>
      </c>
      <c r="C226" s="16">
        <v>0</v>
      </c>
      <c r="D226" s="16">
        <v>3</v>
      </c>
      <c r="E226" s="16">
        <v>3</v>
      </c>
      <c r="F226" s="157">
        <f>(B226+C226+D226+E226)/4</f>
        <v>1.75</v>
      </c>
      <c r="G226" s="163">
        <f>AVERAGE(Tabla6[[#This Row],[evaluador 1]:[promedio]])</f>
        <v>1.75</v>
      </c>
    </row>
    <row r="227" spans="1:7">
      <c r="A227" s="15" t="s">
        <v>251</v>
      </c>
      <c r="B227" s="16">
        <v>2</v>
      </c>
      <c r="C227" s="16">
        <v>1</v>
      </c>
      <c r="D227" s="16">
        <v>1</v>
      </c>
      <c r="E227" s="16">
        <v>3</v>
      </c>
      <c r="F227" s="157">
        <f>(B227+C227+D227+E227)/4</f>
        <v>1.75</v>
      </c>
      <c r="G227" s="163">
        <f>AVERAGE(Tabla6[[#This Row],[evaluador 1]:[promedio]])</f>
        <v>1.75</v>
      </c>
    </row>
    <row r="228" spans="1:7" ht="25.5">
      <c r="A228" s="17" t="s">
        <v>21</v>
      </c>
      <c r="B228" s="16">
        <v>5</v>
      </c>
      <c r="C228" s="16">
        <v>9</v>
      </c>
      <c r="D228" s="16">
        <v>3</v>
      </c>
      <c r="E228" s="16">
        <v>7</v>
      </c>
      <c r="F228" s="157">
        <f>(B228+C228+D228+E228)/4</f>
        <v>6</v>
      </c>
      <c r="G228" s="163">
        <f>AVERAGE(Tabla6[[#This Row],[evaluador 1]:[promedio]])</f>
        <v>6</v>
      </c>
    </row>
    <row r="229" spans="1:7" ht="25.5">
      <c r="A229" s="15" t="s">
        <v>100</v>
      </c>
      <c r="B229" s="16">
        <v>5</v>
      </c>
      <c r="C229" s="16">
        <v>4</v>
      </c>
      <c r="D229" s="16">
        <v>1</v>
      </c>
      <c r="E229" s="16">
        <v>8</v>
      </c>
      <c r="F229" s="157">
        <v>5</v>
      </c>
      <c r="G229" s="163">
        <f>AVERAGE(Tabla6[[#This Row],[evaluador 1]:[promedio]])</f>
        <v>4.5999999999999996</v>
      </c>
    </row>
    <row r="230" spans="1:7">
      <c r="A230" s="17" t="s">
        <v>160</v>
      </c>
      <c r="B230" s="16">
        <v>5</v>
      </c>
      <c r="C230" s="16">
        <v>1</v>
      </c>
      <c r="D230" s="16">
        <v>5</v>
      </c>
      <c r="E230" s="16">
        <v>7</v>
      </c>
      <c r="F230" s="157">
        <v>5</v>
      </c>
      <c r="G230" s="163">
        <f>AVERAGE(Tabla6[[#This Row],[evaluador 1]:[promedio]])</f>
        <v>4.5999999999999996</v>
      </c>
    </row>
    <row r="231" spans="1:7">
      <c r="A231" s="17" t="s">
        <v>178</v>
      </c>
      <c r="B231" s="16">
        <v>7</v>
      </c>
      <c r="C231" s="16">
        <v>10</v>
      </c>
      <c r="D231" s="16">
        <v>0</v>
      </c>
      <c r="E231" s="16">
        <v>7</v>
      </c>
      <c r="F231" s="157">
        <f t="shared" ref="F231:F254" si="16">(B231+C231+D231+E231)/4</f>
        <v>6</v>
      </c>
      <c r="G231" s="163">
        <f>AVERAGE(Tabla6[[#This Row],[evaluador 1]:[promedio]])</f>
        <v>6</v>
      </c>
    </row>
    <row r="232" spans="1:7">
      <c r="A232" s="17" t="s">
        <v>101</v>
      </c>
      <c r="B232" s="147">
        <v>5</v>
      </c>
      <c r="C232" s="147">
        <v>5</v>
      </c>
      <c r="D232" s="147">
        <v>1</v>
      </c>
      <c r="E232" s="147">
        <v>4</v>
      </c>
      <c r="F232" s="157">
        <f t="shared" si="16"/>
        <v>3.75</v>
      </c>
      <c r="G232" s="163">
        <f>AVERAGE(Tabla6[[#This Row],[evaluador 1]:[promedio]])</f>
        <v>3.75</v>
      </c>
    </row>
    <row r="233" spans="1:7" ht="25.5">
      <c r="A233" s="17" t="s">
        <v>168</v>
      </c>
      <c r="B233" s="16">
        <v>0</v>
      </c>
      <c r="C233" s="16">
        <v>0</v>
      </c>
      <c r="D233" s="16">
        <v>0</v>
      </c>
      <c r="E233" s="16">
        <v>0</v>
      </c>
      <c r="F233" s="157">
        <f t="shared" si="16"/>
        <v>0</v>
      </c>
      <c r="G233" s="163">
        <f>AVERAGE(Tabla6[[#This Row],[evaluador 1]:[promedio]])</f>
        <v>0</v>
      </c>
    </row>
    <row r="234" spans="1:7">
      <c r="A234" s="17" t="s">
        <v>43</v>
      </c>
      <c r="B234" s="147">
        <v>4</v>
      </c>
      <c r="C234" s="147">
        <v>7</v>
      </c>
      <c r="D234" s="147">
        <v>1</v>
      </c>
      <c r="E234" s="147">
        <v>8</v>
      </c>
      <c r="F234" s="158">
        <f t="shared" si="16"/>
        <v>5</v>
      </c>
      <c r="G234" s="163">
        <f>AVERAGE(Tabla6[[#This Row],[evaluador 1]:[promedio]])</f>
        <v>5</v>
      </c>
    </row>
    <row r="235" spans="1:7">
      <c r="A235" s="15" t="s">
        <v>123</v>
      </c>
      <c r="B235" s="16">
        <v>5</v>
      </c>
      <c r="C235" s="16">
        <v>4</v>
      </c>
      <c r="D235" s="16">
        <v>8</v>
      </c>
      <c r="E235" s="16">
        <v>7</v>
      </c>
      <c r="F235" s="157">
        <f t="shared" si="16"/>
        <v>6</v>
      </c>
      <c r="G235" s="163">
        <f>AVERAGE(Tabla6[[#This Row],[evaluador 1]:[promedio]])</f>
        <v>6</v>
      </c>
    </row>
    <row r="236" spans="1:7" ht="25.5">
      <c r="A236" s="15" t="s">
        <v>133</v>
      </c>
      <c r="B236" s="16">
        <v>6</v>
      </c>
      <c r="C236" s="16">
        <v>0</v>
      </c>
      <c r="D236" s="16">
        <v>1</v>
      </c>
      <c r="E236" s="16">
        <v>7</v>
      </c>
      <c r="F236" s="157">
        <f t="shared" si="16"/>
        <v>3.5</v>
      </c>
      <c r="G236" s="163">
        <f>AVERAGE(Tabla6[[#This Row],[evaluador 1]:[promedio]])</f>
        <v>3.5</v>
      </c>
    </row>
    <row r="237" spans="1:7" ht="25.5">
      <c r="A237" s="15" t="s">
        <v>275</v>
      </c>
      <c r="B237" s="16">
        <v>4</v>
      </c>
      <c r="C237" s="16">
        <v>9</v>
      </c>
      <c r="D237" s="16">
        <v>1</v>
      </c>
      <c r="E237" s="16">
        <v>6</v>
      </c>
      <c r="F237" s="157">
        <f t="shared" si="16"/>
        <v>5</v>
      </c>
      <c r="G237" s="163">
        <f>AVERAGE(Tabla6[[#This Row],[evaluador 1]:[promedio]])</f>
        <v>5</v>
      </c>
    </row>
    <row r="238" spans="1:7" ht="38.25">
      <c r="A238" s="17" t="s">
        <v>204</v>
      </c>
      <c r="B238" s="16">
        <v>0</v>
      </c>
      <c r="C238" s="16">
        <v>0</v>
      </c>
      <c r="D238" s="16">
        <v>1</v>
      </c>
      <c r="E238" s="16">
        <v>3</v>
      </c>
      <c r="F238" s="157">
        <f t="shared" si="16"/>
        <v>1</v>
      </c>
      <c r="G238" s="163">
        <f>AVERAGE(Tabla6[[#This Row],[evaluador 1]:[promedio]])</f>
        <v>1</v>
      </c>
    </row>
    <row r="239" spans="1:7" ht="25.5">
      <c r="A239" s="15" t="s">
        <v>8</v>
      </c>
      <c r="B239" s="16">
        <v>4</v>
      </c>
      <c r="C239" s="16">
        <v>3</v>
      </c>
      <c r="D239" s="16">
        <v>2</v>
      </c>
      <c r="E239" s="16">
        <v>7</v>
      </c>
      <c r="F239" s="157">
        <f t="shared" si="16"/>
        <v>4</v>
      </c>
      <c r="G239" s="163">
        <f>AVERAGE(Tabla6[[#This Row],[evaluador 1]:[promedio]])</f>
        <v>4</v>
      </c>
    </row>
    <row r="240" spans="1:7" ht="25.5">
      <c r="A240" s="17" t="s">
        <v>124</v>
      </c>
      <c r="B240" s="16">
        <v>2</v>
      </c>
      <c r="C240" s="16">
        <v>2</v>
      </c>
      <c r="D240" s="16">
        <v>2</v>
      </c>
      <c r="E240" s="16">
        <v>7</v>
      </c>
      <c r="F240" s="157">
        <f t="shared" si="16"/>
        <v>3.25</v>
      </c>
      <c r="G240" s="163">
        <f>AVERAGE(Tabla6[[#This Row],[evaluador 1]:[promedio]])</f>
        <v>3.25</v>
      </c>
    </row>
    <row r="241" spans="1:7" ht="25.5">
      <c r="A241" s="15" t="s">
        <v>103</v>
      </c>
      <c r="B241" s="16">
        <v>4</v>
      </c>
      <c r="C241" s="16">
        <v>2</v>
      </c>
      <c r="D241" s="16">
        <v>1</v>
      </c>
      <c r="E241" s="16">
        <v>5</v>
      </c>
      <c r="F241" s="157">
        <f t="shared" si="16"/>
        <v>3</v>
      </c>
      <c r="G241" s="163">
        <f>AVERAGE(Tabla6[[#This Row],[evaluador 1]:[promedio]])</f>
        <v>3</v>
      </c>
    </row>
    <row r="242" spans="1:7" ht="38.25">
      <c r="A242" s="15" t="s">
        <v>52</v>
      </c>
      <c r="B242" s="16">
        <v>4</v>
      </c>
      <c r="C242" s="16">
        <v>0</v>
      </c>
      <c r="D242" s="16">
        <v>3</v>
      </c>
      <c r="E242" s="16">
        <v>7</v>
      </c>
      <c r="F242" s="157">
        <f t="shared" si="16"/>
        <v>3.5</v>
      </c>
      <c r="G242" s="163">
        <f>AVERAGE(Tabla6[[#This Row],[evaluador 1]:[promedio]])</f>
        <v>3.5</v>
      </c>
    </row>
    <row r="243" spans="1:7">
      <c r="A243" s="15" t="s">
        <v>64</v>
      </c>
      <c r="B243" s="16">
        <v>4</v>
      </c>
      <c r="C243" s="16">
        <v>6</v>
      </c>
      <c r="D243" s="16">
        <v>2</v>
      </c>
      <c r="E243" s="16">
        <v>8</v>
      </c>
      <c r="F243" s="157">
        <f t="shared" si="16"/>
        <v>5</v>
      </c>
      <c r="G243" s="163">
        <f>AVERAGE(Tabla6[[#This Row],[evaluador 1]:[promedio]])</f>
        <v>5</v>
      </c>
    </row>
    <row r="244" spans="1:7">
      <c r="A244" s="15" t="s">
        <v>96</v>
      </c>
      <c r="B244" s="16">
        <v>4</v>
      </c>
      <c r="C244" s="16">
        <v>2</v>
      </c>
      <c r="D244" s="16">
        <v>1</v>
      </c>
      <c r="E244" s="16">
        <v>7</v>
      </c>
      <c r="F244" s="157">
        <f t="shared" si="16"/>
        <v>3.5</v>
      </c>
      <c r="G244" s="163">
        <f>AVERAGE(Tabla6[[#This Row],[evaluador 1]:[promedio]])</f>
        <v>3.5</v>
      </c>
    </row>
    <row r="245" spans="1:7" ht="38.25">
      <c r="A245" s="15" t="s">
        <v>181</v>
      </c>
      <c r="B245" s="16">
        <v>5</v>
      </c>
      <c r="C245" s="16">
        <v>9</v>
      </c>
      <c r="D245" s="16">
        <v>2</v>
      </c>
      <c r="E245" s="16">
        <v>6</v>
      </c>
      <c r="F245" s="157">
        <f t="shared" si="16"/>
        <v>5.5</v>
      </c>
      <c r="G245" s="163">
        <f>AVERAGE(Tabla6[[#This Row],[evaluador 1]:[promedio]])</f>
        <v>5.5</v>
      </c>
    </row>
    <row r="246" spans="1:7" ht="38.25">
      <c r="A246" s="15" t="s">
        <v>273</v>
      </c>
      <c r="B246" s="16">
        <v>3</v>
      </c>
      <c r="C246" s="16">
        <v>6</v>
      </c>
      <c r="D246" s="16">
        <v>1</v>
      </c>
      <c r="E246" s="16">
        <v>5</v>
      </c>
      <c r="F246" s="157">
        <f t="shared" si="16"/>
        <v>3.75</v>
      </c>
      <c r="G246" s="163">
        <f>AVERAGE(Tabla6[[#This Row],[evaluador 1]:[promedio]])</f>
        <v>3.75</v>
      </c>
    </row>
    <row r="247" spans="1:7" ht="25.5">
      <c r="A247" s="15" t="s">
        <v>241</v>
      </c>
      <c r="B247" s="16">
        <v>0</v>
      </c>
      <c r="C247" s="16">
        <v>0</v>
      </c>
      <c r="D247" s="16">
        <v>2</v>
      </c>
      <c r="E247" s="16">
        <v>7</v>
      </c>
      <c r="F247" s="157">
        <f t="shared" si="16"/>
        <v>2.25</v>
      </c>
      <c r="G247" s="163">
        <f>AVERAGE(Tabla6[[#This Row],[evaluador 1]:[promedio]])</f>
        <v>2.25</v>
      </c>
    </row>
    <row r="248" spans="1:7" ht="38.25">
      <c r="A248" s="15" t="s">
        <v>58</v>
      </c>
      <c r="B248" s="16">
        <v>1</v>
      </c>
      <c r="C248" s="16">
        <v>4</v>
      </c>
      <c r="D248" s="16">
        <v>1</v>
      </c>
      <c r="E248" s="16">
        <v>5</v>
      </c>
      <c r="F248" s="157">
        <f t="shared" si="16"/>
        <v>2.75</v>
      </c>
      <c r="G248" s="163">
        <f>AVERAGE(Tabla6[[#This Row],[evaluador 1]:[promedio]])</f>
        <v>2.75</v>
      </c>
    </row>
    <row r="249" spans="1:7" ht="25.5">
      <c r="A249" s="17" t="s">
        <v>246</v>
      </c>
      <c r="B249" s="16">
        <v>5</v>
      </c>
      <c r="C249" s="16">
        <v>1</v>
      </c>
      <c r="D249" s="16">
        <v>2</v>
      </c>
      <c r="E249" s="16">
        <v>7</v>
      </c>
      <c r="F249" s="157">
        <f t="shared" si="16"/>
        <v>3.75</v>
      </c>
      <c r="G249" s="163">
        <f>AVERAGE(Tabla6[[#This Row],[evaluador 1]:[promedio]])</f>
        <v>3.75</v>
      </c>
    </row>
    <row r="250" spans="1:7">
      <c r="A250" s="17" t="s">
        <v>172</v>
      </c>
      <c r="B250" s="16">
        <v>7</v>
      </c>
      <c r="C250" s="16">
        <v>10</v>
      </c>
      <c r="D250" s="16">
        <v>5</v>
      </c>
      <c r="E250" s="16">
        <v>9</v>
      </c>
      <c r="F250" s="157">
        <f t="shared" si="16"/>
        <v>7.75</v>
      </c>
      <c r="G250" s="163">
        <f>AVERAGE(Tabla6[[#This Row],[evaluador 1]:[promedio]])</f>
        <v>7.75</v>
      </c>
    </row>
    <row r="251" spans="1:7" ht="25.5">
      <c r="A251" s="15" t="s">
        <v>237</v>
      </c>
      <c r="B251" s="16">
        <v>0</v>
      </c>
      <c r="C251" s="16">
        <v>0</v>
      </c>
      <c r="D251" s="16">
        <v>1</v>
      </c>
      <c r="E251" s="16">
        <v>5</v>
      </c>
      <c r="F251" s="157">
        <f t="shared" si="16"/>
        <v>1.5</v>
      </c>
      <c r="G251" s="163">
        <f>AVERAGE(Tabla6[[#This Row],[evaluador 1]:[promedio]])</f>
        <v>1.5</v>
      </c>
    </row>
    <row r="252" spans="1:7" ht="25.5">
      <c r="A252" s="17" t="s">
        <v>276</v>
      </c>
      <c r="B252" s="16">
        <v>3</v>
      </c>
      <c r="C252" s="16">
        <v>3</v>
      </c>
      <c r="D252" s="16">
        <v>1</v>
      </c>
      <c r="E252" s="16">
        <v>8</v>
      </c>
      <c r="F252" s="157">
        <f t="shared" si="16"/>
        <v>3.75</v>
      </c>
      <c r="G252" s="163">
        <f>AVERAGE(Tabla6[[#This Row],[evaluador 1]:[promedio]])</f>
        <v>3.75</v>
      </c>
    </row>
    <row r="253" spans="1:7" ht="25.5">
      <c r="A253" s="17" t="s">
        <v>186</v>
      </c>
      <c r="B253" s="16">
        <v>5</v>
      </c>
      <c r="C253" s="16">
        <v>10</v>
      </c>
      <c r="D253" s="16">
        <v>2</v>
      </c>
      <c r="E253" s="16">
        <v>5</v>
      </c>
      <c r="F253" s="157">
        <f t="shared" si="16"/>
        <v>5.5</v>
      </c>
      <c r="G253" s="163">
        <f>AVERAGE(Tabla6[[#This Row],[evaluador 1]:[promedio]])</f>
        <v>5.5</v>
      </c>
    </row>
    <row r="254" spans="1:7" ht="38.25">
      <c r="A254" s="15" t="s">
        <v>78</v>
      </c>
      <c r="B254" s="16">
        <v>7</v>
      </c>
      <c r="C254" s="16">
        <v>5</v>
      </c>
      <c r="D254" s="16">
        <v>5</v>
      </c>
      <c r="E254" s="16">
        <v>10</v>
      </c>
      <c r="F254" s="157">
        <f t="shared" si="16"/>
        <v>6.75</v>
      </c>
      <c r="G254" s="163">
        <f>AVERAGE(Tabla6[[#This Row],[evaluador 1]:[promedio]])</f>
        <v>6.75</v>
      </c>
    </row>
    <row r="255" spans="1:7">
      <c r="A255" s="15" t="s">
        <v>219</v>
      </c>
      <c r="B255" s="16">
        <v>5</v>
      </c>
      <c r="C255" s="16">
        <v>4</v>
      </c>
      <c r="D255" s="16">
        <v>1</v>
      </c>
      <c r="E255" s="16">
        <v>8</v>
      </c>
      <c r="F255" s="157">
        <v>5</v>
      </c>
      <c r="G255" s="163">
        <f>AVERAGE(Tabla6[[#This Row],[evaluador 1]:[promedio]])</f>
        <v>4.5999999999999996</v>
      </c>
    </row>
    <row r="256" spans="1:7" ht="25.5">
      <c r="A256" s="15" t="s">
        <v>56</v>
      </c>
      <c r="B256" s="16">
        <v>6</v>
      </c>
      <c r="C256" s="16">
        <v>4</v>
      </c>
      <c r="D256" s="16">
        <v>1</v>
      </c>
      <c r="E256" s="16">
        <v>9</v>
      </c>
      <c r="F256" s="157">
        <f>(B256+C256+D256+E256)/4</f>
        <v>5</v>
      </c>
      <c r="G256" s="163">
        <f>AVERAGE(Tabla6[[#This Row],[evaluador 1]:[promedio]])</f>
        <v>5</v>
      </c>
    </row>
    <row r="257" spans="1:7" ht="25.5">
      <c r="A257" s="17" t="s">
        <v>136</v>
      </c>
      <c r="B257" s="16">
        <v>4</v>
      </c>
      <c r="C257" s="16">
        <v>6</v>
      </c>
      <c r="D257" s="16">
        <v>3</v>
      </c>
      <c r="E257" s="16">
        <v>5</v>
      </c>
      <c r="F257" s="157">
        <v>5</v>
      </c>
      <c r="G257" s="163">
        <f>AVERAGE(Tabla6[[#This Row],[evaluador 1]:[promedio]])</f>
        <v>4.5999999999999996</v>
      </c>
    </row>
    <row r="258" spans="1:7">
      <c r="A258" s="15" t="s">
        <v>139</v>
      </c>
      <c r="B258" s="16">
        <v>1</v>
      </c>
      <c r="C258" s="16">
        <v>8</v>
      </c>
      <c r="D258" s="16">
        <v>1</v>
      </c>
      <c r="E258" s="16">
        <v>6</v>
      </c>
      <c r="F258" s="157">
        <f t="shared" ref="F258:F267" si="17">(B258+C258+D258+E258)/4</f>
        <v>4</v>
      </c>
      <c r="G258" s="163">
        <f>AVERAGE(Tabla6[[#This Row],[evaluador 1]:[promedio]])</f>
        <v>4</v>
      </c>
    </row>
    <row r="259" spans="1:7" ht="38.25">
      <c r="A259" s="15" t="s">
        <v>169</v>
      </c>
      <c r="B259" s="16">
        <v>6</v>
      </c>
      <c r="C259" s="16">
        <v>4</v>
      </c>
      <c r="D259" s="16">
        <v>0</v>
      </c>
      <c r="E259" s="16">
        <v>3</v>
      </c>
      <c r="F259" s="157">
        <f t="shared" si="17"/>
        <v>3.25</v>
      </c>
      <c r="G259" s="163">
        <f>AVERAGE(Tabla6[[#This Row],[evaluador 1]:[promedio]])</f>
        <v>3.25</v>
      </c>
    </row>
    <row r="260" spans="1:7" ht="25.5">
      <c r="A260" s="17" t="s">
        <v>75</v>
      </c>
      <c r="B260" s="16">
        <v>3</v>
      </c>
      <c r="C260" s="16">
        <v>5</v>
      </c>
      <c r="D260" s="16">
        <v>1</v>
      </c>
      <c r="E260" s="16">
        <v>4</v>
      </c>
      <c r="F260" s="157">
        <f t="shared" si="17"/>
        <v>3.25</v>
      </c>
      <c r="G260" s="163">
        <f>AVERAGE(Tabla6[[#This Row],[evaluador 1]:[promedio]])</f>
        <v>3.25</v>
      </c>
    </row>
    <row r="261" spans="1:7">
      <c r="A261" s="17" t="s">
        <v>212</v>
      </c>
      <c r="B261" s="16">
        <v>0</v>
      </c>
      <c r="C261" s="16">
        <v>2</v>
      </c>
      <c r="D261" s="16">
        <v>1</v>
      </c>
      <c r="E261" s="16">
        <v>8</v>
      </c>
      <c r="F261" s="157">
        <f t="shared" si="17"/>
        <v>2.75</v>
      </c>
      <c r="G261" s="163">
        <f>AVERAGE(Tabla6[[#This Row],[evaluador 1]:[promedio]])</f>
        <v>2.75</v>
      </c>
    </row>
    <row r="262" spans="1:7" ht="25.5">
      <c r="A262" s="17" t="s">
        <v>176</v>
      </c>
      <c r="B262" s="16">
        <v>5</v>
      </c>
      <c r="C262" s="16">
        <v>10</v>
      </c>
      <c r="D262" s="16">
        <v>0</v>
      </c>
      <c r="E262" s="16">
        <v>9</v>
      </c>
      <c r="F262" s="157">
        <f t="shared" si="17"/>
        <v>6</v>
      </c>
      <c r="G262" s="163">
        <f>AVERAGE(Tabla6[[#This Row],[evaluador 1]:[promedio]])</f>
        <v>6</v>
      </c>
    </row>
    <row r="263" spans="1:7">
      <c r="A263" s="17" t="s">
        <v>65</v>
      </c>
      <c r="B263" s="16">
        <v>2</v>
      </c>
      <c r="C263" s="16">
        <v>0</v>
      </c>
      <c r="D263" s="16">
        <v>2</v>
      </c>
      <c r="E263" s="16">
        <v>7</v>
      </c>
      <c r="F263" s="157">
        <f t="shared" si="17"/>
        <v>2.75</v>
      </c>
      <c r="G263" s="163">
        <f>AVERAGE(Tabla6[[#This Row],[evaluador 1]:[promedio]])</f>
        <v>2.75</v>
      </c>
    </row>
    <row r="264" spans="1:7" ht="25.5">
      <c r="A264" s="15" t="s">
        <v>199</v>
      </c>
      <c r="B264" s="16">
        <v>3</v>
      </c>
      <c r="C264" s="16">
        <v>0</v>
      </c>
      <c r="D264" s="16">
        <v>1</v>
      </c>
      <c r="E264" s="16">
        <v>8</v>
      </c>
      <c r="F264" s="157">
        <f t="shared" si="17"/>
        <v>3</v>
      </c>
      <c r="G264" s="163">
        <f>AVERAGE(Tabla6[[#This Row],[evaluador 1]:[promedio]])</f>
        <v>3</v>
      </c>
    </row>
    <row r="265" spans="1:7" ht="25.5">
      <c r="A265" s="15" t="s">
        <v>153</v>
      </c>
      <c r="B265" s="16">
        <v>0</v>
      </c>
      <c r="C265" s="16">
        <v>0</v>
      </c>
      <c r="D265" s="16">
        <v>1</v>
      </c>
      <c r="E265" s="16">
        <v>2</v>
      </c>
      <c r="F265" s="157">
        <f t="shared" si="17"/>
        <v>0.75</v>
      </c>
      <c r="G265" s="163">
        <f>AVERAGE(Tabla6[[#This Row],[evaluador 1]:[promedio]])</f>
        <v>0.75</v>
      </c>
    </row>
    <row r="266" spans="1:7" ht="25.5">
      <c r="A266" s="15" t="s">
        <v>80</v>
      </c>
      <c r="B266" s="16">
        <v>4</v>
      </c>
      <c r="C266" s="16">
        <v>2</v>
      </c>
      <c r="D266" s="16">
        <v>1</v>
      </c>
      <c r="E266" s="16">
        <v>5</v>
      </c>
      <c r="F266" s="157">
        <f t="shared" si="17"/>
        <v>3</v>
      </c>
      <c r="G266" s="163">
        <f>AVERAGE(Tabla6[[#This Row],[evaluador 1]:[promedio]])</f>
        <v>3</v>
      </c>
    </row>
    <row r="267" spans="1:7">
      <c r="A267" s="15" t="s">
        <v>36</v>
      </c>
      <c r="B267" s="16">
        <v>6</v>
      </c>
      <c r="C267" s="16">
        <v>8</v>
      </c>
      <c r="D267" s="16">
        <v>5</v>
      </c>
      <c r="E267" s="16">
        <v>7</v>
      </c>
      <c r="F267" s="157">
        <f t="shared" si="17"/>
        <v>6.5</v>
      </c>
      <c r="G267" s="163">
        <f>AVERAGE(Tabla6[[#This Row],[evaluador 1]:[promedio]])</f>
        <v>6.5</v>
      </c>
    </row>
    <row r="268" spans="1:7" ht="25.5">
      <c r="A268" s="15" t="s">
        <v>107</v>
      </c>
      <c r="B268" s="16">
        <v>6</v>
      </c>
      <c r="C268" s="16">
        <v>6</v>
      </c>
      <c r="D268" s="16">
        <v>2</v>
      </c>
      <c r="E268" s="16">
        <v>5</v>
      </c>
      <c r="F268" s="157">
        <v>5</v>
      </c>
      <c r="G268" s="163">
        <f>AVERAGE(Tabla6[[#This Row],[evaluador 1]:[promedio]])</f>
        <v>4.8</v>
      </c>
    </row>
    <row r="269" spans="1:7" ht="38.25">
      <c r="A269" s="15" t="s">
        <v>259</v>
      </c>
      <c r="B269" s="16">
        <v>0</v>
      </c>
      <c r="C269" s="16">
        <v>0</v>
      </c>
      <c r="D269" s="16">
        <v>5</v>
      </c>
      <c r="E269" s="16">
        <v>10</v>
      </c>
      <c r="F269" s="157">
        <f t="shared" ref="F269:F280" si="18">(B269+C269+D269+E269)/4</f>
        <v>3.75</v>
      </c>
      <c r="G269" s="163">
        <f>AVERAGE(Tabla6[[#This Row],[evaluador 1]:[promedio]])</f>
        <v>3.75</v>
      </c>
    </row>
    <row r="270" spans="1:7" ht="38.25">
      <c r="A270" s="17" t="s">
        <v>106</v>
      </c>
      <c r="B270" s="16">
        <v>4</v>
      </c>
      <c r="C270" s="16">
        <v>0</v>
      </c>
      <c r="D270" s="16">
        <v>2</v>
      </c>
      <c r="E270" s="16">
        <v>4</v>
      </c>
      <c r="F270" s="157">
        <f t="shared" si="18"/>
        <v>2.5</v>
      </c>
      <c r="G270" s="163">
        <f>AVERAGE(Tabla6[[#This Row],[evaluador 1]:[promedio]])</f>
        <v>2.5</v>
      </c>
    </row>
    <row r="271" spans="1:7">
      <c r="A271" s="17" t="s">
        <v>19</v>
      </c>
      <c r="B271" s="16">
        <v>1</v>
      </c>
      <c r="C271" s="16">
        <v>3</v>
      </c>
      <c r="D271" s="16">
        <v>1</v>
      </c>
      <c r="E271" s="16">
        <v>5</v>
      </c>
      <c r="F271" s="157">
        <f t="shared" si="18"/>
        <v>2.5</v>
      </c>
      <c r="G271" s="163">
        <f>AVERAGE(Tabla6[[#This Row],[evaluador 1]:[promedio]])</f>
        <v>2.5</v>
      </c>
    </row>
    <row r="272" spans="1:7">
      <c r="A272" s="17" t="s">
        <v>232</v>
      </c>
      <c r="B272" s="16">
        <v>7</v>
      </c>
      <c r="C272" s="16">
        <v>10</v>
      </c>
      <c r="D272" s="16">
        <v>2</v>
      </c>
      <c r="E272" s="16">
        <v>7</v>
      </c>
      <c r="F272" s="157">
        <f t="shared" si="18"/>
        <v>6.5</v>
      </c>
      <c r="G272" s="163">
        <f>AVERAGE(Tabla6[[#This Row],[evaluador 1]:[promedio]])</f>
        <v>6.5</v>
      </c>
    </row>
    <row r="273" spans="1:7" ht="25.5">
      <c r="A273" s="15" t="s">
        <v>205</v>
      </c>
      <c r="B273" s="16">
        <v>6</v>
      </c>
      <c r="C273" s="16">
        <v>6</v>
      </c>
      <c r="D273" s="16">
        <v>2</v>
      </c>
      <c r="E273" s="16">
        <v>7</v>
      </c>
      <c r="F273" s="157">
        <f t="shared" si="18"/>
        <v>5.25</v>
      </c>
      <c r="G273" s="163">
        <f>AVERAGE(Tabla6[[#This Row],[evaluador 1]:[promedio]])</f>
        <v>5.25</v>
      </c>
    </row>
    <row r="274" spans="1:7" ht="38.25">
      <c r="A274" s="15" t="s">
        <v>213</v>
      </c>
      <c r="B274" s="16">
        <v>4</v>
      </c>
      <c r="C274" s="16">
        <v>0</v>
      </c>
      <c r="D274" s="16">
        <v>1</v>
      </c>
      <c r="E274" s="16">
        <v>4</v>
      </c>
      <c r="F274" s="157">
        <f t="shared" si="18"/>
        <v>2.25</v>
      </c>
      <c r="G274" s="163">
        <f>AVERAGE(Tabla6[[#This Row],[evaluador 1]:[promedio]])</f>
        <v>2.25</v>
      </c>
    </row>
    <row r="275" spans="1:7" ht="51">
      <c r="A275" s="15" t="s">
        <v>207</v>
      </c>
      <c r="B275" s="16">
        <v>7</v>
      </c>
      <c r="C275" s="16">
        <v>8</v>
      </c>
      <c r="D275" s="16">
        <v>1</v>
      </c>
      <c r="E275" s="16">
        <v>10</v>
      </c>
      <c r="F275" s="157">
        <f t="shared" si="18"/>
        <v>6.5</v>
      </c>
      <c r="G275" s="163">
        <f>AVERAGE(Tabla6[[#This Row],[evaluador 1]:[promedio]])</f>
        <v>6.5</v>
      </c>
    </row>
    <row r="276" spans="1:7" ht="38.25">
      <c r="A276" s="15" t="s">
        <v>34</v>
      </c>
      <c r="B276" s="16">
        <v>3</v>
      </c>
      <c r="C276" s="16">
        <v>6</v>
      </c>
      <c r="D276" s="16">
        <v>8</v>
      </c>
      <c r="E276" s="16">
        <v>8</v>
      </c>
      <c r="F276" s="157">
        <f t="shared" si="18"/>
        <v>6.25</v>
      </c>
      <c r="G276" s="163">
        <f>AVERAGE(Tabla6[[#This Row],[evaluador 1]:[promedio]])</f>
        <v>6.25</v>
      </c>
    </row>
    <row r="277" spans="1:7" ht="25.5">
      <c r="A277" s="17" t="s">
        <v>250</v>
      </c>
      <c r="B277" s="16">
        <v>5</v>
      </c>
      <c r="C277" s="16">
        <v>2</v>
      </c>
      <c r="D277" s="16">
        <v>1</v>
      </c>
      <c r="E277" s="16">
        <v>7</v>
      </c>
      <c r="F277" s="157">
        <f t="shared" si="18"/>
        <v>3.75</v>
      </c>
      <c r="G277" s="163">
        <f>AVERAGE(Tabla6[[#This Row],[evaluador 1]:[promedio]])</f>
        <v>3.75</v>
      </c>
    </row>
    <row r="278" spans="1:7" ht="25.5">
      <c r="A278" s="17" t="s">
        <v>184</v>
      </c>
      <c r="B278" s="16">
        <v>0</v>
      </c>
      <c r="C278" s="16">
        <v>0</v>
      </c>
      <c r="D278" s="16">
        <v>1</v>
      </c>
      <c r="E278" s="16">
        <v>8</v>
      </c>
      <c r="F278" s="157">
        <f t="shared" si="18"/>
        <v>2.25</v>
      </c>
      <c r="G278" s="163">
        <f>AVERAGE(Tabla6[[#This Row],[evaluador 1]:[promedio]])</f>
        <v>2.25</v>
      </c>
    </row>
    <row r="279" spans="1:7" ht="38.25">
      <c r="A279" s="17" t="s">
        <v>236</v>
      </c>
      <c r="B279" s="16">
        <v>5</v>
      </c>
      <c r="C279" s="16">
        <v>0</v>
      </c>
      <c r="D279" s="16">
        <v>1</v>
      </c>
      <c r="E279" s="16">
        <v>5</v>
      </c>
      <c r="F279" s="157">
        <f t="shared" si="18"/>
        <v>2.75</v>
      </c>
      <c r="G279" s="163">
        <f>AVERAGE(Tabla6[[#This Row],[evaluador 1]:[promedio]])</f>
        <v>2.75</v>
      </c>
    </row>
    <row r="280" spans="1:7">
      <c r="A280" s="15" t="s">
        <v>261</v>
      </c>
      <c r="B280" s="16">
        <v>4</v>
      </c>
      <c r="C280" s="16">
        <v>0</v>
      </c>
      <c r="D280" s="16">
        <v>1</v>
      </c>
      <c r="E280" s="16">
        <v>5</v>
      </c>
      <c r="F280" s="157">
        <f t="shared" si="18"/>
        <v>2.5</v>
      </c>
      <c r="G280" s="163">
        <f>AVERAGE(Tabla6[[#This Row],[evaluador 1]:[promedio]])</f>
        <v>2.5</v>
      </c>
    </row>
    <row r="281" spans="1:7">
      <c r="A281" s="17" t="s">
        <v>44</v>
      </c>
      <c r="B281" s="147"/>
      <c r="C281" s="147"/>
      <c r="D281" s="147"/>
      <c r="E281" s="147"/>
      <c r="F281" s="158"/>
      <c r="G281" s="163" t="e">
        <f>AVERAGE(Tabla6[[#This Row],[evaluador 1]:[promedio]])</f>
        <v>#DIV/0!</v>
      </c>
    </row>
    <row r="282" spans="1:7">
      <c r="A282" s="17" t="s">
        <v>47</v>
      </c>
      <c r="B282" s="147"/>
      <c r="C282" s="147"/>
      <c r="D282" s="147"/>
      <c r="E282" s="147"/>
      <c r="F282" s="158"/>
      <c r="G282" s="163" t="e">
        <f>AVERAGE(Tabla6[[#This Row],[evaluador 1]:[promedio]])</f>
        <v>#DIV/0!</v>
      </c>
    </row>
    <row r="283" spans="1:7">
      <c r="A283" s="17" t="s">
        <v>46</v>
      </c>
      <c r="B283" s="147"/>
      <c r="C283" s="147"/>
      <c r="D283" s="147"/>
      <c r="E283" s="147"/>
      <c r="F283" s="158"/>
      <c r="G283" s="163" t="e">
        <f>AVERAGE(Tabla6[[#This Row],[evaluador 1]:[promedio]])</f>
        <v>#DIV/0!</v>
      </c>
    </row>
    <row r="284" spans="1:7" ht="25.5">
      <c r="A284" s="17" t="s">
        <v>102</v>
      </c>
      <c r="B284" s="147"/>
      <c r="C284" s="147"/>
      <c r="D284" s="147"/>
      <c r="E284" s="147"/>
      <c r="F284" s="157">
        <f>(B284+C284+D284+E284)/4</f>
        <v>0</v>
      </c>
      <c r="G284" s="163">
        <f>AVERAGE(Tabla6[[#This Row],[evaluador 1]:[promedio]])</f>
        <v>0</v>
      </c>
    </row>
    <row r="285" spans="1:7">
      <c r="A285" s="17" t="s">
        <v>45</v>
      </c>
      <c r="B285" s="147"/>
      <c r="C285" s="147"/>
      <c r="D285" s="147"/>
      <c r="E285" s="147"/>
      <c r="F285" s="158"/>
      <c r="G285" s="163" t="e">
        <f>AVERAGE(Tabla6[[#This Row],[evaluador 1]:[promedio]])</f>
        <v>#DIV/0!</v>
      </c>
    </row>
    <row r="286" spans="1:7">
      <c r="A286" s="159"/>
      <c r="B286" s="160"/>
      <c r="C286" s="160"/>
      <c r="D286" s="160"/>
      <c r="E286" s="160"/>
      <c r="F286" s="161"/>
      <c r="G286" s="164" t="e">
        <f>AVERAGE(Tabla6[[#This Row],[evaluador 1]:[promedio]])</f>
        <v>#DIV/0!</v>
      </c>
    </row>
    <row r="287" spans="1:7" ht="15.75" thickBot="1">
      <c r="A287" s="12"/>
      <c r="B287" s="14"/>
      <c r="C287" s="13"/>
      <c r="D287" s="13"/>
    </row>
  </sheetData>
  <conditionalFormatting sqref="B2:B45 B106:B287 B51:B104">
    <cfRule type="cellIs" dxfId="384" priority="6" operator="between">
      <formula>4</formula>
      <formula>7</formula>
    </cfRule>
    <cfRule type="cellIs" dxfId="383" priority="7" operator="lessThan">
      <formula>4</formula>
    </cfRule>
    <cfRule type="cellIs" dxfId="382" priority="8" operator="greaterThan">
      <formula>7</formula>
    </cfRule>
  </conditionalFormatting>
  <conditionalFormatting sqref="F1:F45 F51:F65536">
    <cfRule type="cellIs" dxfId="381" priority="5" stopIfTrue="1" operator="greaterThan">
      <formula>5</formula>
    </cfRule>
  </conditionalFormatting>
  <conditionalFormatting sqref="B1:F45 B51:F65536 B46:E50 G1">
    <cfRule type="cellIs" dxfId="380" priority="1" stopIfTrue="1" operator="greaterThan">
      <formula>7</formula>
    </cfRule>
    <cfRule type="cellIs" dxfId="379" priority="2" stopIfTrue="1" operator="between">
      <formula>5</formula>
      <formula>7</formula>
    </cfRule>
    <cfRule type="cellIs" dxfId="378" priority="3" stopIfTrue="1" operator="lessThan">
      <formula>4</formula>
    </cfRule>
    <cfRule type="cellIs" dxfId="377" priority="4" stopIfTrue="1" operator="between">
      <formula>0</formula>
      <formula>4</formula>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Z140"/>
  <sheetViews>
    <sheetView topLeftCell="J1" zoomScale="90" zoomScaleNormal="90" workbookViewId="0">
      <selection activeCell="B2" sqref="B2:B121"/>
    </sheetView>
  </sheetViews>
  <sheetFormatPr baseColWidth="10" defaultColWidth="9.140625" defaultRowHeight="15"/>
  <cols>
    <col min="1" max="1" width="4.7109375" customWidth="1"/>
    <col min="2" max="2" width="70.7109375" customWidth="1"/>
    <col min="3" max="3" width="13" customWidth="1"/>
    <col min="4" max="4" width="6.85546875" customWidth="1"/>
    <col min="5" max="5" width="12.5703125" customWidth="1"/>
    <col min="6" max="6" width="5.42578125" customWidth="1"/>
    <col min="7" max="7" width="10.28515625" customWidth="1"/>
    <col min="8" max="8" width="9.7109375" customWidth="1"/>
    <col min="9" max="9" width="12.140625" customWidth="1"/>
    <col min="10" max="10" width="7.28515625" customWidth="1"/>
    <col min="11" max="11" width="11.5703125" style="25" customWidth="1"/>
    <col min="12" max="12" width="8.85546875" style="25" customWidth="1"/>
    <col min="13" max="13" width="9.85546875" style="25" customWidth="1"/>
    <col min="14" max="14" width="11.7109375" customWidth="1"/>
    <col min="15" max="15" width="11.85546875" style="30" customWidth="1"/>
    <col min="16" max="16" width="9.140625" style="19" customWidth="1"/>
    <col min="17" max="17" width="6.42578125" customWidth="1"/>
    <col min="18" max="18" width="6.140625" customWidth="1"/>
    <col min="19" max="19" width="9.140625" customWidth="1"/>
    <col min="20" max="21" width="9.140625" style="41" customWidth="1"/>
    <col min="22" max="22" width="14.140625" customWidth="1"/>
    <col min="23" max="23" width="11" customWidth="1"/>
    <col min="24" max="24" width="9.140625" customWidth="1"/>
  </cols>
  <sheetData>
    <row r="1" spans="1:26" ht="60">
      <c r="B1" s="16" t="s">
        <v>393</v>
      </c>
      <c r="C1" s="48" t="s">
        <v>394</v>
      </c>
      <c r="D1" s="49" t="s">
        <v>435</v>
      </c>
      <c r="E1" s="50" t="s">
        <v>395</v>
      </c>
      <c r="F1" s="51" t="s">
        <v>435</v>
      </c>
      <c r="G1" s="48" t="s">
        <v>396</v>
      </c>
      <c r="H1" s="52" t="s">
        <v>436</v>
      </c>
      <c r="I1" s="48" t="s">
        <v>397</v>
      </c>
      <c r="J1" s="53" t="s">
        <v>437</v>
      </c>
      <c r="K1" s="54" t="s">
        <v>414</v>
      </c>
      <c r="L1" s="54" t="s">
        <v>416</v>
      </c>
      <c r="M1" s="54" t="s">
        <v>417</v>
      </c>
      <c r="N1" s="48" t="s">
        <v>419</v>
      </c>
      <c r="O1" s="48" t="s">
        <v>418</v>
      </c>
      <c r="P1" s="55" t="s">
        <v>417</v>
      </c>
      <c r="Q1" s="56" t="s">
        <v>420</v>
      </c>
      <c r="R1" s="56" t="s">
        <v>421</v>
      </c>
      <c r="S1" s="56" t="s">
        <v>422</v>
      </c>
      <c r="T1" s="56" t="s">
        <v>429</v>
      </c>
      <c r="U1" s="56" t="s">
        <v>430</v>
      </c>
      <c r="V1" s="59" t="s">
        <v>439</v>
      </c>
      <c r="W1" s="58" t="s">
        <v>438</v>
      </c>
      <c r="X1" s="58" t="s">
        <v>440</v>
      </c>
      <c r="Y1" s="58" t="s">
        <v>441</v>
      </c>
      <c r="Z1" s="58" t="s">
        <v>422</v>
      </c>
    </row>
    <row r="2" spans="1:26" ht="63.75" customHeight="1">
      <c r="A2">
        <v>1</v>
      </c>
      <c r="B2" s="15" t="s">
        <v>2</v>
      </c>
      <c r="C2" s="16">
        <v>0</v>
      </c>
      <c r="D2" s="16">
        <f t="shared" ref="D2:D45" si="0">C2*C2</f>
        <v>0</v>
      </c>
      <c r="E2" s="28">
        <v>0</v>
      </c>
      <c r="F2" s="16">
        <f t="shared" ref="F2:F45" si="1">E2*E2</f>
        <v>0</v>
      </c>
      <c r="G2" s="16">
        <v>1</v>
      </c>
      <c r="H2" s="16">
        <f t="shared" ref="H2:H45" si="2">G2*G2</f>
        <v>1</v>
      </c>
      <c r="I2" s="16">
        <v>5</v>
      </c>
      <c r="J2" s="16">
        <f t="shared" ref="J2:J45" si="3">I2*I2</f>
        <v>25</v>
      </c>
      <c r="K2" s="26">
        <f t="shared" ref="K2:K45" si="4">(C2+E2+G2+I2)/4</f>
        <v>1.5</v>
      </c>
      <c r="L2" s="44">
        <v>2.5</v>
      </c>
      <c r="M2" s="44">
        <f t="shared" ref="M2:M45" si="5">POWER((K2-L2),2)</f>
        <v>1</v>
      </c>
      <c r="N2" s="44">
        <f t="shared" ref="N2:N45" si="6">ABS(K2-L2)</f>
        <v>1</v>
      </c>
      <c r="O2" s="30">
        <v>10</v>
      </c>
      <c r="P2" s="20">
        <f t="shared" ref="P2:P45" si="7">POWER((K2-O2),2)</f>
        <v>72.25</v>
      </c>
      <c r="Q2" s="16">
        <v>0</v>
      </c>
      <c r="R2" s="16">
        <v>10</v>
      </c>
      <c r="S2" s="20">
        <f t="shared" ref="S2:S45" si="8">POWER((Q2-R2),2)</f>
        <v>100</v>
      </c>
      <c r="T2" s="40">
        <v>1.25</v>
      </c>
      <c r="U2" s="46">
        <f t="shared" ref="U2:U45" si="9">POWER((K2-T2),2)</f>
        <v>6.25E-2</v>
      </c>
      <c r="V2" s="60">
        <f>Table14[[#This Row],[PROMEDIO-HUMANO]]/10</f>
        <v>0.15</v>
      </c>
      <c r="W2" s="40">
        <v>8.75</v>
      </c>
      <c r="X2" s="16">
        <v>7.59</v>
      </c>
      <c r="Y2" s="16">
        <f>9-X2</f>
        <v>1.4100000000000001</v>
      </c>
      <c r="Z2">
        <f>POWER((Table14[[#This Row],[PROMEDIO-HUMANO]]-Y2),2)</f>
        <v>8.0999999999999753E-3</v>
      </c>
    </row>
    <row r="3" spans="1:26" ht="51" customHeight="1">
      <c r="A3">
        <v>1</v>
      </c>
      <c r="B3" s="15" t="s">
        <v>4</v>
      </c>
      <c r="C3" s="16">
        <v>3</v>
      </c>
      <c r="D3" s="16">
        <f t="shared" si="0"/>
        <v>9</v>
      </c>
      <c r="E3" s="28">
        <v>0</v>
      </c>
      <c r="F3" s="16">
        <f t="shared" si="1"/>
        <v>0</v>
      </c>
      <c r="G3" s="16">
        <v>2</v>
      </c>
      <c r="H3" s="16">
        <f t="shared" si="2"/>
        <v>4</v>
      </c>
      <c r="I3" s="16">
        <v>5</v>
      </c>
      <c r="J3" s="16">
        <f t="shared" si="3"/>
        <v>25</v>
      </c>
      <c r="K3" s="26">
        <f t="shared" si="4"/>
        <v>2.5</v>
      </c>
      <c r="L3" s="26">
        <v>2.7272727272699999</v>
      </c>
      <c r="M3" s="26">
        <f t="shared" si="5"/>
        <v>5.1652892560743763E-2</v>
      </c>
      <c r="N3" s="26">
        <f t="shared" si="6"/>
        <v>0.22727272726999992</v>
      </c>
      <c r="O3" s="30">
        <v>7</v>
      </c>
      <c r="P3" s="20">
        <f t="shared" si="7"/>
        <v>20.25</v>
      </c>
      <c r="Q3" s="16">
        <v>0</v>
      </c>
      <c r="R3" s="16">
        <v>10</v>
      </c>
      <c r="S3" s="20">
        <f t="shared" si="8"/>
        <v>100</v>
      </c>
      <c r="T3" s="40">
        <v>1.36363636364</v>
      </c>
      <c r="U3" s="46">
        <f t="shared" si="9"/>
        <v>1.2913223140413224</v>
      </c>
      <c r="V3" s="60">
        <f>Table14[[#This Row],[PROMEDIO-HUMANO]]/10</f>
        <v>0.25</v>
      </c>
      <c r="W3" s="40">
        <v>8.6363636363600005</v>
      </c>
      <c r="X3" s="16">
        <v>2.12</v>
      </c>
      <c r="Y3" s="16">
        <f t="shared" ref="Y3:Y46" si="10">9-X3</f>
        <v>6.88</v>
      </c>
      <c r="Z3">
        <f>POWER((Table14[[#This Row],[PROMEDIO-HUMANO]]-Y3),2)</f>
        <v>19.1844</v>
      </c>
    </row>
    <row r="4" spans="1:26" ht="38.25" customHeight="1">
      <c r="A4">
        <v>1</v>
      </c>
      <c r="B4" s="15" t="s">
        <v>6</v>
      </c>
      <c r="C4" s="16">
        <v>2</v>
      </c>
      <c r="D4" s="16">
        <f t="shared" si="0"/>
        <v>4</v>
      </c>
      <c r="E4" s="28">
        <v>0</v>
      </c>
      <c r="F4" s="16">
        <f t="shared" si="1"/>
        <v>0</v>
      </c>
      <c r="G4" s="16">
        <v>1</v>
      </c>
      <c r="H4" s="16">
        <f t="shared" si="2"/>
        <v>1</v>
      </c>
      <c r="I4" s="16">
        <v>5</v>
      </c>
      <c r="J4" s="16">
        <f t="shared" si="3"/>
        <v>25</v>
      </c>
      <c r="K4" s="26">
        <f t="shared" si="4"/>
        <v>2</v>
      </c>
      <c r="L4" s="26">
        <v>1.42857142857</v>
      </c>
      <c r="M4" s="26">
        <f t="shared" si="5"/>
        <v>0.32653061224653063</v>
      </c>
      <c r="N4" s="26">
        <f t="shared" si="6"/>
        <v>0.57142857143000003</v>
      </c>
      <c r="O4" s="30">
        <v>5</v>
      </c>
      <c r="P4" s="20">
        <f t="shared" si="7"/>
        <v>9</v>
      </c>
      <c r="Q4" s="16">
        <v>0</v>
      </c>
      <c r="R4" s="16">
        <v>10</v>
      </c>
      <c r="S4" s="20">
        <f t="shared" si="8"/>
        <v>100</v>
      </c>
      <c r="T4" s="40">
        <v>3.75</v>
      </c>
      <c r="U4" s="46">
        <f t="shared" si="9"/>
        <v>3.0625</v>
      </c>
      <c r="V4" s="60">
        <f>Table14[[#This Row],[PROMEDIO-HUMANO]]/10</f>
        <v>0.2</v>
      </c>
      <c r="W4" s="40">
        <v>6.25</v>
      </c>
      <c r="X4" s="16">
        <v>4.7549999999999999</v>
      </c>
      <c r="Y4" s="16">
        <f t="shared" si="10"/>
        <v>4.2450000000000001</v>
      </c>
      <c r="Z4">
        <f>POWER((Table14[[#This Row],[PROMEDIO-HUMANO]]-Y4),2)</f>
        <v>5.0400250000000009</v>
      </c>
    </row>
    <row r="5" spans="1:26" ht="51" customHeight="1">
      <c r="A5">
        <v>1</v>
      </c>
      <c r="B5" s="15" t="s">
        <v>8</v>
      </c>
      <c r="C5" s="16">
        <v>4</v>
      </c>
      <c r="D5" s="16">
        <f t="shared" si="0"/>
        <v>16</v>
      </c>
      <c r="E5" s="28">
        <v>0</v>
      </c>
      <c r="F5" s="16">
        <f t="shared" si="1"/>
        <v>0</v>
      </c>
      <c r="G5" s="16">
        <v>1</v>
      </c>
      <c r="H5" s="16">
        <f t="shared" si="2"/>
        <v>1</v>
      </c>
      <c r="I5" s="16">
        <v>5</v>
      </c>
      <c r="J5" s="16">
        <f t="shared" si="3"/>
        <v>25</v>
      </c>
      <c r="K5" s="26">
        <f t="shared" si="4"/>
        <v>2.5</v>
      </c>
      <c r="L5" s="26">
        <v>3.3333333333300001</v>
      </c>
      <c r="M5" s="26">
        <f t="shared" si="5"/>
        <v>0.69444444443888909</v>
      </c>
      <c r="N5" s="26">
        <f t="shared" si="6"/>
        <v>0.83333333333000015</v>
      </c>
      <c r="O5" s="30">
        <v>1</v>
      </c>
      <c r="P5" s="20">
        <f t="shared" si="7"/>
        <v>2.25</v>
      </c>
      <c r="Q5" s="16">
        <v>0</v>
      </c>
      <c r="R5" s="16">
        <v>10</v>
      </c>
      <c r="S5" s="20">
        <f t="shared" si="8"/>
        <v>100</v>
      </c>
      <c r="T5" s="40">
        <v>1.5789473684199999</v>
      </c>
      <c r="U5" s="46">
        <f t="shared" si="9"/>
        <v>0.84833795014044333</v>
      </c>
      <c r="V5" s="60">
        <f>Table14[[#This Row],[PROMEDIO-HUMANO]]/10</f>
        <v>0.25</v>
      </c>
      <c r="W5" s="40">
        <v>8.4210526315800003</v>
      </c>
      <c r="X5" s="16">
        <v>2.12</v>
      </c>
      <c r="Y5" s="16">
        <f t="shared" si="10"/>
        <v>6.88</v>
      </c>
      <c r="Z5">
        <f>POWER((Table14[[#This Row],[PROMEDIO-HUMANO]]-Y5),2)</f>
        <v>19.1844</v>
      </c>
    </row>
    <row r="6" spans="1:26" ht="51" customHeight="1">
      <c r="A6">
        <v>1</v>
      </c>
      <c r="B6" s="17" t="s">
        <v>9</v>
      </c>
      <c r="C6" s="16">
        <v>5</v>
      </c>
      <c r="D6" s="16">
        <f t="shared" si="0"/>
        <v>25</v>
      </c>
      <c r="E6" s="28">
        <v>3</v>
      </c>
      <c r="F6" s="16">
        <f t="shared" si="1"/>
        <v>9</v>
      </c>
      <c r="G6" s="16">
        <v>2</v>
      </c>
      <c r="H6" s="16">
        <f t="shared" si="2"/>
        <v>4</v>
      </c>
      <c r="I6" s="16">
        <v>7</v>
      </c>
      <c r="J6" s="16">
        <f t="shared" si="3"/>
        <v>49</v>
      </c>
      <c r="K6" s="26">
        <f t="shared" si="4"/>
        <v>4.25</v>
      </c>
      <c r="L6" s="26">
        <v>3.1578947368399999</v>
      </c>
      <c r="M6" s="26">
        <f t="shared" si="5"/>
        <v>1.1926939058217731</v>
      </c>
      <c r="N6" s="26">
        <f t="shared" si="6"/>
        <v>1.0921052631600001</v>
      </c>
      <c r="O6" s="30">
        <v>1</v>
      </c>
      <c r="P6" s="20">
        <f t="shared" si="7"/>
        <v>10.5625</v>
      </c>
      <c r="Q6" s="16">
        <v>0</v>
      </c>
      <c r="R6" s="16">
        <v>10</v>
      </c>
      <c r="S6" s="20">
        <f t="shared" si="8"/>
        <v>100</v>
      </c>
      <c r="T6" s="40">
        <v>1.36363636364</v>
      </c>
      <c r="U6" s="46">
        <f t="shared" si="9"/>
        <v>8.3310950413013227</v>
      </c>
      <c r="V6" s="60">
        <f>Table14[[#This Row],[PROMEDIO-HUMANO]]/10</f>
        <v>0.42499999999999999</v>
      </c>
      <c r="W6" s="40">
        <v>8.6363636363600005</v>
      </c>
      <c r="X6" s="16">
        <v>2.12</v>
      </c>
      <c r="Y6" s="16">
        <f t="shared" si="10"/>
        <v>6.88</v>
      </c>
      <c r="Z6">
        <f>POWER((Table14[[#This Row],[PROMEDIO-HUMANO]]-Y6),2)</f>
        <v>6.9168999999999992</v>
      </c>
    </row>
    <row r="7" spans="1:26" ht="38.25" customHeight="1">
      <c r="A7">
        <v>1</v>
      </c>
      <c r="B7" s="15" t="s">
        <v>12</v>
      </c>
      <c r="C7" s="16">
        <v>1</v>
      </c>
      <c r="D7" s="16">
        <f t="shared" si="0"/>
        <v>1</v>
      </c>
      <c r="E7" s="28">
        <v>1</v>
      </c>
      <c r="F7" s="16">
        <f t="shared" si="1"/>
        <v>1</v>
      </c>
      <c r="G7" s="16">
        <v>1</v>
      </c>
      <c r="H7" s="16">
        <f t="shared" si="2"/>
        <v>1</v>
      </c>
      <c r="I7" s="16">
        <v>6</v>
      </c>
      <c r="J7" s="16">
        <f t="shared" si="3"/>
        <v>36</v>
      </c>
      <c r="K7" s="26">
        <f t="shared" si="4"/>
        <v>2.25</v>
      </c>
      <c r="L7" s="26">
        <v>2.1428571428600001</v>
      </c>
      <c r="M7" s="26">
        <f t="shared" si="5"/>
        <v>1.1479591836122436E-2</v>
      </c>
      <c r="N7" s="26">
        <f t="shared" si="6"/>
        <v>0.10714285713999994</v>
      </c>
      <c r="O7" s="30">
        <v>8</v>
      </c>
      <c r="P7" s="20">
        <f t="shared" si="7"/>
        <v>33.0625</v>
      </c>
      <c r="Q7" s="16">
        <v>0</v>
      </c>
      <c r="R7" s="16">
        <v>10</v>
      </c>
      <c r="S7" s="20">
        <f t="shared" si="8"/>
        <v>100</v>
      </c>
      <c r="T7" s="40">
        <v>4.2857142857100001</v>
      </c>
      <c r="U7" s="46">
        <f t="shared" si="9"/>
        <v>4.1441326530437763</v>
      </c>
      <c r="V7" s="60">
        <f>Table14[[#This Row],[PROMEDIO-HUMANO]]/10</f>
        <v>0.22500000000000001</v>
      </c>
      <c r="W7" s="40">
        <v>5.7142857142899999</v>
      </c>
      <c r="X7" s="16">
        <v>3.9</v>
      </c>
      <c r="Y7" s="16">
        <f t="shared" si="10"/>
        <v>5.0999999999999996</v>
      </c>
      <c r="Z7">
        <f>POWER((Table14[[#This Row],[PROMEDIO-HUMANO]]-Y7),2)</f>
        <v>8.1224999999999987</v>
      </c>
    </row>
    <row r="8" spans="1:26" ht="38.25" customHeight="1">
      <c r="A8">
        <v>1</v>
      </c>
      <c r="B8" s="15" t="s">
        <v>14</v>
      </c>
      <c r="C8" s="16">
        <v>2</v>
      </c>
      <c r="D8" s="16">
        <f t="shared" si="0"/>
        <v>4</v>
      </c>
      <c r="E8" s="28">
        <v>0</v>
      </c>
      <c r="F8" s="16">
        <f t="shared" si="1"/>
        <v>0</v>
      </c>
      <c r="G8" s="16">
        <v>1</v>
      </c>
      <c r="H8" s="16">
        <f t="shared" si="2"/>
        <v>1</v>
      </c>
      <c r="I8" s="16">
        <v>5</v>
      </c>
      <c r="J8" s="16">
        <f t="shared" si="3"/>
        <v>25</v>
      </c>
      <c r="K8" s="26">
        <f t="shared" si="4"/>
        <v>2</v>
      </c>
      <c r="L8" s="26">
        <v>2.1428571428600001</v>
      </c>
      <c r="M8" s="26">
        <f t="shared" si="5"/>
        <v>2.0408163266122468E-2</v>
      </c>
      <c r="N8" s="26">
        <f t="shared" si="6"/>
        <v>0.14285714286000006</v>
      </c>
      <c r="O8" s="30">
        <v>7</v>
      </c>
      <c r="P8" s="20">
        <f t="shared" si="7"/>
        <v>25</v>
      </c>
      <c r="Q8" s="16">
        <v>0</v>
      </c>
      <c r="R8" s="16">
        <v>10</v>
      </c>
      <c r="S8" s="20">
        <f t="shared" si="8"/>
        <v>100</v>
      </c>
      <c r="T8" s="40">
        <v>2.30769230769</v>
      </c>
      <c r="U8" s="46">
        <f t="shared" si="9"/>
        <v>9.4674556211597635E-2</v>
      </c>
      <c r="V8" s="60">
        <f>Table14[[#This Row],[PROMEDIO-HUMANO]]/10</f>
        <v>0.2</v>
      </c>
      <c r="W8" s="40">
        <v>7.69230769231</v>
      </c>
      <c r="X8" s="16">
        <v>2.12</v>
      </c>
      <c r="Y8" s="16">
        <f t="shared" si="10"/>
        <v>6.88</v>
      </c>
      <c r="Z8">
        <f>POWER((Table14[[#This Row],[PROMEDIO-HUMANO]]-Y8),2)</f>
        <v>23.814399999999999</v>
      </c>
    </row>
    <row r="9" spans="1:26" ht="25.5" customHeight="1">
      <c r="A9">
        <v>1</v>
      </c>
      <c r="B9" s="17" t="s">
        <v>15</v>
      </c>
      <c r="C9" s="16">
        <v>1</v>
      </c>
      <c r="D9" s="16">
        <f t="shared" si="0"/>
        <v>1</v>
      </c>
      <c r="E9" s="28">
        <v>0</v>
      </c>
      <c r="F9" s="16">
        <f t="shared" si="1"/>
        <v>0</v>
      </c>
      <c r="G9" s="16">
        <v>1</v>
      </c>
      <c r="H9" s="16">
        <f t="shared" si="2"/>
        <v>1</v>
      </c>
      <c r="I9" s="16">
        <v>4</v>
      </c>
      <c r="J9" s="16">
        <f t="shared" si="3"/>
        <v>16</v>
      </c>
      <c r="K9" s="26">
        <f t="shared" si="4"/>
        <v>1.5</v>
      </c>
      <c r="L9" s="26">
        <v>1.36363636364</v>
      </c>
      <c r="M9" s="26">
        <f t="shared" si="5"/>
        <v>1.8595041321322326E-2</v>
      </c>
      <c r="N9" s="26">
        <f t="shared" si="6"/>
        <v>0.13636363636000004</v>
      </c>
      <c r="O9" s="30">
        <v>0</v>
      </c>
      <c r="P9" s="20">
        <f t="shared" si="7"/>
        <v>2.25</v>
      </c>
      <c r="Q9" s="16">
        <v>0</v>
      </c>
      <c r="R9" s="16">
        <v>10</v>
      </c>
      <c r="S9" s="20">
        <f t="shared" si="8"/>
        <v>100</v>
      </c>
      <c r="T9" s="40">
        <v>3.75</v>
      </c>
      <c r="U9" s="46">
        <f t="shared" si="9"/>
        <v>5.0625</v>
      </c>
      <c r="V9" s="60">
        <f>Table14[[#This Row],[PROMEDIO-HUMANO]]/10</f>
        <v>0.15</v>
      </c>
      <c r="W9" s="40">
        <v>6.25</v>
      </c>
      <c r="X9" s="16">
        <v>2.12</v>
      </c>
      <c r="Y9" s="16">
        <f t="shared" si="10"/>
        <v>6.88</v>
      </c>
      <c r="Z9">
        <f>POWER((Table14[[#This Row],[PROMEDIO-HUMANO]]-Y9),2)</f>
        <v>28.944399999999998</v>
      </c>
    </row>
    <row r="10" spans="1:26" ht="25.5" customHeight="1">
      <c r="A10">
        <v>1</v>
      </c>
      <c r="B10" s="15" t="s">
        <v>22</v>
      </c>
      <c r="C10" s="16">
        <v>3</v>
      </c>
      <c r="D10" s="16">
        <f t="shared" si="0"/>
        <v>9</v>
      </c>
      <c r="E10" s="28">
        <v>1</v>
      </c>
      <c r="F10" s="16">
        <f t="shared" si="1"/>
        <v>1</v>
      </c>
      <c r="G10" s="16">
        <v>2</v>
      </c>
      <c r="H10" s="16">
        <f t="shared" si="2"/>
        <v>4</v>
      </c>
      <c r="I10" s="16">
        <v>5</v>
      </c>
      <c r="J10" s="16">
        <f t="shared" si="3"/>
        <v>25</v>
      </c>
      <c r="K10" s="26">
        <f t="shared" si="4"/>
        <v>2.75</v>
      </c>
      <c r="L10" s="26">
        <v>3</v>
      </c>
      <c r="M10" s="26">
        <f t="shared" si="5"/>
        <v>6.25E-2</v>
      </c>
      <c r="N10" s="26">
        <f t="shared" si="6"/>
        <v>0.25</v>
      </c>
      <c r="O10" s="30">
        <v>5</v>
      </c>
      <c r="P10" s="20">
        <f t="shared" si="7"/>
        <v>5.0625</v>
      </c>
      <c r="Q10" s="16">
        <v>0</v>
      </c>
      <c r="R10" s="16">
        <v>10</v>
      </c>
      <c r="S10" s="20">
        <f t="shared" si="8"/>
        <v>100</v>
      </c>
      <c r="T10" s="40">
        <v>4.2857142857100001</v>
      </c>
      <c r="U10" s="46">
        <f t="shared" si="9"/>
        <v>2.3584183673337757</v>
      </c>
      <c r="V10" s="60">
        <f>Table14[[#This Row],[PROMEDIO-HUMANO]]/10</f>
        <v>0.27500000000000002</v>
      </c>
      <c r="W10" s="40">
        <v>5.7142857142899999</v>
      </c>
      <c r="X10" s="16">
        <v>2.12</v>
      </c>
      <c r="Y10" s="16">
        <f t="shared" si="10"/>
        <v>6.88</v>
      </c>
      <c r="Z10">
        <f>POWER((Table14[[#This Row],[PROMEDIO-HUMANO]]-Y10),2)</f>
        <v>17.056899999999999</v>
      </c>
    </row>
    <row r="11" spans="1:26" ht="63.75" customHeight="1">
      <c r="A11">
        <v>1</v>
      </c>
      <c r="B11" s="15" t="s">
        <v>26</v>
      </c>
      <c r="C11" s="16">
        <v>5</v>
      </c>
      <c r="D11" s="16">
        <f t="shared" si="0"/>
        <v>25</v>
      </c>
      <c r="E11" s="28">
        <v>4</v>
      </c>
      <c r="F11" s="16">
        <f t="shared" si="1"/>
        <v>16</v>
      </c>
      <c r="G11" s="16">
        <v>2</v>
      </c>
      <c r="H11" s="16">
        <f t="shared" si="2"/>
        <v>4</v>
      </c>
      <c r="I11" s="16">
        <v>5</v>
      </c>
      <c r="J11" s="16">
        <f t="shared" si="3"/>
        <v>25</v>
      </c>
      <c r="K11" s="26">
        <f t="shared" si="4"/>
        <v>4</v>
      </c>
      <c r="L11" s="26">
        <v>3</v>
      </c>
      <c r="M11" s="26">
        <f t="shared" si="5"/>
        <v>1</v>
      </c>
      <c r="N11" s="26">
        <f t="shared" si="6"/>
        <v>1</v>
      </c>
      <c r="O11" s="30">
        <v>10</v>
      </c>
      <c r="P11" s="20">
        <f t="shared" si="7"/>
        <v>36</v>
      </c>
      <c r="Q11" s="16">
        <v>0</v>
      </c>
      <c r="R11" s="16">
        <v>10</v>
      </c>
      <c r="S11" s="20">
        <f t="shared" si="8"/>
        <v>100</v>
      </c>
      <c r="T11" s="40">
        <v>1.36363636364</v>
      </c>
      <c r="U11" s="46">
        <f t="shared" si="9"/>
        <v>6.9504132231213225</v>
      </c>
      <c r="V11" s="60">
        <f>Table14[[#This Row],[PROMEDIO-HUMANO]]/10</f>
        <v>0.4</v>
      </c>
      <c r="W11" s="40">
        <v>8.6363636363600005</v>
      </c>
      <c r="X11" s="16">
        <v>2.12</v>
      </c>
      <c r="Y11" s="16">
        <f t="shared" si="10"/>
        <v>6.88</v>
      </c>
      <c r="Z11">
        <f>POWER((Table14[[#This Row],[PROMEDIO-HUMANO]]-Y11),2)</f>
        <v>8.2943999999999996</v>
      </c>
    </row>
    <row r="12" spans="1:26" ht="51" customHeight="1">
      <c r="A12">
        <v>1</v>
      </c>
      <c r="B12" s="15" t="s">
        <v>28</v>
      </c>
      <c r="C12" s="16">
        <v>0</v>
      </c>
      <c r="D12" s="16">
        <f t="shared" si="0"/>
        <v>0</v>
      </c>
      <c r="E12" s="28">
        <v>0</v>
      </c>
      <c r="F12" s="16">
        <f t="shared" si="1"/>
        <v>0</v>
      </c>
      <c r="G12" s="16">
        <v>1</v>
      </c>
      <c r="H12" s="16">
        <f t="shared" si="2"/>
        <v>1</v>
      </c>
      <c r="I12" s="16">
        <v>0</v>
      </c>
      <c r="J12" s="16">
        <f t="shared" si="3"/>
        <v>0</v>
      </c>
      <c r="K12" s="26">
        <f t="shared" si="4"/>
        <v>0.25</v>
      </c>
      <c r="L12" s="26">
        <v>0</v>
      </c>
      <c r="M12" s="26">
        <f t="shared" si="5"/>
        <v>6.25E-2</v>
      </c>
      <c r="N12" s="26">
        <f t="shared" si="6"/>
        <v>0.25</v>
      </c>
      <c r="O12" s="30">
        <v>5</v>
      </c>
      <c r="P12" s="20">
        <f t="shared" si="7"/>
        <v>22.5625</v>
      </c>
      <c r="Q12" s="16">
        <v>0</v>
      </c>
      <c r="R12" s="16">
        <v>10</v>
      </c>
      <c r="S12" s="20">
        <f t="shared" si="8"/>
        <v>100</v>
      </c>
      <c r="T12" s="40">
        <v>1.5789473684199999</v>
      </c>
      <c r="U12" s="46">
        <f t="shared" si="9"/>
        <v>1.766101108030443</v>
      </c>
      <c r="V12" s="60">
        <f>Table14[[#This Row],[PROMEDIO-HUMANO]]/10</f>
        <v>2.5000000000000001E-2</v>
      </c>
      <c r="W12" s="40">
        <v>8.4210526315800003</v>
      </c>
      <c r="X12" s="16">
        <v>8.17</v>
      </c>
      <c r="Y12" s="16">
        <f t="shared" si="10"/>
        <v>0.83000000000000007</v>
      </c>
      <c r="Z12">
        <f>POWER((Table14[[#This Row],[PROMEDIO-HUMANO]]-Y12),2)</f>
        <v>0.33640000000000009</v>
      </c>
    </row>
    <row r="13" spans="1:26" ht="25.5" customHeight="1">
      <c r="A13">
        <v>1</v>
      </c>
      <c r="B13" s="17" t="s">
        <v>29</v>
      </c>
      <c r="C13" s="16">
        <v>4</v>
      </c>
      <c r="D13" s="16">
        <f t="shared" si="0"/>
        <v>16</v>
      </c>
      <c r="E13" s="28">
        <v>4</v>
      </c>
      <c r="F13" s="16">
        <f t="shared" si="1"/>
        <v>16</v>
      </c>
      <c r="G13" s="16">
        <v>1</v>
      </c>
      <c r="H13" s="16">
        <f t="shared" si="2"/>
        <v>1</v>
      </c>
      <c r="I13" s="16">
        <v>4</v>
      </c>
      <c r="J13" s="16">
        <f t="shared" si="3"/>
        <v>16</v>
      </c>
      <c r="K13" s="26">
        <f t="shared" si="4"/>
        <v>3.25</v>
      </c>
      <c r="L13" s="26">
        <v>3</v>
      </c>
      <c r="M13" s="26">
        <f t="shared" si="5"/>
        <v>6.25E-2</v>
      </c>
      <c r="N13" s="26">
        <f t="shared" si="6"/>
        <v>0.25</v>
      </c>
      <c r="O13" s="30">
        <v>10</v>
      </c>
      <c r="P13" s="20">
        <f t="shared" si="7"/>
        <v>45.5625</v>
      </c>
      <c r="Q13" s="16">
        <v>0</v>
      </c>
      <c r="R13" s="16">
        <v>10</v>
      </c>
      <c r="S13" s="20">
        <f t="shared" si="8"/>
        <v>100</v>
      </c>
      <c r="T13" s="40">
        <v>4.2857142857100001</v>
      </c>
      <c r="U13" s="46">
        <f t="shared" si="9"/>
        <v>1.0727040816237758</v>
      </c>
      <c r="V13" s="60">
        <f>Table14[[#This Row],[PROMEDIO-HUMANO]]/10</f>
        <v>0.32500000000000001</v>
      </c>
      <c r="W13" s="40">
        <v>5.7142857142899999</v>
      </c>
      <c r="X13" s="16">
        <v>2.12</v>
      </c>
      <c r="Y13" s="16">
        <f t="shared" si="10"/>
        <v>6.88</v>
      </c>
      <c r="Z13">
        <f>POWER((Table14[[#This Row],[PROMEDIO-HUMANO]]-Y13),2)</f>
        <v>13.1769</v>
      </c>
    </row>
    <row r="14" spans="1:26" ht="25.5" customHeight="1">
      <c r="A14">
        <v>1</v>
      </c>
      <c r="B14" s="17" t="s">
        <v>31</v>
      </c>
      <c r="C14" s="16">
        <v>3</v>
      </c>
      <c r="D14" s="16">
        <f t="shared" si="0"/>
        <v>9</v>
      </c>
      <c r="E14" s="28">
        <v>8</v>
      </c>
      <c r="F14" s="16">
        <f t="shared" si="1"/>
        <v>64</v>
      </c>
      <c r="G14" s="16">
        <v>5</v>
      </c>
      <c r="H14" s="16">
        <f t="shared" si="2"/>
        <v>25</v>
      </c>
      <c r="I14" s="16">
        <v>8</v>
      </c>
      <c r="J14" s="16">
        <f t="shared" si="3"/>
        <v>64</v>
      </c>
      <c r="K14" s="26">
        <f t="shared" si="4"/>
        <v>6</v>
      </c>
      <c r="L14" s="26">
        <v>6</v>
      </c>
      <c r="M14" s="26">
        <f t="shared" si="5"/>
        <v>0</v>
      </c>
      <c r="N14" s="26">
        <f t="shared" si="6"/>
        <v>0</v>
      </c>
      <c r="O14" s="30">
        <v>9</v>
      </c>
      <c r="P14" s="20">
        <f t="shared" si="7"/>
        <v>9</v>
      </c>
      <c r="Q14" s="16">
        <v>0</v>
      </c>
      <c r="R14" s="16">
        <v>10</v>
      </c>
      <c r="S14" s="20">
        <f t="shared" si="8"/>
        <v>100</v>
      </c>
      <c r="T14" s="40">
        <v>3.75</v>
      </c>
      <c r="U14" s="46">
        <f t="shared" si="9"/>
        <v>5.0625</v>
      </c>
      <c r="V14" s="60">
        <f>Table14[[#This Row],[PROMEDIO-HUMANO]]/10</f>
        <v>0.6</v>
      </c>
      <c r="W14" s="40">
        <v>6.25</v>
      </c>
      <c r="X14" s="16">
        <v>7.57</v>
      </c>
      <c r="Y14" s="16">
        <f t="shared" si="10"/>
        <v>1.4299999999999997</v>
      </c>
      <c r="Z14">
        <f>POWER((Table14[[#This Row],[PROMEDIO-HUMANO]]-Y14),2)</f>
        <v>20.884900000000002</v>
      </c>
    </row>
    <row r="15" spans="1:26" ht="25.5" customHeight="1">
      <c r="A15">
        <v>1</v>
      </c>
      <c r="B15" s="15" t="s">
        <v>32</v>
      </c>
      <c r="C15" s="16">
        <v>4</v>
      </c>
      <c r="D15" s="16">
        <f t="shared" si="0"/>
        <v>16</v>
      </c>
      <c r="E15" s="28">
        <v>0</v>
      </c>
      <c r="F15" s="16">
        <f t="shared" si="1"/>
        <v>0</v>
      </c>
      <c r="G15" s="16">
        <v>2</v>
      </c>
      <c r="H15" s="16">
        <f t="shared" si="2"/>
        <v>4</v>
      </c>
      <c r="I15" s="16">
        <v>7</v>
      </c>
      <c r="J15" s="16">
        <f t="shared" si="3"/>
        <v>49</v>
      </c>
      <c r="K15" s="26">
        <f t="shared" si="4"/>
        <v>3.25</v>
      </c>
      <c r="L15" s="26">
        <v>3.75</v>
      </c>
      <c r="M15" s="26">
        <f t="shared" si="5"/>
        <v>0.25</v>
      </c>
      <c r="N15" s="26">
        <f t="shared" si="6"/>
        <v>0.5</v>
      </c>
      <c r="O15" s="30">
        <v>4</v>
      </c>
      <c r="P15" s="20">
        <f t="shared" si="7"/>
        <v>0.5625</v>
      </c>
      <c r="Q15" s="16">
        <v>0</v>
      </c>
      <c r="R15" s="16">
        <v>10</v>
      </c>
      <c r="S15" s="20">
        <f t="shared" si="8"/>
        <v>100</v>
      </c>
      <c r="T15" s="40">
        <v>8.5714285714299994</v>
      </c>
      <c r="U15" s="46">
        <f t="shared" si="9"/>
        <v>28.317602040831524</v>
      </c>
      <c r="V15" s="60">
        <f>Table14[[#This Row],[PROMEDIO-HUMANO]]/10</f>
        <v>0.32500000000000001</v>
      </c>
      <c r="W15" s="40">
        <v>1.42857142857</v>
      </c>
      <c r="X15" s="16">
        <v>3.47</v>
      </c>
      <c r="Y15" s="16">
        <f t="shared" si="10"/>
        <v>5.5299999999999994</v>
      </c>
      <c r="Z15">
        <f>POWER((Table14[[#This Row],[PROMEDIO-HUMANO]]-Y15),2)</f>
        <v>5.1983999999999968</v>
      </c>
    </row>
    <row r="16" spans="1:26" ht="38.25" customHeight="1">
      <c r="A16">
        <v>1</v>
      </c>
      <c r="B16" s="17" t="s">
        <v>33</v>
      </c>
      <c r="C16" s="16">
        <v>0</v>
      </c>
      <c r="D16" s="16">
        <f t="shared" si="0"/>
        <v>0</v>
      </c>
      <c r="E16" s="28">
        <v>0</v>
      </c>
      <c r="F16" s="16">
        <f t="shared" si="1"/>
        <v>0</v>
      </c>
      <c r="G16" s="16">
        <v>1</v>
      </c>
      <c r="H16" s="16">
        <f t="shared" si="2"/>
        <v>1</v>
      </c>
      <c r="I16" s="16">
        <v>4</v>
      </c>
      <c r="J16" s="16">
        <f t="shared" si="3"/>
        <v>16</v>
      </c>
      <c r="K16" s="26">
        <f t="shared" si="4"/>
        <v>1.25</v>
      </c>
      <c r="L16" s="26">
        <v>1.2</v>
      </c>
      <c r="M16" s="26">
        <f t="shared" si="5"/>
        <v>2.5000000000000044E-3</v>
      </c>
      <c r="N16" s="26">
        <f t="shared" si="6"/>
        <v>5.0000000000000044E-2</v>
      </c>
      <c r="O16" s="30">
        <v>2</v>
      </c>
      <c r="P16" s="20">
        <f t="shared" si="7"/>
        <v>0.5625</v>
      </c>
      <c r="Q16" s="16">
        <v>0</v>
      </c>
      <c r="R16" s="16">
        <v>10</v>
      </c>
      <c r="S16" s="20">
        <f t="shared" si="8"/>
        <v>100</v>
      </c>
      <c r="T16" s="40">
        <v>2</v>
      </c>
      <c r="U16" s="46">
        <f t="shared" si="9"/>
        <v>0.5625</v>
      </c>
      <c r="V16" s="60">
        <f>Table14[[#This Row],[PROMEDIO-HUMANO]]/10</f>
        <v>0.125</v>
      </c>
      <c r="W16" s="40">
        <v>8</v>
      </c>
      <c r="X16" s="16">
        <v>2.95</v>
      </c>
      <c r="Y16" s="16">
        <f t="shared" si="10"/>
        <v>6.05</v>
      </c>
      <c r="Z16">
        <f>POWER((Table14[[#This Row],[PROMEDIO-HUMANO]]-Y16),2)</f>
        <v>23.04</v>
      </c>
    </row>
    <row r="17" spans="1:26" ht="25.5" customHeight="1">
      <c r="A17">
        <v>1</v>
      </c>
      <c r="B17" s="17" t="s">
        <v>35</v>
      </c>
      <c r="C17" s="16">
        <v>6</v>
      </c>
      <c r="D17" s="16">
        <f t="shared" si="0"/>
        <v>36</v>
      </c>
      <c r="E17" s="28">
        <v>0</v>
      </c>
      <c r="F17" s="16">
        <f t="shared" si="1"/>
        <v>0</v>
      </c>
      <c r="G17" s="16">
        <v>2</v>
      </c>
      <c r="H17" s="16">
        <f t="shared" si="2"/>
        <v>4</v>
      </c>
      <c r="I17" s="16">
        <v>5</v>
      </c>
      <c r="J17" s="16">
        <f t="shared" si="3"/>
        <v>25</v>
      </c>
      <c r="K17" s="26">
        <f t="shared" si="4"/>
        <v>3.25</v>
      </c>
      <c r="L17" s="26">
        <v>2.30769230769</v>
      </c>
      <c r="M17" s="26">
        <f t="shared" si="5"/>
        <v>0.88794378698659759</v>
      </c>
      <c r="N17" s="26">
        <f t="shared" si="6"/>
        <v>0.94230769231</v>
      </c>
      <c r="O17" s="30">
        <v>0</v>
      </c>
      <c r="P17" s="20">
        <f t="shared" si="7"/>
        <v>10.5625</v>
      </c>
      <c r="Q17" s="16">
        <v>0</v>
      </c>
      <c r="R17" s="16">
        <v>10</v>
      </c>
      <c r="S17" s="20">
        <f t="shared" si="8"/>
        <v>100</v>
      </c>
      <c r="T17" s="40">
        <v>10</v>
      </c>
      <c r="U17" s="46">
        <f t="shared" si="9"/>
        <v>45.5625</v>
      </c>
      <c r="V17" s="60">
        <f>Table14[[#This Row],[PROMEDIO-HUMANO]]/10</f>
        <v>0.32500000000000001</v>
      </c>
      <c r="W17" s="40">
        <v>0</v>
      </c>
      <c r="X17" s="16">
        <v>2.8033333333299999</v>
      </c>
      <c r="Y17" s="16">
        <f t="shared" si="10"/>
        <v>6.1966666666699997</v>
      </c>
      <c r="Z17">
        <f>POWER((Table14[[#This Row],[PROMEDIO-HUMANO]]-Y17),2)</f>
        <v>8.6828444444640862</v>
      </c>
    </row>
    <row r="18" spans="1:26" ht="25.5" customHeight="1">
      <c r="A18">
        <v>1</v>
      </c>
      <c r="B18" s="15" t="s">
        <v>36</v>
      </c>
      <c r="C18" s="16">
        <v>6</v>
      </c>
      <c r="D18" s="16">
        <f t="shared" si="0"/>
        <v>36</v>
      </c>
      <c r="E18" s="28">
        <v>5</v>
      </c>
      <c r="F18" s="16">
        <f t="shared" si="1"/>
        <v>25</v>
      </c>
      <c r="G18" s="16">
        <v>1</v>
      </c>
      <c r="H18" s="16">
        <f t="shared" si="2"/>
        <v>1</v>
      </c>
      <c r="I18" s="16">
        <v>5</v>
      </c>
      <c r="J18" s="16">
        <f t="shared" si="3"/>
        <v>25</v>
      </c>
      <c r="K18" s="26">
        <f t="shared" si="4"/>
        <v>4.25</v>
      </c>
      <c r="L18" s="26">
        <v>2.4</v>
      </c>
      <c r="M18" s="26">
        <f t="shared" si="5"/>
        <v>3.4225000000000003</v>
      </c>
      <c r="N18" s="26">
        <f t="shared" si="6"/>
        <v>1.85</v>
      </c>
      <c r="O18" s="30">
        <v>10</v>
      </c>
      <c r="P18" s="20">
        <f t="shared" si="7"/>
        <v>33.0625</v>
      </c>
      <c r="Q18" s="16">
        <v>0</v>
      </c>
      <c r="R18" s="16">
        <v>10</v>
      </c>
      <c r="S18" s="20">
        <f t="shared" si="8"/>
        <v>100</v>
      </c>
      <c r="T18" s="40">
        <v>6</v>
      </c>
      <c r="U18" s="46">
        <f t="shared" si="9"/>
        <v>3.0625</v>
      </c>
      <c r="V18" s="60">
        <f>Table14[[#This Row],[PROMEDIO-HUMANO]]/10</f>
        <v>0.42499999999999999</v>
      </c>
      <c r="W18" s="40">
        <v>4</v>
      </c>
      <c r="X18" s="16">
        <v>2.12</v>
      </c>
      <c r="Y18" s="16">
        <f t="shared" si="10"/>
        <v>6.88</v>
      </c>
      <c r="Z18">
        <f>POWER((Table14[[#This Row],[PROMEDIO-HUMANO]]-Y18),2)</f>
        <v>6.9168999999999992</v>
      </c>
    </row>
    <row r="19" spans="1:26" ht="25.5" customHeight="1">
      <c r="A19">
        <v>1</v>
      </c>
      <c r="B19" s="17" t="s">
        <v>37</v>
      </c>
      <c r="C19" s="16">
        <v>6</v>
      </c>
      <c r="D19" s="16">
        <f t="shared" si="0"/>
        <v>36</v>
      </c>
      <c r="E19" s="28">
        <v>2</v>
      </c>
      <c r="F19" s="16">
        <f t="shared" si="1"/>
        <v>4</v>
      </c>
      <c r="G19" s="16">
        <v>0</v>
      </c>
      <c r="H19" s="16">
        <f t="shared" si="2"/>
        <v>0</v>
      </c>
      <c r="I19" s="16">
        <v>2</v>
      </c>
      <c r="J19" s="16">
        <f t="shared" si="3"/>
        <v>4</v>
      </c>
      <c r="K19" s="26">
        <f t="shared" si="4"/>
        <v>2.5</v>
      </c>
      <c r="L19" s="26">
        <v>1.875</v>
      </c>
      <c r="M19" s="26">
        <f t="shared" si="5"/>
        <v>0.390625</v>
      </c>
      <c r="N19" s="26">
        <f t="shared" si="6"/>
        <v>0.625</v>
      </c>
      <c r="O19" s="30">
        <v>7</v>
      </c>
      <c r="P19" s="20">
        <f t="shared" si="7"/>
        <v>20.25</v>
      </c>
      <c r="Q19" s="16">
        <v>0</v>
      </c>
      <c r="R19" s="16">
        <v>10</v>
      </c>
      <c r="S19" s="20">
        <f t="shared" si="8"/>
        <v>100</v>
      </c>
      <c r="T19" s="40">
        <v>6.6666666666700003</v>
      </c>
      <c r="U19" s="46">
        <f t="shared" si="9"/>
        <v>17.361111111138893</v>
      </c>
      <c r="V19" s="60">
        <f>Table14[[#This Row],[PROMEDIO-HUMANO]]/10</f>
        <v>0.25</v>
      </c>
      <c r="W19" s="40">
        <v>3.3333333333300001</v>
      </c>
      <c r="X19" s="16">
        <v>5.1349999999999998</v>
      </c>
      <c r="Y19" s="16">
        <f t="shared" si="10"/>
        <v>3.8650000000000002</v>
      </c>
      <c r="Z19">
        <f>POWER((Table14[[#This Row],[PROMEDIO-HUMANO]]-Y19),2)</f>
        <v>1.8632250000000006</v>
      </c>
    </row>
    <row r="20" spans="1:26" ht="63.75" customHeight="1">
      <c r="A20">
        <v>1</v>
      </c>
      <c r="B20" s="15" t="s">
        <v>52</v>
      </c>
      <c r="C20" s="16">
        <v>4</v>
      </c>
      <c r="D20" s="16">
        <f t="shared" si="0"/>
        <v>16</v>
      </c>
      <c r="E20" s="28">
        <v>0</v>
      </c>
      <c r="F20" s="16">
        <f t="shared" si="1"/>
        <v>0</v>
      </c>
      <c r="G20" s="16">
        <v>2</v>
      </c>
      <c r="H20" s="16">
        <f t="shared" si="2"/>
        <v>4</v>
      </c>
      <c r="I20" s="16">
        <v>7</v>
      </c>
      <c r="J20" s="16">
        <f t="shared" si="3"/>
        <v>49</v>
      </c>
      <c r="K20" s="26">
        <f t="shared" si="4"/>
        <v>3.25</v>
      </c>
      <c r="L20" s="26">
        <v>2.5</v>
      </c>
      <c r="M20" s="26">
        <f t="shared" si="5"/>
        <v>0.5625</v>
      </c>
      <c r="N20" s="26">
        <f t="shared" si="6"/>
        <v>0.75</v>
      </c>
      <c r="O20" s="30">
        <v>1</v>
      </c>
      <c r="P20" s="20">
        <f t="shared" si="7"/>
        <v>5.0625</v>
      </c>
      <c r="Q20" s="16">
        <v>0</v>
      </c>
      <c r="R20" s="16">
        <v>10</v>
      </c>
      <c r="S20" s="20">
        <f t="shared" si="8"/>
        <v>100</v>
      </c>
      <c r="T20" s="40">
        <v>3.3333333333300001</v>
      </c>
      <c r="U20" s="46">
        <f t="shared" si="9"/>
        <v>6.9444444438889136E-3</v>
      </c>
      <c r="V20" s="60">
        <f>Table14[[#This Row],[PROMEDIO-HUMANO]]/10</f>
        <v>0.32500000000000001</v>
      </c>
      <c r="W20" s="40">
        <v>6.6666666666700003</v>
      </c>
      <c r="X20" s="16">
        <v>4.8600000000000003</v>
      </c>
      <c r="Y20" s="16">
        <f t="shared" si="10"/>
        <v>4.1399999999999997</v>
      </c>
      <c r="Z20">
        <f>POWER((Table14[[#This Row],[PROMEDIO-HUMANO]]-Y20),2)</f>
        <v>0.79209999999999947</v>
      </c>
    </row>
    <row r="21" spans="1:26" ht="51" customHeight="1">
      <c r="A21">
        <v>1</v>
      </c>
      <c r="B21" s="15" t="s">
        <v>58</v>
      </c>
      <c r="C21" s="16">
        <v>1</v>
      </c>
      <c r="D21" s="16">
        <f t="shared" si="0"/>
        <v>1</v>
      </c>
      <c r="E21" s="28">
        <v>0</v>
      </c>
      <c r="F21" s="16">
        <f t="shared" si="1"/>
        <v>0</v>
      </c>
      <c r="G21" s="16">
        <v>2</v>
      </c>
      <c r="H21" s="16">
        <f t="shared" si="2"/>
        <v>4</v>
      </c>
      <c r="I21" s="16">
        <v>5</v>
      </c>
      <c r="J21" s="16">
        <f t="shared" si="3"/>
        <v>25</v>
      </c>
      <c r="K21" s="26">
        <f t="shared" si="4"/>
        <v>2</v>
      </c>
      <c r="L21" s="26">
        <v>1.25</v>
      </c>
      <c r="M21" s="26">
        <f t="shared" si="5"/>
        <v>0.5625</v>
      </c>
      <c r="N21" s="26">
        <f t="shared" si="6"/>
        <v>0.75</v>
      </c>
      <c r="O21" s="30">
        <v>2</v>
      </c>
      <c r="P21" s="20">
        <f t="shared" si="7"/>
        <v>0</v>
      </c>
      <c r="Q21" s="16">
        <v>0</v>
      </c>
      <c r="R21" s="16">
        <v>10</v>
      </c>
      <c r="S21" s="20">
        <f t="shared" si="8"/>
        <v>100</v>
      </c>
      <c r="T21" s="40">
        <v>2.5</v>
      </c>
      <c r="U21" s="46">
        <f t="shared" si="9"/>
        <v>0.25</v>
      </c>
      <c r="V21" s="60">
        <f>Table14[[#This Row],[PROMEDIO-HUMANO]]/10</f>
        <v>0.2</v>
      </c>
      <c r="W21" s="40">
        <v>7.5</v>
      </c>
      <c r="X21" s="16">
        <v>5.85</v>
      </c>
      <c r="Y21" s="16">
        <f t="shared" si="10"/>
        <v>3.1500000000000004</v>
      </c>
      <c r="Z21">
        <f>POWER((Table14[[#This Row],[PROMEDIO-HUMANO]]-Y21),2)</f>
        <v>1.3225000000000009</v>
      </c>
    </row>
    <row r="22" spans="1:26" ht="51" customHeight="1">
      <c r="A22">
        <v>1</v>
      </c>
      <c r="B22" s="15" t="s">
        <v>60</v>
      </c>
      <c r="C22" s="16">
        <v>0</v>
      </c>
      <c r="D22" s="16">
        <f t="shared" si="0"/>
        <v>0</v>
      </c>
      <c r="E22" s="28">
        <v>0</v>
      </c>
      <c r="F22" s="16">
        <f t="shared" si="1"/>
        <v>0</v>
      </c>
      <c r="G22" s="16">
        <v>1</v>
      </c>
      <c r="H22" s="16">
        <f t="shared" si="2"/>
        <v>1</v>
      </c>
      <c r="I22" s="16">
        <v>7</v>
      </c>
      <c r="J22" s="16">
        <f t="shared" si="3"/>
        <v>49</v>
      </c>
      <c r="K22" s="26">
        <f t="shared" si="4"/>
        <v>2</v>
      </c>
      <c r="L22" s="26">
        <v>3</v>
      </c>
      <c r="M22" s="26">
        <f t="shared" si="5"/>
        <v>1</v>
      </c>
      <c r="N22" s="26">
        <f t="shared" si="6"/>
        <v>1</v>
      </c>
      <c r="O22" s="30">
        <v>1</v>
      </c>
      <c r="P22" s="20">
        <f t="shared" si="7"/>
        <v>1</v>
      </c>
      <c r="Q22" s="16">
        <v>0</v>
      </c>
      <c r="R22" s="16">
        <v>10</v>
      </c>
      <c r="S22" s="20">
        <f t="shared" si="8"/>
        <v>100</v>
      </c>
      <c r="T22" s="40">
        <v>2.7272727272699999</v>
      </c>
      <c r="U22" s="46">
        <f t="shared" si="9"/>
        <v>0.52892561983074371</v>
      </c>
      <c r="V22" s="60">
        <f>Table14[[#This Row],[PROMEDIO-HUMANO]]/10</f>
        <v>0.2</v>
      </c>
      <c r="W22" s="40">
        <v>7.2727272727300001</v>
      </c>
      <c r="X22" s="16">
        <v>5.5250000000000004</v>
      </c>
      <c r="Y22" s="16">
        <f t="shared" si="10"/>
        <v>3.4749999999999996</v>
      </c>
      <c r="Z22">
        <f>POWER((Table14[[#This Row],[PROMEDIO-HUMANO]]-Y22),2)</f>
        <v>2.1756249999999988</v>
      </c>
    </row>
    <row r="23" spans="1:26" ht="76.5" customHeight="1">
      <c r="A23">
        <v>1</v>
      </c>
      <c r="B23" s="15" t="s">
        <v>66</v>
      </c>
      <c r="C23" s="16">
        <v>0</v>
      </c>
      <c r="D23" s="16">
        <f t="shared" si="0"/>
        <v>0</v>
      </c>
      <c r="E23" s="28">
        <v>0</v>
      </c>
      <c r="F23" s="16">
        <f t="shared" si="1"/>
        <v>0</v>
      </c>
      <c r="G23" s="16">
        <v>1</v>
      </c>
      <c r="H23" s="16">
        <f t="shared" si="2"/>
        <v>1</v>
      </c>
      <c r="I23" s="16">
        <v>2</v>
      </c>
      <c r="J23" s="16">
        <f t="shared" si="3"/>
        <v>4</v>
      </c>
      <c r="K23" s="26">
        <f t="shared" si="4"/>
        <v>0.75</v>
      </c>
      <c r="L23" s="26">
        <v>2.5</v>
      </c>
      <c r="M23" s="26">
        <f t="shared" si="5"/>
        <v>3.0625</v>
      </c>
      <c r="N23" s="26">
        <f t="shared" si="6"/>
        <v>1.75</v>
      </c>
      <c r="O23" s="30">
        <v>6</v>
      </c>
      <c r="P23" s="20">
        <f t="shared" si="7"/>
        <v>27.5625</v>
      </c>
      <c r="Q23" s="16">
        <v>0</v>
      </c>
      <c r="R23" s="16">
        <v>10</v>
      </c>
      <c r="S23" s="20">
        <f t="shared" si="8"/>
        <v>100</v>
      </c>
      <c r="T23" s="40">
        <v>1.36363636364</v>
      </c>
      <c r="U23" s="46">
        <f t="shared" si="9"/>
        <v>0.37654958678132228</v>
      </c>
      <c r="V23" s="60">
        <f>Table14[[#This Row],[PROMEDIO-HUMANO]]/10</f>
        <v>7.4999999999999997E-2</v>
      </c>
      <c r="W23" s="40">
        <v>8.6363636363600005</v>
      </c>
      <c r="X23" s="16">
        <v>7.47</v>
      </c>
      <c r="Y23" s="16">
        <f t="shared" si="10"/>
        <v>1.5300000000000002</v>
      </c>
      <c r="Z23">
        <f>POWER((Table14[[#This Row],[PROMEDIO-HUMANO]]-Y23),2)</f>
        <v>0.60840000000000038</v>
      </c>
    </row>
    <row r="24" spans="1:26" ht="51" customHeight="1">
      <c r="A24">
        <v>1</v>
      </c>
      <c r="B24" s="17" t="s">
        <v>69</v>
      </c>
      <c r="C24" s="16">
        <v>4</v>
      </c>
      <c r="D24" s="16">
        <f t="shared" si="0"/>
        <v>16</v>
      </c>
      <c r="E24" s="28">
        <v>6</v>
      </c>
      <c r="F24" s="16">
        <f t="shared" si="1"/>
        <v>36</v>
      </c>
      <c r="G24" s="16">
        <v>2</v>
      </c>
      <c r="H24" s="16">
        <f t="shared" si="2"/>
        <v>4</v>
      </c>
      <c r="I24" s="16">
        <v>7</v>
      </c>
      <c r="J24" s="16">
        <f t="shared" si="3"/>
        <v>49</v>
      </c>
      <c r="K24" s="26">
        <f t="shared" si="4"/>
        <v>4.75</v>
      </c>
      <c r="L24" s="26">
        <v>4.2857142857100001</v>
      </c>
      <c r="M24" s="26">
        <f t="shared" si="5"/>
        <v>0.21556122449377541</v>
      </c>
      <c r="N24" s="26">
        <f t="shared" si="6"/>
        <v>0.46428571428999987</v>
      </c>
      <c r="O24" s="30">
        <v>0</v>
      </c>
      <c r="P24" s="20">
        <f t="shared" si="7"/>
        <v>22.5625</v>
      </c>
      <c r="Q24" s="16">
        <v>0</v>
      </c>
      <c r="R24" s="16">
        <v>10</v>
      </c>
      <c r="S24" s="20">
        <f t="shared" si="8"/>
        <v>100</v>
      </c>
      <c r="T24" s="40">
        <v>3</v>
      </c>
      <c r="U24" s="46">
        <f t="shared" si="9"/>
        <v>3.0625</v>
      </c>
      <c r="V24" s="60">
        <f>Table14[[#This Row],[PROMEDIO-HUMANO]]/10</f>
        <v>0.47499999999999998</v>
      </c>
      <c r="W24" s="40">
        <v>7</v>
      </c>
      <c r="X24" s="16">
        <v>4.585</v>
      </c>
      <c r="Y24" s="16">
        <f t="shared" si="10"/>
        <v>4.415</v>
      </c>
      <c r="Z24">
        <f>POWER((Table14[[#This Row],[PROMEDIO-HUMANO]]-Y24),2)</f>
        <v>0.11222499999999998</v>
      </c>
    </row>
    <row r="25" spans="1:26" ht="51" customHeight="1">
      <c r="A25">
        <v>1</v>
      </c>
      <c r="B25" s="15" t="s">
        <v>70</v>
      </c>
      <c r="C25" s="16">
        <v>1</v>
      </c>
      <c r="D25" s="16">
        <f t="shared" si="0"/>
        <v>1</v>
      </c>
      <c r="E25" s="28">
        <v>3</v>
      </c>
      <c r="F25" s="16">
        <f t="shared" si="1"/>
        <v>9</v>
      </c>
      <c r="G25" s="16">
        <v>1</v>
      </c>
      <c r="H25" s="16">
        <f t="shared" si="2"/>
        <v>1</v>
      </c>
      <c r="I25" s="16">
        <v>5</v>
      </c>
      <c r="J25" s="16">
        <f t="shared" si="3"/>
        <v>25</v>
      </c>
      <c r="K25" s="26">
        <f t="shared" si="4"/>
        <v>2.5</v>
      </c>
      <c r="L25" s="26">
        <v>4.2857142857100001</v>
      </c>
      <c r="M25" s="26">
        <f t="shared" si="5"/>
        <v>3.1887755101887758</v>
      </c>
      <c r="N25" s="26">
        <f t="shared" si="6"/>
        <v>1.7857142857100001</v>
      </c>
      <c r="O25" s="30">
        <v>4</v>
      </c>
      <c r="P25" s="20">
        <f t="shared" si="7"/>
        <v>2.25</v>
      </c>
      <c r="Q25" s="16">
        <v>0</v>
      </c>
      <c r="R25" s="16">
        <v>10</v>
      </c>
      <c r="S25" s="20">
        <f t="shared" si="8"/>
        <v>100</v>
      </c>
      <c r="T25" s="40">
        <v>3.3333333333300001</v>
      </c>
      <c r="U25" s="46">
        <f t="shared" si="9"/>
        <v>0.69444444443888909</v>
      </c>
      <c r="V25" s="60">
        <f>Table14[[#This Row],[PROMEDIO-HUMANO]]/10</f>
        <v>0.25</v>
      </c>
      <c r="W25" s="40">
        <v>6.6666666666700003</v>
      </c>
      <c r="X25" s="16">
        <v>3.67</v>
      </c>
      <c r="Y25" s="16">
        <f t="shared" si="10"/>
        <v>5.33</v>
      </c>
      <c r="Z25">
        <f>POWER((Table14[[#This Row],[PROMEDIO-HUMANO]]-Y25),2)</f>
        <v>8.0089000000000006</v>
      </c>
    </row>
    <row r="26" spans="1:26" ht="38.25" customHeight="1">
      <c r="A26">
        <v>1</v>
      </c>
      <c r="B26" s="17" t="s">
        <v>71</v>
      </c>
      <c r="C26" s="16">
        <v>2</v>
      </c>
      <c r="D26" s="16">
        <f t="shared" si="0"/>
        <v>4</v>
      </c>
      <c r="E26" s="28">
        <v>0</v>
      </c>
      <c r="F26" s="16">
        <f t="shared" si="1"/>
        <v>0</v>
      </c>
      <c r="G26" s="16">
        <v>1</v>
      </c>
      <c r="H26" s="16">
        <f t="shared" si="2"/>
        <v>1</v>
      </c>
      <c r="I26" s="16">
        <v>6</v>
      </c>
      <c r="J26" s="16">
        <f t="shared" si="3"/>
        <v>36</v>
      </c>
      <c r="K26" s="26">
        <f t="shared" si="4"/>
        <v>2.25</v>
      </c>
      <c r="L26" s="26">
        <v>1.15384615385</v>
      </c>
      <c r="M26" s="26">
        <f t="shared" si="5"/>
        <v>1.2015532544294378</v>
      </c>
      <c r="N26" s="26">
        <f t="shared" si="6"/>
        <v>1.09615384615</v>
      </c>
      <c r="O26" s="30">
        <v>9</v>
      </c>
      <c r="P26" s="20">
        <f t="shared" si="7"/>
        <v>45.5625</v>
      </c>
      <c r="Q26" s="16">
        <v>0</v>
      </c>
      <c r="R26" s="16">
        <v>10</v>
      </c>
      <c r="S26" s="20">
        <f t="shared" si="8"/>
        <v>100</v>
      </c>
      <c r="T26" s="40">
        <v>4.2857142857100001</v>
      </c>
      <c r="U26" s="46">
        <f t="shared" si="9"/>
        <v>4.1441326530437763</v>
      </c>
      <c r="V26" s="60">
        <f>Table14[[#This Row],[PROMEDIO-HUMANO]]/10</f>
        <v>0.22500000000000001</v>
      </c>
      <c r="W26" s="40">
        <v>5.7142857142899999</v>
      </c>
      <c r="X26" s="16">
        <v>2.12</v>
      </c>
      <c r="Y26" s="16">
        <f t="shared" si="10"/>
        <v>6.88</v>
      </c>
      <c r="Z26">
        <f>POWER((Table14[[#This Row],[PROMEDIO-HUMANO]]-Y26),2)</f>
        <v>21.436899999999998</v>
      </c>
    </row>
    <row r="27" spans="1:26" ht="38.25" customHeight="1">
      <c r="A27">
        <v>1</v>
      </c>
      <c r="B27" s="15" t="s">
        <v>72</v>
      </c>
      <c r="C27" s="16">
        <v>5</v>
      </c>
      <c r="D27" s="16">
        <f t="shared" si="0"/>
        <v>25</v>
      </c>
      <c r="E27" s="28">
        <v>1</v>
      </c>
      <c r="F27" s="16">
        <f t="shared" si="1"/>
        <v>1</v>
      </c>
      <c r="G27" s="16">
        <v>1</v>
      </c>
      <c r="H27" s="16">
        <f t="shared" si="2"/>
        <v>1</v>
      </c>
      <c r="I27" s="16">
        <v>4</v>
      </c>
      <c r="J27" s="16">
        <f t="shared" si="3"/>
        <v>16</v>
      </c>
      <c r="K27" s="26">
        <f t="shared" si="4"/>
        <v>2.75</v>
      </c>
      <c r="L27" s="26">
        <v>1.875</v>
      </c>
      <c r="M27" s="26">
        <f t="shared" si="5"/>
        <v>0.765625</v>
      </c>
      <c r="N27" s="26">
        <f t="shared" si="6"/>
        <v>0.875</v>
      </c>
      <c r="O27" s="30">
        <v>5</v>
      </c>
      <c r="P27" s="20">
        <f t="shared" si="7"/>
        <v>5.0625</v>
      </c>
      <c r="Q27" s="16">
        <v>0</v>
      </c>
      <c r="R27" s="16">
        <v>10</v>
      </c>
      <c r="S27" s="20">
        <f t="shared" si="8"/>
        <v>100</v>
      </c>
      <c r="T27" s="40">
        <v>1.875</v>
      </c>
      <c r="U27" s="46">
        <f t="shared" si="9"/>
        <v>0.765625</v>
      </c>
      <c r="V27" s="60">
        <f>Table14[[#This Row],[PROMEDIO-HUMANO]]/10</f>
        <v>0.27500000000000002</v>
      </c>
      <c r="W27" s="40">
        <v>8.125</v>
      </c>
      <c r="X27" s="16">
        <v>2.12</v>
      </c>
      <c r="Y27" s="16">
        <f t="shared" si="10"/>
        <v>6.88</v>
      </c>
      <c r="Z27">
        <f>POWER((Table14[[#This Row],[PROMEDIO-HUMANO]]-Y27),2)</f>
        <v>17.056899999999999</v>
      </c>
    </row>
    <row r="28" spans="1:26" ht="51" customHeight="1">
      <c r="A28">
        <v>1</v>
      </c>
      <c r="B28" s="17" t="s">
        <v>73</v>
      </c>
      <c r="C28" s="16">
        <v>0</v>
      </c>
      <c r="D28" s="16">
        <f t="shared" si="0"/>
        <v>0</v>
      </c>
      <c r="E28" s="29"/>
      <c r="F28" s="16">
        <f t="shared" si="1"/>
        <v>0</v>
      </c>
      <c r="G28" s="43"/>
      <c r="H28" s="16">
        <f t="shared" si="2"/>
        <v>0</v>
      </c>
      <c r="I28" s="43"/>
      <c r="J28" s="16">
        <f t="shared" si="3"/>
        <v>0</v>
      </c>
      <c r="K28" s="26">
        <f t="shared" si="4"/>
        <v>0</v>
      </c>
      <c r="L28" s="26">
        <v>1.6666666666700001</v>
      </c>
      <c r="M28" s="26">
        <f t="shared" si="5"/>
        <v>2.7777777777888892</v>
      </c>
      <c r="N28" s="26">
        <f t="shared" si="6"/>
        <v>1.6666666666700001</v>
      </c>
      <c r="O28" s="30">
        <v>6</v>
      </c>
      <c r="P28" s="20">
        <f t="shared" si="7"/>
        <v>36</v>
      </c>
      <c r="Q28" s="16">
        <v>0</v>
      </c>
      <c r="R28" s="16">
        <v>10</v>
      </c>
      <c r="S28" s="20">
        <f t="shared" si="8"/>
        <v>100</v>
      </c>
      <c r="T28" s="40">
        <v>2.8571428571399999</v>
      </c>
      <c r="U28" s="46">
        <f t="shared" si="9"/>
        <v>8.1632653061061227</v>
      </c>
      <c r="V28" s="60">
        <f>Table14[[#This Row],[PROMEDIO-HUMANO]]/10</f>
        <v>0</v>
      </c>
      <c r="W28" s="40">
        <v>7.1428571428599996</v>
      </c>
      <c r="X28" s="16">
        <v>4.8150000000000004</v>
      </c>
      <c r="Y28" s="16">
        <f t="shared" si="10"/>
        <v>4.1849999999999996</v>
      </c>
      <c r="Z28">
        <f>POWER((Table14[[#This Row],[PROMEDIO-HUMANO]]-Y28),2)</f>
        <v>17.514224999999996</v>
      </c>
    </row>
    <row r="29" spans="1:26" ht="51" customHeight="1">
      <c r="A29">
        <v>1</v>
      </c>
      <c r="B29" s="15" t="s">
        <v>74</v>
      </c>
      <c r="C29" s="16">
        <v>5</v>
      </c>
      <c r="D29" s="16">
        <f t="shared" si="0"/>
        <v>25</v>
      </c>
      <c r="E29" s="28">
        <v>2</v>
      </c>
      <c r="F29" s="16">
        <f t="shared" si="1"/>
        <v>4</v>
      </c>
      <c r="G29" s="16">
        <v>3</v>
      </c>
      <c r="H29" s="16">
        <f t="shared" si="2"/>
        <v>9</v>
      </c>
      <c r="I29" s="16">
        <v>7</v>
      </c>
      <c r="J29" s="16">
        <f t="shared" si="3"/>
        <v>49</v>
      </c>
      <c r="K29" s="26">
        <f t="shared" si="4"/>
        <v>4.25</v>
      </c>
      <c r="L29" s="26">
        <v>2.30769230769</v>
      </c>
      <c r="M29" s="26">
        <f t="shared" si="5"/>
        <v>3.7725591716065976</v>
      </c>
      <c r="N29" s="26">
        <f t="shared" si="6"/>
        <v>1.94230769231</v>
      </c>
      <c r="O29" s="30">
        <v>9</v>
      </c>
      <c r="P29" s="20">
        <f t="shared" si="7"/>
        <v>22.5625</v>
      </c>
      <c r="Q29" s="16">
        <v>0</v>
      </c>
      <c r="R29" s="16">
        <v>10</v>
      </c>
      <c r="S29" s="20">
        <f t="shared" si="8"/>
        <v>100</v>
      </c>
      <c r="T29" s="40">
        <v>3.5294117647099998</v>
      </c>
      <c r="U29" s="46">
        <f t="shared" si="9"/>
        <v>0.51924740483835663</v>
      </c>
      <c r="V29" s="60">
        <f>Table14[[#This Row],[PROMEDIO-HUMANO]]/10</f>
        <v>0.42499999999999999</v>
      </c>
      <c r="W29" s="40">
        <v>6.4705882352900002</v>
      </c>
      <c r="X29" s="16">
        <v>4.7249999999999996</v>
      </c>
      <c r="Y29" s="16">
        <f t="shared" si="10"/>
        <v>4.2750000000000004</v>
      </c>
      <c r="Z29">
        <f>POWER((Table14[[#This Row],[PROMEDIO-HUMANO]]-Y29),2)</f>
        <v>6.2500000000001779E-4</v>
      </c>
    </row>
    <row r="30" spans="1:26" ht="51" customHeight="1">
      <c r="A30">
        <v>1</v>
      </c>
      <c r="B30" s="17" t="s">
        <v>75</v>
      </c>
      <c r="C30" s="16">
        <v>3</v>
      </c>
      <c r="D30" s="16">
        <f t="shared" si="0"/>
        <v>9</v>
      </c>
      <c r="E30" s="28">
        <v>0</v>
      </c>
      <c r="F30" s="16">
        <f t="shared" si="1"/>
        <v>0</v>
      </c>
      <c r="G30" s="16">
        <v>3</v>
      </c>
      <c r="H30" s="16">
        <f t="shared" si="2"/>
        <v>9</v>
      </c>
      <c r="I30" s="16">
        <v>3</v>
      </c>
      <c r="J30" s="16">
        <f t="shared" si="3"/>
        <v>9</v>
      </c>
      <c r="K30" s="26">
        <f t="shared" si="4"/>
        <v>2.25</v>
      </c>
      <c r="L30" s="26">
        <v>1.7647058823499999</v>
      </c>
      <c r="M30" s="26">
        <f t="shared" si="5"/>
        <v>0.23551038062569213</v>
      </c>
      <c r="N30" s="26">
        <f t="shared" si="6"/>
        <v>0.48529411765000008</v>
      </c>
      <c r="O30" s="30">
        <v>7</v>
      </c>
      <c r="P30" s="20">
        <f t="shared" si="7"/>
        <v>22.5625</v>
      </c>
      <c r="Q30" s="16">
        <v>0</v>
      </c>
      <c r="R30" s="16">
        <v>10</v>
      </c>
      <c r="S30" s="20">
        <f t="shared" si="8"/>
        <v>100</v>
      </c>
      <c r="T30" s="40">
        <v>2.7272727272699999</v>
      </c>
      <c r="U30" s="46">
        <f t="shared" si="9"/>
        <v>0.22778925619574372</v>
      </c>
      <c r="V30" s="60">
        <f>Table14[[#This Row],[PROMEDIO-HUMANO]]/10</f>
        <v>0.22500000000000001</v>
      </c>
      <c r="W30" s="40">
        <v>7.2727272727300001</v>
      </c>
      <c r="X30" s="16">
        <v>2.12</v>
      </c>
      <c r="Y30" s="16">
        <f t="shared" si="10"/>
        <v>6.88</v>
      </c>
      <c r="Z30">
        <f>POWER((Table14[[#This Row],[PROMEDIO-HUMANO]]-Y30),2)</f>
        <v>21.436899999999998</v>
      </c>
    </row>
    <row r="31" spans="1:26" ht="63.75" customHeight="1">
      <c r="A31">
        <v>1</v>
      </c>
      <c r="B31" s="15" t="s">
        <v>76</v>
      </c>
      <c r="C31" s="16">
        <v>4</v>
      </c>
      <c r="D31" s="16">
        <f t="shared" si="0"/>
        <v>16</v>
      </c>
      <c r="E31" s="28">
        <v>4</v>
      </c>
      <c r="F31" s="16">
        <f t="shared" si="1"/>
        <v>16</v>
      </c>
      <c r="G31" s="16">
        <v>1</v>
      </c>
      <c r="H31" s="16">
        <f t="shared" si="2"/>
        <v>1</v>
      </c>
      <c r="I31" s="16">
        <v>7</v>
      </c>
      <c r="J31" s="16">
        <f t="shared" si="3"/>
        <v>49</v>
      </c>
      <c r="K31" s="26">
        <f t="shared" si="4"/>
        <v>4</v>
      </c>
      <c r="L31" s="26">
        <v>3.75</v>
      </c>
      <c r="M31" s="26">
        <f t="shared" si="5"/>
        <v>6.25E-2</v>
      </c>
      <c r="N31" s="26">
        <f t="shared" si="6"/>
        <v>0.25</v>
      </c>
      <c r="O31" s="30">
        <v>1</v>
      </c>
      <c r="P31" s="20">
        <f t="shared" si="7"/>
        <v>9</v>
      </c>
      <c r="Q31" s="16">
        <v>0</v>
      </c>
      <c r="R31" s="16">
        <v>10</v>
      </c>
      <c r="S31" s="20">
        <f t="shared" si="8"/>
        <v>100</v>
      </c>
      <c r="T31" s="40">
        <v>1.875</v>
      </c>
      <c r="U31" s="46">
        <f t="shared" si="9"/>
        <v>4.515625</v>
      </c>
      <c r="V31" s="60">
        <f>Table14[[#This Row],[PROMEDIO-HUMANO]]/10</f>
        <v>0.4</v>
      </c>
      <c r="W31" s="40">
        <v>8.125</v>
      </c>
      <c r="X31" s="16">
        <v>2.12</v>
      </c>
      <c r="Y31" s="16">
        <f t="shared" si="10"/>
        <v>6.88</v>
      </c>
      <c r="Z31">
        <f>POWER((Table14[[#This Row],[PROMEDIO-HUMANO]]-Y31),2)</f>
        <v>8.2943999999999996</v>
      </c>
    </row>
    <row r="32" spans="1:26" ht="25.5" customHeight="1">
      <c r="A32">
        <v>1</v>
      </c>
      <c r="B32" s="17" t="s">
        <v>79</v>
      </c>
      <c r="C32" s="16">
        <v>4</v>
      </c>
      <c r="D32" s="16">
        <f t="shared" si="0"/>
        <v>16</v>
      </c>
      <c r="E32" s="28">
        <v>4</v>
      </c>
      <c r="F32" s="16">
        <f t="shared" si="1"/>
        <v>16</v>
      </c>
      <c r="G32" s="16">
        <v>1</v>
      </c>
      <c r="H32" s="16">
        <f t="shared" si="2"/>
        <v>1</v>
      </c>
      <c r="I32" s="16">
        <v>7</v>
      </c>
      <c r="J32" s="16">
        <f t="shared" si="3"/>
        <v>49</v>
      </c>
      <c r="K32" s="26">
        <f t="shared" si="4"/>
        <v>4</v>
      </c>
      <c r="L32" s="26">
        <v>3.75</v>
      </c>
      <c r="M32" s="26">
        <f t="shared" si="5"/>
        <v>6.25E-2</v>
      </c>
      <c r="N32" s="26">
        <f t="shared" si="6"/>
        <v>0.25</v>
      </c>
      <c r="O32" s="30">
        <v>6</v>
      </c>
      <c r="P32" s="20">
        <f t="shared" si="7"/>
        <v>4</v>
      </c>
      <c r="Q32" s="16">
        <v>0</v>
      </c>
      <c r="R32" s="16">
        <v>10</v>
      </c>
      <c r="S32" s="20">
        <f t="shared" si="8"/>
        <v>100</v>
      </c>
      <c r="T32" s="40">
        <v>3</v>
      </c>
      <c r="U32" s="46">
        <f t="shared" si="9"/>
        <v>1</v>
      </c>
      <c r="V32" s="60">
        <f>Table14[[#This Row],[PROMEDIO-HUMANO]]/10</f>
        <v>0.4</v>
      </c>
      <c r="W32" s="40">
        <v>7</v>
      </c>
      <c r="X32" s="16">
        <v>2.12</v>
      </c>
      <c r="Y32" s="16">
        <f t="shared" si="10"/>
        <v>6.88</v>
      </c>
      <c r="Z32">
        <f>POWER((Table14[[#This Row],[PROMEDIO-HUMANO]]-Y32),2)</f>
        <v>8.2943999999999996</v>
      </c>
    </row>
    <row r="33" spans="1:26" ht="51" customHeight="1">
      <c r="A33">
        <v>1</v>
      </c>
      <c r="B33" s="15" t="s">
        <v>80</v>
      </c>
      <c r="C33" s="16">
        <v>4</v>
      </c>
      <c r="D33" s="16">
        <f t="shared" si="0"/>
        <v>16</v>
      </c>
      <c r="E33" s="28">
        <v>0</v>
      </c>
      <c r="F33" s="16">
        <f t="shared" si="1"/>
        <v>0</v>
      </c>
      <c r="G33" s="16">
        <v>1</v>
      </c>
      <c r="H33" s="16">
        <f t="shared" si="2"/>
        <v>1</v>
      </c>
      <c r="I33" s="16">
        <v>3</v>
      </c>
      <c r="J33" s="16">
        <f t="shared" si="3"/>
        <v>9</v>
      </c>
      <c r="K33" s="26">
        <f t="shared" si="4"/>
        <v>2</v>
      </c>
      <c r="L33" s="26">
        <v>2</v>
      </c>
      <c r="M33" s="26">
        <f t="shared" si="5"/>
        <v>0</v>
      </c>
      <c r="N33" s="26">
        <f t="shared" si="6"/>
        <v>0</v>
      </c>
      <c r="O33" s="30">
        <v>0</v>
      </c>
      <c r="P33" s="20">
        <f t="shared" si="7"/>
        <v>4</v>
      </c>
      <c r="Q33" s="16">
        <v>0</v>
      </c>
      <c r="R33" s="16">
        <v>10</v>
      </c>
      <c r="S33" s="20">
        <f t="shared" si="8"/>
        <v>100</v>
      </c>
      <c r="T33" s="40">
        <v>1.5</v>
      </c>
      <c r="U33" s="46">
        <f t="shared" si="9"/>
        <v>0.25</v>
      </c>
      <c r="V33" s="60">
        <f>Table14[[#This Row],[PROMEDIO-HUMANO]]/10</f>
        <v>0.2</v>
      </c>
      <c r="W33" s="40">
        <v>8.5</v>
      </c>
      <c r="X33" s="16">
        <v>2.12</v>
      </c>
      <c r="Y33" s="16">
        <f t="shared" si="10"/>
        <v>6.88</v>
      </c>
      <c r="Z33">
        <f>POWER((Table14[[#This Row],[PROMEDIO-HUMANO]]-Y33),2)</f>
        <v>23.814399999999999</v>
      </c>
    </row>
    <row r="34" spans="1:26" ht="25.5" customHeight="1">
      <c r="A34">
        <v>1</v>
      </c>
      <c r="B34" s="17" t="s">
        <v>81</v>
      </c>
      <c r="C34" s="16">
        <v>6</v>
      </c>
      <c r="D34" s="16">
        <f t="shared" si="0"/>
        <v>36</v>
      </c>
      <c r="E34" s="28">
        <v>0</v>
      </c>
      <c r="F34" s="16">
        <f t="shared" si="1"/>
        <v>0</v>
      </c>
      <c r="G34" s="16">
        <v>1</v>
      </c>
      <c r="H34" s="16">
        <f t="shared" si="2"/>
        <v>1</v>
      </c>
      <c r="I34" s="16">
        <v>2</v>
      </c>
      <c r="J34" s="16">
        <f t="shared" si="3"/>
        <v>4</v>
      </c>
      <c r="K34" s="26">
        <f t="shared" si="4"/>
        <v>2.25</v>
      </c>
      <c r="L34" s="26">
        <v>0</v>
      </c>
      <c r="M34" s="26">
        <f t="shared" si="5"/>
        <v>5.0625</v>
      </c>
      <c r="N34" s="26">
        <f t="shared" si="6"/>
        <v>2.25</v>
      </c>
      <c r="O34" s="30">
        <v>3</v>
      </c>
      <c r="P34" s="20">
        <f t="shared" si="7"/>
        <v>0.5625</v>
      </c>
      <c r="Q34" s="16">
        <v>0</v>
      </c>
      <c r="R34" s="16">
        <v>10</v>
      </c>
      <c r="S34" s="20">
        <f t="shared" si="8"/>
        <v>100</v>
      </c>
      <c r="T34" s="40">
        <v>4.2857142857100001</v>
      </c>
      <c r="U34" s="46">
        <f t="shared" si="9"/>
        <v>4.1441326530437763</v>
      </c>
      <c r="V34" s="60">
        <f>Table14[[#This Row],[PROMEDIO-HUMANO]]/10</f>
        <v>0.22500000000000001</v>
      </c>
      <c r="W34" s="40">
        <v>5.7142857142899999</v>
      </c>
      <c r="X34" s="16">
        <v>2.12</v>
      </c>
      <c r="Y34" s="16">
        <f t="shared" si="10"/>
        <v>6.88</v>
      </c>
      <c r="Z34">
        <f>POWER((Table14[[#This Row],[PROMEDIO-HUMANO]]-Y34),2)</f>
        <v>21.436899999999998</v>
      </c>
    </row>
    <row r="35" spans="1:26" ht="25.5" customHeight="1">
      <c r="A35">
        <v>1</v>
      </c>
      <c r="B35" s="15" t="s">
        <v>82</v>
      </c>
      <c r="C35" s="16">
        <v>4</v>
      </c>
      <c r="D35" s="16">
        <f t="shared" si="0"/>
        <v>16</v>
      </c>
      <c r="E35" s="28">
        <v>0</v>
      </c>
      <c r="F35" s="16">
        <f t="shared" si="1"/>
        <v>0</v>
      </c>
      <c r="G35" s="16">
        <v>1</v>
      </c>
      <c r="H35" s="16">
        <f t="shared" si="2"/>
        <v>1</v>
      </c>
      <c r="I35" s="16">
        <v>5</v>
      </c>
      <c r="J35" s="16">
        <f t="shared" si="3"/>
        <v>25</v>
      </c>
      <c r="K35" s="26">
        <f t="shared" si="4"/>
        <v>2.5</v>
      </c>
      <c r="L35" s="26">
        <v>3</v>
      </c>
      <c r="M35" s="26">
        <f t="shared" si="5"/>
        <v>0.25</v>
      </c>
      <c r="N35" s="26">
        <f t="shared" si="6"/>
        <v>0.5</v>
      </c>
      <c r="O35" s="30">
        <v>1</v>
      </c>
      <c r="P35" s="20">
        <f t="shared" si="7"/>
        <v>2.25</v>
      </c>
      <c r="Q35" s="16">
        <v>0</v>
      </c>
      <c r="R35" s="16">
        <v>10</v>
      </c>
      <c r="S35" s="20">
        <f t="shared" si="8"/>
        <v>100</v>
      </c>
      <c r="T35" s="40">
        <v>4.2857142857100001</v>
      </c>
      <c r="U35" s="46">
        <f t="shared" si="9"/>
        <v>3.1887755101887758</v>
      </c>
      <c r="V35" s="60">
        <f>Table14[[#This Row],[PROMEDIO-HUMANO]]/10</f>
        <v>0.25</v>
      </c>
      <c r="W35" s="40">
        <v>5.7142857142899999</v>
      </c>
      <c r="X35" s="16">
        <v>2.12</v>
      </c>
      <c r="Y35" s="16">
        <f t="shared" si="10"/>
        <v>6.88</v>
      </c>
      <c r="Z35">
        <f>POWER((Table14[[#This Row],[PROMEDIO-HUMANO]]-Y35),2)</f>
        <v>19.1844</v>
      </c>
    </row>
    <row r="36" spans="1:26" ht="25.5" customHeight="1">
      <c r="A36">
        <v>1</v>
      </c>
      <c r="B36" s="15" t="s">
        <v>84</v>
      </c>
      <c r="C36" s="16">
        <v>8</v>
      </c>
      <c r="D36" s="16">
        <f t="shared" si="0"/>
        <v>64</v>
      </c>
      <c r="E36" s="28">
        <v>0</v>
      </c>
      <c r="F36" s="16">
        <f t="shared" si="1"/>
        <v>0</v>
      </c>
      <c r="G36" s="16">
        <v>1</v>
      </c>
      <c r="H36" s="16">
        <f t="shared" si="2"/>
        <v>1</v>
      </c>
      <c r="I36" s="16">
        <v>1</v>
      </c>
      <c r="J36" s="16">
        <f t="shared" si="3"/>
        <v>1</v>
      </c>
      <c r="K36" s="26">
        <f t="shared" si="4"/>
        <v>2.5</v>
      </c>
      <c r="L36" s="26">
        <v>0</v>
      </c>
      <c r="M36" s="26">
        <f t="shared" si="5"/>
        <v>6.25</v>
      </c>
      <c r="N36" s="26">
        <f t="shared" si="6"/>
        <v>2.5</v>
      </c>
      <c r="O36" s="30">
        <v>2</v>
      </c>
      <c r="P36" s="20">
        <f t="shared" si="7"/>
        <v>0.25</v>
      </c>
      <c r="Q36" s="16">
        <v>0</v>
      </c>
      <c r="R36" s="16">
        <v>10</v>
      </c>
      <c r="S36" s="20">
        <f t="shared" si="8"/>
        <v>100</v>
      </c>
      <c r="T36" s="40">
        <v>5</v>
      </c>
      <c r="U36" s="46">
        <f t="shared" si="9"/>
        <v>6.25</v>
      </c>
      <c r="V36" s="60">
        <f>Table14[[#This Row],[PROMEDIO-HUMANO]]/10</f>
        <v>0.25</v>
      </c>
      <c r="W36" s="40">
        <v>5</v>
      </c>
      <c r="X36" s="16">
        <v>2.12</v>
      </c>
      <c r="Y36" s="16">
        <f t="shared" si="10"/>
        <v>6.88</v>
      </c>
      <c r="Z36">
        <f>POWER((Table14[[#This Row],[PROMEDIO-HUMANO]]-Y36),2)</f>
        <v>19.1844</v>
      </c>
    </row>
    <row r="37" spans="1:26" ht="63.75" customHeight="1">
      <c r="A37">
        <v>1</v>
      </c>
      <c r="B37" s="17" t="s">
        <v>85</v>
      </c>
      <c r="C37" s="16">
        <v>7</v>
      </c>
      <c r="D37" s="16">
        <f t="shared" si="0"/>
        <v>49</v>
      </c>
      <c r="E37" s="28">
        <v>2</v>
      </c>
      <c r="F37" s="16">
        <f t="shared" si="1"/>
        <v>4</v>
      </c>
      <c r="G37" s="16">
        <v>1</v>
      </c>
      <c r="H37" s="16">
        <f t="shared" si="2"/>
        <v>1</v>
      </c>
      <c r="I37" s="16">
        <v>7</v>
      </c>
      <c r="J37" s="16">
        <f t="shared" si="3"/>
        <v>49</v>
      </c>
      <c r="K37" s="26">
        <f t="shared" si="4"/>
        <v>4.25</v>
      </c>
      <c r="L37" s="26">
        <v>2.7272727272699999</v>
      </c>
      <c r="M37" s="26">
        <f t="shared" si="5"/>
        <v>2.3186983471157441</v>
      </c>
      <c r="N37" s="26">
        <f t="shared" si="6"/>
        <v>1.5227272727300001</v>
      </c>
      <c r="O37" s="30">
        <v>9</v>
      </c>
      <c r="P37" s="20">
        <f t="shared" si="7"/>
        <v>22.5625</v>
      </c>
      <c r="Q37" s="16">
        <v>0</v>
      </c>
      <c r="R37" s="16">
        <v>10</v>
      </c>
      <c r="S37" s="20">
        <f t="shared" si="8"/>
        <v>100</v>
      </c>
      <c r="T37" s="40">
        <v>2.30769230769</v>
      </c>
      <c r="U37" s="46">
        <f t="shared" si="9"/>
        <v>3.7725591716065976</v>
      </c>
      <c r="V37" s="60">
        <f>Table14[[#This Row],[PROMEDIO-HUMANO]]/10</f>
        <v>0.42499999999999999</v>
      </c>
      <c r="W37" s="40">
        <v>7.69230769231</v>
      </c>
      <c r="X37" s="16">
        <v>4.5149999999999997</v>
      </c>
      <c r="Y37" s="16">
        <f t="shared" si="10"/>
        <v>4.4850000000000003</v>
      </c>
      <c r="Z37">
        <f>POWER((Table14[[#This Row],[PROMEDIO-HUMANO]]-Y37),2)</f>
        <v>5.5225000000000149E-2</v>
      </c>
    </row>
    <row r="38" spans="1:26" ht="38.25" customHeight="1">
      <c r="A38">
        <v>1</v>
      </c>
      <c r="B38" s="15" t="s">
        <v>90</v>
      </c>
      <c r="C38" s="16">
        <v>4</v>
      </c>
      <c r="D38" s="16">
        <f t="shared" si="0"/>
        <v>16</v>
      </c>
      <c r="E38" s="28">
        <v>1</v>
      </c>
      <c r="F38" s="16">
        <f t="shared" si="1"/>
        <v>1</v>
      </c>
      <c r="G38" s="16">
        <v>2</v>
      </c>
      <c r="H38" s="16">
        <f t="shared" si="2"/>
        <v>4</v>
      </c>
      <c r="I38" s="16">
        <v>7</v>
      </c>
      <c r="J38" s="16">
        <f t="shared" si="3"/>
        <v>49</v>
      </c>
      <c r="K38" s="26">
        <f t="shared" si="4"/>
        <v>3.5</v>
      </c>
      <c r="L38" s="26">
        <v>1.6666666666700001</v>
      </c>
      <c r="M38" s="26">
        <f t="shared" si="5"/>
        <v>3.3611111110988885</v>
      </c>
      <c r="N38" s="26">
        <f t="shared" si="6"/>
        <v>1.8333333333299999</v>
      </c>
      <c r="O38" s="30">
        <v>9</v>
      </c>
      <c r="P38" s="20">
        <f t="shared" si="7"/>
        <v>30.25</v>
      </c>
      <c r="Q38" s="16">
        <v>0</v>
      </c>
      <c r="R38" s="16">
        <v>10</v>
      </c>
      <c r="S38" s="20">
        <f t="shared" si="8"/>
        <v>100</v>
      </c>
      <c r="T38" s="40">
        <v>2.5</v>
      </c>
      <c r="U38" s="46">
        <f t="shared" si="9"/>
        <v>1</v>
      </c>
      <c r="V38" s="60">
        <f>Table14[[#This Row],[PROMEDIO-HUMANO]]/10</f>
        <v>0.35</v>
      </c>
      <c r="W38" s="40">
        <v>7.5</v>
      </c>
      <c r="X38" s="16">
        <v>2.12</v>
      </c>
      <c r="Y38" s="16">
        <f t="shared" si="10"/>
        <v>6.88</v>
      </c>
      <c r="Z38">
        <f>POWER((Table14[[#This Row],[PROMEDIO-HUMANO]]-Y38),2)</f>
        <v>11.424399999999999</v>
      </c>
    </row>
    <row r="39" spans="1:26" ht="38.25" customHeight="1">
      <c r="A39">
        <v>1</v>
      </c>
      <c r="B39" s="15" t="s">
        <v>92</v>
      </c>
      <c r="C39" s="16">
        <v>7</v>
      </c>
      <c r="D39" s="16">
        <f t="shared" si="0"/>
        <v>49</v>
      </c>
      <c r="E39" s="28">
        <v>0</v>
      </c>
      <c r="F39" s="16">
        <f t="shared" si="1"/>
        <v>0</v>
      </c>
      <c r="G39" s="16">
        <v>3</v>
      </c>
      <c r="H39" s="16">
        <f t="shared" si="2"/>
        <v>9</v>
      </c>
      <c r="I39" s="16">
        <v>7</v>
      </c>
      <c r="J39" s="16">
        <f t="shared" si="3"/>
        <v>49</v>
      </c>
      <c r="K39" s="26">
        <f t="shared" si="4"/>
        <v>4.25</v>
      </c>
      <c r="L39" s="26">
        <v>1.6666666666700001</v>
      </c>
      <c r="M39" s="26">
        <f t="shared" si="5"/>
        <v>6.6736111110938872</v>
      </c>
      <c r="N39" s="26">
        <f t="shared" si="6"/>
        <v>2.5833333333299997</v>
      </c>
      <c r="O39" s="30">
        <v>9</v>
      </c>
      <c r="P39" s="20">
        <f t="shared" si="7"/>
        <v>22.5625</v>
      </c>
      <c r="Q39" s="16">
        <v>0</v>
      </c>
      <c r="R39" s="16">
        <v>10</v>
      </c>
      <c r="S39" s="20">
        <f t="shared" si="8"/>
        <v>100</v>
      </c>
      <c r="T39" s="40">
        <v>1.875</v>
      </c>
      <c r="U39" s="46">
        <f t="shared" si="9"/>
        <v>5.640625</v>
      </c>
      <c r="V39" s="60">
        <f>Table14[[#This Row],[PROMEDIO-HUMANO]]/10</f>
        <v>0.42499999999999999</v>
      </c>
      <c r="W39" s="40">
        <v>8.125</v>
      </c>
      <c r="X39" s="16">
        <v>2.12</v>
      </c>
      <c r="Y39" s="16">
        <f t="shared" si="10"/>
        <v>6.88</v>
      </c>
      <c r="Z39">
        <f>POWER((Table14[[#This Row],[PROMEDIO-HUMANO]]-Y39),2)</f>
        <v>6.9168999999999992</v>
      </c>
    </row>
    <row r="40" spans="1:26">
      <c r="A40">
        <v>1</v>
      </c>
      <c r="B40" s="17" t="s">
        <v>93</v>
      </c>
      <c r="C40" s="16">
        <v>5</v>
      </c>
      <c r="D40" s="16">
        <f t="shared" si="0"/>
        <v>25</v>
      </c>
      <c r="E40" s="28">
        <v>3</v>
      </c>
      <c r="F40" s="16">
        <f t="shared" si="1"/>
        <v>9</v>
      </c>
      <c r="G40" s="16">
        <v>2</v>
      </c>
      <c r="H40" s="16">
        <f t="shared" si="2"/>
        <v>4</v>
      </c>
      <c r="I40" s="16">
        <v>5</v>
      </c>
      <c r="J40" s="16">
        <f t="shared" si="3"/>
        <v>25</v>
      </c>
      <c r="K40" s="26">
        <f t="shared" si="4"/>
        <v>3.75</v>
      </c>
      <c r="L40" s="26">
        <v>2.1428571428600001</v>
      </c>
      <c r="M40" s="26">
        <f t="shared" si="5"/>
        <v>2.5829081632561222</v>
      </c>
      <c r="N40" s="26">
        <f t="shared" si="6"/>
        <v>1.6071428571399999</v>
      </c>
      <c r="O40" s="30">
        <v>9</v>
      </c>
      <c r="P40" s="20">
        <f t="shared" si="7"/>
        <v>27.5625</v>
      </c>
      <c r="Q40" s="16">
        <v>0</v>
      </c>
      <c r="R40" s="16">
        <v>10</v>
      </c>
      <c r="S40" s="20">
        <f t="shared" si="8"/>
        <v>100</v>
      </c>
      <c r="T40" s="40">
        <v>6</v>
      </c>
      <c r="U40" s="46">
        <f t="shared" si="9"/>
        <v>5.0625</v>
      </c>
      <c r="V40" s="60">
        <f>Table14[[#This Row],[PROMEDIO-HUMANO]]/10</f>
        <v>0.375</v>
      </c>
      <c r="W40" s="40">
        <v>4</v>
      </c>
      <c r="X40" s="16">
        <v>2.12</v>
      </c>
      <c r="Y40" s="16">
        <f t="shared" si="10"/>
        <v>6.88</v>
      </c>
      <c r="Z40">
        <f>POWER((Table14[[#This Row],[PROMEDIO-HUMANO]]-Y40),2)</f>
        <v>9.7968999999999991</v>
      </c>
    </row>
    <row r="41" spans="1:26" ht="51" customHeight="1">
      <c r="A41">
        <v>1</v>
      </c>
      <c r="B41" s="15" t="s">
        <v>94</v>
      </c>
      <c r="C41" s="16">
        <v>6</v>
      </c>
      <c r="D41" s="16">
        <f t="shared" si="0"/>
        <v>36</v>
      </c>
      <c r="E41" s="28">
        <v>2</v>
      </c>
      <c r="F41" s="16">
        <f t="shared" si="1"/>
        <v>4</v>
      </c>
      <c r="G41" s="16">
        <v>1</v>
      </c>
      <c r="H41" s="16">
        <f t="shared" si="2"/>
        <v>1</v>
      </c>
      <c r="I41" s="16">
        <v>5</v>
      </c>
      <c r="J41" s="16">
        <f t="shared" si="3"/>
        <v>25</v>
      </c>
      <c r="K41" s="26">
        <f t="shared" si="4"/>
        <v>3.5</v>
      </c>
      <c r="L41" s="26">
        <v>2.1428571428600001</v>
      </c>
      <c r="M41" s="26">
        <f t="shared" si="5"/>
        <v>1.8418367346861222</v>
      </c>
      <c r="N41" s="26">
        <f t="shared" si="6"/>
        <v>1.3571428571399999</v>
      </c>
      <c r="O41" s="30">
        <v>6</v>
      </c>
      <c r="P41" s="20">
        <f t="shared" si="7"/>
        <v>6.25</v>
      </c>
      <c r="Q41" s="16">
        <v>0</v>
      </c>
      <c r="R41" s="16">
        <v>10</v>
      </c>
      <c r="S41" s="20">
        <f t="shared" si="8"/>
        <v>100</v>
      </c>
      <c r="T41" s="40">
        <v>4.5</v>
      </c>
      <c r="U41" s="46">
        <f t="shared" si="9"/>
        <v>1</v>
      </c>
      <c r="V41" s="60">
        <f>Table14[[#This Row],[PROMEDIO-HUMANO]]/10</f>
        <v>0.35</v>
      </c>
      <c r="W41" s="40">
        <v>5.5</v>
      </c>
      <c r="X41" s="16">
        <v>4.5233333333300001</v>
      </c>
      <c r="Y41" s="16">
        <f t="shared" si="10"/>
        <v>4.4766666666699999</v>
      </c>
      <c r="Z41">
        <f>POWER((Table14[[#This Row],[PROMEDIO-HUMANO]]-Y41),2)</f>
        <v>0.95387777778428873</v>
      </c>
    </row>
    <row r="42" spans="1:26" ht="25.5" customHeight="1">
      <c r="A42">
        <v>1</v>
      </c>
      <c r="B42" s="15" t="s">
        <v>96</v>
      </c>
      <c r="C42" s="16">
        <v>4</v>
      </c>
      <c r="D42" s="16">
        <f t="shared" si="0"/>
        <v>16</v>
      </c>
      <c r="E42" s="28">
        <v>0</v>
      </c>
      <c r="F42" s="16">
        <f t="shared" si="1"/>
        <v>0</v>
      </c>
      <c r="G42" s="16">
        <v>1</v>
      </c>
      <c r="H42" s="16">
        <f t="shared" si="2"/>
        <v>1</v>
      </c>
      <c r="I42" s="16">
        <v>7</v>
      </c>
      <c r="J42" s="16">
        <f t="shared" si="3"/>
        <v>49</v>
      </c>
      <c r="K42" s="26">
        <f t="shared" si="4"/>
        <v>3</v>
      </c>
      <c r="L42" s="26">
        <v>2.30769230769</v>
      </c>
      <c r="M42" s="26">
        <f t="shared" si="5"/>
        <v>0.47928994083159765</v>
      </c>
      <c r="N42" s="26">
        <f t="shared" si="6"/>
        <v>0.69230769231</v>
      </c>
      <c r="O42" s="30">
        <v>3</v>
      </c>
      <c r="P42" s="20">
        <f t="shared" si="7"/>
        <v>0</v>
      </c>
      <c r="Q42" s="16">
        <v>0</v>
      </c>
      <c r="R42" s="16">
        <v>10</v>
      </c>
      <c r="S42" s="20">
        <f t="shared" si="8"/>
        <v>100</v>
      </c>
      <c r="T42" s="40">
        <v>3.75</v>
      </c>
      <c r="U42" s="46">
        <f t="shared" si="9"/>
        <v>0.5625</v>
      </c>
      <c r="V42" s="60">
        <f>Table14[[#This Row],[PROMEDIO-HUMANO]]/10</f>
        <v>0.3</v>
      </c>
      <c r="W42" s="40">
        <v>6.25</v>
      </c>
      <c r="X42" s="16">
        <v>3.58</v>
      </c>
      <c r="Y42" s="16">
        <f t="shared" si="10"/>
        <v>5.42</v>
      </c>
      <c r="Z42">
        <f>POWER((Table14[[#This Row],[PROMEDIO-HUMANO]]-Y42),2)</f>
        <v>5.8563999999999998</v>
      </c>
    </row>
    <row r="43" spans="1:26" ht="25.5" customHeight="1">
      <c r="A43">
        <v>1</v>
      </c>
      <c r="B43" s="17" t="s">
        <v>97</v>
      </c>
      <c r="C43" s="16">
        <v>6</v>
      </c>
      <c r="D43" s="16">
        <f t="shared" si="0"/>
        <v>36</v>
      </c>
      <c r="E43" s="28">
        <v>0</v>
      </c>
      <c r="F43" s="16">
        <f t="shared" si="1"/>
        <v>0</v>
      </c>
      <c r="G43" s="16">
        <v>1</v>
      </c>
      <c r="H43" s="16">
        <f t="shared" si="2"/>
        <v>1</v>
      </c>
      <c r="I43" s="16">
        <v>3</v>
      </c>
      <c r="J43" s="16">
        <f t="shared" si="3"/>
        <v>9</v>
      </c>
      <c r="K43" s="26">
        <f t="shared" si="4"/>
        <v>2.5</v>
      </c>
      <c r="L43" s="26">
        <v>3.46153846154</v>
      </c>
      <c r="M43" s="26">
        <f t="shared" si="5"/>
        <v>0.92455621302071</v>
      </c>
      <c r="N43" s="26">
        <f t="shared" si="6"/>
        <v>0.96153846154</v>
      </c>
      <c r="O43" s="30">
        <v>9</v>
      </c>
      <c r="P43" s="20">
        <f t="shared" si="7"/>
        <v>42.25</v>
      </c>
      <c r="Q43" s="16">
        <v>0</v>
      </c>
      <c r="R43" s="16">
        <v>10</v>
      </c>
      <c r="S43" s="20">
        <f t="shared" si="8"/>
        <v>100</v>
      </c>
      <c r="T43" s="40">
        <v>6</v>
      </c>
      <c r="U43" s="46">
        <f t="shared" si="9"/>
        <v>12.25</v>
      </c>
      <c r="V43" s="60">
        <f>Table14[[#This Row],[PROMEDIO-HUMANO]]/10</f>
        <v>0.25</v>
      </c>
      <c r="W43" s="40">
        <v>4</v>
      </c>
      <c r="X43" s="16">
        <v>2.12</v>
      </c>
      <c r="Y43" s="16">
        <f t="shared" si="10"/>
        <v>6.88</v>
      </c>
      <c r="Z43">
        <f>POWER((Table14[[#This Row],[PROMEDIO-HUMANO]]-Y43),2)</f>
        <v>19.1844</v>
      </c>
    </row>
    <row r="44" spans="1:26" ht="63.75" customHeight="1">
      <c r="A44">
        <v>1</v>
      </c>
      <c r="B44" s="15" t="s">
        <v>98</v>
      </c>
      <c r="C44" s="16">
        <v>0</v>
      </c>
      <c r="D44" s="16">
        <f t="shared" si="0"/>
        <v>0</v>
      </c>
      <c r="E44" s="28">
        <v>4</v>
      </c>
      <c r="F44" s="16">
        <f t="shared" si="1"/>
        <v>16</v>
      </c>
      <c r="G44" s="16">
        <v>2</v>
      </c>
      <c r="H44" s="16">
        <f t="shared" si="2"/>
        <v>4</v>
      </c>
      <c r="I44" s="16">
        <v>5</v>
      </c>
      <c r="J44" s="16">
        <f t="shared" si="3"/>
        <v>25</v>
      </c>
      <c r="K44" s="26">
        <f t="shared" si="4"/>
        <v>2.75</v>
      </c>
      <c r="L44" s="26">
        <v>1.7647058823499999</v>
      </c>
      <c r="M44" s="26">
        <f t="shared" si="5"/>
        <v>0.97080449827569215</v>
      </c>
      <c r="N44" s="26">
        <f t="shared" si="6"/>
        <v>0.98529411765000008</v>
      </c>
      <c r="O44" s="30">
        <v>8</v>
      </c>
      <c r="P44" s="20">
        <f t="shared" si="7"/>
        <v>27.5625</v>
      </c>
      <c r="Q44" s="16">
        <v>0</v>
      </c>
      <c r="R44" s="16">
        <v>10</v>
      </c>
      <c r="S44" s="20">
        <f t="shared" si="8"/>
        <v>100</v>
      </c>
      <c r="T44" s="40">
        <v>1.2</v>
      </c>
      <c r="U44" s="46">
        <f t="shared" si="9"/>
        <v>2.4025000000000003</v>
      </c>
      <c r="V44" s="60">
        <f>Table14[[#This Row],[PROMEDIO-HUMANO]]/10</f>
        <v>0.27500000000000002</v>
      </c>
      <c r="W44" s="40">
        <v>8.8000000000000007</v>
      </c>
      <c r="X44" s="16">
        <v>2.12</v>
      </c>
      <c r="Y44" s="16">
        <f t="shared" si="10"/>
        <v>6.88</v>
      </c>
      <c r="Z44">
        <f>POWER((Table14[[#This Row],[PROMEDIO-HUMANO]]-Y44),2)</f>
        <v>17.056899999999999</v>
      </c>
    </row>
    <row r="45" spans="1:26" ht="38.25" customHeight="1">
      <c r="A45">
        <v>1</v>
      </c>
      <c r="B45" s="17" t="s">
        <v>101</v>
      </c>
      <c r="C45" s="43">
        <v>5</v>
      </c>
      <c r="D45" s="16">
        <f t="shared" si="0"/>
        <v>25</v>
      </c>
      <c r="E45" s="28">
        <v>8</v>
      </c>
      <c r="F45" s="16">
        <f t="shared" si="1"/>
        <v>64</v>
      </c>
      <c r="G45" s="16">
        <v>5</v>
      </c>
      <c r="H45" s="16">
        <f t="shared" si="2"/>
        <v>25</v>
      </c>
      <c r="I45" s="16">
        <v>7</v>
      </c>
      <c r="J45" s="16">
        <f t="shared" si="3"/>
        <v>49</v>
      </c>
      <c r="K45" s="26">
        <f t="shared" si="4"/>
        <v>6.25</v>
      </c>
      <c r="L45" s="26">
        <v>6</v>
      </c>
      <c r="M45" s="26">
        <f t="shared" si="5"/>
        <v>6.25E-2</v>
      </c>
      <c r="N45" s="26">
        <f t="shared" si="6"/>
        <v>0.25</v>
      </c>
      <c r="O45" s="30">
        <v>8</v>
      </c>
      <c r="P45" s="20">
        <f t="shared" si="7"/>
        <v>3.0625</v>
      </c>
      <c r="Q45" s="16">
        <v>0</v>
      </c>
      <c r="R45" s="16">
        <v>10</v>
      </c>
      <c r="S45" s="20">
        <f t="shared" si="8"/>
        <v>100</v>
      </c>
      <c r="T45" s="40">
        <v>5</v>
      </c>
      <c r="U45" s="46">
        <f t="shared" si="9"/>
        <v>1.5625</v>
      </c>
      <c r="V45" s="60">
        <f>Table14[[#This Row],[PROMEDIO-HUMANO]]/10</f>
        <v>0.625</v>
      </c>
      <c r="W45" s="40">
        <v>5</v>
      </c>
      <c r="X45" s="16">
        <v>2.12</v>
      </c>
      <c r="Y45" s="16">
        <f t="shared" si="10"/>
        <v>6.88</v>
      </c>
      <c r="Z45">
        <f>POWER((Table14[[#This Row],[PROMEDIO-HUMANO]]-Y45),2)</f>
        <v>0.39689999999999986</v>
      </c>
    </row>
    <row r="46" spans="1:26" ht="38.25" customHeight="1">
      <c r="A46">
        <v>1</v>
      </c>
      <c r="B46" s="15" t="s">
        <v>103</v>
      </c>
      <c r="C46" s="16">
        <v>4</v>
      </c>
      <c r="D46" s="16">
        <f t="shared" ref="D46:D88" si="11">C46*C46</f>
        <v>16</v>
      </c>
      <c r="E46" s="28">
        <v>0</v>
      </c>
      <c r="F46" s="16">
        <f t="shared" ref="F46:F88" si="12">E46*E46</f>
        <v>0</v>
      </c>
      <c r="G46" s="16">
        <v>1</v>
      </c>
      <c r="H46" s="16">
        <f t="shared" ref="H46:H88" si="13">G46*G46</f>
        <v>1</v>
      </c>
      <c r="I46" s="16">
        <v>7</v>
      </c>
      <c r="J46" s="16">
        <f t="shared" ref="J46:J88" si="14">I46*I46</f>
        <v>49</v>
      </c>
      <c r="K46" s="26">
        <f t="shared" ref="K46:K88" si="15">(C46+E46+G46+I46)/4</f>
        <v>3</v>
      </c>
      <c r="L46" s="26">
        <v>2</v>
      </c>
      <c r="M46" s="26">
        <f t="shared" ref="M46:M88" si="16">POWER((K46-L46),2)</f>
        <v>1</v>
      </c>
      <c r="N46" s="26">
        <f t="shared" ref="N46:N88" si="17">ABS(K46-L46)</f>
        <v>1</v>
      </c>
      <c r="O46" s="30">
        <v>7</v>
      </c>
      <c r="P46" s="20">
        <f t="shared" ref="P46:P88" si="18">POWER((K46-O46),2)</f>
        <v>16</v>
      </c>
      <c r="Q46" s="16">
        <v>0</v>
      </c>
      <c r="R46" s="16">
        <v>10</v>
      </c>
      <c r="S46" s="20">
        <f t="shared" ref="S46:S88" si="19">POWER((Q46-R46),2)</f>
        <v>100</v>
      </c>
      <c r="T46" s="40">
        <v>2.1428571428600001</v>
      </c>
      <c r="U46" s="46">
        <f t="shared" ref="U46:U88" si="20">POWER((K46-T46),2)</f>
        <v>0.73469387754612236</v>
      </c>
      <c r="V46" s="60">
        <f>Table14[[#This Row],[PROMEDIO-HUMANO]]/10</f>
        <v>0.3</v>
      </c>
      <c r="W46" s="40">
        <v>7.8571428571400004</v>
      </c>
      <c r="X46" s="16">
        <v>2.12</v>
      </c>
      <c r="Y46" s="16">
        <f t="shared" si="10"/>
        <v>6.88</v>
      </c>
      <c r="Z46">
        <f>POWER((Table14[[#This Row],[PROMEDIO-HUMANO]]-Y46),2)</f>
        <v>15.054399999999999</v>
      </c>
    </row>
    <row r="47" spans="1:26" ht="63.75" customHeight="1">
      <c r="A47">
        <v>1</v>
      </c>
      <c r="B47" s="17" t="s">
        <v>106</v>
      </c>
      <c r="C47" s="16">
        <v>4</v>
      </c>
      <c r="D47" s="16">
        <f t="shared" si="11"/>
        <v>16</v>
      </c>
      <c r="E47" s="28">
        <v>0</v>
      </c>
      <c r="F47" s="16">
        <f t="shared" si="12"/>
        <v>0</v>
      </c>
      <c r="G47" s="16">
        <v>1</v>
      </c>
      <c r="H47" s="16">
        <f t="shared" si="13"/>
        <v>1</v>
      </c>
      <c r="I47" s="16">
        <v>3</v>
      </c>
      <c r="J47" s="16">
        <f t="shared" si="14"/>
        <v>9</v>
      </c>
      <c r="K47" s="26">
        <f t="shared" si="15"/>
        <v>2</v>
      </c>
      <c r="L47" s="26">
        <v>0</v>
      </c>
      <c r="M47" s="26">
        <f t="shared" si="16"/>
        <v>4</v>
      </c>
      <c r="N47" s="26">
        <f t="shared" si="17"/>
        <v>2</v>
      </c>
      <c r="O47" s="30">
        <v>2</v>
      </c>
      <c r="P47" s="20">
        <f t="shared" si="18"/>
        <v>0</v>
      </c>
      <c r="Q47" s="16">
        <v>0</v>
      </c>
      <c r="R47" s="16">
        <v>10</v>
      </c>
      <c r="S47" s="20">
        <f t="shared" si="19"/>
        <v>100</v>
      </c>
      <c r="T47" s="40">
        <v>1.25</v>
      </c>
      <c r="U47" s="46">
        <f t="shared" si="20"/>
        <v>0.5625</v>
      </c>
      <c r="V47" s="60">
        <f>Table14[[#This Row],[PROMEDIO-HUMANO]]/10</f>
        <v>0.2</v>
      </c>
      <c r="W47" s="40">
        <v>8.75</v>
      </c>
      <c r="X47" s="16">
        <v>7.73</v>
      </c>
      <c r="Y47" s="16">
        <f t="shared" ref="Y47:Y89" si="21">9-X47</f>
        <v>1.2699999999999996</v>
      </c>
      <c r="Z47">
        <f>POWER((Table14[[#This Row],[PROMEDIO-HUMANO]]-Y47),2)</f>
        <v>0.5329000000000006</v>
      </c>
    </row>
    <row r="48" spans="1:26" ht="38.25" customHeight="1">
      <c r="A48">
        <v>1</v>
      </c>
      <c r="B48" s="15" t="s">
        <v>107</v>
      </c>
      <c r="C48" s="16">
        <v>6</v>
      </c>
      <c r="D48" s="16">
        <f t="shared" si="11"/>
        <v>36</v>
      </c>
      <c r="E48" s="28">
        <v>1</v>
      </c>
      <c r="F48" s="16">
        <f t="shared" si="12"/>
        <v>1</v>
      </c>
      <c r="G48" s="16">
        <v>5</v>
      </c>
      <c r="H48" s="16">
        <f t="shared" si="13"/>
        <v>25</v>
      </c>
      <c r="I48" s="16">
        <v>7</v>
      </c>
      <c r="J48" s="16">
        <f t="shared" si="14"/>
        <v>49</v>
      </c>
      <c r="K48" s="26">
        <f t="shared" si="15"/>
        <v>4.75</v>
      </c>
      <c r="L48" s="26">
        <v>5</v>
      </c>
      <c r="M48" s="26">
        <f t="shared" si="16"/>
        <v>6.25E-2</v>
      </c>
      <c r="N48" s="26">
        <f t="shared" si="17"/>
        <v>0.25</v>
      </c>
      <c r="O48" s="30">
        <v>3</v>
      </c>
      <c r="P48" s="20">
        <f t="shared" si="18"/>
        <v>3.0625</v>
      </c>
      <c r="Q48" s="16">
        <v>0</v>
      </c>
      <c r="R48" s="16">
        <v>10</v>
      </c>
      <c r="S48" s="20">
        <f t="shared" si="19"/>
        <v>100</v>
      </c>
      <c r="T48" s="40">
        <v>3.5294117647099998</v>
      </c>
      <c r="U48" s="46">
        <f t="shared" si="20"/>
        <v>1.4898356401283568</v>
      </c>
      <c r="V48" s="60">
        <f>Table14[[#This Row],[PROMEDIO-HUMANO]]/10</f>
        <v>0.47499999999999998</v>
      </c>
      <c r="W48" s="40">
        <v>6.4705882352900002</v>
      </c>
      <c r="X48" s="16">
        <v>3.9</v>
      </c>
      <c r="Y48" s="16">
        <f t="shared" si="21"/>
        <v>5.0999999999999996</v>
      </c>
      <c r="Z48">
        <f>POWER((Table14[[#This Row],[PROMEDIO-HUMANO]]-Y48),2)</f>
        <v>0.12249999999999975</v>
      </c>
    </row>
    <row r="49" spans="1:26" ht="63.75" customHeight="1">
      <c r="A49">
        <v>1</v>
      </c>
      <c r="B49" s="15" t="s">
        <v>111</v>
      </c>
      <c r="C49" s="16">
        <v>6</v>
      </c>
      <c r="D49" s="16">
        <f t="shared" si="11"/>
        <v>36</v>
      </c>
      <c r="E49" s="28">
        <v>7</v>
      </c>
      <c r="F49" s="16">
        <f t="shared" si="12"/>
        <v>49</v>
      </c>
      <c r="G49" s="16">
        <v>1</v>
      </c>
      <c r="H49" s="16">
        <f t="shared" si="13"/>
        <v>1</v>
      </c>
      <c r="I49" s="16">
        <v>7</v>
      </c>
      <c r="J49" s="16">
        <f t="shared" si="14"/>
        <v>49</v>
      </c>
      <c r="K49" s="26">
        <f t="shared" si="15"/>
        <v>5.25</v>
      </c>
      <c r="L49" s="26">
        <v>3</v>
      </c>
      <c r="M49" s="26">
        <f t="shared" si="16"/>
        <v>5.0625</v>
      </c>
      <c r="N49" s="26">
        <f t="shared" si="17"/>
        <v>2.25</v>
      </c>
      <c r="O49" s="30">
        <v>4</v>
      </c>
      <c r="P49" s="20">
        <f t="shared" si="18"/>
        <v>1.5625</v>
      </c>
      <c r="Q49" s="16">
        <v>0</v>
      </c>
      <c r="R49" s="16">
        <v>10</v>
      </c>
      <c r="S49" s="20">
        <f t="shared" si="19"/>
        <v>100</v>
      </c>
      <c r="T49" s="40">
        <v>2.4</v>
      </c>
      <c r="U49" s="46">
        <f t="shared" si="20"/>
        <v>8.1225000000000005</v>
      </c>
      <c r="V49" s="60">
        <f>Table14[[#This Row],[PROMEDIO-HUMANO]]/10</f>
        <v>0.52500000000000002</v>
      </c>
      <c r="W49" s="40">
        <v>7.6</v>
      </c>
      <c r="X49" s="16">
        <v>2.2149999999999999</v>
      </c>
      <c r="Y49" s="16">
        <f t="shared" si="21"/>
        <v>6.7850000000000001</v>
      </c>
      <c r="Z49">
        <f>POWER((Table14[[#This Row],[PROMEDIO-HUMANO]]-Y49),2)</f>
        <v>2.3562250000000002</v>
      </c>
    </row>
    <row r="50" spans="1:26" ht="25.5" customHeight="1">
      <c r="A50">
        <v>1</v>
      </c>
      <c r="B50" s="17" t="s">
        <v>114</v>
      </c>
      <c r="C50" s="16">
        <v>7</v>
      </c>
      <c r="D50" s="16">
        <f t="shared" si="11"/>
        <v>49</v>
      </c>
      <c r="E50" s="28">
        <v>0</v>
      </c>
      <c r="F50" s="16">
        <f t="shared" si="12"/>
        <v>0</v>
      </c>
      <c r="G50" s="16">
        <v>2</v>
      </c>
      <c r="H50" s="16">
        <f t="shared" si="13"/>
        <v>4</v>
      </c>
      <c r="I50" s="16">
        <v>5</v>
      </c>
      <c r="J50" s="16">
        <f t="shared" si="14"/>
        <v>25</v>
      </c>
      <c r="K50" s="26">
        <f t="shared" si="15"/>
        <v>3.5</v>
      </c>
      <c r="L50" s="26">
        <v>4.2857142857100001</v>
      </c>
      <c r="M50" s="26">
        <f t="shared" si="16"/>
        <v>0.61734693876877567</v>
      </c>
      <c r="N50" s="26">
        <f t="shared" si="17"/>
        <v>0.78571428571000013</v>
      </c>
      <c r="O50" s="30">
        <v>4</v>
      </c>
      <c r="P50" s="20">
        <f t="shared" si="18"/>
        <v>0.25</v>
      </c>
      <c r="Q50" s="16">
        <v>0</v>
      </c>
      <c r="R50" s="16">
        <v>10</v>
      </c>
      <c r="S50" s="20">
        <f t="shared" si="19"/>
        <v>100</v>
      </c>
      <c r="T50" s="40">
        <v>6</v>
      </c>
      <c r="U50" s="46">
        <f t="shared" si="20"/>
        <v>6.25</v>
      </c>
      <c r="V50" s="60">
        <f>Table14[[#This Row],[PROMEDIO-HUMANO]]/10</f>
        <v>0.35</v>
      </c>
      <c r="W50" s="40">
        <v>4</v>
      </c>
      <c r="X50" s="16">
        <v>5.1349999999999998</v>
      </c>
      <c r="Y50" s="16">
        <f t="shared" si="21"/>
        <v>3.8650000000000002</v>
      </c>
      <c r="Z50">
        <f>POWER((Table14[[#This Row],[PROMEDIO-HUMANO]]-Y50),2)</f>
        <v>0.13322500000000015</v>
      </c>
    </row>
    <row r="51" spans="1:26" ht="51" customHeight="1">
      <c r="A51">
        <v>1</v>
      </c>
      <c r="B51" s="15" t="s">
        <v>117</v>
      </c>
      <c r="C51" s="16">
        <v>8</v>
      </c>
      <c r="D51" s="16">
        <f t="shared" si="11"/>
        <v>64</v>
      </c>
      <c r="E51" s="28">
        <v>0</v>
      </c>
      <c r="F51" s="16">
        <f t="shared" si="12"/>
        <v>0</v>
      </c>
      <c r="G51" s="16">
        <v>1</v>
      </c>
      <c r="H51" s="16">
        <f t="shared" si="13"/>
        <v>1</v>
      </c>
      <c r="I51" s="16">
        <v>5</v>
      </c>
      <c r="J51" s="16">
        <f t="shared" si="14"/>
        <v>25</v>
      </c>
      <c r="K51" s="26">
        <f t="shared" si="15"/>
        <v>3.5</v>
      </c>
      <c r="L51" s="26">
        <v>1.2</v>
      </c>
      <c r="M51" s="26">
        <f t="shared" si="16"/>
        <v>5.2899999999999991</v>
      </c>
      <c r="N51" s="26">
        <f t="shared" si="17"/>
        <v>2.2999999999999998</v>
      </c>
      <c r="O51" s="30">
        <v>9</v>
      </c>
      <c r="P51" s="20">
        <f t="shared" si="18"/>
        <v>30.25</v>
      </c>
      <c r="Q51" s="16">
        <v>0</v>
      </c>
      <c r="R51" s="16">
        <v>10</v>
      </c>
      <c r="S51" s="20">
        <f t="shared" si="19"/>
        <v>100</v>
      </c>
      <c r="T51" s="40">
        <v>4.2857142857100001</v>
      </c>
      <c r="U51" s="46">
        <f t="shared" si="20"/>
        <v>0.61734693876877567</v>
      </c>
      <c r="V51" s="60">
        <f>Table14[[#This Row],[PROMEDIO-HUMANO]]/10</f>
        <v>0.35</v>
      </c>
      <c r="W51" s="40">
        <v>5.7142857142899999</v>
      </c>
      <c r="X51" s="16">
        <v>2.87</v>
      </c>
      <c r="Y51" s="16">
        <f t="shared" si="21"/>
        <v>6.13</v>
      </c>
      <c r="Z51">
        <f>POWER((Table14[[#This Row],[PROMEDIO-HUMANO]]-Y51),2)</f>
        <v>6.9168999999999992</v>
      </c>
    </row>
    <row r="52" spans="1:26" ht="51" customHeight="1">
      <c r="A52">
        <v>1</v>
      </c>
      <c r="B52" s="15" t="s">
        <v>121</v>
      </c>
      <c r="C52" s="16">
        <v>6</v>
      </c>
      <c r="D52" s="16">
        <f t="shared" si="11"/>
        <v>36</v>
      </c>
      <c r="E52" s="28">
        <v>4</v>
      </c>
      <c r="F52" s="16">
        <f t="shared" si="12"/>
        <v>16</v>
      </c>
      <c r="G52" s="16">
        <v>1</v>
      </c>
      <c r="H52" s="16">
        <f t="shared" si="13"/>
        <v>1</v>
      </c>
      <c r="I52" s="16">
        <v>7</v>
      </c>
      <c r="J52" s="16">
        <f t="shared" si="14"/>
        <v>49</v>
      </c>
      <c r="K52" s="26">
        <f t="shared" si="15"/>
        <v>4.5</v>
      </c>
      <c r="L52" s="26">
        <v>4.2857142857100001</v>
      </c>
      <c r="M52" s="26">
        <f t="shared" si="16"/>
        <v>4.5918367348775455E-2</v>
      </c>
      <c r="N52" s="26">
        <f t="shared" si="17"/>
        <v>0.21428571428999987</v>
      </c>
      <c r="O52" s="30">
        <v>1</v>
      </c>
      <c r="P52" s="20">
        <f t="shared" si="18"/>
        <v>12.25</v>
      </c>
      <c r="Q52" s="16">
        <v>0</v>
      </c>
      <c r="R52" s="16">
        <v>10</v>
      </c>
      <c r="S52" s="20">
        <f t="shared" si="19"/>
        <v>100</v>
      </c>
      <c r="T52" s="40">
        <v>1.6666666666700001</v>
      </c>
      <c r="U52" s="46">
        <f t="shared" si="20"/>
        <v>8.027777777758887</v>
      </c>
      <c r="V52" s="60">
        <f>Table14[[#This Row],[PROMEDIO-HUMANO]]/10</f>
        <v>0.45</v>
      </c>
      <c r="W52" s="40">
        <v>8.3333333333299997</v>
      </c>
      <c r="X52" s="16">
        <v>2.12</v>
      </c>
      <c r="Y52" s="16">
        <f t="shared" si="21"/>
        <v>6.88</v>
      </c>
      <c r="Z52">
        <f>POWER((Table14[[#This Row],[PROMEDIO-HUMANO]]-Y52),2)</f>
        <v>5.6643999999999997</v>
      </c>
    </row>
    <row r="53" spans="1:26" ht="51" customHeight="1">
      <c r="A53">
        <v>1</v>
      </c>
      <c r="B53" s="18" t="s">
        <v>122</v>
      </c>
      <c r="C53" s="16">
        <v>0</v>
      </c>
      <c r="D53" s="16">
        <f t="shared" si="11"/>
        <v>0</v>
      </c>
      <c r="E53" s="28">
        <v>0</v>
      </c>
      <c r="F53" s="16">
        <f t="shared" si="12"/>
        <v>0</v>
      </c>
      <c r="G53" s="16">
        <v>1</v>
      </c>
      <c r="H53" s="16">
        <f t="shared" si="13"/>
        <v>1</v>
      </c>
      <c r="I53" s="16">
        <v>5</v>
      </c>
      <c r="J53" s="16">
        <f t="shared" si="14"/>
        <v>25</v>
      </c>
      <c r="K53" s="26">
        <f t="shared" si="15"/>
        <v>1.5</v>
      </c>
      <c r="L53" s="26">
        <v>1.6666666666700001</v>
      </c>
      <c r="M53" s="26">
        <f t="shared" si="16"/>
        <v>2.7777777778888915E-2</v>
      </c>
      <c r="N53" s="26">
        <f t="shared" si="17"/>
        <v>0.16666666667000007</v>
      </c>
      <c r="O53" s="30">
        <v>4</v>
      </c>
      <c r="P53" s="20">
        <f t="shared" si="18"/>
        <v>6.25</v>
      </c>
      <c r="Q53" s="16">
        <v>0</v>
      </c>
      <c r="R53" s="16">
        <v>10</v>
      </c>
      <c r="S53" s="20">
        <f t="shared" si="19"/>
        <v>100</v>
      </c>
      <c r="T53" s="40">
        <v>2.6086956521700002</v>
      </c>
      <c r="U53" s="46">
        <f t="shared" si="20"/>
        <v>1.229206049140662</v>
      </c>
      <c r="V53" s="60">
        <f>Table14[[#This Row],[PROMEDIO-HUMANO]]/10</f>
        <v>0.15</v>
      </c>
      <c r="W53" s="40">
        <v>7.3913043478300002</v>
      </c>
      <c r="X53" s="16">
        <v>4.8449999999999998</v>
      </c>
      <c r="Y53" s="16">
        <f t="shared" si="21"/>
        <v>4.1550000000000002</v>
      </c>
      <c r="Z53">
        <f>POWER((Table14[[#This Row],[PROMEDIO-HUMANO]]-Y53),2)</f>
        <v>7.0490250000000012</v>
      </c>
    </row>
    <row r="54" spans="1:26" ht="51" customHeight="1">
      <c r="A54">
        <v>1</v>
      </c>
      <c r="B54" s="17" t="s">
        <v>124</v>
      </c>
      <c r="C54" s="16">
        <v>2</v>
      </c>
      <c r="D54" s="16">
        <f t="shared" si="11"/>
        <v>4</v>
      </c>
      <c r="E54" s="28">
        <v>0</v>
      </c>
      <c r="F54" s="16">
        <f t="shared" si="12"/>
        <v>0</v>
      </c>
      <c r="G54" s="16">
        <v>1</v>
      </c>
      <c r="H54" s="16">
        <f t="shared" si="13"/>
        <v>1</v>
      </c>
      <c r="I54" s="16">
        <v>5</v>
      </c>
      <c r="J54" s="16">
        <f t="shared" si="14"/>
        <v>25</v>
      </c>
      <c r="K54" s="26">
        <f t="shared" si="15"/>
        <v>2</v>
      </c>
      <c r="L54" s="26">
        <v>1.36363636364</v>
      </c>
      <c r="M54" s="26">
        <f t="shared" si="16"/>
        <v>0.40495867768132238</v>
      </c>
      <c r="N54" s="26">
        <f t="shared" si="17"/>
        <v>0.63636363636000004</v>
      </c>
      <c r="O54" s="30">
        <v>4</v>
      </c>
      <c r="P54" s="20">
        <f t="shared" si="18"/>
        <v>4</v>
      </c>
      <c r="Q54" s="16">
        <v>0</v>
      </c>
      <c r="R54" s="16">
        <v>10</v>
      </c>
      <c r="S54" s="20">
        <f t="shared" si="19"/>
        <v>100</v>
      </c>
      <c r="T54" s="40">
        <v>1.7647058823499999</v>
      </c>
      <c r="U54" s="46">
        <f t="shared" si="20"/>
        <v>5.5363321800692075E-2</v>
      </c>
      <c r="V54" s="60">
        <f>Table14[[#This Row],[PROMEDIO-HUMANO]]/10</f>
        <v>0.2</v>
      </c>
      <c r="W54" s="40">
        <v>8.2352941176499996</v>
      </c>
      <c r="X54" s="16">
        <v>7.73</v>
      </c>
      <c r="Y54" s="16">
        <f t="shared" si="21"/>
        <v>1.2699999999999996</v>
      </c>
      <c r="Z54">
        <f>POWER((Table14[[#This Row],[PROMEDIO-HUMANO]]-Y54),2)</f>
        <v>0.5329000000000006</v>
      </c>
    </row>
    <row r="55" spans="1:26" ht="25.5">
      <c r="A55">
        <v>1</v>
      </c>
      <c r="B55" s="17" t="s">
        <v>128</v>
      </c>
      <c r="C55" s="16">
        <v>1</v>
      </c>
      <c r="D55" s="16">
        <f t="shared" si="11"/>
        <v>1</v>
      </c>
      <c r="E55" s="28">
        <v>0</v>
      </c>
      <c r="F55" s="16">
        <f t="shared" si="12"/>
        <v>0</v>
      </c>
      <c r="G55" s="16">
        <v>3</v>
      </c>
      <c r="H55" s="16">
        <f t="shared" si="13"/>
        <v>9</v>
      </c>
      <c r="I55" s="16">
        <v>5</v>
      </c>
      <c r="J55" s="16">
        <f t="shared" si="14"/>
        <v>25</v>
      </c>
      <c r="K55" s="26">
        <f t="shared" si="15"/>
        <v>2.25</v>
      </c>
      <c r="L55" s="26">
        <v>1.7647058823499999</v>
      </c>
      <c r="M55" s="26">
        <f t="shared" si="16"/>
        <v>0.23551038062569213</v>
      </c>
      <c r="N55" s="26">
        <f t="shared" si="17"/>
        <v>0.48529411765000008</v>
      </c>
      <c r="O55" s="30">
        <v>10</v>
      </c>
      <c r="P55" s="20">
        <f t="shared" si="18"/>
        <v>60.0625</v>
      </c>
      <c r="Q55" s="16">
        <v>0</v>
      </c>
      <c r="R55" s="16">
        <v>10</v>
      </c>
      <c r="S55" s="20">
        <f t="shared" si="19"/>
        <v>100</v>
      </c>
      <c r="T55" s="40">
        <v>2.7272727272699999</v>
      </c>
      <c r="U55" s="46">
        <f t="shared" si="20"/>
        <v>0.22778925619574372</v>
      </c>
      <c r="V55" s="60">
        <f>Table14[[#This Row],[PROMEDIO-HUMANO]]/10</f>
        <v>0.22500000000000001</v>
      </c>
      <c r="W55" s="40">
        <v>7.2727272727300001</v>
      </c>
      <c r="X55" s="16">
        <v>4.9249999999999998</v>
      </c>
      <c r="Y55" s="16">
        <f t="shared" si="21"/>
        <v>4.0750000000000002</v>
      </c>
      <c r="Z55">
        <f>POWER((Table14[[#This Row],[PROMEDIO-HUMANO]]-Y55),2)</f>
        <v>3.3306250000000008</v>
      </c>
    </row>
    <row r="56" spans="1:26">
      <c r="A56">
        <v>1</v>
      </c>
      <c r="B56" s="15" t="s">
        <v>131</v>
      </c>
      <c r="C56" s="16">
        <v>4</v>
      </c>
      <c r="D56" s="16">
        <f t="shared" si="11"/>
        <v>16</v>
      </c>
      <c r="E56" s="28">
        <v>5</v>
      </c>
      <c r="F56" s="16">
        <f t="shared" si="12"/>
        <v>25</v>
      </c>
      <c r="G56" s="16">
        <v>5</v>
      </c>
      <c r="H56" s="16">
        <f t="shared" si="13"/>
        <v>25</v>
      </c>
      <c r="I56" s="16">
        <v>5</v>
      </c>
      <c r="J56" s="16">
        <f t="shared" si="14"/>
        <v>25</v>
      </c>
      <c r="K56" s="26">
        <f t="shared" si="15"/>
        <v>4.75</v>
      </c>
      <c r="L56" s="26">
        <v>3</v>
      </c>
      <c r="M56" s="26">
        <f t="shared" si="16"/>
        <v>3.0625</v>
      </c>
      <c r="N56" s="26">
        <f t="shared" si="17"/>
        <v>1.75</v>
      </c>
      <c r="O56" s="30">
        <v>8</v>
      </c>
      <c r="P56" s="20">
        <f t="shared" si="18"/>
        <v>10.5625</v>
      </c>
      <c r="Q56" s="16">
        <v>0</v>
      </c>
      <c r="R56" s="16">
        <v>10</v>
      </c>
      <c r="S56" s="20">
        <f t="shared" si="19"/>
        <v>100</v>
      </c>
      <c r="T56" s="40">
        <v>6</v>
      </c>
      <c r="U56" s="46">
        <f t="shared" si="20"/>
        <v>1.5625</v>
      </c>
      <c r="V56" s="60">
        <f>Table14[[#This Row],[PROMEDIO-HUMANO]]/10</f>
        <v>0.47499999999999998</v>
      </c>
      <c r="W56" s="40">
        <v>4</v>
      </c>
      <c r="X56" s="16">
        <v>2.12</v>
      </c>
      <c r="Y56" s="16">
        <f t="shared" si="21"/>
        <v>6.88</v>
      </c>
      <c r="Z56">
        <f>POWER((Table14[[#This Row],[PROMEDIO-HUMANO]]-Y56),2)</f>
        <v>4.5368999999999993</v>
      </c>
    </row>
    <row r="57" spans="1:26" ht="25.5">
      <c r="A57">
        <v>1</v>
      </c>
      <c r="B57" s="15" t="s">
        <v>133</v>
      </c>
      <c r="C57" s="16">
        <v>6</v>
      </c>
      <c r="D57" s="16">
        <f t="shared" si="11"/>
        <v>36</v>
      </c>
      <c r="E57" s="28">
        <v>1</v>
      </c>
      <c r="F57" s="16">
        <f t="shared" si="12"/>
        <v>1</v>
      </c>
      <c r="G57" s="16">
        <v>1</v>
      </c>
      <c r="H57" s="16">
        <f t="shared" si="13"/>
        <v>1</v>
      </c>
      <c r="I57" s="16">
        <v>3</v>
      </c>
      <c r="J57" s="16">
        <f t="shared" si="14"/>
        <v>9</v>
      </c>
      <c r="K57" s="26">
        <f t="shared" si="15"/>
        <v>2.75</v>
      </c>
      <c r="L57" s="26">
        <v>3.75</v>
      </c>
      <c r="M57" s="26">
        <f t="shared" si="16"/>
        <v>1</v>
      </c>
      <c r="N57" s="26">
        <f t="shared" si="17"/>
        <v>1</v>
      </c>
      <c r="O57" s="30">
        <v>8</v>
      </c>
      <c r="P57" s="20">
        <f t="shared" si="18"/>
        <v>27.5625</v>
      </c>
      <c r="Q57" s="16">
        <v>0</v>
      </c>
      <c r="R57" s="16">
        <v>10</v>
      </c>
      <c r="S57" s="20">
        <f t="shared" si="19"/>
        <v>100</v>
      </c>
      <c r="T57" s="40">
        <v>2.30769230769</v>
      </c>
      <c r="U57" s="46">
        <f t="shared" si="20"/>
        <v>0.19563609467659762</v>
      </c>
      <c r="V57" s="60">
        <f>Table14[[#This Row],[PROMEDIO-HUMANO]]/10</f>
        <v>0.27500000000000002</v>
      </c>
      <c r="W57" s="40">
        <v>7.69230769231</v>
      </c>
      <c r="X57" s="16">
        <v>6.03</v>
      </c>
      <c r="Y57" s="16">
        <f t="shared" si="21"/>
        <v>2.9699999999999998</v>
      </c>
      <c r="Z57">
        <f>POWER((Table14[[#This Row],[PROMEDIO-HUMANO]]-Y57),2)</f>
        <v>4.8399999999999888E-2</v>
      </c>
    </row>
    <row r="58" spans="1:26" ht="25.5" customHeight="1">
      <c r="A58">
        <v>1</v>
      </c>
      <c r="B58" s="15" t="s">
        <v>135</v>
      </c>
      <c r="C58" s="16">
        <v>3</v>
      </c>
      <c r="D58" s="16">
        <f t="shared" si="11"/>
        <v>9</v>
      </c>
      <c r="E58" s="28">
        <v>10</v>
      </c>
      <c r="F58" s="16">
        <f t="shared" si="12"/>
        <v>100</v>
      </c>
      <c r="G58" s="16">
        <v>5</v>
      </c>
      <c r="H58" s="16">
        <f t="shared" si="13"/>
        <v>25</v>
      </c>
      <c r="I58" s="16">
        <v>7</v>
      </c>
      <c r="J58" s="16">
        <f t="shared" si="14"/>
        <v>49</v>
      </c>
      <c r="K58" s="26">
        <f t="shared" si="15"/>
        <v>6.25</v>
      </c>
      <c r="L58" s="26">
        <v>5</v>
      </c>
      <c r="M58" s="26">
        <f t="shared" si="16"/>
        <v>1.5625</v>
      </c>
      <c r="N58" s="26">
        <f t="shared" si="17"/>
        <v>1.25</v>
      </c>
      <c r="O58" s="30">
        <v>7</v>
      </c>
      <c r="P58" s="20">
        <f t="shared" si="18"/>
        <v>0.5625</v>
      </c>
      <c r="Q58" s="16">
        <v>0</v>
      </c>
      <c r="R58" s="16">
        <v>10</v>
      </c>
      <c r="S58" s="20">
        <f t="shared" si="19"/>
        <v>100</v>
      </c>
      <c r="T58" s="40">
        <v>1.42857142857</v>
      </c>
      <c r="U58" s="46">
        <f t="shared" si="20"/>
        <v>23.246173469401533</v>
      </c>
      <c r="V58" s="60">
        <f>Table14[[#This Row],[PROMEDIO-HUMANO]]/10</f>
        <v>0.625</v>
      </c>
      <c r="W58" s="40">
        <v>8.5714285714299994</v>
      </c>
      <c r="X58" s="16">
        <v>2.12</v>
      </c>
      <c r="Y58" s="16">
        <f t="shared" si="21"/>
        <v>6.88</v>
      </c>
      <c r="Z58">
        <f>POWER((Table14[[#This Row],[PROMEDIO-HUMANO]]-Y58),2)</f>
        <v>0.39689999999999986</v>
      </c>
    </row>
    <row r="59" spans="1:26" ht="25.5">
      <c r="A59">
        <v>1</v>
      </c>
      <c r="B59" s="17" t="s">
        <v>136</v>
      </c>
      <c r="C59" s="16">
        <v>4</v>
      </c>
      <c r="D59" s="16">
        <f t="shared" si="11"/>
        <v>16</v>
      </c>
      <c r="E59" s="28">
        <v>0</v>
      </c>
      <c r="F59" s="16">
        <f t="shared" si="12"/>
        <v>0</v>
      </c>
      <c r="G59" s="16">
        <v>2</v>
      </c>
      <c r="H59" s="16">
        <f t="shared" si="13"/>
        <v>4</v>
      </c>
      <c r="I59" s="16">
        <v>4</v>
      </c>
      <c r="J59" s="16">
        <f t="shared" si="14"/>
        <v>16</v>
      </c>
      <c r="K59" s="26">
        <f t="shared" si="15"/>
        <v>2.5</v>
      </c>
      <c r="L59" s="26">
        <v>1.25</v>
      </c>
      <c r="M59" s="26">
        <f t="shared" si="16"/>
        <v>1.5625</v>
      </c>
      <c r="N59" s="26">
        <f t="shared" si="17"/>
        <v>1.25</v>
      </c>
      <c r="O59" s="30">
        <v>9</v>
      </c>
      <c r="P59" s="20">
        <f t="shared" si="18"/>
        <v>42.25</v>
      </c>
      <c r="Q59" s="16">
        <v>0</v>
      </c>
      <c r="R59" s="16">
        <v>10</v>
      </c>
      <c r="S59" s="20">
        <f t="shared" si="19"/>
        <v>100</v>
      </c>
      <c r="T59" s="40">
        <v>2.1428571428600001</v>
      </c>
      <c r="U59" s="46">
        <f t="shared" si="20"/>
        <v>0.1275510204061224</v>
      </c>
      <c r="V59" s="60">
        <f>Table14[[#This Row],[PROMEDIO-HUMANO]]/10</f>
        <v>0.25</v>
      </c>
      <c r="W59" s="40">
        <v>7.8571428571400004</v>
      </c>
      <c r="X59" s="16">
        <v>2.12</v>
      </c>
      <c r="Y59" s="16">
        <f t="shared" si="21"/>
        <v>6.88</v>
      </c>
      <c r="Z59">
        <f>POWER((Table14[[#This Row],[PROMEDIO-HUMANO]]-Y59),2)</f>
        <v>19.1844</v>
      </c>
    </row>
    <row r="60" spans="1:26" ht="25.5">
      <c r="A60">
        <v>1</v>
      </c>
      <c r="B60" s="15" t="s">
        <v>137</v>
      </c>
      <c r="C60" s="16">
        <v>0</v>
      </c>
      <c r="D60" s="16">
        <f t="shared" si="11"/>
        <v>0</v>
      </c>
      <c r="E60" s="28">
        <v>0</v>
      </c>
      <c r="F60" s="16">
        <f t="shared" si="12"/>
        <v>0</v>
      </c>
      <c r="G60" s="16">
        <v>1</v>
      </c>
      <c r="H60" s="16">
        <f t="shared" si="13"/>
        <v>1</v>
      </c>
      <c r="I60" s="16">
        <v>5</v>
      </c>
      <c r="J60" s="16">
        <f t="shared" si="14"/>
        <v>25</v>
      </c>
      <c r="K60" s="26">
        <f t="shared" si="15"/>
        <v>1.5</v>
      </c>
      <c r="L60" s="26">
        <v>0</v>
      </c>
      <c r="M60" s="26">
        <f t="shared" si="16"/>
        <v>2.25</v>
      </c>
      <c r="N60" s="26">
        <f t="shared" si="17"/>
        <v>1.5</v>
      </c>
      <c r="O60" s="30">
        <v>4</v>
      </c>
      <c r="P60" s="20">
        <f t="shared" si="18"/>
        <v>6.25</v>
      </c>
      <c r="Q60" s="16">
        <v>0</v>
      </c>
      <c r="R60" s="16">
        <v>10</v>
      </c>
      <c r="S60" s="20">
        <f t="shared" si="19"/>
        <v>100</v>
      </c>
      <c r="T60" s="40">
        <v>3.5294117647099998</v>
      </c>
      <c r="U60" s="46">
        <f t="shared" si="20"/>
        <v>4.1185121107433558</v>
      </c>
      <c r="V60" s="60">
        <f>Table14[[#This Row],[PROMEDIO-HUMANO]]/10</f>
        <v>0.15</v>
      </c>
      <c r="W60" s="40">
        <v>6.4705882352900002</v>
      </c>
      <c r="X60" s="16">
        <v>7.52</v>
      </c>
      <c r="Y60" s="16">
        <f t="shared" si="21"/>
        <v>1.4800000000000004</v>
      </c>
      <c r="Z60">
        <f>POWER((Table14[[#This Row],[PROMEDIO-HUMANO]]-Y60),2)</f>
        <v>3.9999999999998294E-4</v>
      </c>
    </row>
    <row r="61" spans="1:26">
      <c r="A61">
        <v>1</v>
      </c>
      <c r="B61" s="17" t="s">
        <v>140</v>
      </c>
      <c r="C61" s="16">
        <v>4</v>
      </c>
      <c r="D61" s="16">
        <f t="shared" si="11"/>
        <v>16</v>
      </c>
      <c r="E61" s="28">
        <v>2</v>
      </c>
      <c r="F61" s="16">
        <f t="shared" si="12"/>
        <v>4</v>
      </c>
      <c r="G61" s="16">
        <v>2</v>
      </c>
      <c r="H61" s="16">
        <f t="shared" si="13"/>
        <v>4</v>
      </c>
      <c r="I61" s="16">
        <v>7</v>
      </c>
      <c r="J61" s="16">
        <f t="shared" si="14"/>
        <v>49</v>
      </c>
      <c r="K61" s="26">
        <f t="shared" si="15"/>
        <v>3.75</v>
      </c>
      <c r="L61" s="26">
        <v>5.2941176470600002</v>
      </c>
      <c r="M61" s="26">
        <f t="shared" si="16"/>
        <v>2.3842993079621113</v>
      </c>
      <c r="N61" s="26">
        <f t="shared" si="17"/>
        <v>1.5441176470600002</v>
      </c>
      <c r="O61" s="30">
        <v>7</v>
      </c>
      <c r="P61" s="20">
        <f t="shared" si="18"/>
        <v>10.5625</v>
      </c>
      <c r="Q61" s="16">
        <v>0</v>
      </c>
      <c r="R61" s="16">
        <v>10</v>
      </c>
      <c r="S61" s="20">
        <f t="shared" si="19"/>
        <v>100</v>
      </c>
      <c r="T61" s="40">
        <v>2.30769230769</v>
      </c>
      <c r="U61" s="46">
        <f t="shared" si="20"/>
        <v>2.0802514792965976</v>
      </c>
      <c r="V61" s="60">
        <f>Table14[[#This Row],[PROMEDIO-HUMANO]]/10</f>
        <v>0.375</v>
      </c>
      <c r="W61" s="40">
        <v>7.69230769231</v>
      </c>
      <c r="X61" s="16">
        <v>2.12</v>
      </c>
      <c r="Y61" s="16">
        <f t="shared" si="21"/>
        <v>6.88</v>
      </c>
      <c r="Z61">
        <f>POWER((Table14[[#This Row],[PROMEDIO-HUMANO]]-Y61),2)</f>
        <v>9.7968999999999991</v>
      </c>
    </row>
    <row r="62" spans="1:26" ht="25.5">
      <c r="A62">
        <v>1</v>
      </c>
      <c r="B62" s="15" t="s">
        <v>141</v>
      </c>
      <c r="C62" s="16">
        <v>3</v>
      </c>
      <c r="D62" s="16">
        <f t="shared" si="11"/>
        <v>9</v>
      </c>
      <c r="E62" s="28">
        <v>7</v>
      </c>
      <c r="F62" s="16">
        <f t="shared" si="12"/>
        <v>49</v>
      </c>
      <c r="G62" s="16">
        <v>1</v>
      </c>
      <c r="H62" s="16">
        <f t="shared" si="13"/>
        <v>1</v>
      </c>
      <c r="I62" s="16">
        <v>6</v>
      </c>
      <c r="J62" s="16">
        <f t="shared" si="14"/>
        <v>36</v>
      </c>
      <c r="K62" s="26">
        <f t="shared" si="15"/>
        <v>4.25</v>
      </c>
      <c r="L62" s="26">
        <v>1.875</v>
      </c>
      <c r="M62" s="26">
        <f t="shared" si="16"/>
        <v>5.640625</v>
      </c>
      <c r="N62" s="26">
        <f t="shared" si="17"/>
        <v>2.375</v>
      </c>
      <c r="O62" s="30">
        <v>2</v>
      </c>
      <c r="P62" s="20">
        <f t="shared" si="18"/>
        <v>5.0625</v>
      </c>
      <c r="Q62" s="16">
        <v>0</v>
      </c>
      <c r="R62" s="16">
        <v>10</v>
      </c>
      <c r="S62" s="20">
        <f t="shared" si="19"/>
        <v>100</v>
      </c>
      <c r="T62" s="40">
        <v>1.25</v>
      </c>
      <c r="U62" s="46">
        <f t="shared" si="20"/>
        <v>9</v>
      </c>
      <c r="V62" s="60">
        <f>Table14[[#This Row],[PROMEDIO-HUMANO]]/10</f>
        <v>0.42499999999999999</v>
      </c>
      <c r="W62" s="40">
        <v>8.75</v>
      </c>
      <c r="X62" s="16">
        <v>2.12</v>
      </c>
      <c r="Y62" s="16">
        <f t="shared" si="21"/>
        <v>6.88</v>
      </c>
      <c r="Z62">
        <f>POWER((Table14[[#This Row],[PROMEDIO-HUMANO]]-Y62),2)</f>
        <v>6.9168999999999992</v>
      </c>
    </row>
    <row r="63" spans="1:26">
      <c r="A63">
        <v>1</v>
      </c>
      <c r="B63" s="15" t="s">
        <v>143</v>
      </c>
      <c r="C63" s="16">
        <v>4</v>
      </c>
      <c r="D63" s="16">
        <f t="shared" si="11"/>
        <v>16</v>
      </c>
      <c r="E63" s="28">
        <v>6</v>
      </c>
      <c r="F63" s="16">
        <f t="shared" si="12"/>
        <v>36</v>
      </c>
      <c r="G63" s="16">
        <v>2</v>
      </c>
      <c r="H63" s="16">
        <f t="shared" si="13"/>
        <v>4</v>
      </c>
      <c r="I63" s="16">
        <v>5</v>
      </c>
      <c r="J63" s="16">
        <f t="shared" si="14"/>
        <v>25</v>
      </c>
      <c r="K63" s="26">
        <f t="shared" si="15"/>
        <v>4.25</v>
      </c>
      <c r="L63" s="26">
        <v>1.5789473684199999</v>
      </c>
      <c r="M63" s="26">
        <f t="shared" si="16"/>
        <v>7.1345221606704445</v>
      </c>
      <c r="N63" s="26">
        <f t="shared" si="17"/>
        <v>2.6710526315800003</v>
      </c>
      <c r="O63" s="30">
        <v>10</v>
      </c>
      <c r="P63" s="20">
        <f t="shared" si="18"/>
        <v>33.0625</v>
      </c>
      <c r="Q63" s="16">
        <v>0</v>
      </c>
      <c r="R63" s="16">
        <v>10</v>
      </c>
      <c r="S63" s="20">
        <f t="shared" si="19"/>
        <v>100</v>
      </c>
      <c r="T63" s="40">
        <v>3</v>
      </c>
      <c r="U63" s="46">
        <f t="shared" si="20"/>
        <v>1.5625</v>
      </c>
      <c r="V63" s="60">
        <f>Table14[[#This Row],[PROMEDIO-HUMANO]]/10</f>
        <v>0.42499999999999999</v>
      </c>
      <c r="W63" s="40">
        <v>7</v>
      </c>
      <c r="X63" s="16">
        <v>2.12</v>
      </c>
      <c r="Y63" s="16">
        <f t="shared" si="21"/>
        <v>6.88</v>
      </c>
      <c r="Z63">
        <f>POWER((Table14[[#This Row],[PROMEDIO-HUMANO]]-Y63),2)</f>
        <v>6.9168999999999992</v>
      </c>
    </row>
    <row r="64" spans="1:26">
      <c r="A64">
        <v>1</v>
      </c>
      <c r="B64" s="17" t="s">
        <v>148</v>
      </c>
      <c r="C64" s="16">
        <v>7</v>
      </c>
      <c r="D64" s="16">
        <f t="shared" si="11"/>
        <v>49</v>
      </c>
      <c r="E64" s="28">
        <v>0</v>
      </c>
      <c r="F64" s="16">
        <f t="shared" si="12"/>
        <v>0</v>
      </c>
      <c r="G64" s="16">
        <v>1</v>
      </c>
      <c r="H64" s="16">
        <f t="shared" si="13"/>
        <v>1</v>
      </c>
      <c r="I64" s="16">
        <v>7</v>
      </c>
      <c r="J64" s="16">
        <f t="shared" si="14"/>
        <v>49</v>
      </c>
      <c r="K64" s="26">
        <f t="shared" si="15"/>
        <v>3.75</v>
      </c>
      <c r="L64" s="26">
        <v>1.3043478260900001</v>
      </c>
      <c r="M64" s="26">
        <f t="shared" si="16"/>
        <v>5.981214555750709</v>
      </c>
      <c r="N64" s="26">
        <f t="shared" si="17"/>
        <v>2.4456521739100001</v>
      </c>
      <c r="O64" s="30">
        <v>1</v>
      </c>
      <c r="P64" s="20">
        <f t="shared" si="18"/>
        <v>7.5625</v>
      </c>
      <c r="Q64" s="16">
        <v>0</v>
      </c>
      <c r="R64" s="16">
        <v>10</v>
      </c>
      <c r="S64" s="20">
        <f t="shared" si="19"/>
        <v>100</v>
      </c>
      <c r="T64" s="40">
        <v>5</v>
      </c>
      <c r="U64" s="46">
        <f t="shared" si="20"/>
        <v>1.5625</v>
      </c>
      <c r="V64" s="60">
        <f>Table14[[#This Row],[PROMEDIO-HUMANO]]/10</f>
        <v>0.375</v>
      </c>
      <c r="W64" s="40">
        <v>5</v>
      </c>
      <c r="X64" s="16">
        <v>2.12</v>
      </c>
      <c r="Y64" s="16">
        <f t="shared" si="21"/>
        <v>6.88</v>
      </c>
      <c r="Z64">
        <f>POWER((Table14[[#This Row],[PROMEDIO-HUMANO]]-Y64),2)</f>
        <v>9.7968999999999991</v>
      </c>
    </row>
    <row r="65" spans="1:26" ht="25.5">
      <c r="A65">
        <v>1</v>
      </c>
      <c r="B65" s="17" t="s">
        <v>150</v>
      </c>
      <c r="C65" s="16">
        <v>1</v>
      </c>
      <c r="D65" s="16">
        <f t="shared" si="11"/>
        <v>1</v>
      </c>
      <c r="E65" s="28">
        <v>0</v>
      </c>
      <c r="F65" s="16">
        <f t="shared" si="12"/>
        <v>0</v>
      </c>
      <c r="G65" s="16">
        <v>1</v>
      </c>
      <c r="H65" s="16">
        <f t="shared" si="13"/>
        <v>1</v>
      </c>
      <c r="I65" s="16">
        <v>0</v>
      </c>
      <c r="J65" s="16">
        <f t="shared" si="14"/>
        <v>0</v>
      </c>
      <c r="K65" s="26">
        <f t="shared" si="15"/>
        <v>0.5</v>
      </c>
      <c r="L65" s="26">
        <v>0</v>
      </c>
      <c r="M65" s="26">
        <f t="shared" si="16"/>
        <v>0.25</v>
      </c>
      <c r="N65" s="26">
        <f t="shared" si="17"/>
        <v>0.5</v>
      </c>
      <c r="O65" s="30">
        <v>3</v>
      </c>
      <c r="P65" s="20">
        <f t="shared" si="18"/>
        <v>6.25</v>
      </c>
      <c r="Q65" s="16">
        <v>0</v>
      </c>
      <c r="R65" s="16">
        <v>10</v>
      </c>
      <c r="S65" s="20">
        <f t="shared" si="19"/>
        <v>100</v>
      </c>
      <c r="T65" s="40">
        <v>1.7647058823499999</v>
      </c>
      <c r="U65" s="46">
        <f t="shared" si="20"/>
        <v>1.5994809688506919</v>
      </c>
      <c r="V65" s="60">
        <f>Table14[[#This Row],[PROMEDIO-HUMANO]]/10</f>
        <v>0.05</v>
      </c>
      <c r="W65" s="40">
        <v>8.2352941176499996</v>
      </c>
      <c r="X65" s="16">
        <v>8.7200000000000006</v>
      </c>
      <c r="Y65" s="16">
        <f t="shared" si="21"/>
        <v>0.27999999999999936</v>
      </c>
      <c r="Z65">
        <f>POWER((Table14[[#This Row],[PROMEDIO-HUMANO]]-Y65),2)</f>
        <v>4.8400000000000283E-2</v>
      </c>
    </row>
    <row r="66" spans="1:26" ht="25.5">
      <c r="A66">
        <v>1</v>
      </c>
      <c r="B66" s="15" t="s">
        <v>151</v>
      </c>
      <c r="C66" s="16">
        <v>4</v>
      </c>
      <c r="D66" s="16">
        <f t="shared" si="11"/>
        <v>16</v>
      </c>
      <c r="E66" s="28">
        <v>0</v>
      </c>
      <c r="F66" s="16">
        <f t="shared" si="12"/>
        <v>0</v>
      </c>
      <c r="G66" s="16">
        <v>3</v>
      </c>
      <c r="H66" s="16">
        <f t="shared" si="13"/>
        <v>9</v>
      </c>
      <c r="I66" s="16">
        <v>0</v>
      </c>
      <c r="J66" s="16">
        <f t="shared" si="14"/>
        <v>0</v>
      </c>
      <c r="K66" s="26">
        <f t="shared" si="15"/>
        <v>1.75</v>
      </c>
      <c r="L66" s="26">
        <v>0</v>
      </c>
      <c r="M66" s="26">
        <f t="shared" si="16"/>
        <v>3.0625</v>
      </c>
      <c r="N66" s="26">
        <f t="shared" si="17"/>
        <v>1.75</v>
      </c>
      <c r="O66" s="30">
        <v>0</v>
      </c>
      <c r="P66" s="20">
        <f t="shared" si="18"/>
        <v>3.0625</v>
      </c>
      <c r="Q66" s="16">
        <v>0</v>
      </c>
      <c r="R66" s="16">
        <v>10</v>
      </c>
      <c r="S66" s="20">
        <f t="shared" si="19"/>
        <v>100</v>
      </c>
      <c r="T66" s="40">
        <v>3.3333333333300001</v>
      </c>
      <c r="U66" s="46">
        <f t="shared" si="20"/>
        <v>2.5069444444338895</v>
      </c>
      <c r="V66" s="60">
        <f>Table14[[#This Row],[PROMEDIO-HUMANO]]/10</f>
        <v>0.17499999999999999</v>
      </c>
      <c r="W66" s="40">
        <v>6.6666666666700003</v>
      </c>
      <c r="X66" s="16">
        <v>4.5599999999999996</v>
      </c>
      <c r="Y66" s="16">
        <f t="shared" si="21"/>
        <v>4.4400000000000004</v>
      </c>
      <c r="Z66">
        <f>POWER((Table14[[#This Row],[PROMEDIO-HUMANO]]-Y66),2)</f>
        <v>7.2361000000000022</v>
      </c>
    </row>
    <row r="67" spans="1:26" ht="25.5">
      <c r="A67">
        <v>1</v>
      </c>
      <c r="B67" s="17" t="s">
        <v>152</v>
      </c>
      <c r="C67" s="16">
        <v>6</v>
      </c>
      <c r="D67" s="16">
        <f t="shared" si="11"/>
        <v>36</v>
      </c>
      <c r="E67" s="28">
        <v>0</v>
      </c>
      <c r="F67" s="16">
        <f t="shared" si="12"/>
        <v>0</v>
      </c>
      <c r="G67" s="16">
        <v>1</v>
      </c>
      <c r="H67" s="16">
        <f t="shared" si="13"/>
        <v>1</v>
      </c>
      <c r="I67" s="16">
        <v>2</v>
      </c>
      <c r="J67" s="16">
        <f t="shared" si="14"/>
        <v>4</v>
      </c>
      <c r="K67" s="26">
        <f t="shared" si="15"/>
        <v>2.25</v>
      </c>
      <c r="L67" s="26">
        <v>0</v>
      </c>
      <c r="M67" s="26">
        <f t="shared" si="16"/>
        <v>5.0625</v>
      </c>
      <c r="N67" s="26">
        <f t="shared" si="17"/>
        <v>2.25</v>
      </c>
      <c r="O67" s="30">
        <v>8</v>
      </c>
      <c r="P67" s="20">
        <f t="shared" si="18"/>
        <v>33.0625</v>
      </c>
      <c r="Q67" s="16">
        <v>0</v>
      </c>
      <c r="R67" s="16">
        <v>10</v>
      </c>
      <c r="S67" s="20">
        <f t="shared" si="19"/>
        <v>100</v>
      </c>
      <c r="T67" s="40">
        <v>6</v>
      </c>
      <c r="U67" s="46">
        <f t="shared" si="20"/>
        <v>14.0625</v>
      </c>
      <c r="V67" s="60">
        <f>Table14[[#This Row],[PROMEDIO-HUMANO]]/10</f>
        <v>0.22500000000000001</v>
      </c>
      <c r="W67" s="40">
        <v>4</v>
      </c>
      <c r="X67" s="16">
        <v>5.1349999999999998</v>
      </c>
      <c r="Y67" s="16">
        <f t="shared" si="21"/>
        <v>3.8650000000000002</v>
      </c>
      <c r="Z67">
        <f>POWER((Table14[[#This Row],[PROMEDIO-HUMANO]]-Y67),2)</f>
        <v>2.6082250000000009</v>
      </c>
    </row>
    <row r="68" spans="1:26" ht="25.5">
      <c r="A68">
        <v>1</v>
      </c>
      <c r="B68" s="17" t="s">
        <v>154</v>
      </c>
      <c r="C68" s="16">
        <v>1</v>
      </c>
      <c r="D68" s="16">
        <f t="shared" si="11"/>
        <v>1</v>
      </c>
      <c r="E68" s="28">
        <v>0</v>
      </c>
      <c r="F68" s="16">
        <f t="shared" si="12"/>
        <v>0</v>
      </c>
      <c r="G68" s="16">
        <v>1</v>
      </c>
      <c r="H68" s="16">
        <f t="shared" si="13"/>
        <v>1</v>
      </c>
      <c r="I68" s="16">
        <v>2</v>
      </c>
      <c r="J68" s="16">
        <f t="shared" si="14"/>
        <v>4</v>
      </c>
      <c r="K68" s="26">
        <f t="shared" si="15"/>
        <v>1</v>
      </c>
      <c r="L68" s="26">
        <v>0</v>
      </c>
      <c r="M68" s="26">
        <f t="shared" si="16"/>
        <v>1</v>
      </c>
      <c r="N68" s="26">
        <f t="shared" si="17"/>
        <v>1</v>
      </c>
      <c r="O68" s="30">
        <v>5</v>
      </c>
      <c r="P68" s="20">
        <f t="shared" si="18"/>
        <v>16</v>
      </c>
      <c r="Q68" s="16">
        <v>0</v>
      </c>
      <c r="R68" s="16">
        <v>10</v>
      </c>
      <c r="S68" s="20">
        <f t="shared" si="19"/>
        <v>100</v>
      </c>
      <c r="T68" s="40">
        <v>2.7272727272699999</v>
      </c>
      <c r="U68" s="46">
        <f t="shared" si="20"/>
        <v>2.9834710743707435</v>
      </c>
      <c r="V68" s="60">
        <f>Table14[[#This Row],[PROMEDIO-HUMANO]]/10</f>
        <v>0.1</v>
      </c>
      <c r="W68" s="40">
        <v>7.2727272727300001</v>
      </c>
      <c r="X68" s="16">
        <v>4.7249999999999996</v>
      </c>
      <c r="Y68" s="16">
        <f t="shared" si="21"/>
        <v>4.2750000000000004</v>
      </c>
      <c r="Z68">
        <f>POWER((Table14[[#This Row],[PROMEDIO-HUMANO]]-Y68),2)</f>
        <v>10.725625000000003</v>
      </c>
    </row>
    <row r="69" spans="1:26">
      <c r="A69">
        <v>1</v>
      </c>
      <c r="B69" s="15" t="s">
        <v>155</v>
      </c>
      <c r="C69" s="16">
        <v>8</v>
      </c>
      <c r="D69" s="16">
        <f t="shared" si="11"/>
        <v>64</v>
      </c>
      <c r="E69" s="28">
        <v>7</v>
      </c>
      <c r="F69" s="16">
        <f t="shared" si="12"/>
        <v>49</v>
      </c>
      <c r="G69" s="16">
        <v>1</v>
      </c>
      <c r="H69" s="16">
        <f t="shared" si="13"/>
        <v>1</v>
      </c>
      <c r="I69" s="16">
        <v>7</v>
      </c>
      <c r="J69" s="16">
        <f t="shared" si="14"/>
        <v>49</v>
      </c>
      <c r="K69" s="26">
        <f t="shared" si="15"/>
        <v>5.75</v>
      </c>
      <c r="L69" s="26">
        <v>3</v>
      </c>
      <c r="M69" s="26">
        <f t="shared" si="16"/>
        <v>7.5625</v>
      </c>
      <c r="N69" s="26">
        <f t="shared" si="17"/>
        <v>2.75</v>
      </c>
      <c r="O69" s="30">
        <v>3</v>
      </c>
      <c r="P69" s="20">
        <f t="shared" si="18"/>
        <v>7.5625</v>
      </c>
      <c r="Q69" s="16">
        <v>0</v>
      </c>
      <c r="R69" s="16">
        <v>10</v>
      </c>
      <c r="S69" s="20">
        <f t="shared" si="19"/>
        <v>100</v>
      </c>
      <c r="T69" s="40">
        <v>6</v>
      </c>
      <c r="U69" s="46">
        <f t="shared" si="20"/>
        <v>6.25E-2</v>
      </c>
      <c r="V69" s="60">
        <f>Table14[[#This Row],[PROMEDIO-HUMANO]]/10</f>
        <v>0.57499999999999996</v>
      </c>
      <c r="W69" s="40">
        <v>4</v>
      </c>
      <c r="X69" s="16">
        <v>2.12</v>
      </c>
      <c r="Y69" s="16">
        <f t="shared" si="21"/>
        <v>6.88</v>
      </c>
      <c r="Z69">
        <f>POWER((Table14[[#This Row],[PROMEDIO-HUMANO]]-Y69),2)</f>
        <v>1.2768999999999997</v>
      </c>
    </row>
    <row r="70" spans="1:26" ht="25.5">
      <c r="A70">
        <v>1</v>
      </c>
      <c r="B70" s="15" t="s">
        <v>157</v>
      </c>
      <c r="C70" s="16">
        <v>7</v>
      </c>
      <c r="D70" s="16">
        <f t="shared" si="11"/>
        <v>49</v>
      </c>
      <c r="E70" s="28">
        <v>6</v>
      </c>
      <c r="F70" s="16">
        <f t="shared" si="12"/>
        <v>36</v>
      </c>
      <c r="G70" s="16">
        <v>1</v>
      </c>
      <c r="H70" s="16">
        <f t="shared" si="13"/>
        <v>1</v>
      </c>
      <c r="I70" s="16">
        <v>5</v>
      </c>
      <c r="J70" s="16">
        <f t="shared" si="14"/>
        <v>25</v>
      </c>
      <c r="K70" s="26">
        <f t="shared" si="15"/>
        <v>4.75</v>
      </c>
      <c r="L70" s="26">
        <v>2.1428571428600001</v>
      </c>
      <c r="M70" s="26">
        <f t="shared" si="16"/>
        <v>6.797193877536122</v>
      </c>
      <c r="N70" s="26">
        <f t="shared" si="17"/>
        <v>2.6071428571399999</v>
      </c>
      <c r="O70" s="30">
        <v>5</v>
      </c>
      <c r="P70" s="20">
        <f t="shared" si="18"/>
        <v>6.25E-2</v>
      </c>
      <c r="Q70" s="16">
        <v>0</v>
      </c>
      <c r="R70" s="16">
        <v>10</v>
      </c>
      <c r="S70" s="20">
        <f t="shared" si="19"/>
        <v>100</v>
      </c>
      <c r="T70" s="40">
        <v>2.30769230769</v>
      </c>
      <c r="U70" s="46">
        <f t="shared" si="20"/>
        <v>5.9648668639165976</v>
      </c>
      <c r="V70" s="60">
        <f>Table14[[#This Row],[PROMEDIO-HUMANO]]/10</f>
        <v>0.47499999999999998</v>
      </c>
      <c r="W70" s="40">
        <v>7.69230769231</v>
      </c>
      <c r="X70" s="16">
        <v>2.12</v>
      </c>
      <c r="Y70" s="16">
        <f t="shared" si="21"/>
        <v>6.88</v>
      </c>
      <c r="Z70">
        <f>POWER((Table14[[#This Row],[PROMEDIO-HUMANO]]-Y70),2)</f>
        <v>4.5368999999999993</v>
      </c>
    </row>
    <row r="71" spans="1:26" ht="25.5">
      <c r="A71">
        <v>1</v>
      </c>
      <c r="B71" s="17" t="s">
        <v>158</v>
      </c>
      <c r="C71" s="16">
        <v>8</v>
      </c>
      <c r="D71" s="16">
        <f t="shared" si="11"/>
        <v>64</v>
      </c>
      <c r="E71" s="28">
        <v>0</v>
      </c>
      <c r="F71" s="16">
        <f t="shared" si="12"/>
        <v>0</v>
      </c>
      <c r="G71" s="16">
        <v>1</v>
      </c>
      <c r="H71" s="16">
        <f t="shared" si="13"/>
        <v>1</v>
      </c>
      <c r="I71" s="16">
        <v>7</v>
      </c>
      <c r="J71" s="16">
        <f t="shared" si="14"/>
        <v>49</v>
      </c>
      <c r="K71" s="26">
        <f t="shared" si="15"/>
        <v>4</v>
      </c>
      <c r="L71" s="26">
        <v>1.36363636364</v>
      </c>
      <c r="M71" s="26">
        <f t="shared" si="16"/>
        <v>6.9504132231213225</v>
      </c>
      <c r="N71" s="26">
        <f t="shared" si="17"/>
        <v>2.63636363636</v>
      </c>
      <c r="O71" s="30">
        <v>6</v>
      </c>
      <c r="P71" s="20">
        <f t="shared" si="18"/>
        <v>4</v>
      </c>
      <c r="Q71" s="16">
        <v>0</v>
      </c>
      <c r="R71" s="16">
        <v>10</v>
      </c>
      <c r="S71" s="20">
        <f t="shared" si="19"/>
        <v>100</v>
      </c>
      <c r="T71" s="40">
        <v>1.11111111111</v>
      </c>
      <c r="U71" s="46">
        <f t="shared" si="20"/>
        <v>8.3456790123520985</v>
      </c>
      <c r="V71" s="60">
        <f>Table14[[#This Row],[PROMEDIO-HUMANO]]/10</f>
        <v>0.4</v>
      </c>
      <c r="W71" s="40">
        <v>8.8888888888899995</v>
      </c>
      <c r="X71" s="16">
        <v>2.12</v>
      </c>
      <c r="Y71" s="16">
        <f t="shared" si="21"/>
        <v>6.88</v>
      </c>
      <c r="Z71">
        <f>POWER((Table14[[#This Row],[PROMEDIO-HUMANO]]-Y71),2)</f>
        <v>8.2943999999999996</v>
      </c>
    </row>
    <row r="72" spans="1:26">
      <c r="A72">
        <v>1</v>
      </c>
      <c r="B72" s="17" t="s">
        <v>160</v>
      </c>
      <c r="C72" s="16">
        <v>5</v>
      </c>
      <c r="D72" s="16">
        <f t="shared" si="11"/>
        <v>25</v>
      </c>
      <c r="E72" s="28">
        <v>4</v>
      </c>
      <c r="F72" s="16">
        <f t="shared" si="12"/>
        <v>16</v>
      </c>
      <c r="G72" s="16">
        <v>1</v>
      </c>
      <c r="H72" s="16">
        <f t="shared" si="13"/>
        <v>1</v>
      </c>
      <c r="I72" s="16">
        <v>5</v>
      </c>
      <c r="J72" s="16">
        <f t="shared" si="14"/>
        <v>25</v>
      </c>
      <c r="K72" s="26">
        <f t="shared" si="15"/>
        <v>3.75</v>
      </c>
      <c r="L72" s="26">
        <v>1.3043478260900001</v>
      </c>
      <c r="M72" s="26">
        <f t="shared" si="16"/>
        <v>5.981214555750709</v>
      </c>
      <c r="N72" s="26">
        <f t="shared" si="17"/>
        <v>2.4456521739100001</v>
      </c>
      <c r="O72" s="30">
        <v>4</v>
      </c>
      <c r="P72" s="20">
        <f t="shared" si="18"/>
        <v>6.25E-2</v>
      </c>
      <c r="Q72" s="16">
        <v>0</v>
      </c>
      <c r="R72" s="16">
        <v>10</v>
      </c>
      <c r="S72" s="20">
        <f t="shared" si="19"/>
        <v>100</v>
      </c>
      <c r="T72" s="40">
        <v>5</v>
      </c>
      <c r="U72" s="46">
        <f t="shared" si="20"/>
        <v>1.5625</v>
      </c>
      <c r="V72" s="60">
        <f>Table14[[#This Row],[PROMEDIO-HUMANO]]/10</f>
        <v>0.375</v>
      </c>
      <c r="W72" s="40">
        <v>5</v>
      </c>
      <c r="X72" s="16">
        <v>2.12</v>
      </c>
      <c r="Y72" s="16">
        <f t="shared" si="21"/>
        <v>6.88</v>
      </c>
      <c r="Z72">
        <f>POWER((Table14[[#This Row],[PROMEDIO-HUMANO]]-Y72),2)</f>
        <v>9.7968999999999991</v>
      </c>
    </row>
    <row r="73" spans="1:26" ht="25.5">
      <c r="A73">
        <v>1</v>
      </c>
      <c r="B73" s="17" t="s">
        <v>162</v>
      </c>
      <c r="C73" s="16">
        <v>10</v>
      </c>
      <c r="D73" s="16">
        <f t="shared" si="11"/>
        <v>100</v>
      </c>
      <c r="E73" s="28">
        <v>4</v>
      </c>
      <c r="F73" s="16">
        <f t="shared" si="12"/>
        <v>16</v>
      </c>
      <c r="G73" s="16">
        <v>3</v>
      </c>
      <c r="H73" s="16">
        <f t="shared" si="13"/>
        <v>9</v>
      </c>
      <c r="I73" s="16">
        <v>5</v>
      </c>
      <c r="J73" s="16">
        <f t="shared" si="14"/>
        <v>25</v>
      </c>
      <c r="K73" s="26">
        <f t="shared" si="15"/>
        <v>5.5</v>
      </c>
      <c r="L73" s="26">
        <v>2</v>
      </c>
      <c r="M73" s="26">
        <f t="shared" si="16"/>
        <v>12.25</v>
      </c>
      <c r="N73" s="26">
        <f t="shared" si="17"/>
        <v>3.5</v>
      </c>
      <c r="O73" s="30">
        <v>10</v>
      </c>
      <c r="P73" s="20">
        <f t="shared" si="18"/>
        <v>20.25</v>
      </c>
      <c r="Q73" s="16">
        <v>0</v>
      </c>
      <c r="R73" s="16">
        <v>10</v>
      </c>
      <c r="S73" s="20">
        <f t="shared" si="19"/>
        <v>100</v>
      </c>
      <c r="T73" s="40">
        <v>3.46153846154</v>
      </c>
      <c r="U73" s="46">
        <f t="shared" si="20"/>
        <v>4.1553254437807103</v>
      </c>
      <c r="V73" s="60">
        <f>Table14[[#This Row],[PROMEDIO-HUMANO]]/10</f>
        <v>0.55000000000000004</v>
      </c>
      <c r="W73" s="40">
        <v>6.53846153846</v>
      </c>
      <c r="X73" s="16">
        <v>4.08</v>
      </c>
      <c r="Y73" s="16">
        <f t="shared" si="21"/>
        <v>4.92</v>
      </c>
      <c r="Z73">
        <f>POWER((Table14[[#This Row],[PROMEDIO-HUMANO]]-Y73),2)</f>
        <v>0.33640000000000009</v>
      </c>
    </row>
    <row r="74" spans="1:26">
      <c r="A74">
        <v>1</v>
      </c>
      <c r="B74" s="17" t="s">
        <v>168</v>
      </c>
      <c r="C74" s="16">
        <v>0</v>
      </c>
      <c r="D74" s="16">
        <f t="shared" si="11"/>
        <v>0</v>
      </c>
      <c r="E74" s="28">
        <v>10</v>
      </c>
      <c r="F74" s="16">
        <f t="shared" si="12"/>
        <v>100</v>
      </c>
      <c r="G74" s="16">
        <v>5</v>
      </c>
      <c r="H74" s="16">
        <f t="shared" si="13"/>
        <v>25</v>
      </c>
      <c r="I74" s="16">
        <v>10</v>
      </c>
      <c r="J74" s="16">
        <f t="shared" si="14"/>
        <v>100</v>
      </c>
      <c r="K74" s="26">
        <f t="shared" si="15"/>
        <v>6.25</v>
      </c>
      <c r="L74" s="26">
        <v>5</v>
      </c>
      <c r="M74" s="26">
        <f t="shared" si="16"/>
        <v>1.5625</v>
      </c>
      <c r="N74" s="26">
        <f t="shared" si="17"/>
        <v>1.25</v>
      </c>
      <c r="O74" s="30">
        <v>0</v>
      </c>
      <c r="P74" s="20">
        <f t="shared" si="18"/>
        <v>39.0625</v>
      </c>
      <c r="Q74" s="16">
        <v>0</v>
      </c>
      <c r="R74" s="16">
        <v>10</v>
      </c>
      <c r="S74" s="20">
        <f t="shared" si="19"/>
        <v>100</v>
      </c>
      <c r="T74" s="40">
        <v>2.30769230769</v>
      </c>
      <c r="U74" s="46">
        <f t="shared" si="20"/>
        <v>15.541789940846598</v>
      </c>
      <c r="V74" s="60">
        <f>Table14[[#This Row],[PROMEDIO-HUMANO]]/10</f>
        <v>0.625</v>
      </c>
      <c r="W74" s="40">
        <v>7.69230769231</v>
      </c>
      <c r="X74" s="16">
        <v>7.47</v>
      </c>
      <c r="Y74" s="16">
        <f t="shared" si="21"/>
        <v>1.5300000000000002</v>
      </c>
      <c r="Z74">
        <f>POWER((Table14[[#This Row],[PROMEDIO-HUMANO]]-Y74),2)</f>
        <v>22.278399999999998</v>
      </c>
    </row>
    <row r="75" spans="1:26" ht="25.5">
      <c r="A75">
        <v>1</v>
      </c>
      <c r="B75" s="15" t="s">
        <v>169</v>
      </c>
      <c r="C75" s="16">
        <v>6</v>
      </c>
      <c r="D75" s="16">
        <f t="shared" si="11"/>
        <v>36</v>
      </c>
      <c r="E75" s="28">
        <v>0</v>
      </c>
      <c r="F75" s="16">
        <f t="shared" si="12"/>
        <v>0</v>
      </c>
      <c r="G75" s="16">
        <v>1</v>
      </c>
      <c r="H75" s="16">
        <f t="shared" si="13"/>
        <v>1</v>
      </c>
      <c r="I75" s="16">
        <v>7</v>
      </c>
      <c r="J75" s="16">
        <f t="shared" si="14"/>
        <v>49</v>
      </c>
      <c r="K75" s="26">
        <f t="shared" si="15"/>
        <v>3.5</v>
      </c>
      <c r="L75" s="26">
        <v>1</v>
      </c>
      <c r="M75" s="26">
        <f t="shared" si="16"/>
        <v>6.25</v>
      </c>
      <c r="N75" s="26">
        <f t="shared" si="17"/>
        <v>2.5</v>
      </c>
      <c r="O75" s="30">
        <v>4</v>
      </c>
      <c r="P75" s="20">
        <f t="shared" si="18"/>
        <v>0.25</v>
      </c>
      <c r="Q75" s="16">
        <v>0</v>
      </c>
      <c r="R75" s="16">
        <v>10</v>
      </c>
      <c r="S75" s="20">
        <f t="shared" si="19"/>
        <v>100</v>
      </c>
      <c r="T75" s="40">
        <v>2.6086956521700002</v>
      </c>
      <c r="U75" s="46">
        <f t="shared" si="20"/>
        <v>0.79442344046066127</v>
      </c>
      <c r="V75" s="60">
        <f>Table14[[#This Row],[PROMEDIO-HUMANO]]/10</f>
        <v>0.35</v>
      </c>
      <c r="W75" s="40">
        <v>7.3913043478300002</v>
      </c>
      <c r="X75" s="16">
        <v>4.7249999999999996</v>
      </c>
      <c r="Y75" s="16">
        <f t="shared" si="21"/>
        <v>4.2750000000000004</v>
      </c>
      <c r="Z75">
        <f>POWER((Table14[[#This Row],[PROMEDIO-HUMANO]]-Y75),2)</f>
        <v>0.60062500000000052</v>
      </c>
    </row>
    <row r="76" spans="1:26" ht="25.5">
      <c r="A76">
        <v>1</v>
      </c>
      <c r="B76" s="15" t="s">
        <v>171</v>
      </c>
      <c r="C76" s="16">
        <v>4</v>
      </c>
      <c r="D76" s="16">
        <f t="shared" si="11"/>
        <v>16</v>
      </c>
      <c r="E76" s="28">
        <v>4</v>
      </c>
      <c r="F76" s="16">
        <f t="shared" si="12"/>
        <v>16</v>
      </c>
      <c r="G76" s="16">
        <v>2</v>
      </c>
      <c r="H76" s="16">
        <f t="shared" si="13"/>
        <v>4</v>
      </c>
      <c r="I76" s="16">
        <v>7</v>
      </c>
      <c r="J76" s="16">
        <f t="shared" si="14"/>
        <v>49</v>
      </c>
      <c r="K76" s="26">
        <f t="shared" si="15"/>
        <v>4.25</v>
      </c>
      <c r="L76" s="26">
        <v>2.2222222222200001</v>
      </c>
      <c r="M76" s="26">
        <f t="shared" si="16"/>
        <v>4.1118827160583944</v>
      </c>
      <c r="N76" s="26">
        <f t="shared" si="17"/>
        <v>2.0277777777799999</v>
      </c>
      <c r="O76" s="30">
        <v>7</v>
      </c>
      <c r="P76" s="20">
        <f t="shared" si="18"/>
        <v>7.5625</v>
      </c>
      <c r="Q76" s="16">
        <v>0</v>
      </c>
      <c r="R76" s="16">
        <v>10</v>
      </c>
      <c r="S76" s="20">
        <f t="shared" si="19"/>
        <v>100</v>
      </c>
      <c r="T76" s="40">
        <v>1.875</v>
      </c>
      <c r="U76" s="46">
        <f t="shared" si="20"/>
        <v>5.640625</v>
      </c>
      <c r="V76" s="60">
        <f>Table14[[#This Row],[PROMEDIO-HUMANO]]/10</f>
        <v>0.42499999999999999</v>
      </c>
      <c r="W76" s="40">
        <v>8.125</v>
      </c>
      <c r="X76" s="16">
        <v>2.12</v>
      </c>
      <c r="Y76" s="16">
        <f t="shared" si="21"/>
        <v>6.88</v>
      </c>
      <c r="Z76">
        <f>POWER((Table14[[#This Row],[PROMEDIO-HUMANO]]-Y76),2)</f>
        <v>6.9168999999999992</v>
      </c>
    </row>
    <row r="77" spans="1:26">
      <c r="A77">
        <v>1</v>
      </c>
      <c r="B77" s="17" t="s">
        <v>172</v>
      </c>
      <c r="C77" s="16">
        <v>7</v>
      </c>
      <c r="D77" s="16">
        <f t="shared" si="11"/>
        <v>49</v>
      </c>
      <c r="E77" s="28">
        <v>3</v>
      </c>
      <c r="F77" s="16">
        <f t="shared" si="12"/>
        <v>9</v>
      </c>
      <c r="G77" s="16">
        <v>1</v>
      </c>
      <c r="H77" s="16">
        <f t="shared" si="13"/>
        <v>1</v>
      </c>
      <c r="I77" s="16">
        <v>5</v>
      </c>
      <c r="J77" s="16">
        <f t="shared" si="14"/>
        <v>25</v>
      </c>
      <c r="K77" s="26">
        <f t="shared" si="15"/>
        <v>4</v>
      </c>
      <c r="L77" s="26">
        <v>4.2857142857100001</v>
      </c>
      <c r="M77" s="26">
        <f t="shared" si="16"/>
        <v>8.1632653058775581E-2</v>
      </c>
      <c r="N77" s="26">
        <f t="shared" si="17"/>
        <v>0.28571428571000013</v>
      </c>
      <c r="O77" s="30">
        <v>9</v>
      </c>
      <c r="P77" s="20">
        <f t="shared" si="18"/>
        <v>25</v>
      </c>
      <c r="Q77" s="16">
        <v>0</v>
      </c>
      <c r="R77" s="16">
        <v>10</v>
      </c>
      <c r="S77" s="20">
        <f t="shared" si="19"/>
        <v>100</v>
      </c>
      <c r="T77" s="40">
        <v>5</v>
      </c>
      <c r="U77" s="46">
        <f t="shared" si="20"/>
        <v>1</v>
      </c>
      <c r="V77" s="60">
        <f>Table14[[#This Row],[PROMEDIO-HUMANO]]/10</f>
        <v>0.4</v>
      </c>
      <c r="W77" s="40">
        <v>5</v>
      </c>
      <c r="X77" s="16">
        <v>2.12</v>
      </c>
      <c r="Y77" s="16">
        <f t="shared" si="21"/>
        <v>6.88</v>
      </c>
      <c r="Z77">
        <f>POWER((Table14[[#This Row],[PROMEDIO-HUMANO]]-Y77),2)</f>
        <v>8.2943999999999996</v>
      </c>
    </row>
    <row r="78" spans="1:26">
      <c r="A78">
        <v>1</v>
      </c>
      <c r="B78" s="17" t="s">
        <v>174</v>
      </c>
      <c r="C78" s="16">
        <v>2</v>
      </c>
      <c r="D78" s="16">
        <f t="shared" si="11"/>
        <v>4</v>
      </c>
      <c r="E78" s="28">
        <v>3</v>
      </c>
      <c r="F78" s="16">
        <f t="shared" si="12"/>
        <v>9</v>
      </c>
      <c r="G78" s="16">
        <v>1</v>
      </c>
      <c r="H78" s="16">
        <f t="shared" si="13"/>
        <v>1</v>
      </c>
      <c r="I78" s="16">
        <v>6</v>
      </c>
      <c r="J78" s="16">
        <f t="shared" si="14"/>
        <v>36</v>
      </c>
      <c r="K78" s="26">
        <f t="shared" si="15"/>
        <v>3</v>
      </c>
      <c r="L78" s="26">
        <v>1.42857142857</v>
      </c>
      <c r="M78" s="26">
        <f t="shared" si="16"/>
        <v>2.4693877551065309</v>
      </c>
      <c r="N78" s="26">
        <f t="shared" si="17"/>
        <v>1.57142857143</v>
      </c>
      <c r="O78" s="30">
        <v>3</v>
      </c>
      <c r="P78" s="20">
        <f t="shared" si="18"/>
        <v>0</v>
      </c>
      <c r="Q78" s="16">
        <v>0</v>
      </c>
      <c r="R78" s="16">
        <v>10</v>
      </c>
      <c r="S78" s="20">
        <f t="shared" si="19"/>
        <v>100</v>
      </c>
      <c r="T78" s="40">
        <v>2</v>
      </c>
      <c r="U78" s="46">
        <f t="shared" si="20"/>
        <v>1</v>
      </c>
      <c r="V78" s="60">
        <f>Table14[[#This Row],[PROMEDIO-HUMANO]]/10</f>
        <v>0.3</v>
      </c>
      <c r="W78" s="40">
        <v>8</v>
      </c>
      <c r="X78" s="16">
        <v>1.9</v>
      </c>
      <c r="Y78" s="16">
        <f t="shared" si="21"/>
        <v>7.1</v>
      </c>
      <c r="Z78">
        <f>POWER((Table14[[#This Row],[PROMEDIO-HUMANO]]-Y78),2)</f>
        <v>16.809999999999999</v>
      </c>
    </row>
    <row r="79" spans="1:26" ht="38.25" customHeight="1">
      <c r="A79">
        <v>1</v>
      </c>
      <c r="B79" s="15" t="s">
        <v>179</v>
      </c>
      <c r="C79" s="16">
        <v>4</v>
      </c>
      <c r="D79" s="16">
        <f t="shared" si="11"/>
        <v>16</v>
      </c>
      <c r="E79" s="28">
        <v>6</v>
      </c>
      <c r="F79" s="16">
        <f t="shared" si="12"/>
        <v>36</v>
      </c>
      <c r="G79" s="16">
        <v>2</v>
      </c>
      <c r="H79" s="16">
        <f t="shared" si="13"/>
        <v>4</v>
      </c>
      <c r="I79" s="16">
        <v>5</v>
      </c>
      <c r="J79" s="16">
        <f t="shared" si="14"/>
        <v>25</v>
      </c>
      <c r="K79" s="26">
        <f t="shared" si="15"/>
        <v>4.25</v>
      </c>
      <c r="L79" s="26">
        <v>1.875</v>
      </c>
      <c r="M79" s="26">
        <f t="shared" si="16"/>
        <v>5.640625</v>
      </c>
      <c r="N79" s="26">
        <f t="shared" si="17"/>
        <v>2.375</v>
      </c>
      <c r="O79" s="30">
        <v>6</v>
      </c>
      <c r="P79" s="20">
        <f t="shared" si="18"/>
        <v>3.0625</v>
      </c>
      <c r="Q79" s="16">
        <v>0</v>
      </c>
      <c r="R79" s="16">
        <v>10</v>
      </c>
      <c r="S79" s="20">
        <f t="shared" si="19"/>
        <v>100</v>
      </c>
      <c r="T79" s="40">
        <v>2.6086956521700002</v>
      </c>
      <c r="U79" s="46">
        <f t="shared" si="20"/>
        <v>2.6938799622056608</v>
      </c>
      <c r="V79" s="60">
        <f>Table14[[#This Row],[PROMEDIO-HUMANO]]/10</f>
        <v>0.42499999999999999</v>
      </c>
      <c r="W79" s="40">
        <v>7.3913043478300002</v>
      </c>
      <c r="X79" s="16">
        <v>2.5249999999999999</v>
      </c>
      <c r="Y79" s="16">
        <f t="shared" si="21"/>
        <v>6.4749999999999996</v>
      </c>
      <c r="Z79">
        <f>POWER((Table14[[#This Row],[PROMEDIO-HUMANO]]-Y79),2)</f>
        <v>4.9506249999999987</v>
      </c>
    </row>
    <row r="80" spans="1:26" ht="25.5">
      <c r="A80">
        <v>1</v>
      </c>
      <c r="B80" s="17" t="s">
        <v>180</v>
      </c>
      <c r="C80" s="16">
        <v>6</v>
      </c>
      <c r="D80" s="16">
        <f t="shared" si="11"/>
        <v>36</v>
      </c>
      <c r="E80" s="28">
        <v>2</v>
      </c>
      <c r="F80" s="16">
        <f t="shared" si="12"/>
        <v>4</v>
      </c>
      <c r="G80" s="16">
        <v>2</v>
      </c>
      <c r="H80" s="16">
        <f t="shared" si="13"/>
        <v>4</v>
      </c>
      <c r="I80" s="16">
        <v>5</v>
      </c>
      <c r="J80" s="16">
        <f t="shared" si="14"/>
        <v>25</v>
      </c>
      <c r="K80" s="26">
        <f t="shared" si="15"/>
        <v>3.75</v>
      </c>
      <c r="L80" s="26">
        <v>1.875</v>
      </c>
      <c r="M80" s="26">
        <f t="shared" si="16"/>
        <v>3.515625</v>
      </c>
      <c r="N80" s="26">
        <f t="shared" si="17"/>
        <v>1.875</v>
      </c>
      <c r="O80" s="30">
        <v>4</v>
      </c>
      <c r="P80" s="20">
        <f t="shared" si="18"/>
        <v>6.25E-2</v>
      </c>
      <c r="Q80" s="16">
        <v>0</v>
      </c>
      <c r="R80" s="16">
        <v>10</v>
      </c>
      <c r="S80" s="20">
        <f t="shared" si="19"/>
        <v>100</v>
      </c>
      <c r="T80" s="40">
        <v>5.2173913043500004</v>
      </c>
      <c r="U80" s="46">
        <f t="shared" si="20"/>
        <v>2.1532372400819955</v>
      </c>
      <c r="V80" s="60">
        <f>Table14[[#This Row],[PROMEDIO-HUMANO]]/10</f>
        <v>0.375</v>
      </c>
      <c r="W80" s="40">
        <v>4.7826086956499996</v>
      </c>
      <c r="X80" s="16">
        <v>5.83</v>
      </c>
      <c r="Y80" s="16">
        <f t="shared" si="21"/>
        <v>3.17</v>
      </c>
      <c r="Z80">
        <f>POWER((Table14[[#This Row],[PROMEDIO-HUMANO]]-Y80),2)</f>
        <v>0.33640000000000009</v>
      </c>
    </row>
    <row r="81" spans="1:26">
      <c r="A81">
        <v>1</v>
      </c>
      <c r="B81" s="18" t="s">
        <v>183</v>
      </c>
      <c r="C81" s="16">
        <v>4</v>
      </c>
      <c r="D81" s="16">
        <f t="shared" si="11"/>
        <v>16</v>
      </c>
      <c r="E81" s="28">
        <v>4</v>
      </c>
      <c r="F81" s="16">
        <f t="shared" si="12"/>
        <v>16</v>
      </c>
      <c r="G81" s="16">
        <v>5</v>
      </c>
      <c r="H81" s="16">
        <f t="shared" si="13"/>
        <v>25</v>
      </c>
      <c r="I81" s="16">
        <v>5</v>
      </c>
      <c r="J81" s="16">
        <f t="shared" si="14"/>
        <v>25</v>
      </c>
      <c r="K81" s="26">
        <f t="shared" si="15"/>
        <v>4.5</v>
      </c>
      <c r="L81" s="26">
        <v>1.36363636364</v>
      </c>
      <c r="M81" s="26">
        <f t="shared" si="16"/>
        <v>9.8367768594813221</v>
      </c>
      <c r="N81" s="26">
        <f t="shared" si="17"/>
        <v>3.13636363636</v>
      </c>
      <c r="O81" s="30">
        <v>9</v>
      </c>
      <c r="P81" s="20">
        <f t="shared" si="18"/>
        <v>20.25</v>
      </c>
      <c r="Q81" s="16">
        <v>0</v>
      </c>
      <c r="R81" s="16">
        <v>10</v>
      </c>
      <c r="S81" s="20">
        <f t="shared" si="19"/>
        <v>100</v>
      </c>
      <c r="T81" s="40">
        <v>5</v>
      </c>
      <c r="U81" s="46">
        <f t="shared" si="20"/>
        <v>0.25</v>
      </c>
      <c r="V81" s="60">
        <f>Table14[[#This Row],[PROMEDIO-HUMANO]]/10</f>
        <v>0.45</v>
      </c>
      <c r="W81" s="40">
        <v>5</v>
      </c>
      <c r="X81" s="16">
        <v>7.86</v>
      </c>
      <c r="Y81" s="16">
        <f t="shared" si="21"/>
        <v>1.1399999999999997</v>
      </c>
      <c r="Z81">
        <f>POWER((Table14[[#This Row],[PROMEDIO-HUMANO]]-Y81),2)</f>
        <v>11.289600000000002</v>
      </c>
    </row>
    <row r="82" spans="1:26" ht="25.5">
      <c r="A82">
        <v>1</v>
      </c>
      <c r="B82" s="15" t="s">
        <v>187</v>
      </c>
      <c r="C82" s="16">
        <v>9</v>
      </c>
      <c r="D82" s="16">
        <f t="shared" si="11"/>
        <v>81</v>
      </c>
      <c r="E82" s="28">
        <v>0</v>
      </c>
      <c r="F82" s="16">
        <f t="shared" si="12"/>
        <v>0</v>
      </c>
      <c r="G82" s="16">
        <v>1</v>
      </c>
      <c r="H82" s="16">
        <f t="shared" si="13"/>
        <v>1</v>
      </c>
      <c r="I82" s="16">
        <v>7</v>
      </c>
      <c r="J82" s="16">
        <f t="shared" si="14"/>
        <v>49</v>
      </c>
      <c r="K82" s="26">
        <f t="shared" si="15"/>
        <v>4.25</v>
      </c>
      <c r="L82" s="26">
        <v>0</v>
      </c>
      <c r="M82" s="26">
        <f t="shared" si="16"/>
        <v>18.0625</v>
      </c>
      <c r="N82" s="26">
        <f t="shared" si="17"/>
        <v>4.25</v>
      </c>
      <c r="O82" s="30">
        <v>10</v>
      </c>
      <c r="P82" s="20">
        <f t="shared" si="18"/>
        <v>33.0625</v>
      </c>
      <c r="Q82" s="16">
        <v>0</v>
      </c>
      <c r="R82" s="16">
        <v>10</v>
      </c>
      <c r="S82" s="20">
        <f t="shared" si="19"/>
        <v>100</v>
      </c>
      <c r="T82" s="40">
        <v>1.5789473684199999</v>
      </c>
      <c r="U82" s="46">
        <f t="shared" si="20"/>
        <v>7.1345221606704445</v>
      </c>
      <c r="V82" s="60">
        <f>Table14[[#This Row],[PROMEDIO-HUMANO]]/10</f>
        <v>0.42499999999999999</v>
      </c>
      <c r="W82" s="40">
        <v>8.4210526315800003</v>
      </c>
      <c r="X82" s="16">
        <v>5.55</v>
      </c>
      <c r="Y82" s="16">
        <f t="shared" si="21"/>
        <v>3.45</v>
      </c>
      <c r="Z82">
        <f>POWER((Table14[[#This Row],[PROMEDIO-HUMANO]]-Y82),2)</f>
        <v>0.63999999999999968</v>
      </c>
    </row>
    <row r="83" spans="1:26" ht="25.5">
      <c r="A83">
        <v>1</v>
      </c>
      <c r="B83" s="17" t="s">
        <v>190</v>
      </c>
      <c r="C83" s="16">
        <v>0</v>
      </c>
      <c r="D83" s="16">
        <f t="shared" si="11"/>
        <v>0</v>
      </c>
      <c r="E83" s="28">
        <v>0</v>
      </c>
      <c r="F83" s="16">
        <f t="shared" si="12"/>
        <v>0</v>
      </c>
      <c r="G83" s="16">
        <v>1</v>
      </c>
      <c r="H83" s="16">
        <f t="shared" si="13"/>
        <v>1</v>
      </c>
      <c r="I83" s="16">
        <v>7</v>
      </c>
      <c r="J83" s="16">
        <f t="shared" si="14"/>
        <v>49</v>
      </c>
      <c r="K83" s="26">
        <f t="shared" si="15"/>
        <v>2</v>
      </c>
      <c r="L83" s="26">
        <v>4.2857142857100001</v>
      </c>
      <c r="M83" s="26">
        <f t="shared" si="16"/>
        <v>5.2244897958987764</v>
      </c>
      <c r="N83" s="26">
        <f t="shared" si="17"/>
        <v>2.2857142857100001</v>
      </c>
      <c r="O83" s="30">
        <v>9</v>
      </c>
      <c r="P83" s="20">
        <f t="shared" si="18"/>
        <v>49</v>
      </c>
      <c r="Q83" s="16">
        <v>0</v>
      </c>
      <c r="R83" s="16">
        <v>10</v>
      </c>
      <c r="S83" s="20">
        <f t="shared" si="19"/>
        <v>100</v>
      </c>
      <c r="T83" s="40">
        <v>3.46153846154</v>
      </c>
      <c r="U83" s="46">
        <f t="shared" si="20"/>
        <v>2.1360946745607099</v>
      </c>
      <c r="V83" s="60">
        <f>Table14[[#This Row],[PROMEDIO-HUMANO]]/10</f>
        <v>0.2</v>
      </c>
      <c r="W83" s="40">
        <v>6.53846153846</v>
      </c>
      <c r="X83" s="16">
        <v>5.0266666666699997</v>
      </c>
      <c r="Y83" s="16">
        <f t="shared" si="21"/>
        <v>3.9733333333300003</v>
      </c>
      <c r="Z83">
        <f>POWER((Table14[[#This Row],[PROMEDIO-HUMANO]]-Y83),2)</f>
        <v>3.8940444444312901</v>
      </c>
    </row>
    <row r="84" spans="1:26" ht="25.5">
      <c r="A84">
        <v>1</v>
      </c>
      <c r="B84" s="17" t="s">
        <v>198</v>
      </c>
      <c r="C84" s="16">
        <v>0</v>
      </c>
      <c r="D84" s="16">
        <f t="shared" si="11"/>
        <v>0</v>
      </c>
      <c r="E84" s="28">
        <v>1</v>
      </c>
      <c r="F84" s="16">
        <f t="shared" si="12"/>
        <v>1</v>
      </c>
      <c r="G84" s="16">
        <v>2</v>
      </c>
      <c r="H84" s="16">
        <f t="shared" si="13"/>
        <v>4</v>
      </c>
      <c r="I84" s="16">
        <v>7</v>
      </c>
      <c r="J84" s="16">
        <f t="shared" si="14"/>
        <v>49</v>
      </c>
      <c r="K84" s="26">
        <f t="shared" si="15"/>
        <v>2.5</v>
      </c>
      <c r="L84" s="26">
        <v>2.1428571428600001</v>
      </c>
      <c r="M84" s="26">
        <f t="shared" si="16"/>
        <v>0.1275510204061224</v>
      </c>
      <c r="N84" s="26">
        <f t="shared" si="17"/>
        <v>0.35714285713999994</v>
      </c>
      <c r="O84" s="30">
        <v>1</v>
      </c>
      <c r="P84" s="20">
        <f t="shared" si="18"/>
        <v>2.25</v>
      </c>
      <c r="Q84" s="16">
        <v>0</v>
      </c>
      <c r="R84" s="16">
        <v>10</v>
      </c>
      <c r="S84" s="20">
        <f t="shared" si="19"/>
        <v>100</v>
      </c>
      <c r="T84" s="40">
        <v>2.1428571428600001</v>
      </c>
      <c r="U84" s="46">
        <f t="shared" si="20"/>
        <v>0.1275510204061224</v>
      </c>
      <c r="V84" s="60">
        <f>Table14[[#This Row],[PROMEDIO-HUMANO]]/10</f>
        <v>0.25</v>
      </c>
      <c r="W84" s="40">
        <v>7.8571428571400004</v>
      </c>
      <c r="X84" s="16">
        <v>2.12</v>
      </c>
      <c r="Y84" s="16">
        <f t="shared" si="21"/>
        <v>6.88</v>
      </c>
      <c r="Z84">
        <f>POWER((Table14[[#This Row],[PROMEDIO-HUMANO]]-Y84),2)</f>
        <v>19.1844</v>
      </c>
    </row>
    <row r="85" spans="1:26" ht="25.5">
      <c r="A85">
        <v>1</v>
      </c>
      <c r="B85" s="15" t="s">
        <v>201</v>
      </c>
      <c r="C85" s="16">
        <v>6</v>
      </c>
      <c r="D85" s="16">
        <f t="shared" si="11"/>
        <v>36</v>
      </c>
      <c r="E85" s="28">
        <v>6</v>
      </c>
      <c r="F85" s="16">
        <f t="shared" si="12"/>
        <v>36</v>
      </c>
      <c r="G85" s="16">
        <v>2</v>
      </c>
      <c r="H85" s="16">
        <f t="shared" si="13"/>
        <v>4</v>
      </c>
      <c r="I85" s="16">
        <v>7</v>
      </c>
      <c r="J85" s="16">
        <f t="shared" si="14"/>
        <v>49</v>
      </c>
      <c r="K85" s="26">
        <f t="shared" si="15"/>
        <v>5.25</v>
      </c>
      <c r="L85" s="26">
        <v>1.875</v>
      </c>
      <c r="M85" s="26">
        <f t="shared" si="16"/>
        <v>11.390625</v>
      </c>
      <c r="N85" s="26">
        <f t="shared" si="17"/>
        <v>3.375</v>
      </c>
      <c r="O85" s="30">
        <v>7</v>
      </c>
      <c r="P85" s="20">
        <f t="shared" si="18"/>
        <v>3.0625</v>
      </c>
      <c r="Q85" s="16">
        <v>0</v>
      </c>
      <c r="R85" s="16">
        <v>10</v>
      </c>
      <c r="S85" s="20">
        <f t="shared" si="19"/>
        <v>100</v>
      </c>
      <c r="T85" s="40">
        <v>3.75</v>
      </c>
      <c r="U85" s="46">
        <f t="shared" si="20"/>
        <v>2.25</v>
      </c>
      <c r="V85" s="60">
        <f>Table14[[#This Row],[PROMEDIO-HUMANO]]/10</f>
        <v>0.52500000000000002</v>
      </c>
      <c r="W85" s="40">
        <v>6.25</v>
      </c>
      <c r="X85" s="16">
        <v>4.4249999999999998</v>
      </c>
      <c r="Y85" s="16">
        <f t="shared" si="21"/>
        <v>4.5750000000000002</v>
      </c>
      <c r="Z85">
        <f>POWER((Table14[[#This Row],[PROMEDIO-HUMANO]]-Y85),2)</f>
        <v>0.45562499999999978</v>
      </c>
    </row>
    <row r="86" spans="1:26" ht="25.5">
      <c r="A86">
        <v>1</v>
      </c>
      <c r="B86" s="17" t="s">
        <v>204</v>
      </c>
      <c r="C86" s="16">
        <v>0</v>
      </c>
      <c r="D86" s="16">
        <f t="shared" si="11"/>
        <v>0</v>
      </c>
      <c r="E86" s="28">
        <v>4</v>
      </c>
      <c r="F86" s="16">
        <f t="shared" si="12"/>
        <v>16</v>
      </c>
      <c r="G86" s="16">
        <v>1</v>
      </c>
      <c r="H86" s="16">
        <f t="shared" si="13"/>
        <v>1</v>
      </c>
      <c r="I86" s="16">
        <v>5</v>
      </c>
      <c r="J86" s="16">
        <f t="shared" si="14"/>
        <v>25</v>
      </c>
      <c r="K86" s="26">
        <f t="shared" si="15"/>
        <v>2.5</v>
      </c>
      <c r="L86" s="26">
        <v>1.36363636364</v>
      </c>
      <c r="M86" s="26">
        <f t="shared" si="16"/>
        <v>1.2913223140413224</v>
      </c>
      <c r="N86" s="26">
        <f t="shared" si="17"/>
        <v>1.13636363636</v>
      </c>
      <c r="O86" s="30">
        <v>5</v>
      </c>
      <c r="P86" s="20">
        <f t="shared" si="18"/>
        <v>6.25</v>
      </c>
      <c r="Q86" s="16">
        <v>0</v>
      </c>
      <c r="R86" s="16">
        <v>10</v>
      </c>
      <c r="S86" s="20">
        <f t="shared" si="19"/>
        <v>100</v>
      </c>
      <c r="T86" s="40">
        <v>1.15384615385</v>
      </c>
      <c r="U86" s="46">
        <f t="shared" si="20"/>
        <v>1.8121301775044378</v>
      </c>
      <c r="V86" s="60">
        <f>Table14[[#This Row],[PROMEDIO-HUMANO]]/10</f>
        <v>0.25</v>
      </c>
      <c r="W86" s="40">
        <v>8.8461538461499991</v>
      </c>
      <c r="X86" s="16">
        <v>6.73</v>
      </c>
      <c r="Y86" s="16">
        <f t="shared" si="21"/>
        <v>2.2699999999999996</v>
      </c>
      <c r="Z86">
        <f>POWER((Table14[[#This Row],[PROMEDIO-HUMANO]]-Y86),2)</f>
        <v>5.2900000000000197E-2</v>
      </c>
    </row>
    <row r="87" spans="1:26">
      <c r="A87">
        <v>1</v>
      </c>
      <c r="B87" s="15" t="s">
        <v>205</v>
      </c>
      <c r="C87" s="16">
        <v>6</v>
      </c>
      <c r="D87" s="16">
        <f t="shared" si="11"/>
        <v>36</v>
      </c>
      <c r="E87" s="28">
        <v>4</v>
      </c>
      <c r="F87" s="16">
        <f t="shared" si="12"/>
        <v>16</v>
      </c>
      <c r="G87" s="16">
        <v>3</v>
      </c>
      <c r="H87" s="16">
        <f t="shared" si="13"/>
        <v>9</v>
      </c>
      <c r="I87" s="16">
        <v>5</v>
      </c>
      <c r="J87" s="16">
        <f t="shared" si="14"/>
        <v>25</v>
      </c>
      <c r="K87" s="26">
        <f t="shared" si="15"/>
        <v>4.5</v>
      </c>
      <c r="L87" s="26">
        <v>2.5</v>
      </c>
      <c r="M87" s="26">
        <f t="shared" si="16"/>
        <v>4</v>
      </c>
      <c r="N87" s="26">
        <f t="shared" si="17"/>
        <v>2</v>
      </c>
      <c r="O87" s="30">
        <v>10</v>
      </c>
      <c r="P87" s="20">
        <f t="shared" si="18"/>
        <v>30.25</v>
      </c>
      <c r="Q87" s="16">
        <v>0</v>
      </c>
      <c r="R87" s="16">
        <v>10</v>
      </c>
      <c r="S87" s="20">
        <f t="shared" si="19"/>
        <v>100</v>
      </c>
      <c r="T87" s="40">
        <v>2.1428571428600001</v>
      </c>
      <c r="U87" s="46">
        <f t="shared" si="20"/>
        <v>5.5561224489661223</v>
      </c>
      <c r="V87" s="60">
        <f>Table14[[#This Row],[PROMEDIO-HUMANO]]/10</f>
        <v>0.45</v>
      </c>
      <c r="W87" s="40">
        <v>7.8571428571400004</v>
      </c>
      <c r="X87" s="16">
        <v>2.12</v>
      </c>
      <c r="Y87" s="16">
        <f t="shared" si="21"/>
        <v>6.88</v>
      </c>
      <c r="Z87">
        <f>POWER((Table14[[#This Row],[PROMEDIO-HUMANO]]-Y87),2)</f>
        <v>5.6643999999999997</v>
      </c>
    </row>
    <row r="88" spans="1:26" ht="25.5">
      <c r="A88">
        <v>1</v>
      </c>
      <c r="B88" s="17" t="s">
        <v>208</v>
      </c>
      <c r="C88" s="16">
        <v>1</v>
      </c>
      <c r="D88" s="16">
        <f t="shared" si="11"/>
        <v>1</v>
      </c>
      <c r="E88" s="28">
        <v>0</v>
      </c>
      <c r="F88" s="16">
        <f t="shared" si="12"/>
        <v>0</v>
      </c>
      <c r="G88" s="16">
        <v>1</v>
      </c>
      <c r="H88" s="16">
        <f t="shared" si="13"/>
        <v>1</v>
      </c>
      <c r="I88" s="16">
        <v>3</v>
      </c>
      <c r="J88" s="16">
        <f t="shared" si="14"/>
        <v>9</v>
      </c>
      <c r="K88" s="26">
        <f t="shared" si="15"/>
        <v>1.25</v>
      </c>
      <c r="L88" s="26">
        <v>0</v>
      </c>
      <c r="M88" s="26">
        <f t="shared" si="16"/>
        <v>1.5625</v>
      </c>
      <c r="N88" s="26">
        <f t="shared" si="17"/>
        <v>1.25</v>
      </c>
      <c r="O88" s="30">
        <v>8</v>
      </c>
      <c r="P88" s="20">
        <f t="shared" si="18"/>
        <v>45.5625</v>
      </c>
      <c r="Q88" s="16">
        <v>0</v>
      </c>
      <c r="R88" s="16">
        <v>10</v>
      </c>
      <c r="S88" s="20">
        <f t="shared" si="19"/>
        <v>100</v>
      </c>
      <c r="T88" s="40">
        <v>3.75</v>
      </c>
      <c r="U88" s="46">
        <f t="shared" si="20"/>
        <v>6.25</v>
      </c>
      <c r="V88" s="60">
        <f>Table14[[#This Row],[PROMEDIO-HUMANO]]/10</f>
        <v>0.125</v>
      </c>
      <c r="W88" s="40">
        <v>6.25</v>
      </c>
      <c r="X88" s="16">
        <v>5.75</v>
      </c>
      <c r="Y88" s="16">
        <f t="shared" si="21"/>
        <v>3.25</v>
      </c>
      <c r="Z88">
        <f>POWER((Table14[[#This Row],[PROMEDIO-HUMANO]]-Y88),2)</f>
        <v>4</v>
      </c>
    </row>
    <row r="89" spans="1:26">
      <c r="A89">
        <v>1</v>
      </c>
      <c r="B89" s="18" t="s">
        <v>211</v>
      </c>
      <c r="C89" s="16">
        <v>6</v>
      </c>
      <c r="D89" s="16">
        <f t="shared" ref="D89:D121" si="22">C89*C89</f>
        <v>36</v>
      </c>
      <c r="E89" s="28">
        <v>0</v>
      </c>
      <c r="F89" s="16">
        <f t="shared" ref="F89:F121" si="23">E89*E89</f>
        <v>0</v>
      </c>
      <c r="G89" s="16">
        <v>1</v>
      </c>
      <c r="H89" s="16">
        <f t="shared" ref="H89:H121" si="24">G89*G89</f>
        <v>1</v>
      </c>
      <c r="I89" s="16">
        <v>3</v>
      </c>
      <c r="J89" s="16">
        <f t="shared" ref="J89:J121" si="25">I89*I89</f>
        <v>9</v>
      </c>
      <c r="K89" s="26">
        <f t="shared" ref="K89:K121" si="26">(C89+E89+G89+I89)/4</f>
        <v>2.5</v>
      </c>
      <c r="L89" s="26">
        <v>0</v>
      </c>
      <c r="M89" s="26">
        <f t="shared" ref="M89:M121" si="27">POWER((K89-L89),2)</f>
        <v>6.25</v>
      </c>
      <c r="N89" s="26">
        <f t="shared" ref="N89:N121" si="28">ABS(K89-L89)</f>
        <v>2.5</v>
      </c>
      <c r="O89" s="30">
        <v>10</v>
      </c>
      <c r="P89" s="20">
        <f t="shared" ref="P89:P121" si="29">POWER((K89-O89),2)</f>
        <v>56.25</v>
      </c>
      <c r="Q89" s="16">
        <v>0</v>
      </c>
      <c r="R89" s="16">
        <v>10</v>
      </c>
      <c r="S89" s="20">
        <f t="shared" ref="S89:S121" si="30">POWER((Q89-R89),2)</f>
        <v>100</v>
      </c>
      <c r="T89" s="40">
        <v>3.75</v>
      </c>
      <c r="U89" s="46">
        <f t="shared" ref="U89:U121" si="31">POWER((K89-T89),2)</f>
        <v>1.5625</v>
      </c>
      <c r="V89" s="60">
        <f>Table14[[#This Row],[PROMEDIO-HUMANO]]/10</f>
        <v>0.25</v>
      </c>
      <c r="W89" s="40">
        <v>6.25</v>
      </c>
      <c r="X89" s="16">
        <v>7.72</v>
      </c>
      <c r="Y89" s="16">
        <f t="shared" si="21"/>
        <v>1.2800000000000002</v>
      </c>
      <c r="Z89">
        <f>POWER((Table14[[#This Row],[PROMEDIO-HUMANO]]-Y89),2)</f>
        <v>1.4883999999999995</v>
      </c>
    </row>
    <row r="90" spans="1:26">
      <c r="A90">
        <v>1</v>
      </c>
      <c r="B90" s="15" t="s">
        <v>215</v>
      </c>
      <c r="C90" s="16">
        <v>6</v>
      </c>
      <c r="D90" s="16">
        <f t="shared" si="22"/>
        <v>36</v>
      </c>
      <c r="E90" s="28">
        <v>10</v>
      </c>
      <c r="F90" s="16">
        <f t="shared" si="23"/>
        <v>100</v>
      </c>
      <c r="G90" s="16">
        <v>5</v>
      </c>
      <c r="H90" s="16">
        <f t="shared" si="24"/>
        <v>25</v>
      </c>
      <c r="I90" s="16">
        <v>9</v>
      </c>
      <c r="J90" s="16">
        <f t="shared" si="25"/>
        <v>81</v>
      </c>
      <c r="K90" s="26">
        <f t="shared" si="26"/>
        <v>7.5</v>
      </c>
      <c r="L90" s="26">
        <v>5</v>
      </c>
      <c r="M90" s="26">
        <f t="shared" si="27"/>
        <v>6.25</v>
      </c>
      <c r="N90" s="26">
        <f t="shared" si="28"/>
        <v>2.5</v>
      </c>
      <c r="O90" s="30">
        <v>2</v>
      </c>
      <c r="P90" s="20">
        <f t="shared" si="29"/>
        <v>30.25</v>
      </c>
      <c r="Q90" s="16">
        <v>0</v>
      </c>
      <c r="R90" s="16">
        <v>10</v>
      </c>
      <c r="S90" s="20">
        <f t="shared" si="30"/>
        <v>100</v>
      </c>
      <c r="T90" s="40">
        <v>3</v>
      </c>
      <c r="U90" s="46">
        <f t="shared" si="31"/>
        <v>20.25</v>
      </c>
      <c r="V90" s="60">
        <f>Table14[[#This Row],[PROMEDIO-HUMANO]]/10</f>
        <v>0.75</v>
      </c>
      <c r="W90" s="40">
        <v>7</v>
      </c>
      <c r="X90" s="16">
        <v>2.12</v>
      </c>
      <c r="Y90" s="16">
        <f t="shared" ref="Y90:Y121" si="32">9-X90</f>
        <v>6.88</v>
      </c>
      <c r="Z90">
        <f>POWER((Table14[[#This Row],[PROMEDIO-HUMANO]]-Y90),2)</f>
        <v>0.38440000000000013</v>
      </c>
    </row>
    <row r="91" spans="1:26">
      <c r="A91">
        <v>1</v>
      </c>
      <c r="B91" s="17" t="s">
        <v>220</v>
      </c>
      <c r="C91" s="16">
        <v>4</v>
      </c>
      <c r="D91" s="16">
        <f t="shared" si="22"/>
        <v>16</v>
      </c>
      <c r="E91" s="28">
        <v>0</v>
      </c>
      <c r="F91" s="16">
        <f t="shared" si="23"/>
        <v>0</v>
      </c>
      <c r="G91" s="16">
        <v>1</v>
      </c>
      <c r="H91" s="16">
        <f t="shared" si="24"/>
        <v>1</v>
      </c>
      <c r="I91" s="16">
        <v>7</v>
      </c>
      <c r="J91" s="16">
        <f t="shared" si="25"/>
        <v>49</v>
      </c>
      <c r="K91" s="26">
        <f t="shared" si="26"/>
        <v>3</v>
      </c>
      <c r="L91" s="26">
        <v>0</v>
      </c>
      <c r="M91" s="26">
        <f t="shared" si="27"/>
        <v>9</v>
      </c>
      <c r="N91" s="26">
        <f t="shared" si="28"/>
        <v>3</v>
      </c>
      <c r="O91" s="30">
        <v>3</v>
      </c>
      <c r="P91" s="20">
        <f t="shared" si="29"/>
        <v>0</v>
      </c>
      <c r="Q91" s="16">
        <v>0</v>
      </c>
      <c r="R91" s="16">
        <v>10</v>
      </c>
      <c r="S91" s="20">
        <f t="shared" si="30"/>
        <v>100</v>
      </c>
      <c r="T91" s="40">
        <v>2.7272727272699999</v>
      </c>
      <c r="U91" s="46">
        <f t="shared" si="31"/>
        <v>7.4380165290743844E-2</v>
      </c>
      <c r="V91" s="60">
        <f>Table14[[#This Row],[PROMEDIO-HUMANO]]/10</f>
        <v>0.3</v>
      </c>
      <c r="W91" s="40">
        <v>7.2727272727300001</v>
      </c>
      <c r="X91" s="16">
        <v>2.12</v>
      </c>
      <c r="Y91" s="16">
        <f t="shared" si="32"/>
        <v>6.88</v>
      </c>
      <c r="Z91">
        <f>POWER((Table14[[#This Row],[PROMEDIO-HUMANO]]-Y91),2)</f>
        <v>15.054399999999999</v>
      </c>
    </row>
    <row r="92" spans="1:26">
      <c r="A92">
        <v>1</v>
      </c>
      <c r="B92" s="15" t="s">
        <v>221</v>
      </c>
      <c r="C92" s="16">
        <v>5</v>
      </c>
      <c r="D92" s="16">
        <f t="shared" si="22"/>
        <v>25</v>
      </c>
      <c r="E92" s="28">
        <v>4</v>
      </c>
      <c r="F92" s="16">
        <f t="shared" si="23"/>
        <v>16</v>
      </c>
      <c r="G92" s="16">
        <v>2</v>
      </c>
      <c r="H92" s="16">
        <f t="shared" si="24"/>
        <v>4</v>
      </c>
      <c r="I92" s="16">
        <v>6</v>
      </c>
      <c r="J92" s="16">
        <f t="shared" si="25"/>
        <v>36</v>
      </c>
      <c r="K92" s="26">
        <f t="shared" si="26"/>
        <v>4.25</v>
      </c>
      <c r="L92" s="26">
        <v>1.6666666666700001</v>
      </c>
      <c r="M92" s="26">
        <f t="shared" si="27"/>
        <v>6.6736111110938872</v>
      </c>
      <c r="N92" s="26">
        <f t="shared" si="28"/>
        <v>2.5833333333299997</v>
      </c>
      <c r="O92" s="30">
        <v>5</v>
      </c>
      <c r="P92" s="20">
        <f t="shared" si="29"/>
        <v>0.5625</v>
      </c>
      <c r="Q92" s="16">
        <v>0</v>
      </c>
      <c r="R92" s="16">
        <v>10</v>
      </c>
      <c r="S92" s="20">
        <f t="shared" si="30"/>
        <v>100</v>
      </c>
      <c r="T92" s="40">
        <v>5</v>
      </c>
      <c r="U92" s="46">
        <f t="shared" si="31"/>
        <v>0.5625</v>
      </c>
      <c r="V92" s="60">
        <f>Table14[[#This Row],[PROMEDIO-HUMANO]]/10</f>
        <v>0.42499999999999999</v>
      </c>
      <c r="W92" s="40">
        <v>5</v>
      </c>
      <c r="X92" s="16">
        <v>2.12</v>
      </c>
      <c r="Y92" s="16">
        <f t="shared" si="32"/>
        <v>6.88</v>
      </c>
      <c r="Z92">
        <f>POWER((Table14[[#This Row],[PROMEDIO-HUMANO]]-Y92),2)</f>
        <v>6.9168999999999992</v>
      </c>
    </row>
    <row r="93" spans="1:26" ht="25.5">
      <c r="A93">
        <v>1</v>
      </c>
      <c r="B93" s="17" t="s">
        <v>222</v>
      </c>
      <c r="C93" s="16">
        <v>4</v>
      </c>
      <c r="D93" s="16">
        <f t="shared" si="22"/>
        <v>16</v>
      </c>
      <c r="E93" s="28">
        <v>6</v>
      </c>
      <c r="F93" s="16">
        <f t="shared" si="23"/>
        <v>36</v>
      </c>
      <c r="G93" s="16">
        <v>2</v>
      </c>
      <c r="H93" s="16">
        <f t="shared" si="24"/>
        <v>4</v>
      </c>
      <c r="I93" s="16">
        <v>7</v>
      </c>
      <c r="J93" s="16">
        <f t="shared" si="25"/>
        <v>49</v>
      </c>
      <c r="K93" s="26">
        <f t="shared" si="26"/>
        <v>4.75</v>
      </c>
      <c r="L93" s="26">
        <v>2.1428571428600001</v>
      </c>
      <c r="M93" s="26">
        <f t="shared" si="27"/>
        <v>6.797193877536122</v>
      </c>
      <c r="N93" s="26">
        <f t="shared" si="28"/>
        <v>2.6071428571399999</v>
      </c>
      <c r="O93" s="30">
        <v>0</v>
      </c>
      <c r="P93" s="20">
        <f t="shared" si="29"/>
        <v>22.5625</v>
      </c>
      <c r="Q93" s="16">
        <v>0</v>
      </c>
      <c r="R93" s="16">
        <v>10</v>
      </c>
      <c r="S93" s="20">
        <f t="shared" si="30"/>
        <v>100</v>
      </c>
      <c r="T93" s="40">
        <v>5.4545454545499998</v>
      </c>
      <c r="U93" s="46">
        <f t="shared" si="31"/>
        <v>0.49638429752706587</v>
      </c>
      <c r="V93" s="60">
        <f>Table14[[#This Row],[PROMEDIO-HUMANO]]/10</f>
        <v>0.47499999999999998</v>
      </c>
      <c r="W93" s="40">
        <v>4.5454545454500002</v>
      </c>
      <c r="X93" s="16">
        <v>4.6100000000000003</v>
      </c>
      <c r="Y93" s="16">
        <f t="shared" si="32"/>
        <v>4.3899999999999997</v>
      </c>
      <c r="Z93">
        <f>POWER((Table14[[#This Row],[PROMEDIO-HUMANO]]-Y93),2)</f>
        <v>0.12960000000000024</v>
      </c>
    </row>
    <row r="94" spans="1:26" ht="25.5">
      <c r="A94">
        <v>1</v>
      </c>
      <c r="B94" s="17" t="s">
        <v>224</v>
      </c>
      <c r="C94" s="16">
        <v>6</v>
      </c>
      <c r="D94" s="16">
        <f t="shared" si="22"/>
        <v>36</v>
      </c>
      <c r="E94" s="28">
        <v>5</v>
      </c>
      <c r="F94" s="16">
        <f t="shared" si="23"/>
        <v>25</v>
      </c>
      <c r="G94" s="16">
        <v>3</v>
      </c>
      <c r="H94" s="16">
        <f t="shared" si="24"/>
        <v>9</v>
      </c>
      <c r="I94" s="16">
        <v>7</v>
      </c>
      <c r="J94" s="16">
        <f t="shared" si="25"/>
        <v>49</v>
      </c>
      <c r="K94" s="26">
        <f t="shared" si="26"/>
        <v>5.25</v>
      </c>
      <c r="L94" s="26">
        <v>1.36363636364</v>
      </c>
      <c r="M94" s="26">
        <f t="shared" si="27"/>
        <v>15.103822314021322</v>
      </c>
      <c r="N94" s="26">
        <f t="shared" si="28"/>
        <v>3.88636363636</v>
      </c>
      <c r="O94" s="30">
        <v>4</v>
      </c>
      <c r="P94" s="20">
        <f t="shared" si="29"/>
        <v>1.5625</v>
      </c>
      <c r="Q94" s="16">
        <v>0</v>
      </c>
      <c r="R94" s="16">
        <v>10</v>
      </c>
      <c r="S94" s="20">
        <f t="shared" si="30"/>
        <v>100</v>
      </c>
      <c r="T94" s="40">
        <v>2.4</v>
      </c>
      <c r="U94" s="46">
        <f t="shared" si="31"/>
        <v>8.1225000000000005</v>
      </c>
      <c r="V94" s="60">
        <f>Table14[[#This Row],[PROMEDIO-HUMANO]]/10</f>
        <v>0.52500000000000002</v>
      </c>
      <c r="W94" s="40">
        <v>7.6</v>
      </c>
      <c r="X94" s="16">
        <v>6.0250000000000004</v>
      </c>
      <c r="Y94" s="16">
        <f t="shared" si="32"/>
        <v>2.9749999999999996</v>
      </c>
      <c r="Z94">
        <f>POWER((Table14[[#This Row],[PROMEDIO-HUMANO]]-Y94),2)</f>
        <v>5.1756250000000019</v>
      </c>
    </row>
    <row r="95" spans="1:26" ht="25.5">
      <c r="A95">
        <v>1</v>
      </c>
      <c r="B95" s="15" t="s">
        <v>225</v>
      </c>
      <c r="C95" s="16">
        <v>6</v>
      </c>
      <c r="D95" s="16">
        <f t="shared" si="22"/>
        <v>36</v>
      </c>
      <c r="E95" s="28">
        <v>7</v>
      </c>
      <c r="F95" s="16">
        <f t="shared" si="23"/>
        <v>49</v>
      </c>
      <c r="G95" s="16">
        <v>1</v>
      </c>
      <c r="H95" s="16">
        <f t="shared" si="24"/>
        <v>1</v>
      </c>
      <c r="I95" s="16">
        <v>4</v>
      </c>
      <c r="J95" s="16">
        <f t="shared" si="25"/>
        <v>16</v>
      </c>
      <c r="K95" s="26">
        <f t="shared" si="26"/>
        <v>4.5</v>
      </c>
      <c r="L95" s="26">
        <v>2.30769230769</v>
      </c>
      <c r="M95" s="26">
        <f t="shared" si="27"/>
        <v>4.806213017761598</v>
      </c>
      <c r="N95" s="26">
        <f t="shared" si="28"/>
        <v>2.19230769231</v>
      </c>
      <c r="O95" s="30">
        <v>7</v>
      </c>
      <c r="P95" s="20">
        <f t="shared" si="29"/>
        <v>6.25</v>
      </c>
      <c r="Q95" s="16">
        <v>0</v>
      </c>
      <c r="R95" s="16">
        <v>10</v>
      </c>
      <c r="S95" s="20">
        <f t="shared" si="30"/>
        <v>100</v>
      </c>
      <c r="T95" s="40">
        <v>1.875</v>
      </c>
      <c r="U95" s="46">
        <f t="shared" si="31"/>
        <v>6.890625</v>
      </c>
      <c r="V95" s="60">
        <f>Table14[[#This Row],[PROMEDIO-HUMANO]]/10</f>
        <v>0.45</v>
      </c>
      <c r="W95" s="40">
        <v>8.125</v>
      </c>
      <c r="X95" s="16">
        <v>2.12</v>
      </c>
      <c r="Y95" s="16">
        <f t="shared" si="32"/>
        <v>6.88</v>
      </c>
      <c r="Z95">
        <f>POWER((Table14[[#This Row],[PROMEDIO-HUMANO]]-Y95),2)</f>
        <v>5.6643999999999997</v>
      </c>
    </row>
    <row r="96" spans="1:26" ht="25.5">
      <c r="A96">
        <v>1</v>
      </c>
      <c r="B96" s="17" t="s">
        <v>226</v>
      </c>
      <c r="C96" s="16">
        <v>8</v>
      </c>
      <c r="D96" s="16">
        <f t="shared" si="22"/>
        <v>64</v>
      </c>
      <c r="E96" s="28">
        <v>0</v>
      </c>
      <c r="F96" s="16">
        <f t="shared" si="23"/>
        <v>0</v>
      </c>
      <c r="G96" s="16">
        <v>1</v>
      </c>
      <c r="H96" s="16">
        <f t="shared" si="24"/>
        <v>1</v>
      </c>
      <c r="I96" s="16">
        <v>7</v>
      </c>
      <c r="J96" s="16">
        <f t="shared" si="25"/>
        <v>49</v>
      </c>
      <c r="K96" s="26">
        <f t="shared" si="26"/>
        <v>4</v>
      </c>
      <c r="L96" s="26">
        <v>0</v>
      </c>
      <c r="M96" s="26">
        <f t="shared" si="27"/>
        <v>16</v>
      </c>
      <c r="N96" s="26">
        <f t="shared" si="28"/>
        <v>4</v>
      </c>
      <c r="O96" s="30">
        <v>1</v>
      </c>
      <c r="P96" s="20">
        <f t="shared" si="29"/>
        <v>9</v>
      </c>
      <c r="Q96" s="16">
        <v>0</v>
      </c>
      <c r="R96" s="16">
        <v>10</v>
      </c>
      <c r="S96" s="20">
        <f t="shared" si="30"/>
        <v>100</v>
      </c>
      <c r="T96" s="40">
        <v>1.7647058823499999</v>
      </c>
      <c r="U96" s="46">
        <f t="shared" si="31"/>
        <v>4.996539792400692</v>
      </c>
      <c r="V96" s="60">
        <f>Table14[[#This Row],[PROMEDIO-HUMANO]]/10</f>
        <v>0.4</v>
      </c>
      <c r="W96" s="40">
        <v>8.2352941176499996</v>
      </c>
      <c r="X96" s="16">
        <v>3.64</v>
      </c>
      <c r="Y96" s="16">
        <f t="shared" si="32"/>
        <v>5.3599999999999994</v>
      </c>
      <c r="Z96">
        <f>POWER((Table14[[#This Row],[PROMEDIO-HUMANO]]-Y96),2)</f>
        <v>1.8495999999999984</v>
      </c>
    </row>
    <row r="97" spans="1:26">
      <c r="A97">
        <v>1</v>
      </c>
      <c r="B97" s="15" t="s">
        <v>231</v>
      </c>
      <c r="C97" s="16">
        <v>5</v>
      </c>
      <c r="D97" s="16">
        <f t="shared" si="22"/>
        <v>25</v>
      </c>
      <c r="E97" s="28">
        <v>0</v>
      </c>
      <c r="F97" s="16">
        <f t="shared" si="23"/>
        <v>0</v>
      </c>
      <c r="G97" s="16">
        <v>0</v>
      </c>
      <c r="H97" s="16">
        <f t="shared" si="24"/>
        <v>0</v>
      </c>
      <c r="I97" s="16">
        <v>2</v>
      </c>
      <c r="J97" s="16">
        <f t="shared" si="25"/>
        <v>4</v>
      </c>
      <c r="K97" s="26">
        <f t="shared" si="26"/>
        <v>1.75</v>
      </c>
      <c r="L97" s="26">
        <v>0</v>
      </c>
      <c r="M97" s="26">
        <f t="shared" si="27"/>
        <v>3.0625</v>
      </c>
      <c r="N97" s="26">
        <f t="shared" si="28"/>
        <v>1.75</v>
      </c>
      <c r="O97" s="30">
        <v>3</v>
      </c>
      <c r="P97" s="20">
        <f t="shared" si="29"/>
        <v>1.5625</v>
      </c>
      <c r="Q97" s="16">
        <v>0</v>
      </c>
      <c r="R97" s="16">
        <v>10</v>
      </c>
      <c r="S97" s="20">
        <f t="shared" si="30"/>
        <v>100</v>
      </c>
      <c r="T97" s="40">
        <v>2.30769230769</v>
      </c>
      <c r="U97" s="46">
        <f t="shared" si="31"/>
        <v>0.31102071005659765</v>
      </c>
      <c r="V97" s="60">
        <f>Table14[[#This Row],[PROMEDIO-HUMANO]]/10</f>
        <v>0.17499999999999999</v>
      </c>
      <c r="W97" s="40">
        <v>7.69230769231</v>
      </c>
      <c r="X97" s="16">
        <v>2.12</v>
      </c>
      <c r="Y97" s="16">
        <f t="shared" si="32"/>
        <v>6.88</v>
      </c>
      <c r="Z97">
        <f>POWER((Table14[[#This Row],[PROMEDIO-HUMANO]]-Y97),2)</f>
        <v>26.3169</v>
      </c>
    </row>
    <row r="98" spans="1:26" ht="25.5">
      <c r="A98">
        <v>1</v>
      </c>
      <c r="B98" s="15" t="s">
        <v>233</v>
      </c>
      <c r="C98" s="16">
        <v>5</v>
      </c>
      <c r="D98" s="16">
        <f t="shared" si="22"/>
        <v>25</v>
      </c>
      <c r="E98" s="28">
        <v>0</v>
      </c>
      <c r="F98" s="16">
        <f t="shared" si="23"/>
        <v>0</v>
      </c>
      <c r="G98" s="16">
        <v>1</v>
      </c>
      <c r="H98" s="16">
        <f t="shared" si="24"/>
        <v>1</v>
      </c>
      <c r="I98" s="16">
        <v>7</v>
      </c>
      <c r="J98" s="16">
        <f t="shared" si="25"/>
        <v>49</v>
      </c>
      <c r="K98" s="26">
        <f t="shared" si="26"/>
        <v>3.25</v>
      </c>
      <c r="L98" s="26">
        <v>5</v>
      </c>
      <c r="M98" s="26">
        <f t="shared" si="27"/>
        <v>3.0625</v>
      </c>
      <c r="N98" s="26">
        <f t="shared" si="28"/>
        <v>1.75</v>
      </c>
      <c r="O98" s="30">
        <v>7</v>
      </c>
      <c r="P98" s="20">
        <f t="shared" si="29"/>
        <v>14.0625</v>
      </c>
      <c r="Q98" s="16">
        <v>0</v>
      </c>
      <c r="R98" s="16">
        <v>10</v>
      </c>
      <c r="S98" s="20">
        <f t="shared" si="30"/>
        <v>100</v>
      </c>
      <c r="T98" s="40">
        <v>1.5789473684199999</v>
      </c>
      <c r="U98" s="46">
        <f t="shared" si="31"/>
        <v>2.7924168975104435</v>
      </c>
      <c r="V98" s="60">
        <f>Table14[[#This Row],[PROMEDIO-HUMANO]]/10</f>
        <v>0.32500000000000001</v>
      </c>
      <c r="W98" s="40">
        <v>8.4210526315800003</v>
      </c>
      <c r="X98" s="16">
        <v>2.12</v>
      </c>
      <c r="Y98" s="16">
        <f t="shared" si="32"/>
        <v>6.88</v>
      </c>
      <c r="Z98">
        <f>POWER((Table14[[#This Row],[PROMEDIO-HUMANO]]-Y98),2)</f>
        <v>13.1769</v>
      </c>
    </row>
    <row r="99" spans="1:26" ht="25.5">
      <c r="A99">
        <v>1</v>
      </c>
      <c r="B99" s="17" t="s">
        <v>234</v>
      </c>
      <c r="C99" s="16">
        <v>6</v>
      </c>
      <c r="D99" s="16">
        <f t="shared" si="22"/>
        <v>36</v>
      </c>
      <c r="E99" s="28">
        <v>1</v>
      </c>
      <c r="F99" s="16">
        <f t="shared" si="23"/>
        <v>1</v>
      </c>
      <c r="G99" s="16">
        <v>1</v>
      </c>
      <c r="H99" s="16">
        <f t="shared" si="24"/>
        <v>1</v>
      </c>
      <c r="I99" s="16">
        <v>5</v>
      </c>
      <c r="J99" s="16">
        <f t="shared" si="25"/>
        <v>25</v>
      </c>
      <c r="K99" s="26">
        <f t="shared" si="26"/>
        <v>3.25</v>
      </c>
      <c r="L99" s="26">
        <v>6</v>
      </c>
      <c r="M99" s="26">
        <f t="shared" si="27"/>
        <v>7.5625</v>
      </c>
      <c r="N99" s="26">
        <f t="shared" si="28"/>
        <v>2.75</v>
      </c>
      <c r="O99" s="30">
        <v>1</v>
      </c>
      <c r="P99" s="20">
        <f t="shared" si="29"/>
        <v>5.0625</v>
      </c>
      <c r="Q99" s="16">
        <v>0</v>
      </c>
      <c r="R99" s="16">
        <v>10</v>
      </c>
      <c r="S99" s="20">
        <f t="shared" si="30"/>
        <v>100</v>
      </c>
      <c r="T99" s="40">
        <v>1.6666666666700001</v>
      </c>
      <c r="U99" s="46">
        <f t="shared" si="31"/>
        <v>2.5069444444338886</v>
      </c>
      <c r="V99" s="60">
        <f>Table14[[#This Row],[PROMEDIO-HUMANO]]/10</f>
        <v>0.32500000000000001</v>
      </c>
      <c r="W99" s="40">
        <v>8.3333333333299997</v>
      </c>
      <c r="X99" s="16">
        <v>7.33</v>
      </c>
      <c r="Y99" s="16">
        <f t="shared" si="32"/>
        <v>1.67</v>
      </c>
      <c r="Z99">
        <f>POWER((Table14[[#This Row],[PROMEDIO-HUMANO]]-Y99),2)</f>
        <v>2.4964000000000004</v>
      </c>
    </row>
    <row r="100" spans="1:26" ht="25.5">
      <c r="A100">
        <v>1</v>
      </c>
      <c r="B100" s="17" t="s">
        <v>236</v>
      </c>
      <c r="C100" s="16">
        <v>5</v>
      </c>
      <c r="D100" s="16">
        <f t="shared" si="22"/>
        <v>25</v>
      </c>
      <c r="E100" s="28">
        <v>0</v>
      </c>
      <c r="F100" s="16">
        <f t="shared" si="23"/>
        <v>0</v>
      </c>
      <c r="G100" s="16">
        <v>1</v>
      </c>
      <c r="H100" s="16">
        <f t="shared" si="24"/>
        <v>1</v>
      </c>
      <c r="I100" s="16">
        <v>4</v>
      </c>
      <c r="J100" s="16">
        <f t="shared" si="25"/>
        <v>16</v>
      </c>
      <c r="K100" s="26">
        <f t="shared" si="26"/>
        <v>2.5</v>
      </c>
      <c r="L100" s="26">
        <v>4.2857142857100001</v>
      </c>
      <c r="M100" s="26">
        <f t="shared" si="27"/>
        <v>3.1887755101887758</v>
      </c>
      <c r="N100" s="26">
        <f t="shared" si="28"/>
        <v>1.7857142857100001</v>
      </c>
      <c r="O100" s="30">
        <v>3</v>
      </c>
      <c r="P100" s="20">
        <f t="shared" si="29"/>
        <v>0.25</v>
      </c>
      <c r="Q100" s="16">
        <v>0</v>
      </c>
      <c r="R100" s="16">
        <v>10</v>
      </c>
      <c r="S100" s="20">
        <f t="shared" si="30"/>
        <v>100</v>
      </c>
      <c r="T100" s="40">
        <v>1.3043478260900001</v>
      </c>
      <c r="U100" s="46">
        <f t="shared" si="31"/>
        <v>1.4295841209757085</v>
      </c>
      <c r="V100" s="60">
        <f>Table14[[#This Row],[PROMEDIO-HUMANO]]/10</f>
        <v>0.25</v>
      </c>
      <c r="W100" s="40">
        <v>8.6956521739100001</v>
      </c>
      <c r="X100" s="16">
        <v>7.15</v>
      </c>
      <c r="Y100" s="16">
        <f t="shared" si="32"/>
        <v>1.8499999999999996</v>
      </c>
      <c r="Z100">
        <f>POWER((Table14[[#This Row],[PROMEDIO-HUMANO]]-Y100),2)</f>
        <v>0.42250000000000049</v>
      </c>
    </row>
    <row r="101" spans="1:26">
      <c r="A101">
        <v>1</v>
      </c>
      <c r="B101" s="15" t="s">
        <v>237</v>
      </c>
      <c r="C101" s="16">
        <v>0</v>
      </c>
      <c r="D101" s="16">
        <f t="shared" si="22"/>
        <v>0</v>
      </c>
      <c r="E101" s="28">
        <v>6</v>
      </c>
      <c r="F101" s="16">
        <f t="shared" si="23"/>
        <v>36</v>
      </c>
      <c r="G101" s="16">
        <v>5</v>
      </c>
      <c r="H101" s="16">
        <f t="shared" si="24"/>
        <v>25</v>
      </c>
      <c r="I101" s="16">
        <v>7</v>
      </c>
      <c r="J101" s="16">
        <f t="shared" si="25"/>
        <v>49</v>
      </c>
      <c r="K101" s="26">
        <f t="shared" si="26"/>
        <v>4.5</v>
      </c>
      <c r="L101" s="26">
        <v>1.36363636364</v>
      </c>
      <c r="M101" s="26">
        <f t="shared" si="27"/>
        <v>9.8367768594813221</v>
      </c>
      <c r="N101" s="26">
        <f t="shared" si="28"/>
        <v>3.13636363636</v>
      </c>
      <c r="O101" s="30">
        <v>5</v>
      </c>
      <c r="P101" s="20">
        <f t="shared" si="29"/>
        <v>0.25</v>
      </c>
      <c r="Q101" s="16">
        <v>0</v>
      </c>
      <c r="R101" s="16">
        <v>10</v>
      </c>
      <c r="S101" s="20">
        <f t="shared" si="30"/>
        <v>100</v>
      </c>
      <c r="T101" s="40">
        <v>2.1428571428600001</v>
      </c>
      <c r="U101" s="46">
        <f t="shared" si="31"/>
        <v>5.5561224489661223</v>
      </c>
      <c r="V101" s="60">
        <f>Table14[[#This Row],[PROMEDIO-HUMANO]]/10</f>
        <v>0.45</v>
      </c>
      <c r="W101" s="40">
        <v>7.8571428571400004</v>
      </c>
      <c r="X101" s="16">
        <v>8.7200000000000006</v>
      </c>
      <c r="Y101" s="16">
        <f t="shared" si="32"/>
        <v>0.27999999999999936</v>
      </c>
      <c r="Z101">
        <f>POWER((Table14[[#This Row],[PROMEDIO-HUMANO]]-Y101),2)</f>
        <v>17.808400000000006</v>
      </c>
    </row>
    <row r="102" spans="1:26" ht="25.5">
      <c r="A102">
        <v>1</v>
      </c>
      <c r="B102" s="17" t="s">
        <v>240</v>
      </c>
      <c r="C102" s="16">
        <v>0</v>
      </c>
      <c r="D102" s="16">
        <f t="shared" si="22"/>
        <v>0</v>
      </c>
      <c r="E102" s="28">
        <v>10</v>
      </c>
      <c r="F102" s="16">
        <f t="shared" si="23"/>
        <v>100</v>
      </c>
      <c r="G102" s="16">
        <v>5</v>
      </c>
      <c r="H102" s="16">
        <f t="shared" si="24"/>
        <v>25</v>
      </c>
      <c r="I102" s="16">
        <v>5</v>
      </c>
      <c r="J102" s="16">
        <f t="shared" si="25"/>
        <v>25</v>
      </c>
      <c r="K102" s="26">
        <f t="shared" si="26"/>
        <v>5</v>
      </c>
      <c r="L102" s="26">
        <v>1.7647058823499999</v>
      </c>
      <c r="M102" s="26">
        <f t="shared" si="27"/>
        <v>10.467128027700692</v>
      </c>
      <c r="N102" s="26">
        <f t="shared" si="28"/>
        <v>3.2352941176500001</v>
      </c>
      <c r="O102" s="30">
        <v>1</v>
      </c>
      <c r="P102" s="20">
        <f t="shared" si="29"/>
        <v>16</v>
      </c>
      <c r="Q102" s="16">
        <v>0</v>
      </c>
      <c r="R102" s="16">
        <v>10</v>
      </c>
      <c r="S102" s="20">
        <f t="shared" si="30"/>
        <v>100</v>
      </c>
      <c r="T102" s="40">
        <v>1.2</v>
      </c>
      <c r="U102" s="46">
        <f t="shared" si="31"/>
        <v>14.44</v>
      </c>
      <c r="V102" s="60">
        <f>Table14[[#This Row],[PROMEDIO-HUMANO]]/10</f>
        <v>0.5</v>
      </c>
      <c r="W102" s="40">
        <v>8.8000000000000007</v>
      </c>
      <c r="X102" s="16">
        <v>2.12</v>
      </c>
      <c r="Y102" s="16">
        <f t="shared" si="32"/>
        <v>6.88</v>
      </c>
      <c r="Z102">
        <f>POWER((Table14[[#This Row],[PROMEDIO-HUMANO]]-Y102),2)</f>
        <v>3.5343999999999998</v>
      </c>
    </row>
    <row r="103" spans="1:26">
      <c r="A103">
        <v>1</v>
      </c>
      <c r="B103" s="15" t="s">
        <v>241</v>
      </c>
      <c r="C103" s="16">
        <v>0</v>
      </c>
      <c r="D103" s="16">
        <f t="shared" si="22"/>
        <v>0</v>
      </c>
      <c r="E103" s="28">
        <v>0</v>
      </c>
      <c r="F103" s="16">
        <f t="shared" si="23"/>
        <v>0</v>
      </c>
      <c r="G103" s="16">
        <v>2</v>
      </c>
      <c r="H103" s="16">
        <f t="shared" si="24"/>
        <v>4</v>
      </c>
      <c r="I103" s="16">
        <v>5</v>
      </c>
      <c r="J103" s="16">
        <f t="shared" si="25"/>
        <v>25</v>
      </c>
      <c r="K103" s="26">
        <f t="shared" si="26"/>
        <v>1.75</v>
      </c>
      <c r="L103" s="26">
        <v>0</v>
      </c>
      <c r="M103" s="26">
        <f t="shared" si="27"/>
        <v>3.0625</v>
      </c>
      <c r="N103" s="26">
        <f t="shared" si="28"/>
        <v>1.75</v>
      </c>
      <c r="O103" s="30">
        <v>2</v>
      </c>
      <c r="P103" s="20">
        <f t="shared" si="29"/>
        <v>6.25E-2</v>
      </c>
      <c r="Q103" s="16">
        <v>0</v>
      </c>
      <c r="R103" s="16">
        <v>10</v>
      </c>
      <c r="S103" s="20">
        <f t="shared" si="30"/>
        <v>100</v>
      </c>
      <c r="T103" s="40">
        <v>2.5</v>
      </c>
      <c r="U103" s="46">
        <f t="shared" si="31"/>
        <v>0.5625</v>
      </c>
      <c r="V103" s="60">
        <f>Table14[[#This Row],[PROMEDIO-HUMANO]]/10</f>
        <v>0.17499999999999999</v>
      </c>
      <c r="W103" s="40">
        <v>7.5</v>
      </c>
      <c r="X103" s="16">
        <v>7.33</v>
      </c>
      <c r="Y103" s="16">
        <f t="shared" si="32"/>
        <v>1.67</v>
      </c>
      <c r="Z103">
        <f>POWER((Table14[[#This Row],[PROMEDIO-HUMANO]]-Y103),2)</f>
        <v>6.4000000000000116E-3</v>
      </c>
    </row>
    <row r="104" spans="1:26">
      <c r="A104">
        <v>1</v>
      </c>
      <c r="B104" s="18" t="s">
        <v>242</v>
      </c>
      <c r="C104" s="16">
        <v>4</v>
      </c>
      <c r="D104" s="16">
        <f t="shared" si="22"/>
        <v>16</v>
      </c>
      <c r="E104" s="28">
        <v>6</v>
      </c>
      <c r="F104" s="16">
        <f t="shared" si="23"/>
        <v>36</v>
      </c>
      <c r="G104" s="16">
        <v>1</v>
      </c>
      <c r="H104" s="16">
        <f t="shared" si="24"/>
        <v>1</v>
      </c>
      <c r="I104" s="16">
        <v>5</v>
      </c>
      <c r="J104" s="16">
        <f t="shared" si="25"/>
        <v>25</v>
      </c>
      <c r="K104" s="26">
        <f t="shared" si="26"/>
        <v>4</v>
      </c>
      <c r="L104" s="26">
        <v>1.25</v>
      </c>
      <c r="M104" s="26">
        <f t="shared" si="27"/>
        <v>7.5625</v>
      </c>
      <c r="N104" s="26">
        <f t="shared" si="28"/>
        <v>2.75</v>
      </c>
      <c r="O104" s="30">
        <v>5</v>
      </c>
      <c r="P104" s="20">
        <f t="shared" si="29"/>
        <v>1</v>
      </c>
      <c r="Q104" s="16">
        <v>0</v>
      </c>
      <c r="R104" s="16">
        <v>10</v>
      </c>
      <c r="S104" s="20">
        <f t="shared" si="30"/>
        <v>100</v>
      </c>
      <c r="T104" s="40">
        <v>4.61538461538</v>
      </c>
      <c r="U104" s="46">
        <f t="shared" si="31"/>
        <v>0.37869822484639054</v>
      </c>
      <c r="V104" s="60">
        <f>Table14[[#This Row],[PROMEDIO-HUMANO]]/10</f>
        <v>0.4</v>
      </c>
      <c r="W104" s="40">
        <v>5.38461538462</v>
      </c>
      <c r="X104" s="16">
        <v>2.85</v>
      </c>
      <c r="Y104" s="16">
        <f t="shared" si="32"/>
        <v>6.15</v>
      </c>
      <c r="Z104">
        <f>POWER((Table14[[#This Row],[PROMEDIO-HUMANO]]-Y104),2)</f>
        <v>4.6225000000000014</v>
      </c>
    </row>
    <row r="105" spans="1:26" ht="25.5">
      <c r="A105">
        <v>1</v>
      </c>
      <c r="B105" s="17" t="s">
        <v>244</v>
      </c>
      <c r="C105" s="16">
        <v>0</v>
      </c>
      <c r="D105" s="16">
        <f t="shared" si="22"/>
        <v>0</v>
      </c>
      <c r="E105" s="28">
        <v>6</v>
      </c>
      <c r="F105" s="16">
        <f t="shared" si="23"/>
        <v>36</v>
      </c>
      <c r="G105" s="16">
        <v>1</v>
      </c>
      <c r="H105" s="16">
        <f t="shared" si="24"/>
        <v>1</v>
      </c>
      <c r="I105" s="16">
        <v>5</v>
      </c>
      <c r="J105" s="16">
        <f t="shared" si="25"/>
        <v>25</v>
      </c>
      <c r="K105" s="26">
        <f t="shared" si="26"/>
        <v>3</v>
      </c>
      <c r="L105" s="26">
        <v>0</v>
      </c>
      <c r="M105" s="26">
        <f t="shared" si="27"/>
        <v>9</v>
      </c>
      <c r="N105" s="26">
        <f t="shared" si="28"/>
        <v>3</v>
      </c>
      <c r="O105" s="30">
        <v>0</v>
      </c>
      <c r="P105" s="20">
        <f t="shared" si="29"/>
        <v>9</v>
      </c>
      <c r="Q105" s="16">
        <v>0</v>
      </c>
      <c r="R105" s="16">
        <v>10</v>
      </c>
      <c r="S105" s="20">
        <f t="shared" si="30"/>
        <v>100</v>
      </c>
      <c r="T105" s="40">
        <v>2</v>
      </c>
      <c r="U105" s="46">
        <f t="shared" si="31"/>
        <v>1</v>
      </c>
      <c r="V105" s="60">
        <f>Table14[[#This Row],[PROMEDIO-HUMANO]]/10</f>
        <v>0.3</v>
      </c>
      <c r="W105" s="40">
        <v>8</v>
      </c>
      <c r="X105" s="16">
        <v>7.81</v>
      </c>
      <c r="Y105" s="16">
        <f t="shared" si="32"/>
        <v>1.1900000000000004</v>
      </c>
      <c r="Z105">
        <f>POWER((Table14[[#This Row],[PROMEDIO-HUMANO]]-Y105),2)</f>
        <v>3.2760999999999987</v>
      </c>
    </row>
    <row r="106" spans="1:26" ht="25.5">
      <c r="A106">
        <v>1</v>
      </c>
      <c r="B106" s="17" t="s">
        <v>246</v>
      </c>
      <c r="C106" s="16">
        <v>5</v>
      </c>
      <c r="D106" s="16">
        <f t="shared" si="22"/>
        <v>25</v>
      </c>
      <c r="E106" s="28">
        <v>3</v>
      </c>
      <c r="F106" s="16">
        <f t="shared" si="23"/>
        <v>9</v>
      </c>
      <c r="G106" s="16">
        <v>5</v>
      </c>
      <c r="H106" s="16">
        <f t="shared" si="24"/>
        <v>25</v>
      </c>
      <c r="I106" s="16">
        <v>7</v>
      </c>
      <c r="J106" s="16">
        <f t="shared" si="25"/>
        <v>49</v>
      </c>
      <c r="K106" s="26">
        <f t="shared" si="26"/>
        <v>5</v>
      </c>
      <c r="L106" s="26">
        <v>2</v>
      </c>
      <c r="M106" s="26">
        <f t="shared" si="27"/>
        <v>9</v>
      </c>
      <c r="N106" s="26">
        <f t="shared" si="28"/>
        <v>3</v>
      </c>
      <c r="O106" s="30">
        <v>5</v>
      </c>
      <c r="P106" s="20">
        <f t="shared" si="29"/>
        <v>0</v>
      </c>
      <c r="Q106" s="16">
        <v>0</v>
      </c>
      <c r="R106" s="16">
        <v>10</v>
      </c>
      <c r="S106" s="20">
        <f t="shared" si="30"/>
        <v>100</v>
      </c>
      <c r="T106" s="40">
        <v>4.2857142857100001</v>
      </c>
      <c r="U106" s="46">
        <f t="shared" si="31"/>
        <v>0.51020408163877529</v>
      </c>
      <c r="V106" s="60">
        <f>Table14[[#This Row],[PROMEDIO-HUMANO]]/10</f>
        <v>0.5</v>
      </c>
      <c r="W106" s="40">
        <v>5.7142857142899999</v>
      </c>
      <c r="X106" s="16">
        <v>4.7249999999999996</v>
      </c>
      <c r="Y106" s="16">
        <f t="shared" si="32"/>
        <v>4.2750000000000004</v>
      </c>
      <c r="Z106">
        <f>POWER((Table14[[#This Row],[PROMEDIO-HUMANO]]-Y106),2)</f>
        <v>0.52562499999999945</v>
      </c>
    </row>
    <row r="107" spans="1:26" ht="25.5">
      <c r="A107">
        <v>1</v>
      </c>
      <c r="B107" s="15" t="s">
        <v>247</v>
      </c>
      <c r="C107" s="16">
        <v>5</v>
      </c>
      <c r="D107" s="16">
        <f t="shared" si="22"/>
        <v>25</v>
      </c>
      <c r="E107" s="28">
        <v>0</v>
      </c>
      <c r="F107" s="16">
        <f t="shared" si="23"/>
        <v>0</v>
      </c>
      <c r="G107" s="16">
        <v>3</v>
      </c>
      <c r="H107" s="16">
        <f t="shared" si="24"/>
        <v>9</v>
      </c>
      <c r="I107" s="16">
        <v>7</v>
      </c>
      <c r="J107" s="16">
        <f t="shared" si="25"/>
        <v>49</v>
      </c>
      <c r="K107" s="26">
        <f t="shared" si="26"/>
        <v>3.75</v>
      </c>
      <c r="L107" s="26">
        <v>6</v>
      </c>
      <c r="M107" s="26">
        <f t="shared" si="27"/>
        <v>5.0625</v>
      </c>
      <c r="N107" s="26">
        <f t="shared" si="28"/>
        <v>2.25</v>
      </c>
      <c r="O107" s="30">
        <v>7</v>
      </c>
      <c r="P107" s="20">
        <f t="shared" si="29"/>
        <v>10.5625</v>
      </c>
      <c r="Q107" s="16">
        <v>0</v>
      </c>
      <c r="R107" s="16">
        <v>10</v>
      </c>
      <c r="S107" s="20">
        <f t="shared" si="30"/>
        <v>100</v>
      </c>
      <c r="T107" s="40">
        <v>3.3333333333300001</v>
      </c>
      <c r="U107" s="46">
        <f t="shared" si="31"/>
        <v>0.17361111111388877</v>
      </c>
      <c r="V107" s="60">
        <f>Table14[[#This Row],[PROMEDIO-HUMANO]]/10</f>
        <v>0.375</v>
      </c>
      <c r="W107" s="40">
        <v>6.6666666666700003</v>
      </c>
      <c r="X107" s="16">
        <v>4.8550000000000004</v>
      </c>
      <c r="Y107" s="16">
        <f t="shared" si="32"/>
        <v>4.1449999999999996</v>
      </c>
      <c r="Z107">
        <f>POWER((Table14[[#This Row],[PROMEDIO-HUMANO]]-Y107),2)</f>
        <v>0.15602499999999966</v>
      </c>
    </row>
    <row r="108" spans="1:26" ht="25.5">
      <c r="A108">
        <v>1</v>
      </c>
      <c r="B108" s="17" t="s">
        <v>250</v>
      </c>
      <c r="C108" s="16">
        <v>5</v>
      </c>
      <c r="D108" s="16">
        <f t="shared" si="22"/>
        <v>25</v>
      </c>
      <c r="E108" s="28">
        <v>2</v>
      </c>
      <c r="F108" s="16">
        <f t="shared" si="23"/>
        <v>4</v>
      </c>
      <c r="G108" s="16">
        <v>1</v>
      </c>
      <c r="H108" s="16">
        <f t="shared" si="24"/>
        <v>1</v>
      </c>
      <c r="I108" s="16">
        <v>7</v>
      </c>
      <c r="J108" s="16">
        <f t="shared" si="25"/>
        <v>49</v>
      </c>
      <c r="K108" s="26">
        <f t="shared" si="26"/>
        <v>3.75</v>
      </c>
      <c r="L108" s="26">
        <v>0</v>
      </c>
      <c r="M108" s="26">
        <f t="shared" si="27"/>
        <v>14.0625</v>
      </c>
      <c r="N108" s="26">
        <f t="shared" si="28"/>
        <v>3.75</v>
      </c>
      <c r="O108" s="30">
        <v>3</v>
      </c>
      <c r="P108" s="20">
        <f t="shared" si="29"/>
        <v>0.5625</v>
      </c>
      <c r="Q108" s="16">
        <v>0</v>
      </c>
      <c r="R108" s="16">
        <v>10</v>
      </c>
      <c r="S108" s="20">
        <f t="shared" si="30"/>
        <v>100</v>
      </c>
      <c r="T108" s="40">
        <v>1.5</v>
      </c>
      <c r="U108" s="46">
        <f t="shared" si="31"/>
        <v>5.0625</v>
      </c>
      <c r="V108" s="60">
        <f>Table14[[#This Row],[PROMEDIO-HUMANO]]/10</f>
        <v>0.375</v>
      </c>
      <c r="W108" s="40">
        <v>8.5</v>
      </c>
      <c r="X108" s="16">
        <v>2.12</v>
      </c>
      <c r="Y108" s="16">
        <f t="shared" si="32"/>
        <v>6.88</v>
      </c>
      <c r="Z108">
        <f>POWER((Table14[[#This Row],[PROMEDIO-HUMANO]]-Y108),2)</f>
        <v>9.7968999999999991</v>
      </c>
    </row>
    <row r="109" spans="1:26">
      <c r="A109">
        <v>1</v>
      </c>
      <c r="B109" s="15" t="s">
        <v>251</v>
      </c>
      <c r="C109" s="16">
        <v>2</v>
      </c>
      <c r="D109" s="16">
        <f t="shared" si="22"/>
        <v>4</v>
      </c>
      <c r="E109" s="28">
        <v>8</v>
      </c>
      <c r="F109" s="16">
        <f t="shared" si="23"/>
        <v>64</v>
      </c>
      <c r="G109" s="16">
        <v>5</v>
      </c>
      <c r="H109" s="16">
        <f t="shared" si="24"/>
        <v>25</v>
      </c>
      <c r="I109" s="16">
        <v>8</v>
      </c>
      <c r="J109" s="16">
        <f t="shared" si="25"/>
        <v>64</v>
      </c>
      <c r="K109" s="26">
        <f t="shared" si="26"/>
        <v>5.75</v>
      </c>
      <c r="L109" s="26">
        <v>10</v>
      </c>
      <c r="M109" s="26">
        <f t="shared" si="27"/>
        <v>18.0625</v>
      </c>
      <c r="N109" s="26">
        <f t="shared" si="28"/>
        <v>4.25</v>
      </c>
      <c r="O109" s="30">
        <v>4</v>
      </c>
      <c r="P109" s="20">
        <f t="shared" si="29"/>
        <v>3.0625</v>
      </c>
      <c r="Q109" s="16">
        <v>0</v>
      </c>
      <c r="R109" s="16">
        <v>10</v>
      </c>
      <c r="S109" s="20">
        <f t="shared" si="30"/>
        <v>100</v>
      </c>
      <c r="T109" s="40">
        <v>7.5</v>
      </c>
      <c r="U109" s="46">
        <f t="shared" si="31"/>
        <v>3.0625</v>
      </c>
      <c r="V109" s="60">
        <f>Table14[[#This Row],[PROMEDIO-HUMANO]]/10</f>
        <v>0.57499999999999996</v>
      </c>
      <c r="W109" s="40">
        <v>2.5</v>
      </c>
      <c r="X109" s="16">
        <v>7.7350000000000003</v>
      </c>
      <c r="Y109" s="16">
        <f t="shared" si="32"/>
        <v>1.2649999999999997</v>
      </c>
      <c r="Z109">
        <f>POWER((Table14[[#This Row],[PROMEDIO-HUMANO]]-Y109),2)</f>
        <v>20.115225000000002</v>
      </c>
    </row>
    <row r="110" spans="1:26">
      <c r="A110">
        <v>1</v>
      </c>
      <c r="B110" s="15" t="s">
        <v>253</v>
      </c>
      <c r="C110" s="16">
        <v>1</v>
      </c>
      <c r="D110" s="16">
        <f t="shared" si="22"/>
        <v>1</v>
      </c>
      <c r="E110" s="28">
        <v>3</v>
      </c>
      <c r="F110" s="16">
        <f t="shared" si="23"/>
        <v>9</v>
      </c>
      <c r="G110" s="16">
        <v>1</v>
      </c>
      <c r="H110" s="16">
        <f t="shared" si="24"/>
        <v>1</v>
      </c>
      <c r="I110" s="16">
        <v>7</v>
      </c>
      <c r="J110" s="16">
        <f t="shared" si="25"/>
        <v>49</v>
      </c>
      <c r="K110" s="26">
        <f t="shared" si="26"/>
        <v>3</v>
      </c>
      <c r="L110" s="26">
        <v>0</v>
      </c>
      <c r="M110" s="26">
        <f t="shared" si="27"/>
        <v>9</v>
      </c>
      <c r="N110" s="26">
        <f t="shared" si="28"/>
        <v>3</v>
      </c>
      <c r="O110" s="30">
        <v>1</v>
      </c>
      <c r="P110" s="20">
        <f t="shared" si="29"/>
        <v>4</v>
      </c>
      <c r="Q110" s="16">
        <v>0</v>
      </c>
      <c r="R110" s="16">
        <v>10</v>
      </c>
      <c r="S110" s="20">
        <f t="shared" si="30"/>
        <v>100</v>
      </c>
      <c r="T110" s="40">
        <v>6</v>
      </c>
      <c r="U110" s="46">
        <f t="shared" si="31"/>
        <v>9</v>
      </c>
      <c r="V110" s="60">
        <f>Table14[[#This Row],[PROMEDIO-HUMANO]]/10</f>
        <v>0.3</v>
      </c>
      <c r="W110" s="40">
        <v>4</v>
      </c>
      <c r="X110" s="16">
        <v>8.7200000000000006</v>
      </c>
      <c r="Y110" s="16">
        <f t="shared" si="32"/>
        <v>0.27999999999999936</v>
      </c>
      <c r="Z110">
        <f>POWER((Table14[[#This Row],[PROMEDIO-HUMANO]]-Y110),2)</f>
        <v>7.3984000000000032</v>
      </c>
    </row>
    <row r="111" spans="1:26" ht="25.5">
      <c r="A111">
        <v>1</v>
      </c>
      <c r="B111" s="17" t="s">
        <v>256</v>
      </c>
      <c r="C111" s="16">
        <v>1</v>
      </c>
      <c r="D111" s="16">
        <f t="shared" si="22"/>
        <v>1</v>
      </c>
      <c r="E111" s="28">
        <v>4</v>
      </c>
      <c r="F111" s="16">
        <f t="shared" si="23"/>
        <v>16</v>
      </c>
      <c r="G111" s="16">
        <v>2</v>
      </c>
      <c r="H111" s="16">
        <f t="shared" si="24"/>
        <v>4</v>
      </c>
      <c r="I111" s="16">
        <v>6</v>
      </c>
      <c r="J111" s="16">
        <f t="shared" si="25"/>
        <v>36</v>
      </c>
      <c r="K111" s="26">
        <f t="shared" si="26"/>
        <v>3.25</v>
      </c>
      <c r="L111" s="26">
        <v>0</v>
      </c>
      <c r="M111" s="26">
        <f t="shared" si="27"/>
        <v>10.5625</v>
      </c>
      <c r="N111" s="26">
        <f t="shared" si="28"/>
        <v>3.25</v>
      </c>
      <c r="O111" s="30">
        <v>6</v>
      </c>
      <c r="P111" s="20">
        <f t="shared" si="29"/>
        <v>7.5625</v>
      </c>
      <c r="Q111" s="16">
        <v>0</v>
      </c>
      <c r="R111" s="16">
        <v>10</v>
      </c>
      <c r="S111" s="20">
        <f t="shared" si="30"/>
        <v>100</v>
      </c>
      <c r="T111" s="40">
        <v>1.875</v>
      </c>
      <c r="U111" s="46">
        <f t="shared" si="31"/>
        <v>1.890625</v>
      </c>
      <c r="V111" s="60">
        <f>Table14[[#This Row],[PROMEDIO-HUMANO]]/10</f>
        <v>0.32500000000000001</v>
      </c>
      <c r="W111" s="40">
        <v>8.125</v>
      </c>
      <c r="X111" s="16">
        <v>2.44</v>
      </c>
      <c r="Y111" s="16">
        <f t="shared" si="32"/>
        <v>6.5600000000000005</v>
      </c>
      <c r="Z111">
        <f>POWER((Table14[[#This Row],[PROMEDIO-HUMANO]]-Y111),2)</f>
        <v>10.956100000000003</v>
      </c>
    </row>
    <row r="112" spans="1:26" ht="25.5">
      <c r="A112">
        <v>1</v>
      </c>
      <c r="B112" s="15" t="s">
        <v>263</v>
      </c>
      <c r="C112" s="16">
        <v>4</v>
      </c>
      <c r="D112" s="16">
        <f t="shared" si="22"/>
        <v>16</v>
      </c>
      <c r="E112" s="28">
        <v>6</v>
      </c>
      <c r="F112" s="16">
        <f t="shared" si="23"/>
        <v>36</v>
      </c>
      <c r="G112" s="16">
        <v>5</v>
      </c>
      <c r="H112" s="16">
        <f t="shared" si="24"/>
        <v>25</v>
      </c>
      <c r="I112" s="16">
        <v>3</v>
      </c>
      <c r="J112" s="16">
        <f t="shared" si="25"/>
        <v>9</v>
      </c>
      <c r="K112" s="26">
        <f t="shared" si="26"/>
        <v>4.5</v>
      </c>
      <c r="L112" s="26">
        <v>0</v>
      </c>
      <c r="M112" s="26">
        <f t="shared" si="27"/>
        <v>20.25</v>
      </c>
      <c r="N112" s="26">
        <f t="shared" si="28"/>
        <v>4.5</v>
      </c>
      <c r="O112" s="30">
        <v>2</v>
      </c>
      <c r="P112" s="20">
        <f t="shared" si="29"/>
        <v>6.25</v>
      </c>
      <c r="Q112" s="16">
        <v>0</v>
      </c>
      <c r="R112" s="16">
        <v>10</v>
      </c>
      <c r="S112" s="20">
        <f t="shared" si="30"/>
        <v>100</v>
      </c>
      <c r="T112" s="40">
        <v>1</v>
      </c>
      <c r="U112" s="46">
        <f t="shared" si="31"/>
        <v>12.25</v>
      </c>
      <c r="V112" s="60">
        <f>Table14[[#This Row],[PROMEDIO-HUMANO]]/10</f>
        <v>0.45</v>
      </c>
      <c r="W112" s="40">
        <v>9</v>
      </c>
      <c r="X112" s="16">
        <v>5.55</v>
      </c>
      <c r="Y112" s="16">
        <f t="shared" si="32"/>
        <v>3.45</v>
      </c>
      <c r="Z112">
        <f>POWER((Table14[[#This Row],[PROMEDIO-HUMANO]]-Y112),2)</f>
        <v>1.1024999999999996</v>
      </c>
    </row>
    <row r="113" spans="1:26">
      <c r="A113">
        <v>1</v>
      </c>
      <c r="B113" s="15" t="s">
        <v>265</v>
      </c>
      <c r="C113" s="16">
        <v>4</v>
      </c>
      <c r="D113" s="16">
        <f t="shared" si="22"/>
        <v>16</v>
      </c>
      <c r="E113" s="28">
        <v>10</v>
      </c>
      <c r="F113" s="16">
        <f t="shared" si="23"/>
        <v>100</v>
      </c>
      <c r="G113" s="16">
        <v>9</v>
      </c>
      <c r="H113" s="16">
        <f t="shared" si="24"/>
        <v>81</v>
      </c>
      <c r="I113" s="16">
        <v>10</v>
      </c>
      <c r="J113" s="16">
        <f t="shared" si="25"/>
        <v>100</v>
      </c>
      <c r="K113" s="26">
        <f t="shared" si="26"/>
        <v>8.25</v>
      </c>
      <c r="L113" s="26">
        <v>3.75</v>
      </c>
      <c r="M113" s="26">
        <f t="shared" si="27"/>
        <v>20.25</v>
      </c>
      <c r="N113" s="26">
        <f t="shared" si="28"/>
        <v>4.5</v>
      </c>
      <c r="O113" s="30">
        <v>6</v>
      </c>
      <c r="P113" s="20">
        <f t="shared" si="29"/>
        <v>5.0625</v>
      </c>
      <c r="Q113" s="16">
        <v>0</v>
      </c>
      <c r="R113" s="16">
        <v>10</v>
      </c>
      <c r="S113" s="20">
        <f t="shared" si="30"/>
        <v>100</v>
      </c>
      <c r="T113" s="40">
        <v>4.2857142857100001</v>
      </c>
      <c r="U113" s="46">
        <f t="shared" si="31"/>
        <v>15.715561224523775</v>
      </c>
      <c r="V113" s="60">
        <f>Table14[[#This Row],[PROMEDIO-HUMANO]]/10</f>
        <v>0.82499999999999996</v>
      </c>
      <c r="W113" s="40">
        <v>5.7142857142899999</v>
      </c>
      <c r="X113" s="16">
        <v>2.12</v>
      </c>
      <c r="Y113" s="16">
        <f t="shared" si="32"/>
        <v>6.88</v>
      </c>
      <c r="Z113">
        <f>POWER((Table14[[#This Row],[PROMEDIO-HUMANO]]-Y113),2)</f>
        <v>1.8769000000000002</v>
      </c>
    </row>
    <row r="114" spans="1:26" ht="38.25" customHeight="1">
      <c r="A114">
        <v>1</v>
      </c>
      <c r="B114" s="17" t="s">
        <v>266</v>
      </c>
      <c r="C114" s="16">
        <v>4</v>
      </c>
      <c r="D114" s="16">
        <f t="shared" si="22"/>
        <v>16</v>
      </c>
      <c r="E114" s="28">
        <v>7</v>
      </c>
      <c r="F114" s="16">
        <f t="shared" si="23"/>
        <v>49</v>
      </c>
      <c r="G114" s="16">
        <v>10</v>
      </c>
      <c r="H114" s="16">
        <f t="shared" si="24"/>
        <v>100</v>
      </c>
      <c r="I114" s="16">
        <v>10</v>
      </c>
      <c r="J114" s="16">
        <f t="shared" si="25"/>
        <v>100</v>
      </c>
      <c r="K114" s="26">
        <f t="shared" si="26"/>
        <v>7.75</v>
      </c>
      <c r="L114" s="26">
        <v>3.3333333333300001</v>
      </c>
      <c r="M114" s="26">
        <f t="shared" si="27"/>
        <v>19.506944444473891</v>
      </c>
      <c r="N114" s="26">
        <f t="shared" si="28"/>
        <v>4.4166666666700003</v>
      </c>
      <c r="O114" s="30">
        <v>3</v>
      </c>
      <c r="P114" s="20">
        <f t="shared" si="29"/>
        <v>22.5625</v>
      </c>
      <c r="Q114" s="16">
        <v>0</v>
      </c>
      <c r="R114" s="16">
        <v>10</v>
      </c>
      <c r="S114" s="20">
        <f t="shared" si="30"/>
        <v>100</v>
      </c>
      <c r="T114" s="40">
        <v>1.2</v>
      </c>
      <c r="U114" s="46">
        <f t="shared" si="31"/>
        <v>42.902499999999996</v>
      </c>
      <c r="V114" s="60">
        <f>Table14[[#This Row],[PROMEDIO-HUMANO]]/10</f>
        <v>0.77500000000000002</v>
      </c>
      <c r="W114" s="40">
        <v>8.8000000000000007</v>
      </c>
      <c r="X114" s="16">
        <v>2.12</v>
      </c>
      <c r="Y114" s="16">
        <f t="shared" si="32"/>
        <v>6.88</v>
      </c>
      <c r="Z114">
        <f>POWER((Table14[[#This Row],[PROMEDIO-HUMANO]]-Y114),2)</f>
        <v>0.75690000000000024</v>
      </c>
    </row>
    <row r="115" spans="1:26" ht="51" customHeight="1">
      <c r="A115">
        <v>1</v>
      </c>
      <c r="B115" s="17" t="s">
        <v>268</v>
      </c>
      <c r="C115" s="16">
        <v>8</v>
      </c>
      <c r="D115" s="16">
        <f t="shared" si="22"/>
        <v>64</v>
      </c>
      <c r="E115" s="28">
        <v>9</v>
      </c>
      <c r="F115" s="16">
        <f t="shared" si="23"/>
        <v>81</v>
      </c>
      <c r="G115" s="16">
        <v>8</v>
      </c>
      <c r="H115" s="16">
        <f t="shared" si="24"/>
        <v>64</v>
      </c>
      <c r="I115" s="16">
        <v>10</v>
      </c>
      <c r="J115" s="16">
        <f t="shared" si="25"/>
        <v>100</v>
      </c>
      <c r="K115" s="26">
        <f t="shared" si="26"/>
        <v>8.75</v>
      </c>
      <c r="L115" s="26">
        <v>3</v>
      </c>
      <c r="M115" s="26">
        <f t="shared" si="27"/>
        <v>33.0625</v>
      </c>
      <c r="N115" s="26">
        <f t="shared" si="28"/>
        <v>5.75</v>
      </c>
      <c r="O115" s="30">
        <v>0</v>
      </c>
      <c r="P115" s="20">
        <f t="shared" si="29"/>
        <v>76.5625</v>
      </c>
      <c r="Q115" s="16">
        <v>0</v>
      </c>
      <c r="R115" s="16">
        <v>10</v>
      </c>
      <c r="S115" s="20">
        <f t="shared" si="30"/>
        <v>100</v>
      </c>
      <c r="T115" s="40">
        <v>2.5</v>
      </c>
      <c r="U115" s="46">
        <f t="shared" si="31"/>
        <v>39.0625</v>
      </c>
      <c r="V115" s="60">
        <f>Table14[[#This Row],[PROMEDIO-HUMANO]]/10</f>
        <v>0.875</v>
      </c>
      <c r="W115" s="40">
        <v>7.5</v>
      </c>
      <c r="X115" s="16">
        <v>4.7249999999999996</v>
      </c>
      <c r="Y115" s="16">
        <f t="shared" si="32"/>
        <v>4.2750000000000004</v>
      </c>
      <c r="Z115">
        <f>POWER((Table14[[#This Row],[PROMEDIO-HUMANO]]-Y115),2)</f>
        <v>20.025624999999998</v>
      </c>
    </row>
    <row r="116" spans="1:26" ht="25.5">
      <c r="A116">
        <v>1</v>
      </c>
      <c r="B116" s="18" t="s">
        <v>270</v>
      </c>
      <c r="C116" s="16">
        <v>5</v>
      </c>
      <c r="D116" s="16">
        <f t="shared" si="22"/>
        <v>25</v>
      </c>
      <c r="E116" s="28">
        <v>10</v>
      </c>
      <c r="F116" s="16">
        <f t="shared" si="23"/>
        <v>100</v>
      </c>
      <c r="G116" s="16">
        <v>10</v>
      </c>
      <c r="H116" s="16">
        <f t="shared" si="24"/>
        <v>100</v>
      </c>
      <c r="I116" s="16">
        <v>8</v>
      </c>
      <c r="J116" s="16">
        <f t="shared" si="25"/>
        <v>64</v>
      </c>
      <c r="K116" s="26">
        <f t="shared" si="26"/>
        <v>8.25</v>
      </c>
      <c r="L116" s="26">
        <v>2.2222222222200001</v>
      </c>
      <c r="M116" s="26">
        <f t="shared" si="27"/>
        <v>36.334104938298395</v>
      </c>
      <c r="N116" s="26">
        <f t="shared" si="28"/>
        <v>6.0277777777799999</v>
      </c>
      <c r="O116" s="30">
        <v>4</v>
      </c>
      <c r="P116" s="20">
        <f t="shared" si="29"/>
        <v>18.0625</v>
      </c>
      <c r="Q116" s="16">
        <v>0</v>
      </c>
      <c r="R116" s="16">
        <v>10</v>
      </c>
      <c r="S116" s="20">
        <f t="shared" si="30"/>
        <v>100</v>
      </c>
      <c r="T116" s="40">
        <v>1.36363636364</v>
      </c>
      <c r="U116" s="46">
        <f t="shared" si="31"/>
        <v>47.422004132181328</v>
      </c>
      <c r="V116" s="60">
        <f>Table14[[#This Row],[PROMEDIO-HUMANO]]/10</f>
        <v>0.82499999999999996</v>
      </c>
      <c r="W116" s="40">
        <v>8.6363636363600005</v>
      </c>
      <c r="X116" s="16">
        <v>2.12</v>
      </c>
      <c r="Y116" s="16">
        <f t="shared" si="32"/>
        <v>6.88</v>
      </c>
      <c r="Z116">
        <f>POWER((Table14[[#This Row],[PROMEDIO-HUMANO]]-Y116),2)</f>
        <v>1.8769000000000002</v>
      </c>
    </row>
    <row r="117" spans="1:26">
      <c r="A117">
        <v>1</v>
      </c>
      <c r="B117" s="15" t="s">
        <v>271</v>
      </c>
      <c r="C117" s="16">
        <v>0</v>
      </c>
      <c r="D117" s="16">
        <f t="shared" si="22"/>
        <v>0</v>
      </c>
      <c r="E117" s="28">
        <v>6</v>
      </c>
      <c r="F117" s="16">
        <f t="shared" si="23"/>
        <v>36</v>
      </c>
      <c r="G117" s="16">
        <v>8</v>
      </c>
      <c r="H117" s="16">
        <f t="shared" si="24"/>
        <v>64</v>
      </c>
      <c r="I117" s="16">
        <v>8</v>
      </c>
      <c r="J117" s="16">
        <f t="shared" si="25"/>
        <v>64</v>
      </c>
      <c r="K117" s="26">
        <f t="shared" si="26"/>
        <v>5.5</v>
      </c>
      <c r="L117" s="26">
        <v>1.15384615385</v>
      </c>
      <c r="M117" s="26">
        <f t="shared" si="27"/>
        <v>18.889053254404438</v>
      </c>
      <c r="N117" s="26">
        <f t="shared" si="28"/>
        <v>4.34615384615</v>
      </c>
      <c r="O117" s="30">
        <v>7</v>
      </c>
      <c r="P117" s="20">
        <f t="shared" si="29"/>
        <v>2.25</v>
      </c>
      <c r="Q117" s="16">
        <v>0</v>
      </c>
      <c r="R117" s="16">
        <v>10</v>
      </c>
      <c r="S117" s="20">
        <f t="shared" si="30"/>
        <v>100</v>
      </c>
      <c r="T117" s="40">
        <v>2.1428571428600001</v>
      </c>
      <c r="U117" s="46">
        <f t="shared" si="31"/>
        <v>11.270408163246122</v>
      </c>
      <c r="V117" s="60">
        <f>Table14[[#This Row],[PROMEDIO-HUMANO]]/10</f>
        <v>0.55000000000000004</v>
      </c>
      <c r="W117" s="40">
        <v>7.8571428571400004</v>
      </c>
      <c r="X117" s="16">
        <v>2.12</v>
      </c>
      <c r="Y117" s="16">
        <f t="shared" si="32"/>
        <v>6.88</v>
      </c>
      <c r="Z117">
        <f>POWER((Table14[[#This Row],[PROMEDIO-HUMANO]]-Y117),2)</f>
        <v>1.9043999999999996</v>
      </c>
    </row>
    <row r="118" spans="1:26" ht="25.5">
      <c r="A118">
        <v>1</v>
      </c>
      <c r="B118" s="15" t="s">
        <v>273</v>
      </c>
      <c r="C118" s="16">
        <v>3</v>
      </c>
      <c r="D118" s="16">
        <f t="shared" si="22"/>
        <v>9</v>
      </c>
      <c r="E118" s="28">
        <v>7</v>
      </c>
      <c r="F118" s="16">
        <f t="shared" si="23"/>
        <v>49</v>
      </c>
      <c r="G118" s="16">
        <v>5</v>
      </c>
      <c r="H118" s="16">
        <f t="shared" si="24"/>
        <v>25</v>
      </c>
      <c r="I118" s="16">
        <v>4</v>
      </c>
      <c r="J118" s="16">
        <f t="shared" si="25"/>
        <v>16</v>
      </c>
      <c r="K118" s="26">
        <f t="shared" si="26"/>
        <v>4.75</v>
      </c>
      <c r="L118" s="26">
        <v>0</v>
      </c>
      <c r="M118" s="26">
        <f t="shared" si="27"/>
        <v>22.5625</v>
      </c>
      <c r="N118" s="26">
        <f t="shared" si="28"/>
        <v>4.75</v>
      </c>
      <c r="O118" s="30">
        <v>0</v>
      </c>
      <c r="P118" s="20">
        <f t="shared" si="29"/>
        <v>22.5625</v>
      </c>
      <c r="Q118" s="16">
        <v>0</v>
      </c>
      <c r="R118" s="16">
        <v>10</v>
      </c>
      <c r="S118" s="20">
        <f t="shared" si="30"/>
        <v>100</v>
      </c>
      <c r="T118" s="40">
        <v>2.2222222222200001</v>
      </c>
      <c r="U118" s="46">
        <f t="shared" si="31"/>
        <v>6.3896604938383943</v>
      </c>
      <c r="V118" s="60">
        <f>Table14[[#This Row],[PROMEDIO-HUMANO]]/10</f>
        <v>0.47499999999999998</v>
      </c>
      <c r="W118" s="40">
        <v>7.7777777777799999</v>
      </c>
      <c r="X118" s="16">
        <v>3.7149999999999999</v>
      </c>
      <c r="Y118" s="16">
        <f t="shared" si="32"/>
        <v>5.2850000000000001</v>
      </c>
      <c r="Z118">
        <f>POWER((Table14[[#This Row],[PROMEDIO-HUMANO]]-Y118),2)</f>
        <v>0.28622500000000017</v>
      </c>
    </row>
    <row r="119" spans="1:26">
      <c r="A119">
        <v>1</v>
      </c>
      <c r="B119" s="17" t="s">
        <v>274</v>
      </c>
      <c r="C119" s="16">
        <v>4</v>
      </c>
      <c r="D119" s="16">
        <f t="shared" si="22"/>
        <v>16</v>
      </c>
      <c r="E119" s="28">
        <v>9</v>
      </c>
      <c r="F119" s="16">
        <f t="shared" si="23"/>
        <v>81</v>
      </c>
      <c r="G119" s="16">
        <v>10</v>
      </c>
      <c r="H119" s="16">
        <f t="shared" si="24"/>
        <v>100</v>
      </c>
      <c r="I119" s="16">
        <v>9</v>
      </c>
      <c r="J119" s="16">
        <f t="shared" si="25"/>
        <v>81</v>
      </c>
      <c r="K119" s="26">
        <f t="shared" si="26"/>
        <v>8</v>
      </c>
      <c r="L119" s="26">
        <v>1.42857142857</v>
      </c>
      <c r="M119" s="26">
        <f t="shared" si="27"/>
        <v>43.183673469406536</v>
      </c>
      <c r="N119" s="26">
        <f t="shared" si="28"/>
        <v>6.5714285714300003</v>
      </c>
      <c r="O119" s="30">
        <v>0</v>
      </c>
      <c r="P119" s="20">
        <f t="shared" si="29"/>
        <v>64</v>
      </c>
      <c r="Q119" s="16">
        <v>0</v>
      </c>
      <c r="R119" s="16">
        <v>10</v>
      </c>
      <c r="S119" s="20">
        <f t="shared" si="30"/>
        <v>100</v>
      </c>
      <c r="T119" s="40">
        <v>2.30769230769</v>
      </c>
      <c r="U119" s="46">
        <f t="shared" si="31"/>
        <v>32.402366863931597</v>
      </c>
      <c r="V119" s="60">
        <f>Table14[[#This Row],[PROMEDIO-HUMANO]]/10</f>
        <v>0.8</v>
      </c>
      <c r="W119" s="40">
        <v>7.69230769231</v>
      </c>
      <c r="X119" s="16">
        <v>2.12</v>
      </c>
      <c r="Y119" s="16">
        <f t="shared" si="32"/>
        <v>6.88</v>
      </c>
      <c r="Z119">
        <f>POWER((Table14[[#This Row],[PROMEDIO-HUMANO]]-Y119),2)</f>
        <v>1.2544000000000002</v>
      </c>
    </row>
    <row r="120" spans="1:26" ht="25.5">
      <c r="A120">
        <v>1</v>
      </c>
      <c r="B120" s="15" t="s">
        <v>277</v>
      </c>
      <c r="C120" s="16">
        <v>5</v>
      </c>
      <c r="D120" s="16">
        <f t="shared" si="22"/>
        <v>25</v>
      </c>
      <c r="E120" s="28">
        <v>10</v>
      </c>
      <c r="F120" s="16">
        <f t="shared" si="23"/>
        <v>100</v>
      </c>
      <c r="G120" s="16">
        <v>8</v>
      </c>
      <c r="H120" s="16">
        <f t="shared" si="24"/>
        <v>64</v>
      </c>
      <c r="I120" s="16">
        <v>10</v>
      </c>
      <c r="J120" s="16">
        <f t="shared" si="25"/>
        <v>100</v>
      </c>
      <c r="K120" s="26">
        <f t="shared" si="26"/>
        <v>8.25</v>
      </c>
      <c r="L120" s="26">
        <v>1.5789473684199999</v>
      </c>
      <c r="M120" s="26">
        <f t="shared" si="27"/>
        <v>44.502943213310445</v>
      </c>
      <c r="N120" s="26">
        <f t="shared" si="28"/>
        <v>6.6710526315800003</v>
      </c>
      <c r="O120" s="30">
        <v>7</v>
      </c>
      <c r="P120" s="20">
        <f t="shared" si="29"/>
        <v>1.5625</v>
      </c>
      <c r="Q120" s="16">
        <v>0</v>
      </c>
      <c r="R120" s="16">
        <v>10</v>
      </c>
      <c r="S120" s="20">
        <f t="shared" si="30"/>
        <v>100</v>
      </c>
      <c r="T120" s="40">
        <v>1.6666666666700001</v>
      </c>
      <c r="U120" s="46">
        <f t="shared" si="31"/>
        <v>43.340277777733888</v>
      </c>
      <c r="V120" s="60">
        <f>Table14[[#This Row],[PROMEDIO-HUMANO]]/10</f>
        <v>0.82499999999999996</v>
      </c>
      <c r="W120" s="40">
        <v>8.3333333333299997</v>
      </c>
      <c r="X120" s="16">
        <v>2.12</v>
      </c>
      <c r="Y120" s="16">
        <f t="shared" si="32"/>
        <v>6.88</v>
      </c>
      <c r="Z120">
        <f>POWER((Table14[[#This Row],[PROMEDIO-HUMANO]]-Y120),2)</f>
        <v>1.8769000000000002</v>
      </c>
    </row>
    <row r="121" spans="1:26" ht="25.5">
      <c r="A121">
        <v>1</v>
      </c>
      <c r="B121" s="15" t="s">
        <v>279</v>
      </c>
      <c r="C121" s="16">
        <v>3</v>
      </c>
      <c r="D121" s="16">
        <f t="shared" si="22"/>
        <v>9</v>
      </c>
      <c r="E121" s="28">
        <v>10</v>
      </c>
      <c r="F121" s="16">
        <f t="shared" si="23"/>
        <v>100</v>
      </c>
      <c r="G121" s="16">
        <v>10</v>
      </c>
      <c r="H121" s="16">
        <f t="shared" si="24"/>
        <v>100</v>
      </c>
      <c r="I121" s="16">
        <v>8</v>
      </c>
      <c r="J121" s="16">
        <f t="shared" si="25"/>
        <v>64</v>
      </c>
      <c r="K121" s="26">
        <f t="shared" si="26"/>
        <v>7.75</v>
      </c>
      <c r="L121" s="26">
        <v>2.30769230769</v>
      </c>
      <c r="M121" s="26">
        <f t="shared" si="27"/>
        <v>29.618713017776599</v>
      </c>
      <c r="N121" s="26">
        <f t="shared" si="28"/>
        <v>5.44230769231</v>
      </c>
      <c r="O121" s="30">
        <v>9</v>
      </c>
      <c r="P121" s="20">
        <f t="shared" si="29"/>
        <v>1.5625</v>
      </c>
      <c r="Q121" s="16">
        <v>0</v>
      </c>
      <c r="R121" s="16">
        <v>10</v>
      </c>
      <c r="S121" s="20">
        <f t="shared" si="30"/>
        <v>100</v>
      </c>
      <c r="T121" s="40">
        <v>1.3043478260900001</v>
      </c>
      <c r="U121" s="46">
        <f t="shared" si="31"/>
        <v>41.546431947030712</v>
      </c>
      <c r="V121" s="60">
        <f>Table14[[#This Row],[PROMEDIO-HUMANO]]/10</f>
        <v>0.77500000000000002</v>
      </c>
      <c r="W121" s="40">
        <v>8.6956521739100001</v>
      </c>
      <c r="X121" s="16">
        <v>6.86</v>
      </c>
      <c r="Y121" s="16">
        <f t="shared" si="32"/>
        <v>2.1399999999999997</v>
      </c>
      <c r="Z121">
        <f>POWER((Table14[[#This Row],[PROMEDIO-HUMANO]]-Y121),2)</f>
        <v>31.472100000000005</v>
      </c>
    </row>
    <row r="122" spans="1:26" ht="15.75" thickBot="1">
      <c r="B122" s="22" t="s">
        <v>399</v>
      </c>
      <c r="C122">
        <f>SUM(C46:C121)</f>
        <v>313</v>
      </c>
      <c r="D122" s="23"/>
      <c r="E122">
        <f>SUM(E46:E121)</f>
        <v>276</v>
      </c>
      <c r="G122">
        <f>SUM(G46:G121)</f>
        <v>213</v>
      </c>
      <c r="I122">
        <f>SUM(I46:I121)</f>
        <v>446</v>
      </c>
      <c r="M122" s="57">
        <f>AVERAGE(M2:M121)</f>
        <v>5.9222451489124195</v>
      </c>
      <c r="N122" s="25">
        <f>AVERAGE(N2:N121)</f>
        <v>1.9381397567310004</v>
      </c>
      <c r="P122" s="16">
        <f>AVERAGE(P2:P121)</f>
        <v>15.017708333333333</v>
      </c>
      <c r="Q122" s="16"/>
      <c r="R122" s="16"/>
      <c r="S122" s="16">
        <f>AVERAGE(S2:S121)</f>
        <v>100</v>
      </c>
      <c r="T122" s="40"/>
      <c r="U122" s="47">
        <f>AVERAGE(U2:U121)</f>
        <v>6.3050391775321089</v>
      </c>
      <c r="Z122">
        <f>AVERAGE(Z2:Z121)</f>
        <v>7.9016909722223296</v>
      </c>
    </row>
    <row r="123" spans="1:26">
      <c r="B123" t="s">
        <v>400</v>
      </c>
      <c r="D123" s="23">
        <f>SUM(D2:D122)</f>
        <v>2533</v>
      </c>
      <c r="F123">
        <f>SUM(F2:F122)</f>
        <v>2242</v>
      </c>
      <c r="H123">
        <f>SUM(H2:H122)</f>
        <v>1265</v>
      </c>
      <c r="J123">
        <f>SUM(J2:J122)</f>
        <v>4210</v>
      </c>
      <c r="K123"/>
      <c r="L123"/>
      <c r="M123"/>
      <c r="O123"/>
      <c r="P123"/>
      <c r="T123"/>
      <c r="U123"/>
    </row>
    <row r="124" spans="1:26">
      <c r="B124" t="s">
        <v>401</v>
      </c>
      <c r="C124" s="24">
        <f>SUM(A2:A121)</f>
        <v>120</v>
      </c>
      <c r="K124"/>
      <c r="L124"/>
      <c r="M124"/>
      <c r="O124"/>
      <c r="P124"/>
      <c r="T124"/>
      <c r="U124"/>
    </row>
    <row r="125" spans="1:26">
      <c r="B125" t="s">
        <v>402</v>
      </c>
      <c r="C125" s="24">
        <v>4</v>
      </c>
      <c r="K125"/>
      <c r="L125"/>
      <c r="M125"/>
      <c r="O125"/>
      <c r="P125"/>
      <c r="T125"/>
      <c r="U125"/>
    </row>
    <row r="127" spans="1:26">
      <c r="B127" t="s">
        <v>403</v>
      </c>
      <c r="C127">
        <f>((C122*C122)+(E122*E122)+(G122*G122)+(I122*I122))/C124</f>
        <v>3486.9166666666665</v>
      </c>
      <c r="K127"/>
      <c r="L127"/>
      <c r="M127"/>
      <c r="O127"/>
      <c r="P127"/>
      <c r="T127"/>
      <c r="U127"/>
    </row>
    <row r="128" spans="1:26">
      <c r="B128" t="s">
        <v>404</v>
      </c>
      <c r="C128">
        <f>C122+E122+G122+I122</f>
        <v>1248</v>
      </c>
      <c r="D128">
        <f>(C128*C128)/(C124*4)</f>
        <v>3244.8</v>
      </c>
      <c r="K128"/>
      <c r="L128"/>
      <c r="M128"/>
      <c r="O128"/>
      <c r="P128"/>
      <c r="T128"/>
      <c r="U128"/>
    </row>
    <row r="129" spans="2:21">
      <c r="B129" t="s">
        <v>405</v>
      </c>
      <c r="C129">
        <f>D123+F123+H123+J123</f>
        <v>10250</v>
      </c>
      <c r="K129"/>
      <c r="L129"/>
      <c r="M129"/>
      <c r="O129"/>
      <c r="P129"/>
      <c r="T129"/>
      <c r="U129"/>
    </row>
    <row r="130" spans="2:21">
      <c r="B130" t="s">
        <v>406</v>
      </c>
      <c r="C130">
        <f>C127-D128</f>
        <v>242.11666666666633</v>
      </c>
      <c r="K130"/>
      <c r="L130"/>
      <c r="M130"/>
      <c r="O130"/>
      <c r="P130"/>
      <c r="T130"/>
      <c r="U130"/>
    </row>
    <row r="131" spans="2:21">
      <c r="B131" t="s">
        <v>407</v>
      </c>
      <c r="C131">
        <f>C129-C127</f>
        <v>6763.0833333333339</v>
      </c>
      <c r="K131"/>
      <c r="L131"/>
      <c r="M131"/>
      <c r="O131"/>
      <c r="P131"/>
      <c r="T131"/>
      <c r="U131"/>
    </row>
    <row r="132" spans="2:21">
      <c r="B132" t="s">
        <v>408</v>
      </c>
      <c r="C132">
        <f>C129-D128</f>
        <v>7005.2</v>
      </c>
      <c r="K132"/>
      <c r="L132"/>
      <c r="M132"/>
      <c r="O132"/>
      <c r="P132"/>
      <c r="T132"/>
      <c r="U132"/>
    </row>
    <row r="133" spans="2:21">
      <c r="B133" t="s">
        <v>409</v>
      </c>
      <c r="C133" s="19">
        <f>C125-1</f>
        <v>3</v>
      </c>
      <c r="K133"/>
      <c r="L133"/>
      <c r="M133"/>
      <c r="O133"/>
      <c r="P133"/>
      <c r="T133"/>
      <c r="U133"/>
    </row>
    <row r="134" spans="2:21">
      <c r="B134" t="s">
        <v>410</v>
      </c>
      <c r="C134" s="19">
        <f>C125*(C124-1)</f>
        <v>476</v>
      </c>
      <c r="K134"/>
      <c r="L134"/>
      <c r="M134"/>
      <c r="O134"/>
      <c r="P134"/>
      <c r="T134"/>
      <c r="U134"/>
    </row>
    <row r="135" spans="2:21">
      <c r="B135" t="s">
        <v>411</v>
      </c>
      <c r="C135">
        <f>C130/C133</f>
        <v>80.705555555555449</v>
      </c>
      <c r="K135"/>
      <c r="L135"/>
      <c r="M135"/>
      <c r="O135"/>
      <c r="P135"/>
      <c r="T135"/>
      <c r="U135"/>
    </row>
    <row r="136" spans="2:21">
      <c r="B136" t="s">
        <v>412</v>
      </c>
      <c r="C136">
        <f>C131/C134</f>
        <v>14.208158263305323</v>
      </c>
      <c r="K136"/>
      <c r="L136"/>
      <c r="M136"/>
      <c r="O136"/>
      <c r="P136"/>
      <c r="T136"/>
      <c r="U136"/>
    </row>
    <row r="137" spans="2:21">
      <c r="B137" t="s">
        <v>434</v>
      </c>
      <c r="C137">
        <f>C135/C136</f>
        <v>5.6802263924656247</v>
      </c>
      <c r="K137"/>
      <c r="L137"/>
      <c r="M137"/>
      <c r="O137"/>
      <c r="P137"/>
      <c r="T137"/>
      <c r="U137"/>
    </row>
    <row r="138" spans="2:21">
      <c r="B138" t="s">
        <v>432</v>
      </c>
      <c r="C138" t="s">
        <v>433</v>
      </c>
      <c r="K138"/>
      <c r="L138"/>
      <c r="M138"/>
      <c r="O138"/>
      <c r="P138"/>
      <c r="T138"/>
      <c r="U138"/>
    </row>
    <row r="139" spans="2:21">
      <c r="C139" t="s">
        <v>431</v>
      </c>
      <c r="K139"/>
      <c r="L139"/>
      <c r="M139"/>
      <c r="O139"/>
      <c r="P139"/>
      <c r="T139"/>
      <c r="U139"/>
    </row>
    <row r="140" spans="2:21">
      <c r="B140" s="27" t="s">
        <v>415</v>
      </c>
      <c r="C140" s="45">
        <f>CORREL(K2:K121,L2:L121)</f>
        <v>0.36202251972482341</v>
      </c>
      <c r="K140"/>
      <c r="L140"/>
      <c r="M140"/>
      <c r="O140"/>
      <c r="P140"/>
      <c r="T140"/>
      <c r="U140"/>
    </row>
  </sheetData>
  <conditionalFormatting sqref="C2:C121">
    <cfRule type="cellIs" dxfId="367" priority="8" operator="between">
      <formula>4</formula>
      <formula>7</formula>
    </cfRule>
    <cfRule type="cellIs" dxfId="366" priority="9" operator="lessThan">
      <formula>4</formula>
    </cfRule>
    <cfRule type="cellIs" dxfId="365" priority="10" operator="greaterThan">
      <formula>7</formula>
    </cfRule>
  </conditionalFormatting>
  <conditionalFormatting sqref="C1:C121 I1:I121 G1:G121 E1:E121">
    <cfRule type="cellIs" dxfId="364" priority="7" operator="between">
      <formula>0</formula>
      <formula>4</formula>
    </cfRule>
  </conditionalFormatting>
  <conditionalFormatting sqref="C2:C122 K2:S122 I2:I122 G2:G122 E2:E122 W2:Y122">
    <cfRule type="cellIs" dxfId="363" priority="6" operator="lessThan">
      <formula>4</formula>
    </cfRule>
  </conditionalFormatting>
  <conditionalFormatting sqref="C2:C122 K2:S122 I2:I122 G2:G122 E2:E122 W2:Y122">
    <cfRule type="cellIs" dxfId="362" priority="4" operator="greaterThan">
      <formula>7</formula>
    </cfRule>
  </conditionalFormatting>
  <conditionalFormatting sqref="C2:C122 K2:S122 I2:I122 G2:G122 E2:E122 W2:Y122">
    <cfRule type="cellIs" dxfId="361" priority="5" operator="between">
      <formula>4</formula>
      <formula>7</formula>
    </cfRule>
  </conditionalFormatting>
  <conditionalFormatting sqref="T2:U122 X2:X122">
    <cfRule type="cellIs" dxfId="360" priority="1" operator="between">
      <formula>4</formula>
      <formula>7</formula>
    </cfRule>
    <cfRule type="cellIs" dxfId="359" priority="2" operator="lessThan">
      <formula>4</formula>
    </cfRule>
    <cfRule type="cellIs" dxfId="358" priority="3" operator="greaterThan">
      <formula>7</formula>
    </cfRule>
  </conditionalFormatting>
  <pageMargins left="0.7" right="0.7" top="0.75" bottom="0.75" header="0.3" footer="0.3"/>
  <drawing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24</vt:i4>
      </vt:variant>
    </vt:vector>
  </HeadingPairs>
  <TitlesOfParts>
    <vt:vector size="24" baseType="lpstr">
      <vt:lpstr>ANOVAevaluacioncontinua_fuck</vt:lpstr>
      <vt:lpstr>bitch_clasificado</vt:lpstr>
      <vt:lpstr>ANOVAS_bitch</vt:lpstr>
      <vt:lpstr>ANOVAS_FUCK</vt:lpstr>
      <vt:lpstr>Sheet1</vt:lpstr>
      <vt:lpstr>fuck</vt:lpstr>
      <vt:lpstr>bitch</vt:lpstr>
      <vt:lpstr>fuckevaluadores</vt:lpstr>
      <vt:lpstr>SIN_COMENTARIOS_ANEW_CERO</vt:lpstr>
      <vt:lpstr>BITCHevaluadores</vt:lpstr>
      <vt:lpstr>bitch_sentiwordnet</vt:lpstr>
      <vt:lpstr>BITCH_FUZZY</vt:lpstr>
      <vt:lpstr>bitch_MSE_solo_amarillosyrojos</vt:lpstr>
      <vt:lpstr>FUCK_FUZZY</vt:lpstr>
      <vt:lpstr>COMPENDIO</vt:lpstr>
      <vt:lpstr>DATOS_LIMPIOS_bitch</vt:lpstr>
      <vt:lpstr>DATOS_LIMPIOS_fuck</vt:lpstr>
      <vt:lpstr>FUCKPRECISIONLISTAS</vt:lpstr>
      <vt:lpstr>BITCHPRECISIONLISTAS</vt:lpstr>
      <vt:lpstr>precisionandrecall</vt:lpstr>
      <vt:lpstr>Hoja4</vt:lpstr>
      <vt:lpstr>NUEVO_DATOS_BITCH</vt:lpstr>
      <vt:lpstr>NUEVOS_DATOS_FUCK</vt:lpstr>
      <vt:lpstr>Hoja1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Laura Patricia</dc:creator>
  <cp:lastModifiedBy>Laura P Del Bosque</cp:lastModifiedBy>
  <dcterms:created xsi:type="dcterms:W3CDTF">2013-11-13T23:09:24Z</dcterms:created>
  <dcterms:modified xsi:type="dcterms:W3CDTF">2014-07-24T23:23:49Z</dcterms:modified>
</cp:coreProperties>
</file>