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lcibiades\Documents\GitHub\Documents\Documents\"/>
    </mc:Choice>
  </mc:AlternateContent>
  <workbookProtection workbookPassword="AE69" lockStructure="1"/>
  <bookViews>
    <workbookView xWindow="0" yWindow="0" windowWidth="19200" windowHeight="7340"/>
  </bookViews>
  <sheets>
    <sheet name="GanttChart" sheetId="13" r:id="rId1"/>
    <sheet name="©" sheetId="11" state="veryHidden" r:id="rId2"/>
    <sheet name="GanttChartPro" sheetId="14" r:id="rId3"/>
    <sheet name="TermsOfUse" sheetId="15" r:id="rId4"/>
  </sheets>
  <definedNames>
    <definedName name="helpRow">GanttChart!$A$43</definedName>
    <definedName name="_xlnm.Print_Area" localSheetId="0">GanttChart!$A$3:$IO$35</definedName>
    <definedName name="_xlnm.Print_Titles" localSheetId="0">GanttChart!$3:$9</definedName>
    <definedName name="valuevx">42.314159</definedName>
  </definedNames>
  <calcPr calcId="152511"/>
</workbook>
</file>

<file path=xl/calcChain.xml><?xml version="1.0" encoding="utf-8"?>
<calcChain xmlns="http://schemas.openxmlformats.org/spreadsheetml/2006/main">
  <c r="H24" i="13" l="1"/>
  <c r="I24" i="13"/>
  <c r="J24" i="13" s="1"/>
  <c r="E24" i="13"/>
  <c r="I18" i="13" l="1"/>
  <c r="J18" i="13" s="1"/>
  <c r="I17" i="13"/>
  <c r="J17" i="13" s="1"/>
  <c r="I16" i="13"/>
  <c r="J16" i="13" s="1"/>
  <c r="E18" i="13"/>
  <c r="E17" i="13"/>
  <c r="E16" i="13"/>
  <c r="E11" i="13"/>
  <c r="H11" i="13" s="1"/>
  <c r="D10" i="13"/>
  <c r="H4" i="13"/>
  <c r="K4" i="13" s="1"/>
  <c r="E31" i="13"/>
  <c r="E32" i="13"/>
  <c r="E33" i="13"/>
  <c r="H33" i="13" s="1"/>
  <c r="E26" i="13"/>
  <c r="H26" i="13" s="1"/>
  <c r="E27" i="13"/>
  <c r="H27" i="13" s="1"/>
  <c r="E28" i="13"/>
  <c r="H28" i="13" s="1"/>
  <c r="D25" i="13"/>
  <c r="E20" i="13"/>
  <c r="E21" i="13"/>
  <c r="E22" i="13"/>
  <c r="H22" i="13" s="1"/>
  <c r="D19" i="13"/>
  <c r="E12" i="13"/>
  <c r="H12" i="13" s="1"/>
  <c r="E13" i="13"/>
  <c r="H13" i="13" s="1"/>
  <c r="E14" i="13"/>
  <c r="H14" i="13" s="1"/>
  <c r="E15" i="13"/>
  <c r="G10" i="13"/>
  <c r="G30" i="13"/>
  <c r="G25" i="13"/>
  <c r="G19" i="13"/>
  <c r="E34" i="13"/>
  <c r="E29" i="13"/>
  <c r="H29" i="13" s="1"/>
  <c r="E23" i="13"/>
  <c r="H23" i="13" s="1"/>
  <c r="E7" i="13"/>
  <c r="E40" i="13"/>
  <c r="H40" i="13" s="1"/>
  <c r="E41" i="13"/>
  <c r="H41" i="13" s="1"/>
  <c r="E42" i="13"/>
  <c r="H42" i="13" s="1"/>
  <c r="A39" i="13"/>
  <c r="A40" i="13" s="1"/>
  <c r="A41" i="13" s="1"/>
  <c r="A42" i="13" s="1"/>
  <c r="I42" i="13"/>
  <c r="J42" i="13" s="1"/>
  <c r="A10" i="13"/>
  <c r="A11" i="13" s="1"/>
  <c r="A12" i="13" s="1"/>
  <c r="A15" i="13" s="1"/>
  <c r="G39" i="13"/>
  <c r="I40" i="13"/>
  <c r="J40" i="13" s="1"/>
  <c r="I41" i="13"/>
  <c r="J41" i="13" s="1"/>
  <c r="I14" i="13"/>
  <c r="J14" i="13" s="1"/>
  <c r="I13" i="13"/>
  <c r="J13" i="13" s="1"/>
  <c r="I34" i="13"/>
  <c r="J34" i="13" s="1"/>
  <c r="H34" i="13"/>
  <c r="I33" i="13"/>
  <c r="J33" i="13" s="1"/>
  <c r="I32" i="13"/>
  <c r="J32" i="13" s="1"/>
  <c r="H32" i="13"/>
  <c r="I31" i="13"/>
  <c r="J31" i="13" s="1"/>
  <c r="H31" i="13"/>
  <c r="L8" i="13"/>
  <c r="L9" i="13" s="1"/>
  <c r="I11" i="13"/>
  <c r="J11" i="13" s="1"/>
  <c r="I12" i="13"/>
  <c r="J12" i="13" s="1"/>
  <c r="H15" i="13"/>
  <c r="I15" i="13"/>
  <c r="J15" i="13" s="1"/>
  <c r="I20" i="13"/>
  <c r="J20" i="13" s="1"/>
  <c r="I21" i="13"/>
  <c r="J21" i="13" s="1"/>
  <c r="I22" i="13"/>
  <c r="J22" i="13" s="1"/>
  <c r="I23" i="13"/>
  <c r="J23" i="13" s="1"/>
  <c r="I26" i="13"/>
  <c r="J26" i="13" s="1"/>
  <c r="I27" i="13"/>
  <c r="J27" i="13" s="1"/>
  <c r="I28" i="13"/>
  <c r="J28" i="13" s="1"/>
  <c r="I29" i="13"/>
  <c r="J29" i="13"/>
  <c r="H20" i="13"/>
  <c r="E19" i="13" l="1"/>
  <c r="H19" i="13" s="1"/>
  <c r="I30" i="13"/>
  <c r="J30" i="13" s="1"/>
  <c r="M8" i="13"/>
  <c r="N8" i="13" s="1"/>
  <c r="O8" i="13" s="1"/>
  <c r="P8" i="13" s="1"/>
  <c r="Q8" i="13" s="1"/>
  <c r="R8" i="13" s="1"/>
  <c r="S8" i="13" s="1"/>
  <c r="S9" i="13" s="1"/>
  <c r="I25" i="13"/>
  <c r="A16" i="13"/>
  <c r="A17" i="13" s="1"/>
  <c r="A18" i="13" s="1"/>
  <c r="A19" i="13" s="1"/>
  <c r="A20" i="13" s="1"/>
  <c r="A21" i="13" s="1"/>
  <c r="A22" i="13" s="1"/>
  <c r="A23" i="13" s="1"/>
  <c r="H21" i="13"/>
  <c r="F39" i="13"/>
  <c r="E39" i="13" s="1"/>
  <c r="H39" i="13" s="1"/>
  <c r="F10" i="13"/>
  <c r="E10" i="13" s="1"/>
  <c r="H10" i="13" s="1"/>
  <c r="E25" i="13"/>
  <c r="H25" i="13" s="1"/>
  <c r="E30" i="13" l="1"/>
  <c r="H30" i="13" s="1"/>
  <c r="A24" i="13"/>
  <c r="A25" i="13" s="1"/>
  <c r="A26" i="13" s="1"/>
  <c r="A27" i="13" s="1"/>
  <c r="A28" i="13" s="1"/>
  <c r="A29" i="13" s="1"/>
  <c r="A30" i="13" s="1"/>
  <c r="A31" i="13" s="1"/>
  <c r="A32" i="13" s="1"/>
  <c r="A33" i="13" s="1"/>
  <c r="A34" i="13" s="1"/>
  <c r="T8" i="13"/>
  <c r="U8" i="13" s="1"/>
  <c r="V8" i="13" s="1"/>
  <c r="W8" i="13" s="1"/>
  <c r="X8" i="13" s="1"/>
  <c r="Y8" i="13" s="1"/>
  <c r="Z8" i="13" s="1"/>
  <c r="AA8" i="13" s="1"/>
  <c r="AB8" i="13" s="1"/>
  <c r="AC8" i="13" s="1"/>
  <c r="AD8" i="13" s="1"/>
  <c r="AE8" i="13" s="1"/>
  <c r="AF8" i="13" s="1"/>
  <c r="AG8" i="13" s="1"/>
  <c r="I39" i="13"/>
  <c r="J39" i="13" s="1"/>
  <c r="J25" i="13"/>
  <c r="I19" i="13"/>
  <c r="J19" i="13" s="1"/>
  <c r="I10" i="13"/>
  <c r="J10" i="13" s="1"/>
  <c r="Z9" i="13" l="1"/>
  <c r="AH8" i="13"/>
  <c r="AI8" i="13" s="1"/>
  <c r="AJ8" i="13" s="1"/>
  <c r="AK8" i="13" s="1"/>
  <c r="AL8" i="13" s="1"/>
  <c r="AM8" i="13" s="1"/>
  <c r="AN8" i="13" s="1"/>
  <c r="AG9" i="13"/>
  <c r="AN9" i="13" l="1"/>
  <c r="AO8" i="13"/>
  <c r="AP8" i="13" s="1"/>
  <c r="AQ8" i="13" s="1"/>
  <c r="AR8" i="13" s="1"/>
  <c r="AS8" i="13" s="1"/>
  <c r="AT8" i="13" s="1"/>
  <c r="AU8" i="13" s="1"/>
  <c r="AU9" i="13" l="1"/>
  <c r="AV8" i="13"/>
  <c r="AW8" i="13" s="1"/>
  <c r="AX8" i="13" s="1"/>
  <c r="AY8" i="13" s="1"/>
  <c r="AZ8" i="13" s="1"/>
  <c r="BA8" i="13" s="1"/>
  <c r="BB8" i="13" s="1"/>
  <c r="BC8" i="13" l="1"/>
  <c r="BD8" i="13" s="1"/>
  <c r="BE8" i="13" s="1"/>
  <c r="BF8" i="13" s="1"/>
  <c r="BG8" i="13" s="1"/>
  <c r="BH8" i="13" s="1"/>
  <c r="BI8" i="13" s="1"/>
  <c r="BB9" i="13"/>
  <c r="BJ8" i="13" l="1"/>
  <c r="BK8" i="13" s="1"/>
  <c r="BL8" i="13" s="1"/>
  <c r="BM8" i="13" s="1"/>
  <c r="BN8" i="13" s="1"/>
  <c r="BO8" i="13" s="1"/>
  <c r="BP8" i="13" s="1"/>
  <c r="BI9" i="13"/>
  <c r="BP9" i="13" l="1"/>
  <c r="BQ8" i="13"/>
  <c r="BR8" i="13" s="1"/>
  <c r="BS8" i="13" s="1"/>
  <c r="BT8" i="13" s="1"/>
  <c r="BU8" i="13" s="1"/>
  <c r="BV8" i="13" s="1"/>
  <c r="BW8" i="13" s="1"/>
  <c r="BW9" i="13" l="1"/>
  <c r="BX8" i="13"/>
  <c r="BY8" i="13" s="1"/>
  <c r="BZ8" i="13" s="1"/>
  <c r="CA8" i="13" s="1"/>
  <c r="CB8" i="13" s="1"/>
  <c r="CC8" i="13" s="1"/>
  <c r="CD8" i="13" s="1"/>
  <c r="CE8" i="13" l="1"/>
  <c r="CF8" i="13" s="1"/>
  <c r="CG8" i="13" s="1"/>
  <c r="CH8" i="13" s="1"/>
  <c r="CI8" i="13" s="1"/>
  <c r="CJ8" i="13" s="1"/>
  <c r="CK8" i="13" s="1"/>
  <c r="CD9" i="13"/>
  <c r="CL8" i="13" l="1"/>
  <c r="CM8" i="13" s="1"/>
  <c r="CN8" i="13" s="1"/>
  <c r="CO8" i="13" s="1"/>
  <c r="CP8" i="13" s="1"/>
  <c r="CQ8" i="13" s="1"/>
  <c r="CR8" i="13" s="1"/>
  <c r="CK9" i="13"/>
  <c r="CR9" i="13" l="1"/>
  <c r="CS8" i="13"/>
  <c r="CT8" i="13" s="1"/>
  <c r="CU8" i="13" s="1"/>
  <c r="CV8" i="13" s="1"/>
  <c r="CW8" i="13" s="1"/>
  <c r="CX8" i="13" s="1"/>
  <c r="CY8" i="13" s="1"/>
  <c r="CY9" i="13" l="1"/>
  <c r="CZ8" i="13"/>
  <c r="DA8" i="13" s="1"/>
  <c r="DB8" i="13" s="1"/>
  <c r="DC8" i="13" s="1"/>
  <c r="DD8" i="13" s="1"/>
  <c r="DE8" i="13" s="1"/>
  <c r="DF8" i="13" s="1"/>
  <c r="DG8" i="13" l="1"/>
  <c r="DH8" i="13" s="1"/>
  <c r="DI8" i="13" s="1"/>
  <c r="DJ8" i="13" s="1"/>
  <c r="DK8" i="13" s="1"/>
  <c r="DL8" i="13" s="1"/>
  <c r="DM8" i="13" s="1"/>
  <c r="DF9" i="13"/>
  <c r="DN8" i="13" l="1"/>
  <c r="DO8" i="13" s="1"/>
  <c r="DP8" i="13" s="1"/>
  <c r="DQ8" i="13" s="1"/>
  <c r="DR8" i="13" s="1"/>
  <c r="DS8" i="13" s="1"/>
  <c r="DT8" i="13" s="1"/>
  <c r="DM9" i="13"/>
  <c r="DT9" i="13" l="1"/>
  <c r="DU8" i="13"/>
  <c r="DV8" i="13" s="1"/>
  <c r="DW8" i="13" s="1"/>
  <c r="DX8" i="13" s="1"/>
  <c r="DY8" i="13" s="1"/>
  <c r="DZ8" i="13" s="1"/>
  <c r="EA8" i="13" s="1"/>
  <c r="EA9" i="13" l="1"/>
  <c r="EB8" i="13"/>
  <c r="EC8" i="13" s="1"/>
  <c r="ED8" i="13" s="1"/>
  <c r="EE8" i="13" s="1"/>
  <c r="EF8" i="13" s="1"/>
  <c r="EG8" i="13" s="1"/>
  <c r="EH8" i="13" s="1"/>
  <c r="EI8" i="13" l="1"/>
  <c r="EJ8" i="13" s="1"/>
  <c r="EK8" i="13" s="1"/>
  <c r="EL8" i="13" s="1"/>
  <c r="EM8" i="13" s="1"/>
  <c r="EN8" i="13" s="1"/>
  <c r="EO8" i="13" s="1"/>
  <c r="EH9" i="13"/>
  <c r="EP8" i="13" l="1"/>
  <c r="EQ8" i="13" s="1"/>
  <c r="ER8" i="13" s="1"/>
  <c r="ES8" i="13" s="1"/>
  <c r="ET8" i="13" s="1"/>
  <c r="EU8" i="13" s="1"/>
  <c r="EV8" i="13" s="1"/>
  <c r="EO9" i="13"/>
  <c r="EV9" i="13" l="1"/>
  <c r="EW8" i="13"/>
  <c r="EX8" i="13" s="1"/>
  <c r="EY8" i="13" s="1"/>
  <c r="EZ8" i="13" s="1"/>
  <c r="FA8" i="13" s="1"/>
  <c r="FB8" i="13" s="1"/>
  <c r="FC8" i="13" s="1"/>
  <c r="FC9" i="13" l="1"/>
  <c r="FD8" i="13"/>
  <c r="FE8" i="13" s="1"/>
  <c r="FF8" i="13" s="1"/>
  <c r="FG8" i="13" s="1"/>
  <c r="FH8" i="13" s="1"/>
  <c r="FI8" i="13" s="1"/>
  <c r="FJ8" i="13" s="1"/>
  <c r="FK8" i="13" l="1"/>
  <c r="FL8" i="13" s="1"/>
  <c r="FM8" i="13" s="1"/>
  <c r="FN8" i="13" s="1"/>
  <c r="FO8" i="13" s="1"/>
  <c r="FP8" i="13" s="1"/>
  <c r="FQ8" i="13" s="1"/>
  <c r="FJ9" i="13"/>
  <c r="FR8" i="13" l="1"/>
  <c r="FS8" i="13" s="1"/>
  <c r="FT8" i="13" s="1"/>
  <c r="FU8" i="13" s="1"/>
  <c r="FV8" i="13" s="1"/>
  <c r="FW8" i="13" s="1"/>
  <c r="FX8" i="13" s="1"/>
  <c r="FQ9" i="13"/>
  <c r="FX9" i="13" l="1"/>
  <c r="FY8" i="13"/>
  <c r="FZ8" i="13" s="1"/>
  <c r="GA8" i="13" s="1"/>
  <c r="GB8" i="13" s="1"/>
  <c r="GC8" i="13" s="1"/>
  <c r="GD8" i="13" s="1"/>
  <c r="GE8" i="13" s="1"/>
  <c r="GE9" i="13" l="1"/>
  <c r="GF8" i="13"/>
  <c r="GG8" i="13" s="1"/>
  <c r="GH8" i="13" s="1"/>
  <c r="GI8" i="13" s="1"/>
  <c r="GJ8" i="13" s="1"/>
  <c r="GK8" i="13" s="1"/>
  <c r="GL8" i="13" s="1"/>
  <c r="GM8" i="13" l="1"/>
  <c r="GN8" i="13" s="1"/>
  <c r="GO8" i="13" s="1"/>
  <c r="GP8" i="13" s="1"/>
  <c r="GQ8" i="13" s="1"/>
  <c r="GR8" i="13" s="1"/>
  <c r="GS8" i="13" s="1"/>
  <c r="GL9" i="13"/>
  <c r="GT8" i="13" l="1"/>
  <c r="GU8" i="13" s="1"/>
  <c r="GV8" i="13" s="1"/>
  <c r="GW8" i="13" s="1"/>
  <c r="GX8" i="13" s="1"/>
  <c r="GY8" i="13" s="1"/>
  <c r="GZ8" i="13" s="1"/>
  <c r="GS9" i="13"/>
  <c r="GZ9" i="13" l="1"/>
  <c r="HA8" i="13"/>
  <c r="HB8" i="13" s="1"/>
  <c r="HC8" i="13" s="1"/>
  <c r="HD8" i="13" s="1"/>
  <c r="HE8" i="13" s="1"/>
  <c r="HF8" i="13" s="1"/>
  <c r="HG8" i="13" s="1"/>
  <c r="HG9" i="13" l="1"/>
  <c r="HH8" i="13"/>
  <c r="HI8" i="13" s="1"/>
  <c r="HJ8" i="13" s="1"/>
  <c r="HK8" i="13" s="1"/>
  <c r="HL8" i="13" s="1"/>
  <c r="HM8" i="13" s="1"/>
  <c r="HN8" i="13" s="1"/>
  <c r="HO8" i="13" l="1"/>
  <c r="HP8" i="13" s="1"/>
  <c r="HQ8" i="13" s="1"/>
  <c r="HR8" i="13" s="1"/>
  <c r="HS8" i="13" s="1"/>
  <c r="HT8" i="13" s="1"/>
  <c r="HU8" i="13" s="1"/>
  <c r="HN9" i="13"/>
  <c r="HV8" i="13" l="1"/>
  <c r="HW8" i="13" s="1"/>
  <c r="HX8" i="13" s="1"/>
  <c r="HY8" i="13" s="1"/>
  <c r="HZ8" i="13" s="1"/>
  <c r="IA8" i="13" s="1"/>
  <c r="IB8" i="13" s="1"/>
  <c r="HU9" i="13"/>
  <c r="IB9" i="13" l="1"/>
  <c r="IC8" i="13"/>
  <c r="ID8" i="13" s="1"/>
  <c r="IE8" i="13" s="1"/>
  <c r="IF8" i="13" s="1"/>
  <c r="IG8" i="13" s="1"/>
  <c r="IH8" i="13" s="1"/>
  <c r="II8" i="13" s="1"/>
  <c r="II9" i="13" l="1"/>
  <c r="IJ8" i="13"/>
  <c r="IK8" i="13" s="1"/>
  <c r="IL8" i="13" s="1"/>
  <c r="IM8" i="13" s="1"/>
  <c r="IN8" i="13" s="1"/>
  <c r="IO8" i="13" s="1"/>
</calcChain>
</file>

<file path=xl/comments1.xml><?xml version="1.0" encoding="utf-8"?>
<comments xmlns="http://schemas.openxmlformats.org/spreadsheetml/2006/main">
  <authors>
    <author>Vertex42</author>
    <author>Jon</author>
  </authors>
  <commentList>
    <comment ref="G1" authorId="0" shape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shapeId="0">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shape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shape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shape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shapeId="0">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shapeId="0">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shape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shapeId="0">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shape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<sst xmlns="http://schemas.openxmlformats.org/spreadsheetml/2006/main" count="142" uniqueCount="114">
  <si>
    <t>Days Remaining</t>
  </si>
  <si>
    <t>Project Lead:</t>
  </si>
  <si>
    <t>Today's Date:</t>
  </si>
  <si>
    <t>Start</t>
  </si>
  <si>
    <t>End</t>
  </si>
  <si>
    <t>Days Complete</t>
  </si>
  <si>
    <t>(vertical red line)</t>
  </si>
  <si>
    <t>Duration (Days)</t>
  </si>
  <si>
    <t>WBS</t>
  </si>
  <si>
    <t>Tasks</t>
  </si>
  <si>
    <t>% Complete</t>
  </si>
  <si>
    <t>Task Category 1</t>
  </si>
  <si>
    <t>Task Category 2</t>
  </si>
  <si>
    <t>Task Category 3</t>
  </si>
  <si>
    <t>Working Days</t>
  </si>
  <si>
    <t>Start Date:</t>
  </si>
  <si>
    <t>[42]</t>
  </si>
  <si>
    <t>Gantt Chart</t>
  </si>
  <si>
    <t>[Project Name]</t>
  </si>
  <si>
    <t>[Company Name]</t>
  </si>
  <si>
    <t>Task Category 4</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</si>
  <si>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</si>
  <si>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</si>
  <si>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</si>
  <si>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</si>
  <si>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</si>
  <si>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</si>
  <si>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</si>
  <si>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</si>
  <si>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</si>
  <si>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</si>
  <si>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</si>
  <si>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</si>
  <si>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</si>
  <si>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</si>
  <si>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</si>
  <si>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</si>
  <si>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</si>
  <si>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</si>
  <si>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</si>
  <si>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</si>
  <si>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</si>
  <si>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</si>
  <si>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</si>
  <si>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</si>
  <si>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</si>
  <si>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</si>
  <si>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</si>
  <si>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</si>
  <si>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</si>
  <si>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</si>
  <si>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</si>
  <si>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</si>
  <si>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</si>
  <si>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</si>
  <si>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</si>
  <si>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</si>
  <si>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</si>
  <si>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</si>
  <si>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</si>
  <si>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</si>
  <si>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</si>
  <si>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</si>
  <si>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</si>
  <si>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</si>
  <si>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</si>
  <si>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</si>
  <si>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</si>
  <si>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</si>
  <si>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</si>
  <si>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</si>
  <si>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</si>
  <si>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</si>
  <si>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</si>
  <si>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</si>
  <si>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</si>
  <si>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</si>
  <si>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</si>
  <si>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</si>
  <si>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</si>
  <si>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</si>
  <si>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</si>
  <si>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</si>
  <si>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</si>
  <si>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</si>
  <si>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</si>
  <si>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</si>
  <si>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</si>
  <si>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</si>
  <si>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</si>
  <si>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 2006-2014 Vertex42 LLC</t>
  </si>
  <si>
    <t>© 2006 - 2014 Vertex42 LLC. All rights reserved.</t>
  </si>
  <si>
    <t xml:space="preserve">Conceptual Design and Development Plan </t>
  </si>
  <si>
    <t>Alcibiades-Roberto</t>
  </si>
  <si>
    <t>Team/App Name and Concept</t>
  </si>
  <si>
    <t xml:space="preserve">Written​ Intellectual Property Agreement </t>
  </si>
  <si>
    <t>Selected Development Frameworks</t>
  </si>
  <si>
    <t>Complete ER Diagram</t>
  </si>
  <si>
    <t>Requirements Definition Document</t>
  </si>
  <si>
    <t>Github account</t>
  </si>
  <si>
    <t>Working IDE Environment</t>
  </si>
  <si>
    <t>Master Project Development Plan</t>
  </si>
  <si>
    <t>Configure the database related to our entity-relationship diagram</t>
  </si>
  <si>
    <t>Create login, register, add question, wall, page</t>
  </si>
  <si>
    <t>Create configure, profile, public profile, notificaction page</t>
  </si>
  <si>
    <t>Create request friend system</t>
  </si>
  <si>
    <t>ER mapped to a database instance hosted on the cloud.</t>
  </si>
  <si>
    <t>Inslara la aplicación en un cloud service</t>
  </si>
  <si>
    <t>Sitema de conmentarios a publicaciones</t>
  </si>
  <si>
    <t>Sistema de autocompletado y autosugerencias en la busqueda de usuarios</t>
  </si>
  <si>
    <t>Sistema de likes a publicaciones</t>
  </si>
  <si>
    <t>Sistema de likes a respuesta de preguntas</t>
  </si>
  <si>
    <t>Sistema de mensjaes internos</t>
  </si>
  <si>
    <t>Sitema de notificaciones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</si>
</sst>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5"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indexed="64"/>
      </top>
      <bottom style="thin">
        <color indexed="64"/>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99">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8" fillId="20" borderId="10" xfId="0" applyFont="1" applyFill="1" applyBorder="1" applyAlignment="1" applyProtection="1">
      <alignment wrapText="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Alignment="1" applyProtection="1">
      <alignment wrapText="1"/>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14" fillId="0" borderId="10" xfId="0" applyFont="1" applyFill="1" applyBorder="1" applyAlignment="1" applyProtection="1">
      <alignment horizontal="left" wrapText="1" indent="1"/>
      <protection locked="0"/>
    </xf>
    <xf numFmtId="0" fontId="14" fillId="0" borderId="10" xfId="0" applyFont="1" applyFill="1" applyBorder="1" applyAlignment="1" applyProtection="1">
      <alignment horizontal="left" wrapText="1" indent="2"/>
      <protection locked="0"/>
    </xf>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9" fillId="0" borderId="11" xfId="0" applyFont="1" applyBorder="1" applyAlignment="1">
      <alignment horizontal="center"/>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18" fillId="20" borderId="12" xfId="0" applyFont="1" applyFill="1" applyBorder="1" applyAlignment="1" applyProtection="1">
      <alignment horizontal="left" vertical="center" wrapText="1"/>
      <protection locked="0"/>
    </xf>
    <xf numFmtId="0" fontId="14" fillId="0" borderId="10" xfId="0" applyFont="1" applyFill="1" applyBorder="1" applyAlignment="1" applyProtection="1">
      <alignment wrapText="1"/>
    </xf>
    <xf numFmtId="0" fontId="14" fillId="0" borderId="10" xfId="0" applyFont="1" applyFill="1" applyBorder="1" applyAlignment="1" applyProtection="1">
      <alignment horizontal="left" vertical="center" wrapText="1"/>
      <protection locked="0"/>
    </xf>
    <xf numFmtId="0" fontId="14" fillId="0" borderId="10" xfId="0" applyFont="1" applyFill="1" applyBorder="1" applyAlignment="1" applyProtection="1">
      <alignment horizontal="center" vertical="center" wrapText="1"/>
      <protection locked="0"/>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xf numFmtId="164" fontId="4" fillId="0" borderId="15"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6" xfId="0" applyNumberFormat="1" applyBorder="1" applyAlignment="1">
      <alignment horizontal="center" vertical="center" textRotation="90"/>
    </xf>
    <xf numFmtId="0" fontId="24" fillId="23" borderId="0" xfId="34" applyFont="1" applyFill="1" applyAlignment="1" applyProtection="1">
      <alignment horizontal="right"/>
    </xf>
    <xf numFmtId="14" fontId="1" fillId="0" borderId="17"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2">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0"/>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7</xdr:row>
          <xdr:rowOff>0</xdr:rowOff>
        </xdr:from>
        <xdr:to>
          <xdr:col>95</xdr:col>
          <xdr:colOff>0</xdr:colOff>
          <xdr:row>8</xdr:row>
          <xdr:rowOff>0</xdr:rowOff>
        </xdr:to>
        <xdr:sp macro="" textlink="">
          <xdr:nvSpPr>
            <xdr:cNvPr id="16385" name="Scroll Ba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0</xdr:col>
      <xdr:colOff>38100</xdr:colOff>
      <xdr:row>42</xdr:row>
      <xdr:rowOff>50800</xdr:rowOff>
    </xdr:from>
    <xdr:to>
      <xdr:col>127</xdr:col>
      <xdr:colOff>25400</xdr:colOff>
      <xdr:row>97</xdr:row>
      <xdr:rowOff>44450</xdr:rowOff>
    </xdr:to>
    <xdr:sp macro="" textlink="">
      <xdr:nvSpPr>
        <xdr:cNvPr id="16386" name="Rectangle 2"/>
        <xdr:cNvSpPr>
          <a:spLocks noChangeArrowheads="1"/>
        </xdr:cNvSpPr>
      </xdr:nvSpPr>
      <xdr:spPr bwMode="auto">
        <a:xfrm>
          <a:off x="38100" y="6451600"/>
          <a:ext cx="8178800" cy="869315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6350</xdr:colOff>
      <xdr:row>0</xdr:row>
      <xdr:rowOff>6350</xdr:rowOff>
    </xdr:from>
    <xdr:to>
      <xdr:col>9</xdr:col>
      <xdr:colOff>247650</xdr:colOff>
      <xdr:row>0</xdr:row>
      <xdr:rowOff>158750</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68700" y="6350"/>
          <a:ext cx="749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114300</xdr:colOff>
      <xdr:row>0</xdr:row>
      <xdr:rowOff>31750</xdr:rowOff>
    </xdr:from>
    <xdr:to>
      <xdr:col>95</xdr:col>
      <xdr:colOff>12700</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400550" y="31750"/>
          <a:ext cx="3511550" cy="41910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184150</xdr:colOff>
      <xdr:row>3</xdr:row>
      <xdr:rowOff>25400</xdr:rowOff>
    </xdr:from>
    <xdr:to>
      <xdr:col>1</xdr:col>
      <xdr:colOff>2349500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150" y="596900"/>
          <a:ext cx="2552700" cy="2171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88900</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5003800</xdr:colOff>
      <xdr:row>0</xdr:row>
      <xdr:rowOff>0</xdr:rowOff>
    </xdr:from>
    <xdr:to>
      <xdr:col>1</xdr:col>
      <xdr:colOff>0</xdr:colOff>
      <xdr:row>0</xdr:row>
      <xdr:rowOff>336550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0"/>
          <a:ext cx="1676400" cy="33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47"/>
  <sheetViews>
    <sheetView showGridLines="0" tabSelected="1" topLeftCell="A28" workbookViewId="0">
      <selection activeCell="G19" sqref="G19"/>
    </sheetView>
  </sheetViews>
  <sheetFormatPr defaultColWidth="9.08984375" defaultRowHeight="12.5" x14ac:dyDescent="0.25"/>
  <cols>
    <col min="1" max="1" width="6.08984375" style="3" customWidth="1"/>
    <col min="2" max="2" width="18.54296875" customWidth="1"/>
    <col min="3" max="3" width="11.08984375" bestFit="1" customWidth="1"/>
    <col min="4" max="4" width="7.6328125" customWidth="1"/>
    <col min="5" max="5" width="7.453125" customWidth="1"/>
    <col min="6" max="6" width="4.6328125" customWidth="1"/>
    <col min="7" max="7" width="5.90625" bestFit="1" customWidth="1"/>
    <col min="8" max="10" width="3.6328125" customWidth="1"/>
    <col min="11" max="11" width="2.6328125" customWidth="1"/>
    <col min="12" max="227" width="0.453125" customWidth="1"/>
    <col min="228" max="249" width="0.453125" style="3" customWidth="1"/>
    <col min="250" max="16384" width="9.08984375" style="3"/>
  </cols>
  <sheetData>
    <row r="1" spans="1:256" customFormat="1" ht="23" x14ac:dyDescent="0.35">
      <c r="A1" s="8" t="s">
        <v>17</v>
      </c>
      <c r="B1" s="7"/>
      <c r="C1" s="7"/>
      <c r="D1" s="7"/>
      <c r="E1" s="86" t="s">
        <v>87</v>
      </c>
      <c r="F1" s="7"/>
      <c r="G1" s="91" t="s">
        <v>90</v>
      </c>
      <c r="H1" s="91"/>
      <c r="I1" s="91"/>
      <c r="J1" s="91"/>
      <c r="K1" s="42">
        <v>0</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5">
      <c r="A2" s="43"/>
      <c r="B2" s="43"/>
      <c r="C2" s="43"/>
      <c r="D2" s="43"/>
      <c r="E2" s="43"/>
      <c r="F2" s="43"/>
      <c r="G2" s="43"/>
      <c r="H2" s="43"/>
      <c r="I2" s="96" t="s">
        <v>30</v>
      </c>
      <c r="J2" s="96"/>
    </row>
    <row r="3" spans="1:256" ht="15.5" x14ac:dyDescent="0.35">
      <c r="A3" s="12" t="s">
        <v>18</v>
      </c>
    </row>
    <row r="4" spans="1:256" x14ac:dyDescent="0.25">
      <c r="A4" s="13" t="s">
        <v>19</v>
      </c>
      <c r="G4" s="1" t="s">
        <v>2</v>
      </c>
      <c r="H4" s="92">
        <f ca="1">TODAY()</f>
        <v>42332</v>
      </c>
      <c r="I4" s="92"/>
      <c r="J4" s="92"/>
      <c r="K4" s="46" t="str">
        <f ca="1">TEXT(H4,"dddd")</f>
        <v>Tuesday</v>
      </c>
    </row>
    <row r="5" spans="1:256" x14ac:dyDescent="0.25">
      <c r="H5" s="47" t="s">
        <v>6</v>
      </c>
    </row>
    <row r="6" spans="1:256" x14ac:dyDescent="0.25">
      <c r="B6" s="1" t="s">
        <v>1</v>
      </c>
      <c r="C6" s="98" t="s">
        <v>82</v>
      </c>
      <c r="D6" s="98"/>
      <c r="E6" s="98"/>
      <c r="F6" s="4"/>
      <c r="G6" s="4"/>
      <c r="IQ6" s="11" t="s">
        <v>16</v>
      </c>
    </row>
    <row r="7" spans="1:256" x14ac:dyDescent="0.25">
      <c r="B7" s="1" t="s">
        <v>15</v>
      </c>
      <c r="C7" s="97">
        <v>42251</v>
      </c>
      <c r="D7" s="97"/>
      <c r="E7" s="46" t="str">
        <f>TEXT(C7,"dddd")</f>
        <v>Friday</v>
      </c>
      <c r="F7" s="4"/>
      <c r="G7" s="4"/>
    </row>
    <row r="8" spans="1:256" s="2" customFormat="1" ht="13" x14ac:dyDescent="0.3">
      <c r="A8" s="11" t="s">
        <v>16</v>
      </c>
      <c r="B8"/>
      <c r="C8"/>
      <c r="D8"/>
      <c r="E8"/>
      <c r="F8" s="5"/>
      <c r="G8" s="4"/>
      <c r="H8" s="4"/>
      <c r="I8" s="4"/>
      <c r="J8" s="44" t="s">
        <v>31</v>
      </c>
      <c r="K8" s="45">
        <v>2</v>
      </c>
      <c r="L8" s="22">
        <f>(C7-WEEKDAY(C7,1)+K8)+7*K1</f>
        <v>42247</v>
      </c>
      <c r="M8" s="23">
        <f t="shared" ref="M8:BX8" si="0">L8+1</f>
        <v>42248</v>
      </c>
      <c r="N8" s="23">
        <f t="shared" si="0"/>
        <v>42249</v>
      </c>
      <c r="O8" s="23">
        <f t="shared" si="0"/>
        <v>42250</v>
      </c>
      <c r="P8" s="23">
        <f t="shared" si="0"/>
        <v>42251</v>
      </c>
      <c r="Q8" s="23">
        <f t="shared" si="0"/>
        <v>42252</v>
      </c>
      <c r="R8" s="23">
        <f t="shared" si="0"/>
        <v>42253</v>
      </c>
      <c r="S8" s="23">
        <f t="shared" si="0"/>
        <v>42254</v>
      </c>
      <c r="T8" s="23">
        <f t="shared" si="0"/>
        <v>42255</v>
      </c>
      <c r="U8" s="23">
        <f t="shared" si="0"/>
        <v>42256</v>
      </c>
      <c r="V8" s="23">
        <f t="shared" si="0"/>
        <v>42257</v>
      </c>
      <c r="W8" s="23">
        <f t="shared" si="0"/>
        <v>42258</v>
      </c>
      <c r="X8" s="23">
        <f t="shared" si="0"/>
        <v>42259</v>
      </c>
      <c r="Y8" s="23">
        <f t="shared" si="0"/>
        <v>42260</v>
      </c>
      <c r="Z8" s="23">
        <f t="shared" si="0"/>
        <v>42261</v>
      </c>
      <c r="AA8" s="23">
        <f t="shared" si="0"/>
        <v>42262</v>
      </c>
      <c r="AB8" s="23">
        <f t="shared" si="0"/>
        <v>42263</v>
      </c>
      <c r="AC8" s="23">
        <f t="shared" si="0"/>
        <v>42264</v>
      </c>
      <c r="AD8" s="23">
        <f t="shared" si="0"/>
        <v>42265</v>
      </c>
      <c r="AE8" s="23">
        <f t="shared" si="0"/>
        <v>42266</v>
      </c>
      <c r="AF8" s="23">
        <f t="shared" si="0"/>
        <v>42267</v>
      </c>
      <c r="AG8" s="23">
        <f t="shared" si="0"/>
        <v>42268</v>
      </c>
      <c r="AH8" s="23">
        <f t="shared" si="0"/>
        <v>42269</v>
      </c>
      <c r="AI8" s="23">
        <f t="shared" si="0"/>
        <v>42270</v>
      </c>
      <c r="AJ8" s="23">
        <f t="shared" si="0"/>
        <v>42271</v>
      </c>
      <c r="AK8" s="23">
        <f t="shared" si="0"/>
        <v>42272</v>
      </c>
      <c r="AL8" s="23">
        <f t="shared" si="0"/>
        <v>42273</v>
      </c>
      <c r="AM8" s="23">
        <f t="shared" si="0"/>
        <v>42274</v>
      </c>
      <c r="AN8" s="23">
        <f t="shared" si="0"/>
        <v>42275</v>
      </c>
      <c r="AO8" s="23">
        <f t="shared" si="0"/>
        <v>42276</v>
      </c>
      <c r="AP8" s="23">
        <f t="shared" si="0"/>
        <v>42277</v>
      </c>
      <c r="AQ8" s="23">
        <f t="shared" si="0"/>
        <v>42278</v>
      </c>
      <c r="AR8" s="23">
        <f t="shared" si="0"/>
        <v>42279</v>
      </c>
      <c r="AS8" s="23">
        <f t="shared" si="0"/>
        <v>42280</v>
      </c>
      <c r="AT8" s="23">
        <f t="shared" si="0"/>
        <v>42281</v>
      </c>
      <c r="AU8" s="23">
        <f t="shared" si="0"/>
        <v>42282</v>
      </c>
      <c r="AV8" s="23">
        <f t="shared" si="0"/>
        <v>42283</v>
      </c>
      <c r="AW8" s="23">
        <f t="shared" si="0"/>
        <v>42284</v>
      </c>
      <c r="AX8" s="23">
        <f t="shared" si="0"/>
        <v>42285</v>
      </c>
      <c r="AY8" s="23">
        <f t="shared" si="0"/>
        <v>42286</v>
      </c>
      <c r="AZ8" s="23">
        <f t="shared" si="0"/>
        <v>42287</v>
      </c>
      <c r="BA8" s="23">
        <f t="shared" si="0"/>
        <v>42288</v>
      </c>
      <c r="BB8" s="23">
        <f t="shared" si="0"/>
        <v>42289</v>
      </c>
      <c r="BC8" s="23">
        <f t="shared" si="0"/>
        <v>42290</v>
      </c>
      <c r="BD8" s="23">
        <f t="shared" si="0"/>
        <v>42291</v>
      </c>
      <c r="BE8" s="23">
        <f t="shared" si="0"/>
        <v>42292</v>
      </c>
      <c r="BF8" s="23">
        <f t="shared" si="0"/>
        <v>42293</v>
      </c>
      <c r="BG8" s="23">
        <f t="shared" si="0"/>
        <v>42294</v>
      </c>
      <c r="BH8" s="23">
        <f t="shared" si="0"/>
        <v>42295</v>
      </c>
      <c r="BI8" s="23">
        <f t="shared" si="0"/>
        <v>42296</v>
      </c>
      <c r="BJ8" s="23">
        <f t="shared" si="0"/>
        <v>42297</v>
      </c>
      <c r="BK8" s="23">
        <f t="shared" si="0"/>
        <v>42298</v>
      </c>
      <c r="BL8" s="23">
        <f t="shared" si="0"/>
        <v>42299</v>
      </c>
      <c r="BM8" s="23">
        <f t="shared" si="0"/>
        <v>42300</v>
      </c>
      <c r="BN8" s="23">
        <f t="shared" si="0"/>
        <v>42301</v>
      </c>
      <c r="BO8" s="23">
        <f t="shared" si="0"/>
        <v>42302</v>
      </c>
      <c r="BP8" s="23">
        <f t="shared" si="0"/>
        <v>42303</v>
      </c>
      <c r="BQ8" s="23">
        <f t="shared" si="0"/>
        <v>42304</v>
      </c>
      <c r="BR8" s="23">
        <f t="shared" si="0"/>
        <v>42305</v>
      </c>
      <c r="BS8" s="23">
        <f t="shared" si="0"/>
        <v>42306</v>
      </c>
      <c r="BT8" s="23">
        <f t="shared" si="0"/>
        <v>42307</v>
      </c>
      <c r="BU8" s="23">
        <f t="shared" si="0"/>
        <v>42308</v>
      </c>
      <c r="BV8" s="23">
        <f t="shared" si="0"/>
        <v>42309</v>
      </c>
      <c r="BW8" s="23">
        <f t="shared" si="0"/>
        <v>42310</v>
      </c>
      <c r="BX8" s="23">
        <f t="shared" si="0"/>
        <v>42311</v>
      </c>
      <c r="BY8" s="23">
        <f t="shared" ref="BY8:EJ8" si="1">BX8+1</f>
        <v>42312</v>
      </c>
      <c r="BZ8" s="23">
        <f t="shared" si="1"/>
        <v>42313</v>
      </c>
      <c r="CA8" s="23">
        <f t="shared" si="1"/>
        <v>42314</v>
      </c>
      <c r="CB8" s="23">
        <f t="shared" si="1"/>
        <v>42315</v>
      </c>
      <c r="CC8" s="23">
        <f t="shared" si="1"/>
        <v>42316</v>
      </c>
      <c r="CD8" s="23">
        <f t="shared" si="1"/>
        <v>42317</v>
      </c>
      <c r="CE8" s="23">
        <f t="shared" si="1"/>
        <v>42318</v>
      </c>
      <c r="CF8" s="23">
        <f t="shared" si="1"/>
        <v>42319</v>
      </c>
      <c r="CG8" s="23">
        <f t="shared" si="1"/>
        <v>42320</v>
      </c>
      <c r="CH8" s="23">
        <f t="shared" si="1"/>
        <v>42321</v>
      </c>
      <c r="CI8" s="23">
        <f t="shared" si="1"/>
        <v>42322</v>
      </c>
      <c r="CJ8" s="23">
        <f t="shared" si="1"/>
        <v>42323</v>
      </c>
      <c r="CK8" s="23">
        <f t="shared" si="1"/>
        <v>42324</v>
      </c>
      <c r="CL8" s="23">
        <f t="shared" si="1"/>
        <v>42325</v>
      </c>
      <c r="CM8" s="23">
        <f t="shared" si="1"/>
        <v>42326</v>
      </c>
      <c r="CN8" s="23">
        <f t="shared" si="1"/>
        <v>42327</v>
      </c>
      <c r="CO8" s="23">
        <f t="shared" si="1"/>
        <v>42328</v>
      </c>
      <c r="CP8" s="23">
        <f t="shared" si="1"/>
        <v>42329</v>
      </c>
      <c r="CQ8" s="23">
        <f t="shared" si="1"/>
        <v>42330</v>
      </c>
      <c r="CR8" s="23">
        <f t="shared" si="1"/>
        <v>42331</v>
      </c>
      <c r="CS8" s="23">
        <f t="shared" si="1"/>
        <v>42332</v>
      </c>
      <c r="CT8" s="23">
        <f t="shared" si="1"/>
        <v>42333</v>
      </c>
      <c r="CU8" s="23">
        <f t="shared" si="1"/>
        <v>42334</v>
      </c>
      <c r="CV8" s="23">
        <f t="shared" si="1"/>
        <v>42335</v>
      </c>
      <c r="CW8" s="23">
        <f t="shared" si="1"/>
        <v>42336</v>
      </c>
      <c r="CX8" s="23">
        <f t="shared" si="1"/>
        <v>42337</v>
      </c>
      <c r="CY8" s="23">
        <f t="shared" si="1"/>
        <v>42338</v>
      </c>
      <c r="CZ8" s="23">
        <f t="shared" si="1"/>
        <v>42339</v>
      </c>
      <c r="DA8" s="23">
        <f t="shared" si="1"/>
        <v>42340</v>
      </c>
      <c r="DB8" s="23">
        <f t="shared" si="1"/>
        <v>42341</v>
      </c>
      <c r="DC8" s="23">
        <f t="shared" si="1"/>
        <v>42342</v>
      </c>
      <c r="DD8" s="23">
        <f t="shared" si="1"/>
        <v>42343</v>
      </c>
      <c r="DE8" s="23">
        <f t="shared" si="1"/>
        <v>42344</v>
      </c>
      <c r="DF8" s="23">
        <f t="shared" si="1"/>
        <v>42345</v>
      </c>
      <c r="DG8" s="23">
        <f t="shared" si="1"/>
        <v>42346</v>
      </c>
      <c r="DH8" s="23">
        <f t="shared" si="1"/>
        <v>42347</v>
      </c>
      <c r="DI8" s="23">
        <f t="shared" si="1"/>
        <v>42348</v>
      </c>
      <c r="DJ8" s="23">
        <f t="shared" si="1"/>
        <v>42349</v>
      </c>
      <c r="DK8" s="23">
        <f t="shared" si="1"/>
        <v>42350</v>
      </c>
      <c r="DL8" s="23">
        <f t="shared" si="1"/>
        <v>42351</v>
      </c>
      <c r="DM8" s="23">
        <f t="shared" si="1"/>
        <v>42352</v>
      </c>
      <c r="DN8" s="23">
        <f t="shared" si="1"/>
        <v>42353</v>
      </c>
      <c r="DO8" s="23">
        <f t="shared" si="1"/>
        <v>42354</v>
      </c>
      <c r="DP8" s="23">
        <f t="shared" si="1"/>
        <v>42355</v>
      </c>
      <c r="DQ8" s="23">
        <f t="shared" si="1"/>
        <v>42356</v>
      </c>
      <c r="DR8" s="23">
        <f t="shared" si="1"/>
        <v>42357</v>
      </c>
      <c r="DS8" s="23">
        <f t="shared" si="1"/>
        <v>42358</v>
      </c>
      <c r="DT8" s="23">
        <f t="shared" si="1"/>
        <v>42359</v>
      </c>
      <c r="DU8" s="23">
        <f t="shared" si="1"/>
        <v>42360</v>
      </c>
      <c r="DV8" s="23">
        <f t="shared" si="1"/>
        <v>42361</v>
      </c>
      <c r="DW8" s="23">
        <f t="shared" si="1"/>
        <v>42362</v>
      </c>
      <c r="DX8" s="23">
        <f t="shared" si="1"/>
        <v>42363</v>
      </c>
      <c r="DY8" s="23">
        <f t="shared" si="1"/>
        <v>42364</v>
      </c>
      <c r="DZ8" s="23">
        <f t="shared" si="1"/>
        <v>42365</v>
      </c>
      <c r="EA8" s="23">
        <f t="shared" si="1"/>
        <v>42366</v>
      </c>
      <c r="EB8" s="23">
        <f t="shared" si="1"/>
        <v>42367</v>
      </c>
      <c r="EC8" s="23">
        <f t="shared" si="1"/>
        <v>42368</v>
      </c>
      <c r="ED8" s="23">
        <f t="shared" si="1"/>
        <v>42369</v>
      </c>
      <c r="EE8" s="23">
        <f t="shared" si="1"/>
        <v>42370</v>
      </c>
      <c r="EF8" s="23">
        <f t="shared" si="1"/>
        <v>42371</v>
      </c>
      <c r="EG8" s="23">
        <f t="shared" si="1"/>
        <v>42372</v>
      </c>
      <c r="EH8" s="23">
        <f t="shared" si="1"/>
        <v>42373</v>
      </c>
      <c r="EI8" s="23">
        <f t="shared" si="1"/>
        <v>42374</v>
      </c>
      <c r="EJ8" s="23">
        <f t="shared" si="1"/>
        <v>42375</v>
      </c>
      <c r="EK8" s="23">
        <f t="shared" ref="EK8:GV8" si="2">EJ8+1</f>
        <v>42376</v>
      </c>
      <c r="EL8" s="23">
        <f t="shared" si="2"/>
        <v>42377</v>
      </c>
      <c r="EM8" s="23">
        <f t="shared" si="2"/>
        <v>42378</v>
      </c>
      <c r="EN8" s="23">
        <f t="shared" si="2"/>
        <v>42379</v>
      </c>
      <c r="EO8" s="23">
        <f t="shared" si="2"/>
        <v>42380</v>
      </c>
      <c r="EP8" s="23">
        <f t="shared" si="2"/>
        <v>42381</v>
      </c>
      <c r="EQ8" s="23">
        <f t="shared" si="2"/>
        <v>42382</v>
      </c>
      <c r="ER8" s="23">
        <f t="shared" si="2"/>
        <v>42383</v>
      </c>
      <c r="ES8" s="23">
        <f t="shared" si="2"/>
        <v>42384</v>
      </c>
      <c r="ET8" s="23">
        <f t="shared" si="2"/>
        <v>42385</v>
      </c>
      <c r="EU8" s="23">
        <f t="shared" si="2"/>
        <v>42386</v>
      </c>
      <c r="EV8" s="23">
        <f t="shared" si="2"/>
        <v>42387</v>
      </c>
      <c r="EW8" s="23">
        <f t="shared" si="2"/>
        <v>42388</v>
      </c>
      <c r="EX8" s="23">
        <f t="shared" si="2"/>
        <v>42389</v>
      </c>
      <c r="EY8" s="23">
        <f t="shared" si="2"/>
        <v>42390</v>
      </c>
      <c r="EZ8" s="23">
        <f t="shared" si="2"/>
        <v>42391</v>
      </c>
      <c r="FA8" s="23">
        <f t="shared" si="2"/>
        <v>42392</v>
      </c>
      <c r="FB8" s="23">
        <f t="shared" si="2"/>
        <v>42393</v>
      </c>
      <c r="FC8" s="23">
        <f t="shared" si="2"/>
        <v>42394</v>
      </c>
      <c r="FD8" s="23">
        <f t="shared" si="2"/>
        <v>42395</v>
      </c>
      <c r="FE8" s="23">
        <f t="shared" si="2"/>
        <v>42396</v>
      </c>
      <c r="FF8" s="23">
        <f t="shared" si="2"/>
        <v>42397</v>
      </c>
      <c r="FG8" s="23">
        <f t="shared" si="2"/>
        <v>42398</v>
      </c>
      <c r="FH8" s="23">
        <f t="shared" si="2"/>
        <v>42399</v>
      </c>
      <c r="FI8" s="23">
        <f t="shared" si="2"/>
        <v>42400</v>
      </c>
      <c r="FJ8" s="23">
        <f t="shared" si="2"/>
        <v>42401</v>
      </c>
      <c r="FK8" s="23">
        <f t="shared" si="2"/>
        <v>42402</v>
      </c>
      <c r="FL8" s="23">
        <f t="shared" si="2"/>
        <v>42403</v>
      </c>
      <c r="FM8" s="23">
        <f t="shared" si="2"/>
        <v>42404</v>
      </c>
      <c r="FN8" s="23">
        <f t="shared" si="2"/>
        <v>42405</v>
      </c>
      <c r="FO8" s="23">
        <f t="shared" si="2"/>
        <v>42406</v>
      </c>
      <c r="FP8" s="23">
        <f t="shared" si="2"/>
        <v>42407</v>
      </c>
      <c r="FQ8" s="23">
        <f t="shared" si="2"/>
        <v>42408</v>
      </c>
      <c r="FR8" s="23">
        <f t="shared" si="2"/>
        <v>42409</v>
      </c>
      <c r="FS8" s="23">
        <f t="shared" si="2"/>
        <v>42410</v>
      </c>
      <c r="FT8" s="23">
        <f t="shared" si="2"/>
        <v>42411</v>
      </c>
      <c r="FU8" s="23">
        <f t="shared" si="2"/>
        <v>42412</v>
      </c>
      <c r="FV8" s="23">
        <f t="shared" si="2"/>
        <v>42413</v>
      </c>
      <c r="FW8" s="23">
        <f t="shared" si="2"/>
        <v>42414</v>
      </c>
      <c r="FX8" s="23">
        <f t="shared" si="2"/>
        <v>42415</v>
      </c>
      <c r="FY8" s="23">
        <f t="shared" si="2"/>
        <v>42416</v>
      </c>
      <c r="FZ8" s="23">
        <f t="shared" si="2"/>
        <v>42417</v>
      </c>
      <c r="GA8" s="23">
        <f t="shared" si="2"/>
        <v>42418</v>
      </c>
      <c r="GB8" s="23">
        <f t="shared" si="2"/>
        <v>42419</v>
      </c>
      <c r="GC8" s="23">
        <f t="shared" si="2"/>
        <v>42420</v>
      </c>
      <c r="GD8" s="23">
        <f t="shared" si="2"/>
        <v>42421</v>
      </c>
      <c r="GE8" s="23">
        <f t="shared" si="2"/>
        <v>42422</v>
      </c>
      <c r="GF8" s="23">
        <f t="shared" si="2"/>
        <v>42423</v>
      </c>
      <c r="GG8" s="23">
        <f t="shared" si="2"/>
        <v>42424</v>
      </c>
      <c r="GH8" s="23">
        <f t="shared" si="2"/>
        <v>42425</v>
      </c>
      <c r="GI8" s="23">
        <f t="shared" si="2"/>
        <v>42426</v>
      </c>
      <c r="GJ8" s="23">
        <f t="shared" si="2"/>
        <v>42427</v>
      </c>
      <c r="GK8" s="23">
        <f t="shared" si="2"/>
        <v>42428</v>
      </c>
      <c r="GL8" s="23">
        <f t="shared" si="2"/>
        <v>42429</v>
      </c>
      <c r="GM8" s="23">
        <f t="shared" si="2"/>
        <v>42430</v>
      </c>
      <c r="GN8" s="23">
        <f t="shared" si="2"/>
        <v>42431</v>
      </c>
      <c r="GO8" s="23">
        <f t="shared" si="2"/>
        <v>42432</v>
      </c>
      <c r="GP8" s="23">
        <f t="shared" si="2"/>
        <v>42433</v>
      </c>
      <c r="GQ8" s="23">
        <f t="shared" si="2"/>
        <v>42434</v>
      </c>
      <c r="GR8" s="23">
        <f t="shared" si="2"/>
        <v>42435</v>
      </c>
      <c r="GS8" s="23">
        <f t="shared" si="2"/>
        <v>42436</v>
      </c>
      <c r="GT8" s="23">
        <f t="shared" si="2"/>
        <v>42437</v>
      </c>
      <c r="GU8" s="23">
        <f t="shared" si="2"/>
        <v>42438</v>
      </c>
      <c r="GV8" s="23">
        <f t="shared" si="2"/>
        <v>42439</v>
      </c>
      <c r="GW8" s="23">
        <f t="shared" ref="GW8:IO8" si="3">GV8+1</f>
        <v>42440</v>
      </c>
      <c r="GX8" s="23">
        <f t="shared" si="3"/>
        <v>42441</v>
      </c>
      <c r="GY8" s="23">
        <f t="shared" si="3"/>
        <v>42442</v>
      </c>
      <c r="GZ8" s="23">
        <f t="shared" si="3"/>
        <v>42443</v>
      </c>
      <c r="HA8" s="23">
        <f t="shared" si="3"/>
        <v>42444</v>
      </c>
      <c r="HB8" s="23">
        <f t="shared" si="3"/>
        <v>42445</v>
      </c>
      <c r="HC8" s="23">
        <f t="shared" si="3"/>
        <v>42446</v>
      </c>
      <c r="HD8" s="23">
        <f t="shared" si="3"/>
        <v>42447</v>
      </c>
      <c r="HE8" s="23">
        <f t="shared" si="3"/>
        <v>42448</v>
      </c>
      <c r="HF8" s="23">
        <f t="shared" si="3"/>
        <v>42449</v>
      </c>
      <c r="HG8" s="23">
        <f t="shared" si="3"/>
        <v>42450</v>
      </c>
      <c r="HH8" s="23">
        <f t="shared" si="3"/>
        <v>42451</v>
      </c>
      <c r="HI8" s="23">
        <f t="shared" si="3"/>
        <v>42452</v>
      </c>
      <c r="HJ8" s="23">
        <f t="shared" si="3"/>
        <v>42453</v>
      </c>
      <c r="HK8" s="23">
        <f t="shared" si="3"/>
        <v>42454</v>
      </c>
      <c r="HL8" s="23">
        <f t="shared" si="3"/>
        <v>42455</v>
      </c>
      <c r="HM8" s="23">
        <f t="shared" si="3"/>
        <v>42456</v>
      </c>
      <c r="HN8" s="23">
        <f t="shared" si="3"/>
        <v>42457</v>
      </c>
      <c r="HO8" s="23">
        <f t="shared" si="3"/>
        <v>42458</v>
      </c>
      <c r="HP8" s="23">
        <f t="shared" si="3"/>
        <v>42459</v>
      </c>
      <c r="HQ8" s="23">
        <f t="shared" si="3"/>
        <v>42460</v>
      </c>
      <c r="HR8" s="23">
        <f t="shared" si="3"/>
        <v>42461</v>
      </c>
      <c r="HS8" s="23">
        <f t="shared" si="3"/>
        <v>42462</v>
      </c>
      <c r="HT8" s="23">
        <f t="shared" si="3"/>
        <v>42463</v>
      </c>
      <c r="HU8" s="23">
        <f t="shared" si="3"/>
        <v>42464</v>
      </c>
      <c r="HV8" s="23">
        <f t="shared" si="3"/>
        <v>42465</v>
      </c>
      <c r="HW8" s="23">
        <f t="shared" si="3"/>
        <v>42466</v>
      </c>
      <c r="HX8" s="23">
        <f t="shared" si="3"/>
        <v>42467</v>
      </c>
      <c r="HY8" s="23">
        <f t="shared" si="3"/>
        <v>42468</v>
      </c>
      <c r="HZ8" s="23">
        <f t="shared" si="3"/>
        <v>42469</v>
      </c>
      <c r="IA8" s="23">
        <f t="shared" si="3"/>
        <v>42470</v>
      </c>
      <c r="IB8" s="23">
        <f t="shared" si="3"/>
        <v>42471</v>
      </c>
      <c r="IC8" s="23">
        <f t="shared" si="3"/>
        <v>42472</v>
      </c>
      <c r="ID8" s="23">
        <f t="shared" si="3"/>
        <v>42473</v>
      </c>
      <c r="IE8" s="23">
        <f t="shared" si="3"/>
        <v>42474</v>
      </c>
      <c r="IF8" s="23">
        <f t="shared" si="3"/>
        <v>42475</v>
      </c>
      <c r="IG8" s="23">
        <f t="shared" si="3"/>
        <v>42476</v>
      </c>
      <c r="IH8" s="23">
        <f t="shared" si="3"/>
        <v>42477</v>
      </c>
      <c r="II8" s="23">
        <f t="shared" si="3"/>
        <v>42478</v>
      </c>
      <c r="IJ8" s="23">
        <f t="shared" si="3"/>
        <v>42479</v>
      </c>
      <c r="IK8" s="23">
        <f t="shared" si="3"/>
        <v>42480</v>
      </c>
      <c r="IL8" s="23">
        <f t="shared" si="3"/>
        <v>42481</v>
      </c>
      <c r="IM8" s="23">
        <f t="shared" si="3"/>
        <v>42482</v>
      </c>
      <c r="IN8" s="23">
        <f t="shared" si="3"/>
        <v>42483</v>
      </c>
      <c r="IO8" s="23">
        <f t="shared" si="3"/>
        <v>42484</v>
      </c>
      <c r="IP8" s="24"/>
      <c r="IQ8" s="3"/>
      <c r="IR8" s="3"/>
      <c r="IS8" s="3"/>
      <c r="IT8" s="3"/>
      <c r="IU8" s="3"/>
      <c r="IV8" s="3"/>
    </row>
    <row r="9" spans="1:256" s="6" customFormat="1" ht="76.5" customHeight="1" x14ac:dyDescent="0.3">
      <c r="A9" s="32" t="s">
        <v>8</v>
      </c>
      <c r="B9" s="39" t="s">
        <v>9</v>
      </c>
      <c r="C9" s="41" t="s">
        <v>21</v>
      </c>
      <c r="D9" s="33" t="s">
        <v>3</v>
      </c>
      <c r="E9" s="33" t="s">
        <v>4</v>
      </c>
      <c r="F9" s="34" t="s">
        <v>7</v>
      </c>
      <c r="G9" s="35" t="s">
        <v>10</v>
      </c>
      <c r="H9" s="34" t="s">
        <v>14</v>
      </c>
      <c r="I9" s="35" t="s">
        <v>5</v>
      </c>
      <c r="J9" s="35" t="s">
        <v>0</v>
      </c>
      <c r="K9" s="40"/>
      <c r="L9" s="93">
        <f>L8</f>
        <v>42247</v>
      </c>
      <c r="M9" s="94"/>
      <c r="N9" s="94"/>
      <c r="O9" s="94"/>
      <c r="P9" s="94"/>
      <c r="Q9" s="94"/>
      <c r="R9" s="95"/>
      <c r="S9" s="93">
        <f>S8</f>
        <v>42254</v>
      </c>
      <c r="T9" s="94"/>
      <c r="U9" s="94"/>
      <c r="V9" s="94"/>
      <c r="W9" s="94"/>
      <c r="X9" s="94"/>
      <c r="Y9" s="95"/>
      <c r="Z9" s="93">
        <f>Z8</f>
        <v>42261</v>
      </c>
      <c r="AA9" s="94"/>
      <c r="AB9" s="94"/>
      <c r="AC9" s="94"/>
      <c r="AD9" s="94"/>
      <c r="AE9" s="94"/>
      <c r="AF9" s="95"/>
      <c r="AG9" s="93">
        <f>AG8</f>
        <v>42268</v>
      </c>
      <c r="AH9" s="94"/>
      <c r="AI9" s="94"/>
      <c r="AJ9" s="94"/>
      <c r="AK9" s="94"/>
      <c r="AL9" s="94"/>
      <c r="AM9" s="95"/>
      <c r="AN9" s="93">
        <f>AN8</f>
        <v>42275</v>
      </c>
      <c r="AO9" s="94"/>
      <c r="AP9" s="94"/>
      <c r="AQ9" s="94"/>
      <c r="AR9" s="94"/>
      <c r="AS9" s="94"/>
      <c r="AT9" s="95"/>
      <c r="AU9" s="93">
        <f>AU8</f>
        <v>42282</v>
      </c>
      <c r="AV9" s="94"/>
      <c r="AW9" s="94"/>
      <c r="AX9" s="94"/>
      <c r="AY9" s="94"/>
      <c r="AZ9" s="94"/>
      <c r="BA9" s="95"/>
      <c r="BB9" s="93">
        <f>BB8</f>
        <v>42289</v>
      </c>
      <c r="BC9" s="94"/>
      <c r="BD9" s="94"/>
      <c r="BE9" s="94"/>
      <c r="BF9" s="94"/>
      <c r="BG9" s="94"/>
      <c r="BH9" s="95"/>
      <c r="BI9" s="93">
        <f>BI8</f>
        <v>42296</v>
      </c>
      <c r="BJ9" s="94"/>
      <c r="BK9" s="94"/>
      <c r="BL9" s="94"/>
      <c r="BM9" s="94"/>
      <c r="BN9" s="94"/>
      <c r="BO9" s="95"/>
      <c r="BP9" s="93">
        <f>BP8</f>
        <v>42303</v>
      </c>
      <c r="BQ9" s="94"/>
      <c r="BR9" s="94"/>
      <c r="BS9" s="94"/>
      <c r="BT9" s="94"/>
      <c r="BU9" s="94"/>
      <c r="BV9" s="95"/>
      <c r="BW9" s="93">
        <f>BW8</f>
        <v>42310</v>
      </c>
      <c r="BX9" s="94"/>
      <c r="BY9" s="94"/>
      <c r="BZ9" s="94"/>
      <c r="CA9" s="94"/>
      <c r="CB9" s="94"/>
      <c r="CC9" s="95"/>
      <c r="CD9" s="93">
        <f>CD8</f>
        <v>42317</v>
      </c>
      <c r="CE9" s="94"/>
      <c r="CF9" s="94"/>
      <c r="CG9" s="94"/>
      <c r="CH9" s="94"/>
      <c r="CI9" s="94"/>
      <c r="CJ9" s="95"/>
      <c r="CK9" s="93">
        <f>CK8</f>
        <v>42324</v>
      </c>
      <c r="CL9" s="94"/>
      <c r="CM9" s="94"/>
      <c r="CN9" s="94"/>
      <c r="CO9" s="94"/>
      <c r="CP9" s="94"/>
      <c r="CQ9" s="95"/>
      <c r="CR9" s="93">
        <f>CR8</f>
        <v>42331</v>
      </c>
      <c r="CS9" s="94"/>
      <c r="CT9" s="94"/>
      <c r="CU9" s="94"/>
      <c r="CV9" s="94"/>
      <c r="CW9" s="94"/>
      <c r="CX9" s="95"/>
      <c r="CY9" s="93">
        <f>CY8</f>
        <v>42338</v>
      </c>
      <c r="CZ9" s="94"/>
      <c r="DA9" s="94"/>
      <c r="DB9" s="94"/>
      <c r="DC9" s="94"/>
      <c r="DD9" s="94"/>
      <c r="DE9" s="95"/>
      <c r="DF9" s="93">
        <f>DF8</f>
        <v>42345</v>
      </c>
      <c r="DG9" s="94"/>
      <c r="DH9" s="94"/>
      <c r="DI9" s="94"/>
      <c r="DJ9" s="94"/>
      <c r="DK9" s="94"/>
      <c r="DL9" s="95"/>
      <c r="DM9" s="93">
        <f>DM8</f>
        <v>42352</v>
      </c>
      <c r="DN9" s="94"/>
      <c r="DO9" s="94"/>
      <c r="DP9" s="94"/>
      <c r="DQ9" s="94"/>
      <c r="DR9" s="94"/>
      <c r="DS9" s="95"/>
      <c r="DT9" s="93">
        <f>DT8</f>
        <v>42359</v>
      </c>
      <c r="DU9" s="94"/>
      <c r="DV9" s="94"/>
      <c r="DW9" s="94"/>
      <c r="DX9" s="94"/>
      <c r="DY9" s="94"/>
      <c r="DZ9" s="95"/>
      <c r="EA9" s="93">
        <f>EA8</f>
        <v>42366</v>
      </c>
      <c r="EB9" s="94"/>
      <c r="EC9" s="94"/>
      <c r="ED9" s="94"/>
      <c r="EE9" s="94"/>
      <c r="EF9" s="94"/>
      <c r="EG9" s="95"/>
      <c r="EH9" s="93">
        <f>EH8</f>
        <v>42373</v>
      </c>
      <c r="EI9" s="94"/>
      <c r="EJ9" s="94"/>
      <c r="EK9" s="94"/>
      <c r="EL9" s="94"/>
      <c r="EM9" s="94"/>
      <c r="EN9" s="95"/>
      <c r="EO9" s="93">
        <f>EO8</f>
        <v>42380</v>
      </c>
      <c r="EP9" s="94"/>
      <c r="EQ9" s="94"/>
      <c r="ER9" s="94"/>
      <c r="ES9" s="94"/>
      <c r="ET9" s="94"/>
      <c r="EU9" s="95"/>
      <c r="EV9" s="93">
        <f>EV8</f>
        <v>42387</v>
      </c>
      <c r="EW9" s="94"/>
      <c r="EX9" s="94"/>
      <c r="EY9" s="94"/>
      <c r="EZ9" s="94"/>
      <c r="FA9" s="94"/>
      <c r="FB9" s="95"/>
      <c r="FC9" s="93">
        <f>FC8</f>
        <v>42394</v>
      </c>
      <c r="FD9" s="94"/>
      <c r="FE9" s="94"/>
      <c r="FF9" s="94"/>
      <c r="FG9" s="94"/>
      <c r="FH9" s="94"/>
      <c r="FI9" s="95"/>
      <c r="FJ9" s="93">
        <f>FJ8</f>
        <v>42401</v>
      </c>
      <c r="FK9" s="94"/>
      <c r="FL9" s="94"/>
      <c r="FM9" s="94"/>
      <c r="FN9" s="94"/>
      <c r="FO9" s="94"/>
      <c r="FP9" s="95"/>
      <c r="FQ9" s="93">
        <f>FQ8</f>
        <v>42408</v>
      </c>
      <c r="FR9" s="94"/>
      <c r="FS9" s="94"/>
      <c r="FT9" s="94"/>
      <c r="FU9" s="94"/>
      <c r="FV9" s="94"/>
      <c r="FW9" s="95"/>
      <c r="FX9" s="93">
        <f>FX8</f>
        <v>42415</v>
      </c>
      <c r="FY9" s="94"/>
      <c r="FZ9" s="94"/>
      <c r="GA9" s="94"/>
      <c r="GB9" s="94"/>
      <c r="GC9" s="94"/>
      <c r="GD9" s="95"/>
      <c r="GE9" s="93">
        <f>GE8</f>
        <v>42422</v>
      </c>
      <c r="GF9" s="94"/>
      <c r="GG9" s="94"/>
      <c r="GH9" s="94"/>
      <c r="GI9" s="94"/>
      <c r="GJ9" s="94"/>
      <c r="GK9" s="95"/>
      <c r="GL9" s="93">
        <f>GL8</f>
        <v>42429</v>
      </c>
      <c r="GM9" s="94"/>
      <c r="GN9" s="94"/>
      <c r="GO9" s="94"/>
      <c r="GP9" s="94"/>
      <c r="GQ9" s="94"/>
      <c r="GR9" s="95"/>
      <c r="GS9" s="93">
        <f>GS8</f>
        <v>42436</v>
      </c>
      <c r="GT9" s="94"/>
      <c r="GU9" s="94"/>
      <c r="GV9" s="94"/>
      <c r="GW9" s="94"/>
      <c r="GX9" s="94"/>
      <c r="GY9" s="95"/>
      <c r="GZ9" s="93">
        <f>GZ8</f>
        <v>42443</v>
      </c>
      <c r="HA9" s="94"/>
      <c r="HB9" s="94"/>
      <c r="HC9" s="94"/>
      <c r="HD9" s="94"/>
      <c r="HE9" s="94"/>
      <c r="HF9" s="95"/>
      <c r="HG9" s="93">
        <f>HG8</f>
        <v>42450</v>
      </c>
      <c r="HH9" s="94"/>
      <c r="HI9" s="94"/>
      <c r="HJ9" s="94"/>
      <c r="HK9" s="94"/>
      <c r="HL9" s="94"/>
      <c r="HM9" s="95"/>
      <c r="HN9" s="93">
        <f>HN8</f>
        <v>42457</v>
      </c>
      <c r="HO9" s="94"/>
      <c r="HP9" s="94"/>
      <c r="HQ9" s="94"/>
      <c r="HR9" s="94"/>
      <c r="HS9" s="94"/>
      <c r="HT9" s="95"/>
      <c r="HU9" s="93">
        <f>HU8</f>
        <v>42464</v>
      </c>
      <c r="HV9" s="94"/>
      <c r="HW9" s="94"/>
      <c r="HX9" s="94"/>
      <c r="HY9" s="94"/>
      <c r="HZ9" s="94"/>
      <c r="IA9" s="95"/>
      <c r="IB9" s="93">
        <f>IB8</f>
        <v>42471</v>
      </c>
      <c r="IC9" s="94"/>
      <c r="ID9" s="94"/>
      <c r="IE9" s="94"/>
      <c r="IF9" s="94"/>
      <c r="IG9" s="94"/>
      <c r="IH9" s="95"/>
      <c r="II9" s="93">
        <f>II8</f>
        <v>42478</v>
      </c>
      <c r="IJ9" s="94"/>
      <c r="IK9" s="94"/>
      <c r="IL9" s="94"/>
      <c r="IM9" s="94"/>
      <c r="IN9" s="94"/>
      <c r="IO9" s="95"/>
    </row>
    <row r="10" spans="1:256" s="53" customFormat="1" ht="21" x14ac:dyDescent="0.25">
      <c r="A10" s="48">
        <f ca="1">IF(ISERROR(VALUE(SUBSTITUTE(OFFSET(A10,-1,0,1,1),".",""))),1,IF(ISERROR(FIND("`",SUBSTITUTE(OFFSET(A10,-1,0,1,1),".","`",1))),VALUE(OFFSET(A10,-1,0,1,1))+1,VALUE(LEFT(OFFSET(A10,-1,0,1,1),FIND("`",SUBSTITUTE(OFFSET(A10,-1,0,1,1),".","`",1))-1))+1))</f>
        <v>1</v>
      </c>
      <c r="B10" s="87" t="s">
        <v>92</v>
      </c>
      <c r="C10" s="36" t="s">
        <v>93</v>
      </c>
      <c r="D10" s="62">
        <f>MIN(D11:D18)</f>
        <v>42250</v>
      </c>
      <c r="E10" s="63">
        <f>D10+F10-1</f>
        <v>42262</v>
      </c>
      <c r="F10" s="37">
        <f>MAX(E11:E18)-D10+1</f>
        <v>13</v>
      </c>
      <c r="G10" s="38">
        <f>SUMPRODUCT(F11:F18,G11:G18)/SUM(F11:F18)</f>
        <v>1</v>
      </c>
      <c r="H10" s="49">
        <f t="shared" ref="H10:H34" si="4">NETWORKDAYS(D10,E10)</f>
        <v>9</v>
      </c>
      <c r="I10" s="50">
        <f t="shared" ref="I10:I29" si="5">ROUNDDOWN(G10*F10,0)</f>
        <v>13</v>
      </c>
      <c r="J10" s="49">
        <f t="shared" ref="J10:J29" si="6">F10-I10</f>
        <v>0</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2"/>
      <c r="IQ10" s="52"/>
      <c r="IR10" s="52"/>
      <c r="IS10" s="52"/>
      <c r="IT10" s="52"/>
      <c r="IU10" s="52"/>
      <c r="IV10" s="52"/>
    </row>
    <row r="11" spans="1:256" s="58" customFormat="1" ht="10.5" x14ac:dyDescent="0.25">
      <c r="A11" s="54"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18" t="s">
        <v>94</v>
      </c>
      <c r="C11" s="36" t="s">
        <v>93</v>
      </c>
      <c r="D11" s="64">
        <v>42250</v>
      </c>
      <c r="E11" s="65">
        <f>D11+F11-1</f>
        <v>42262</v>
      </c>
      <c r="F11" s="20">
        <v>13</v>
      </c>
      <c r="G11" s="21">
        <v>1</v>
      </c>
      <c r="H11" s="55">
        <f t="shared" si="4"/>
        <v>9</v>
      </c>
      <c r="I11" s="56">
        <f t="shared" si="5"/>
        <v>13</v>
      </c>
      <c r="J11" s="55">
        <f t="shared" si="6"/>
        <v>0</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2"/>
      <c r="IQ11" s="52"/>
      <c r="IR11" s="52"/>
      <c r="IS11" s="52"/>
      <c r="IT11" s="52"/>
      <c r="IU11" s="52"/>
      <c r="IV11" s="52"/>
    </row>
    <row r="12" spans="1:256" s="58" customFormat="1" ht="21" x14ac:dyDescent="0.25">
      <c r="A12" s="54"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1.2</v>
      </c>
      <c r="B12" s="18" t="s">
        <v>95</v>
      </c>
      <c r="C12" s="36" t="s">
        <v>93</v>
      </c>
      <c r="D12" s="64">
        <v>42250</v>
      </c>
      <c r="E12" s="65">
        <f t="shared" ref="E12:E34" si="7">D12+F12-1</f>
        <v>42262</v>
      </c>
      <c r="F12" s="20">
        <v>13</v>
      </c>
      <c r="G12" s="21">
        <v>1</v>
      </c>
      <c r="H12" s="55">
        <f t="shared" si="4"/>
        <v>9</v>
      </c>
      <c r="I12" s="56">
        <f t="shared" si="5"/>
        <v>13</v>
      </c>
      <c r="J12" s="55">
        <f t="shared" si="6"/>
        <v>0</v>
      </c>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2"/>
      <c r="IQ12" s="52"/>
      <c r="IR12" s="52"/>
      <c r="IS12" s="52"/>
      <c r="IT12" s="52"/>
      <c r="IU12" s="52"/>
      <c r="IV12" s="52"/>
    </row>
    <row r="13" spans="1:256" s="58" customFormat="1" ht="21" x14ac:dyDescent="0.25">
      <c r="A13" s="54">
        <v>1.3</v>
      </c>
      <c r="B13" s="18" t="s">
        <v>96</v>
      </c>
      <c r="C13" s="36" t="s">
        <v>93</v>
      </c>
      <c r="D13" s="64">
        <v>42250</v>
      </c>
      <c r="E13" s="65">
        <f t="shared" si="7"/>
        <v>42262</v>
      </c>
      <c r="F13" s="20">
        <v>13</v>
      </c>
      <c r="G13" s="21">
        <v>1</v>
      </c>
      <c r="H13" s="55">
        <f t="shared" si="4"/>
        <v>9</v>
      </c>
      <c r="I13" s="56">
        <f>ROUNDDOWN(G13*F13,0)</f>
        <v>13</v>
      </c>
      <c r="J13" s="55">
        <f>F13-I13</f>
        <v>0</v>
      </c>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2"/>
      <c r="IQ13" s="52"/>
      <c r="IR13" s="52"/>
      <c r="IS13" s="52"/>
      <c r="IT13" s="52"/>
      <c r="IU13" s="52"/>
      <c r="IV13" s="52"/>
    </row>
    <row r="14" spans="1:256" s="58" customFormat="1" ht="10.5" x14ac:dyDescent="0.25">
      <c r="A14" s="54">
        <v>1.4</v>
      </c>
      <c r="B14" s="18" t="s">
        <v>97</v>
      </c>
      <c r="C14" s="36" t="s">
        <v>93</v>
      </c>
      <c r="D14" s="64">
        <v>42250</v>
      </c>
      <c r="E14" s="65">
        <f t="shared" si="7"/>
        <v>42262</v>
      </c>
      <c r="F14" s="20">
        <v>13</v>
      </c>
      <c r="G14" s="21">
        <v>1</v>
      </c>
      <c r="H14" s="55">
        <f t="shared" si="4"/>
        <v>9</v>
      </c>
      <c r="I14" s="56">
        <f>ROUNDDOWN(G14*F14,0)</f>
        <v>13</v>
      </c>
      <c r="J14" s="55">
        <f>F14-I14</f>
        <v>0</v>
      </c>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2"/>
      <c r="IQ14" s="52"/>
      <c r="IR14" s="52"/>
      <c r="IS14" s="52"/>
      <c r="IT14" s="52"/>
      <c r="IU14" s="52"/>
      <c r="IV14" s="52"/>
    </row>
    <row r="15" spans="1:256" s="58" customFormat="1" ht="21" x14ac:dyDescent="0.25">
      <c r="A15" s="54" t="str">
        <f ca="1">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1.5</v>
      </c>
      <c r="B15" s="18" t="s">
        <v>98</v>
      </c>
      <c r="C15" s="36" t="s">
        <v>93</v>
      </c>
      <c r="D15" s="64">
        <v>42250</v>
      </c>
      <c r="E15" s="65">
        <f t="shared" si="7"/>
        <v>42262</v>
      </c>
      <c r="F15" s="20">
        <v>13</v>
      </c>
      <c r="G15" s="21">
        <v>1</v>
      </c>
      <c r="H15" s="55">
        <f t="shared" si="4"/>
        <v>9</v>
      </c>
      <c r="I15" s="56">
        <f t="shared" si="5"/>
        <v>13</v>
      </c>
      <c r="J15" s="55">
        <f t="shared" si="6"/>
        <v>0</v>
      </c>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2"/>
      <c r="IQ15" s="52"/>
      <c r="IR15" s="52"/>
      <c r="IS15" s="52"/>
      <c r="IT15" s="52"/>
      <c r="IU15" s="52"/>
      <c r="IV15" s="52"/>
    </row>
    <row r="16" spans="1:256" s="58" customFormat="1" ht="10.5" x14ac:dyDescent="0.25">
      <c r="A16" s="54" t="str">
        <f t="shared" ref="A16:A18" ca="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1.6</v>
      </c>
      <c r="B16" s="18" t="s">
        <v>99</v>
      </c>
      <c r="C16" s="36" t="s">
        <v>93</v>
      </c>
      <c r="D16" s="64">
        <v>42250</v>
      </c>
      <c r="E16" s="65">
        <f t="shared" si="7"/>
        <v>42262</v>
      </c>
      <c r="F16" s="20">
        <v>13</v>
      </c>
      <c r="G16" s="21">
        <v>1</v>
      </c>
      <c r="H16" s="55"/>
      <c r="I16" s="56">
        <f t="shared" si="5"/>
        <v>13</v>
      </c>
      <c r="J16" s="55">
        <f t="shared" si="6"/>
        <v>0</v>
      </c>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2"/>
      <c r="IQ16" s="52"/>
      <c r="IR16" s="52"/>
      <c r="IS16" s="52"/>
      <c r="IT16" s="52"/>
      <c r="IU16" s="52"/>
      <c r="IV16" s="52"/>
    </row>
    <row r="17" spans="1:256" s="58" customFormat="1" ht="10.5" x14ac:dyDescent="0.25">
      <c r="A17" s="54" t="str">
        <f t="shared" ca="1" si="8"/>
        <v>1.7</v>
      </c>
      <c r="B17" s="18" t="s">
        <v>100</v>
      </c>
      <c r="C17" s="36" t="s">
        <v>93</v>
      </c>
      <c r="D17" s="64">
        <v>42250</v>
      </c>
      <c r="E17" s="65">
        <f t="shared" si="7"/>
        <v>42262</v>
      </c>
      <c r="F17" s="20">
        <v>13</v>
      </c>
      <c r="G17" s="21">
        <v>1</v>
      </c>
      <c r="H17" s="55"/>
      <c r="I17" s="56">
        <f t="shared" si="5"/>
        <v>13</v>
      </c>
      <c r="J17" s="55">
        <f t="shared" si="6"/>
        <v>0</v>
      </c>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7"/>
      <c r="FD17" s="57"/>
      <c r="FE17" s="57"/>
      <c r="FF17" s="57"/>
      <c r="FG17" s="57"/>
      <c r="FH17" s="57"/>
      <c r="FI17" s="57"/>
      <c r="FJ17" s="57"/>
      <c r="FK17" s="57"/>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c r="IN17" s="57"/>
      <c r="IO17" s="57"/>
      <c r="IP17" s="52"/>
      <c r="IQ17" s="52"/>
      <c r="IR17" s="52"/>
      <c r="IS17" s="52"/>
      <c r="IT17" s="52"/>
      <c r="IU17" s="52"/>
      <c r="IV17" s="52"/>
    </row>
    <row r="18" spans="1:256" s="58" customFormat="1" ht="21" x14ac:dyDescent="0.25">
      <c r="A18" s="54" t="str">
        <f t="shared" ca="1" si="8"/>
        <v>1.8</v>
      </c>
      <c r="B18" s="18" t="s">
        <v>101</v>
      </c>
      <c r="C18" s="36" t="s">
        <v>93</v>
      </c>
      <c r="D18" s="64">
        <v>42250</v>
      </c>
      <c r="E18" s="65">
        <f t="shared" si="7"/>
        <v>42262</v>
      </c>
      <c r="F18" s="20">
        <v>13</v>
      </c>
      <c r="G18" s="21">
        <v>1</v>
      </c>
      <c r="H18" s="55"/>
      <c r="I18" s="56">
        <f t="shared" si="5"/>
        <v>13</v>
      </c>
      <c r="J18" s="55">
        <f t="shared" si="6"/>
        <v>0</v>
      </c>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2"/>
      <c r="IQ18" s="52"/>
      <c r="IR18" s="52"/>
      <c r="IS18" s="52"/>
      <c r="IT18" s="52"/>
      <c r="IU18" s="52"/>
      <c r="IV18" s="52"/>
    </row>
    <row r="19" spans="1:256" s="53" customFormat="1" ht="10.5" x14ac:dyDescent="0.25">
      <c r="A19" s="59">
        <f ca="1">IF(ISERROR(VALUE(SUBSTITUTE(OFFSET(A19,-1,0,1,1),".",""))),1,IF(ISERROR(FIND("`",SUBSTITUTE(OFFSET(A19,-1,0,1,1),".","`",1))),VALUE(OFFSET(A19,-1,0,1,1))+1,VALUE(LEFT(OFFSET(A19,-1,0,1,1),FIND("`",SUBSTITUTE(OFFSET(A19,-1,0,1,1),".","`",1))-1))+1))</f>
        <v>2</v>
      </c>
      <c r="B19" s="14" t="s">
        <v>12</v>
      </c>
      <c r="C19" s="15" t="s">
        <v>82</v>
      </c>
      <c r="D19" s="62">
        <f>MIN(D20:D23)</f>
        <v>42263</v>
      </c>
      <c r="E19" s="63">
        <f t="shared" si="7"/>
        <v>42274</v>
      </c>
      <c r="F19" s="16">
        <v>12</v>
      </c>
      <c r="G19" s="17">
        <f>SUMPRODUCT(F20:F23,G20:G23)/SUM(F20:F23)</f>
        <v>1</v>
      </c>
      <c r="H19" s="60">
        <f t="shared" si="4"/>
        <v>8</v>
      </c>
      <c r="I19" s="61">
        <f t="shared" si="5"/>
        <v>12</v>
      </c>
      <c r="J19" s="60">
        <f t="shared" si="6"/>
        <v>0</v>
      </c>
      <c r="IP19" s="52"/>
      <c r="IQ19" s="52"/>
      <c r="IR19" s="52"/>
      <c r="IS19" s="52"/>
      <c r="IT19" s="52"/>
      <c r="IU19" s="52"/>
      <c r="IV19" s="52"/>
    </row>
    <row r="20" spans="1:256" s="58" customFormat="1" ht="19.5" customHeight="1" x14ac:dyDescent="0.25">
      <c r="A20" s="54"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18" t="s">
        <v>102</v>
      </c>
      <c r="C20" s="36" t="s">
        <v>93</v>
      </c>
      <c r="D20" s="64">
        <v>42263</v>
      </c>
      <c r="E20" s="65">
        <f t="shared" si="7"/>
        <v>42274</v>
      </c>
      <c r="F20" s="20">
        <v>12</v>
      </c>
      <c r="G20" s="21">
        <v>1</v>
      </c>
      <c r="H20" s="55">
        <f t="shared" si="4"/>
        <v>8</v>
      </c>
      <c r="I20" s="56">
        <f t="shared" si="5"/>
        <v>12</v>
      </c>
      <c r="J20" s="55">
        <f t="shared" si="6"/>
        <v>0</v>
      </c>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2"/>
      <c r="IQ20" s="52"/>
      <c r="IR20" s="52"/>
      <c r="IS20" s="52"/>
      <c r="IT20" s="52"/>
      <c r="IU20" s="52"/>
      <c r="IV20" s="52"/>
    </row>
    <row r="21" spans="1:256" s="58" customFormat="1" ht="21" x14ac:dyDescent="0.25">
      <c r="A21" s="54"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2.2</v>
      </c>
      <c r="B21" s="18" t="s">
        <v>103</v>
      </c>
      <c r="C21" s="36" t="s">
        <v>93</v>
      </c>
      <c r="D21" s="64">
        <v>42263</v>
      </c>
      <c r="E21" s="65">
        <f t="shared" si="7"/>
        <v>42274</v>
      </c>
      <c r="F21" s="20">
        <v>12</v>
      </c>
      <c r="G21" s="21">
        <v>1</v>
      </c>
      <c r="H21" s="55">
        <f t="shared" si="4"/>
        <v>8</v>
      </c>
      <c r="I21" s="56">
        <f t="shared" si="5"/>
        <v>12</v>
      </c>
      <c r="J21" s="55">
        <f t="shared" si="6"/>
        <v>0</v>
      </c>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2"/>
      <c r="IQ21" s="52"/>
      <c r="IR21" s="52"/>
      <c r="IS21" s="52"/>
      <c r="IT21" s="52"/>
      <c r="IU21" s="52"/>
      <c r="IV21" s="52"/>
    </row>
    <row r="22" spans="1:256" s="58" customFormat="1" ht="21" x14ac:dyDescent="0.25">
      <c r="A22" s="54"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2.3</v>
      </c>
      <c r="B22" s="18" t="s">
        <v>104</v>
      </c>
      <c r="C22" s="36" t="s">
        <v>93</v>
      </c>
      <c r="D22" s="64">
        <v>42263</v>
      </c>
      <c r="E22" s="65">
        <f t="shared" si="7"/>
        <v>42274</v>
      </c>
      <c r="F22" s="20">
        <v>12</v>
      </c>
      <c r="G22" s="21">
        <v>1</v>
      </c>
      <c r="H22" s="55">
        <f t="shared" si="4"/>
        <v>8</v>
      </c>
      <c r="I22" s="56">
        <f t="shared" si="5"/>
        <v>12</v>
      </c>
      <c r="J22" s="55">
        <f t="shared" si="6"/>
        <v>0</v>
      </c>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2"/>
      <c r="IQ22" s="52"/>
      <c r="IR22" s="52"/>
      <c r="IS22" s="52"/>
      <c r="IT22" s="52"/>
      <c r="IU22" s="52"/>
      <c r="IV22" s="52"/>
    </row>
    <row r="23" spans="1:256" s="58" customFormat="1" ht="10.5" x14ac:dyDescent="0.25">
      <c r="A23" s="54"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2.4</v>
      </c>
      <c r="B23" s="18" t="s">
        <v>105</v>
      </c>
      <c r="C23" s="36" t="s">
        <v>93</v>
      </c>
      <c r="D23" s="64">
        <v>42263</v>
      </c>
      <c r="E23" s="65">
        <f t="shared" si="7"/>
        <v>42274</v>
      </c>
      <c r="F23" s="20">
        <v>12</v>
      </c>
      <c r="G23" s="21">
        <v>1</v>
      </c>
      <c r="H23" s="55">
        <f t="shared" si="4"/>
        <v>8</v>
      </c>
      <c r="I23" s="56">
        <f t="shared" si="5"/>
        <v>12</v>
      </c>
      <c r="J23" s="55">
        <f t="shared" si="6"/>
        <v>0</v>
      </c>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2"/>
      <c r="IQ23" s="52"/>
      <c r="IR23" s="52"/>
      <c r="IS23" s="52"/>
      <c r="IT23" s="52"/>
      <c r="IU23" s="52"/>
      <c r="IV23" s="52"/>
    </row>
    <row r="24" spans="1:256" s="58" customFormat="1" ht="21" x14ac:dyDescent="0.25">
      <c r="A24" s="54" t="str">
        <f ca="1">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2.5</v>
      </c>
      <c r="B24" s="88" t="s">
        <v>106</v>
      </c>
      <c r="C24" s="36" t="s">
        <v>93</v>
      </c>
      <c r="D24" s="64">
        <v>42263</v>
      </c>
      <c r="E24" s="65">
        <f t="shared" si="7"/>
        <v>42274</v>
      </c>
      <c r="F24" s="20">
        <v>12</v>
      </c>
      <c r="G24" s="21">
        <v>1</v>
      </c>
      <c r="H24" s="55">
        <f t="shared" si="4"/>
        <v>8</v>
      </c>
      <c r="I24" s="56">
        <f t="shared" si="5"/>
        <v>12</v>
      </c>
      <c r="J24" s="55">
        <f t="shared" si="6"/>
        <v>0</v>
      </c>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2"/>
      <c r="IQ24" s="52"/>
      <c r="IR24" s="52"/>
      <c r="IS24" s="52"/>
      <c r="IT24" s="52"/>
      <c r="IU24" s="52"/>
      <c r="IV24" s="52"/>
    </row>
    <row r="25" spans="1:256" s="53" customFormat="1" ht="10.5" x14ac:dyDescent="0.25">
      <c r="A25" s="59">
        <f ca="1">IF(ISERROR(VALUE(SUBSTITUTE(OFFSET(A25,-1,0,1,1),".",""))),1,IF(ISERROR(FIND("`",SUBSTITUTE(OFFSET(A25,-1,0,1,1),".","`",1))),VALUE(OFFSET(A25,-1,0,1,1))+1,VALUE(LEFT(OFFSET(A25,-1,0,1,1),FIND("`",SUBSTITUTE(OFFSET(A25,-1,0,1,1),".","`",1))-1))+1))</f>
        <v>3</v>
      </c>
      <c r="B25" s="14" t="s">
        <v>13</v>
      </c>
      <c r="C25" s="15" t="s">
        <v>82</v>
      </c>
      <c r="D25" s="62">
        <f>MIN(D26:D29)</f>
        <v>42275</v>
      </c>
      <c r="E25" s="63">
        <f t="shared" si="7"/>
        <v>42286</v>
      </c>
      <c r="F25" s="16">
        <v>12</v>
      </c>
      <c r="G25" s="17">
        <f>SUMPRODUCT(F26:F29,G26:G29)/SUM(F26:F29)</f>
        <v>1</v>
      </c>
      <c r="H25" s="60">
        <f t="shared" si="4"/>
        <v>10</v>
      </c>
      <c r="I25" s="61">
        <f t="shared" si="5"/>
        <v>12</v>
      </c>
      <c r="J25" s="60">
        <f t="shared" si="6"/>
        <v>0</v>
      </c>
      <c r="IP25" s="52"/>
      <c r="IQ25" s="52"/>
      <c r="IR25" s="52"/>
      <c r="IS25" s="52"/>
      <c r="IT25" s="52"/>
      <c r="IU25" s="52"/>
      <c r="IV25" s="52"/>
    </row>
    <row r="26" spans="1:256" s="58" customFormat="1" ht="21" x14ac:dyDescent="0.25">
      <c r="A26" s="54" t="str">
        <f ca="1">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3.1</v>
      </c>
      <c r="B26" s="18" t="s">
        <v>107</v>
      </c>
      <c r="C26" s="36" t="s">
        <v>93</v>
      </c>
      <c r="D26" s="64">
        <v>42275</v>
      </c>
      <c r="E26" s="65">
        <f t="shared" si="7"/>
        <v>42289</v>
      </c>
      <c r="F26" s="20">
        <v>15</v>
      </c>
      <c r="G26" s="21">
        <v>1</v>
      </c>
      <c r="H26" s="55">
        <f t="shared" si="4"/>
        <v>11</v>
      </c>
      <c r="I26" s="56">
        <f t="shared" si="5"/>
        <v>15</v>
      </c>
      <c r="J26" s="55">
        <f t="shared" si="6"/>
        <v>0</v>
      </c>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2"/>
      <c r="IQ26" s="52"/>
      <c r="IR26" s="52"/>
      <c r="IS26" s="52"/>
      <c r="IT26" s="52"/>
      <c r="IU26" s="52"/>
      <c r="IV26" s="52"/>
    </row>
    <row r="27" spans="1:256" s="58" customFormat="1" ht="21" x14ac:dyDescent="0.25">
      <c r="A27" s="54" t="str">
        <f ca="1">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3.2</v>
      </c>
      <c r="B27" s="90" t="s">
        <v>110</v>
      </c>
      <c r="C27" s="36" t="s">
        <v>93</v>
      </c>
      <c r="D27" s="64">
        <v>42276</v>
      </c>
      <c r="E27" s="65">
        <f t="shared" si="7"/>
        <v>42290</v>
      </c>
      <c r="F27" s="20">
        <v>15</v>
      </c>
      <c r="G27" s="21">
        <v>1</v>
      </c>
      <c r="H27" s="55">
        <f t="shared" si="4"/>
        <v>11</v>
      </c>
      <c r="I27" s="56">
        <f t="shared" si="5"/>
        <v>15</v>
      </c>
      <c r="J27" s="55">
        <f t="shared" si="6"/>
        <v>0</v>
      </c>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2"/>
      <c r="IQ27" s="52"/>
      <c r="IR27" s="52"/>
      <c r="IS27" s="52"/>
      <c r="IT27" s="52"/>
      <c r="IU27" s="52"/>
      <c r="IV27" s="52"/>
    </row>
    <row r="28" spans="1:256" s="58" customFormat="1" ht="21" x14ac:dyDescent="0.25">
      <c r="A28" s="54" t="str">
        <f ca="1">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3.3</v>
      </c>
      <c r="B28" s="18" t="s">
        <v>108</v>
      </c>
      <c r="C28" s="36" t="s">
        <v>93</v>
      </c>
      <c r="D28" s="64">
        <v>42277</v>
      </c>
      <c r="E28" s="65">
        <f t="shared" si="7"/>
        <v>42291</v>
      </c>
      <c r="F28" s="20">
        <v>15</v>
      </c>
      <c r="G28" s="21">
        <v>1</v>
      </c>
      <c r="H28" s="55">
        <f t="shared" si="4"/>
        <v>11</v>
      </c>
      <c r="I28" s="56">
        <f t="shared" si="5"/>
        <v>15</v>
      </c>
      <c r="J28" s="55">
        <f t="shared" si="6"/>
        <v>0</v>
      </c>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2"/>
      <c r="IQ28" s="52"/>
      <c r="IR28" s="52"/>
      <c r="IS28" s="52"/>
      <c r="IT28" s="52"/>
      <c r="IU28" s="52"/>
      <c r="IV28" s="52"/>
    </row>
    <row r="29" spans="1:256" s="58" customFormat="1" ht="31.5" x14ac:dyDescent="0.25">
      <c r="A29" s="54"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3.4</v>
      </c>
      <c r="B29" s="18" t="s">
        <v>109</v>
      </c>
      <c r="C29" s="36" t="s">
        <v>93</v>
      </c>
      <c r="D29" s="64">
        <v>42278</v>
      </c>
      <c r="E29" s="65">
        <f t="shared" si="7"/>
        <v>42292</v>
      </c>
      <c r="F29" s="20">
        <v>15</v>
      </c>
      <c r="G29" s="21">
        <v>1</v>
      </c>
      <c r="H29" s="55">
        <f t="shared" si="4"/>
        <v>11</v>
      </c>
      <c r="I29" s="56">
        <f t="shared" si="5"/>
        <v>15</v>
      </c>
      <c r="J29" s="55">
        <f t="shared" si="6"/>
        <v>0</v>
      </c>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c r="FN29" s="57"/>
      <c r="FO29" s="57"/>
      <c r="FP29" s="57"/>
      <c r="FQ29" s="57"/>
      <c r="FR29" s="57"/>
      <c r="FS29" s="57"/>
      <c r="FT29" s="57"/>
      <c r="FU29" s="57"/>
      <c r="FV29" s="57"/>
      <c r="FW29" s="57"/>
      <c r="FX29" s="57"/>
      <c r="FY29" s="57"/>
      <c r="FZ29" s="57"/>
      <c r="GA29" s="57"/>
      <c r="GB29" s="57"/>
      <c r="GC29" s="57"/>
      <c r="GD29" s="57"/>
      <c r="GE29" s="57"/>
      <c r="GF29" s="57"/>
      <c r="GG29" s="57"/>
      <c r="GH29" s="57"/>
      <c r="GI29" s="57"/>
      <c r="GJ29" s="57"/>
      <c r="GK29" s="57"/>
      <c r="GL29" s="57"/>
      <c r="GM29" s="57"/>
      <c r="GN29" s="57"/>
      <c r="GO29" s="57"/>
      <c r="GP29" s="57"/>
      <c r="GQ29" s="57"/>
      <c r="GR29" s="57"/>
      <c r="GS29" s="57"/>
      <c r="GT29" s="57"/>
      <c r="GU29" s="57"/>
      <c r="GV29" s="57"/>
      <c r="GW29" s="57"/>
      <c r="GX29" s="57"/>
      <c r="GY29" s="57"/>
      <c r="GZ29" s="57"/>
      <c r="HA29" s="57"/>
      <c r="HB29" s="57"/>
      <c r="HC29" s="57"/>
      <c r="HD29" s="57"/>
      <c r="HE29" s="57"/>
      <c r="HF29" s="57"/>
      <c r="HG29" s="57"/>
      <c r="HH29" s="57"/>
      <c r="HI29" s="57"/>
      <c r="HJ29" s="57"/>
      <c r="HK29" s="57"/>
      <c r="HL29" s="57"/>
      <c r="HM29" s="57"/>
      <c r="HN29" s="57"/>
      <c r="HO29" s="57"/>
      <c r="HP29" s="57"/>
      <c r="HQ29" s="57"/>
      <c r="HR29" s="57"/>
      <c r="HS29" s="57"/>
      <c r="HT29" s="57"/>
      <c r="HU29" s="57"/>
      <c r="HV29" s="57"/>
      <c r="HW29" s="57"/>
      <c r="HX29" s="57"/>
      <c r="HY29" s="57"/>
      <c r="HZ29" s="57"/>
      <c r="IA29" s="57"/>
      <c r="IB29" s="57"/>
      <c r="IC29" s="57"/>
      <c r="ID29" s="57"/>
      <c r="IE29" s="57"/>
      <c r="IF29" s="57"/>
      <c r="IG29" s="57"/>
      <c r="IH29" s="57"/>
      <c r="II29" s="57"/>
      <c r="IJ29" s="57"/>
      <c r="IK29" s="57"/>
      <c r="IL29" s="57"/>
      <c r="IM29" s="57"/>
      <c r="IN29" s="57"/>
      <c r="IO29" s="57"/>
      <c r="IP29" s="52"/>
      <c r="IQ29" s="52"/>
      <c r="IR29" s="52"/>
      <c r="IS29" s="52"/>
      <c r="IT29" s="52"/>
      <c r="IU29" s="52"/>
      <c r="IV29" s="52"/>
    </row>
    <row r="30" spans="1:256" s="53" customFormat="1" ht="10.5" x14ac:dyDescent="0.25">
      <c r="A30" s="59">
        <f ca="1">IF(ISERROR(VALUE(SUBSTITUTE(OFFSET(A30,-1,0,1,1),".",""))),1,IF(ISERROR(FIND("`",SUBSTITUTE(OFFSET(A30,-1,0,1,1),".","`",1))),VALUE(OFFSET(A30,-1,0,1,1))+1,VALUE(LEFT(OFFSET(A30,-1,0,1,1),FIND("`",SUBSTITUTE(OFFSET(A30,-1,0,1,1),".","`",1))-1))+1))</f>
        <v>4</v>
      </c>
      <c r="B30" s="14" t="s">
        <v>20</v>
      </c>
      <c r="C30" s="15" t="s">
        <v>82</v>
      </c>
      <c r="D30" s="64">
        <v>42293</v>
      </c>
      <c r="E30" s="63">
        <f t="shared" si="7"/>
        <v>42322</v>
      </c>
      <c r="F30" s="16">
        <v>30</v>
      </c>
      <c r="G30" s="17">
        <f>SUMPRODUCT(F31:F34,G31:G34)/SUM(F31:F34)</f>
        <v>1</v>
      </c>
      <c r="H30" s="60">
        <f t="shared" si="4"/>
        <v>21</v>
      </c>
      <c r="I30" s="61">
        <f>ROUNDDOWN(G30*F30,0)</f>
        <v>30</v>
      </c>
      <c r="J30" s="60">
        <f>F30-I30</f>
        <v>0</v>
      </c>
      <c r="IP30" s="52"/>
      <c r="IQ30" s="52"/>
      <c r="IR30" s="52"/>
      <c r="IS30" s="52"/>
      <c r="IT30" s="52"/>
      <c r="IU30" s="52"/>
      <c r="IV30" s="52"/>
    </row>
    <row r="31" spans="1:256" s="58" customFormat="1" ht="21" x14ac:dyDescent="0.25">
      <c r="A31" s="54" t="str">
        <f ca="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18" t="s">
        <v>108</v>
      </c>
      <c r="C31" s="36" t="s">
        <v>93</v>
      </c>
      <c r="D31" s="64">
        <v>42293</v>
      </c>
      <c r="E31" s="65">
        <f t="shared" si="7"/>
        <v>42322</v>
      </c>
      <c r="F31" s="16">
        <v>30</v>
      </c>
      <c r="G31" s="21">
        <v>1</v>
      </c>
      <c r="H31" s="55">
        <f t="shared" si="4"/>
        <v>21</v>
      </c>
      <c r="I31" s="56">
        <f>ROUNDDOWN(G31*F31,0)</f>
        <v>30</v>
      </c>
      <c r="J31" s="55">
        <f>F31-I31</f>
        <v>0</v>
      </c>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c r="IN31" s="57"/>
      <c r="IO31" s="57"/>
      <c r="IP31" s="52"/>
      <c r="IQ31" s="52"/>
      <c r="IR31" s="52"/>
      <c r="IS31" s="52"/>
      <c r="IT31" s="52"/>
      <c r="IU31" s="52"/>
      <c r="IV31" s="52"/>
    </row>
    <row r="32" spans="1:256" s="58" customFormat="1" ht="21" x14ac:dyDescent="0.25">
      <c r="A32" s="54"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4.2</v>
      </c>
      <c r="B32" s="89" t="s">
        <v>111</v>
      </c>
      <c r="C32" s="36" t="s">
        <v>93</v>
      </c>
      <c r="D32" s="64">
        <v>42293</v>
      </c>
      <c r="E32" s="65">
        <f t="shared" si="7"/>
        <v>42322</v>
      </c>
      <c r="F32" s="16">
        <v>30</v>
      </c>
      <c r="G32" s="21">
        <v>1</v>
      </c>
      <c r="H32" s="55">
        <f t="shared" si="4"/>
        <v>21</v>
      </c>
      <c r="I32" s="56">
        <f>ROUNDDOWN(G32*F32,0)</f>
        <v>30</v>
      </c>
      <c r="J32" s="55">
        <f>F32-I32</f>
        <v>0</v>
      </c>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c r="IN32" s="57"/>
      <c r="IO32" s="57"/>
      <c r="IP32" s="52"/>
      <c r="IQ32" s="52"/>
      <c r="IR32" s="52"/>
      <c r="IS32" s="52"/>
      <c r="IT32" s="52"/>
      <c r="IU32" s="52"/>
      <c r="IV32" s="52"/>
    </row>
    <row r="33" spans="1:256" s="58" customFormat="1" ht="10.5" x14ac:dyDescent="0.25">
      <c r="A33" s="54"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4.3</v>
      </c>
      <c r="B33" s="18" t="s">
        <v>112</v>
      </c>
      <c r="C33" s="36" t="s">
        <v>93</v>
      </c>
      <c r="D33" s="64">
        <v>42293</v>
      </c>
      <c r="E33" s="65">
        <f t="shared" si="7"/>
        <v>42322</v>
      </c>
      <c r="F33" s="16">
        <v>30</v>
      </c>
      <c r="G33" s="21">
        <v>1</v>
      </c>
      <c r="H33" s="55">
        <f t="shared" si="4"/>
        <v>21</v>
      </c>
      <c r="I33" s="56">
        <f>ROUNDDOWN(G33*F33,0)</f>
        <v>30</v>
      </c>
      <c r="J33" s="55">
        <f>F33-I33</f>
        <v>0</v>
      </c>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c r="IN33" s="57"/>
      <c r="IO33" s="57"/>
      <c r="IP33" s="52"/>
      <c r="IQ33" s="52"/>
      <c r="IR33" s="52"/>
      <c r="IS33" s="52"/>
      <c r="IT33" s="52"/>
      <c r="IU33" s="52"/>
      <c r="IV33" s="52"/>
    </row>
    <row r="34" spans="1:256" s="58" customFormat="1" ht="10.5" x14ac:dyDescent="0.25">
      <c r="A34" s="54" t="str">
        <f ca="1">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4.4</v>
      </c>
      <c r="B34" s="18" t="s">
        <v>113</v>
      </c>
      <c r="C34" s="36" t="s">
        <v>93</v>
      </c>
      <c r="D34" s="64">
        <v>42293</v>
      </c>
      <c r="E34" s="65">
        <f t="shared" si="7"/>
        <v>42322</v>
      </c>
      <c r="F34" s="16">
        <v>30</v>
      </c>
      <c r="G34" s="21">
        <v>1</v>
      </c>
      <c r="H34" s="55">
        <f t="shared" si="4"/>
        <v>21</v>
      </c>
      <c r="I34" s="56">
        <f>ROUNDDOWN(G34*F34,0)</f>
        <v>30</v>
      </c>
      <c r="J34" s="55">
        <f>F34-I34</f>
        <v>0</v>
      </c>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c r="FN34" s="57"/>
      <c r="FO34" s="57"/>
      <c r="FP34" s="57"/>
      <c r="FQ34" s="57"/>
      <c r="FR34" s="57"/>
      <c r="FS34" s="57"/>
      <c r="FT34" s="57"/>
      <c r="FU34" s="57"/>
      <c r="FV34" s="57"/>
      <c r="FW34" s="57"/>
      <c r="FX34" s="57"/>
      <c r="FY34" s="57"/>
      <c r="FZ34" s="57"/>
      <c r="GA34" s="57"/>
      <c r="GB34" s="57"/>
      <c r="GC34" s="57"/>
      <c r="GD34" s="57"/>
      <c r="GE34" s="57"/>
      <c r="GF34" s="57"/>
      <c r="GG34" s="57"/>
      <c r="GH34" s="57"/>
      <c r="GI34" s="57"/>
      <c r="GJ34" s="57"/>
      <c r="GK34" s="57"/>
      <c r="GL34" s="57"/>
      <c r="GM34" s="57"/>
      <c r="GN34" s="57"/>
      <c r="GO34" s="57"/>
      <c r="GP34" s="57"/>
      <c r="GQ34" s="57"/>
      <c r="GR34" s="57"/>
      <c r="GS34" s="57"/>
      <c r="GT34" s="57"/>
      <c r="GU34" s="57"/>
      <c r="GV34" s="57"/>
      <c r="GW34" s="57"/>
      <c r="GX34" s="57"/>
      <c r="GY34" s="57"/>
      <c r="GZ34" s="57"/>
      <c r="HA34" s="57"/>
      <c r="HB34" s="57"/>
      <c r="HC34" s="57"/>
      <c r="HD34" s="57"/>
      <c r="HE34" s="57"/>
      <c r="HF34" s="57"/>
      <c r="HG34" s="57"/>
      <c r="HH34" s="57"/>
      <c r="HI34" s="57"/>
      <c r="HJ34" s="57"/>
      <c r="HK34" s="57"/>
      <c r="HL34" s="57"/>
      <c r="HM34" s="57"/>
      <c r="HN34" s="57"/>
      <c r="HO34" s="57"/>
      <c r="HP34" s="57"/>
      <c r="HQ34" s="57"/>
      <c r="HR34" s="57"/>
      <c r="HS34" s="57"/>
      <c r="HT34" s="57"/>
      <c r="HU34" s="57"/>
      <c r="HV34" s="57"/>
      <c r="HW34" s="57"/>
      <c r="HX34" s="57"/>
      <c r="HY34" s="57"/>
      <c r="HZ34" s="57"/>
      <c r="IA34" s="57"/>
      <c r="IB34" s="57"/>
      <c r="IC34" s="57"/>
      <c r="ID34" s="57"/>
      <c r="IE34" s="57"/>
      <c r="IF34" s="57"/>
      <c r="IG34" s="57"/>
      <c r="IH34" s="57"/>
      <c r="II34" s="57"/>
      <c r="IJ34" s="57"/>
      <c r="IK34" s="57"/>
      <c r="IL34" s="57"/>
      <c r="IM34" s="57"/>
      <c r="IN34" s="57"/>
      <c r="IO34" s="57"/>
      <c r="IP34" s="52"/>
      <c r="IQ34" s="52"/>
      <c r="IR34" s="52"/>
      <c r="IS34" s="52"/>
      <c r="IT34" s="52"/>
      <c r="IU34" s="52"/>
      <c r="IV34" s="52"/>
    </row>
    <row r="35" spans="1:256" s="27" customFormat="1" ht="10" x14ac:dyDescent="0.2">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row>
    <row r="36" spans="1:256" s="27" customFormat="1" ht="10" x14ac:dyDescent="0.2">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row>
    <row r="37" spans="1:256" s="27" customFormat="1" ht="10" x14ac:dyDescent="0.2">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row>
    <row r="38" spans="1:256" s="27" customFormat="1" ht="10.5" x14ac:dyDescent="0.25">
      <c r="A38" s="29" t="s">
        <v>29</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row>
    <row r="39" spans="1:256" s="53" customFormat="1" ht="10.5" x14ac:dyDescent="0.25">
      <c r="A39" s="59">
        <f ca="1">IF(ISERROR(VALUE(SUBSTITUTE(OFFSET(A39,-1,0,1,1),".",""))),1,IF(ISERROR(FIND("`",SUBSTITUTE(OFFSET(A39,-1,0,1,1),".","`",1))),VALUE(OFFSET(A39,-1,0,1,1))+1,VALUE(LEFT(OFFSET(A39,-1,0,1,1),FIND("`",SUBSTITUTE(OFFSET(A39,-1,0,1,1),".","`",1))-1))+1))</f>
        <v>1</v>
      </c>
      <c r="B39" s="14" t="s">
        <v>11</v>
      </c>
      <c r="C39" s="15"/>
      <c r="D39" s="66">
        <v>42005</v>
      </c>
      <c r="E39" s="67">
        <f>D39+F39-1</f>
        <v>42011</v>
      </c>
      <c r="F39" s="16">
        <f>MAX(E40:E42)-D39+1</f>
        <v>7</v>
      </c>
      <c r="G39" s="17">
        <f>SUMPRODUCT(F40:F42,G40:G42)/SUM(F40:F42)</f>
        <v>0</v>
      </c>
      <c r="H39" s="60">
        <f>NETWORKDAYS(D39,E39)</f>
        <v>5</v>
      </c>
      <c r="I39" s="61">
        <f>ROUNDDOWN(G39*F39,0)</f>
        <v>0</v>
      </c>
      <c r="J39" s="60">
        <f>F39-I39</f>
        <v>7</v>
      </c>
      <c r="IP39" s="52"/>
      <c r="IQ39" s="52"/>
      <c r="IR39" s="52"/>
      <c r="IS39" s="52"/>
      <c r="IT39" s="52"/>
      <c r="IU39" s="52"/>
      <c r="IV39" s="52"/>
    </row>
    <row r="40" spans="1:256" s="58" customFormat="1" ht="10.5" x14ac:dyDescent="0.25">
      <c r="A40" s="54"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1.1</v>
      </c>
      <c r="B40" s="18" t="s">
        <v>26</v>
      </c>
      <c r="C40" s="19"/>
      <c r="D40" s="64">
        <v>42005</v>
      </c>
      <c r="E40" s="65">
        <f>D40+F40-1</f>
        <v>42011</v>
      </c>
      <c r="F40" s="20">
        <v>7</v>
      </c>
      <c r="G40" s="21">
        <v>0</v>
      </c>
      <c r="H40" s="55">
        <f>NETWORKDAYS(D40,E40)</f>
        <v>5</v>
      </c>
      <c r="I40" s="56">
        <f>ROUNDDOWN(G40*F40,0)</f>
        <v>0</v>
      </c>
      <c r="J40" s="55">
        <f>F40-I40</f>
        <v>7</v>
      </c>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7"/>
      <c r="HL40" s="57"/>
      <c r="HM40" s="57"/>
      <c r="HN40" s="57"/>
      <c r="HO40" s="57"/>
      <c r="HP40" s="57"/>
      <c r="HQ40" s="57"/>
      <c r="HR40" s="57"/>
      <c r="HS40" s="57"/>
      <c r="HT40" s="57"/>
      <c r="HU40" s="57"/>
      <c r="HV40" s="57"/>
      <c r="HW40" s="57"/>
      <c r="HX40" s="57"/>
      <c r="HY40" s="57"/>
      <c r="HZ40" s="57"/>
      <c r="IA40" s="57"/>
      <c r="IB40" s="57"/>
      <c r="IC40" s="57"/>
      <c r="ID40" s="57"/>
      <c r="IE40" s="57"/>
      <c r="IF40" s="57"/>
      <c r="IG40" s="57"/>
      <c r="IH40" s="57"/>
      <c r="II40" s="57"/>
      <c r="IJ40" s="57"/>
      <c r="IK40" s="57"/>
      <c r="IL40" s="57"/>
      <c r="IM40" s="57"/>
      <c r="IN40" s="57"/>
      <c r="IO40" s="57"/>
      <c r="IP40" s="52"/>
      <c r="IQ40" s="52"/>
      <c r="IR40" s="52"/>
      <c r="IS40" s="52"/>
      <c r="IT40" s="52"/>
      <c r="IU40" s="52"/>
      <c r="IV40" s="52"/>
    </row>
    <row r="41" spans="1:256" s="58" customFormat="1" ht="10.5" x14ac:dyDescent="0.25">
      <c r="A41" s="54" t="str">
        <f ca="1">IF(ISERROR(VALUE(SUBSTITUTE(OFFSET(A41,-1,0,1,1),".",""))),"0.0.1",IF(ISERROR(FIND("`",SUBSTITUTE(OFFSET(A41,-1,0,1,1),".","`",2))),OFFSET(A41,-1,0,1,1)&amp;".1",LEFT(OFFSET(A41,-1,0,1,1),FIND("`",SUBSTITUTE(OFFSET(A41,-1,0,1,1),".","`",2)))&amp;IF(ISERROR(FIND("`",SUBSTITUTE(OFFSET(A41,-1,0,1,1),".","`",3))),VALUE(RIGHT(OFFSET(A41,-1,0,1,1),LEN(OFFSET(A41,-1,0,1,1))-FIND("`",SUBSTITUTE(OFFSET(A41,-1,0,1,1),".","`",2))))+1,VALUE(MID(OFFSET(A41,-1,0,1,1),FIND("`",SUBSTITUTE(OFFSET(A41,-1,0,1,1),".","`",2))+1,(FIND("`",SUBSTITUTE(OFFSET(A41,-1,0,1,1),".","`",3))-FIND("`",SUBSTITUTE(OFFSET(A41,-1,0,1,1),".","`",2))-1)))+1)))</f>
        <v>1.1.1</v>
      </c>
      <c r="B41" s="25" t="s">
        <v>28</v>
      </c>
      <c r="C41" s="19"/>
      <c r="D41" s="64">
        <v>42005</v>
      </c>
      <c r="E41" s="65">
        <f>D41+F41-1</f>
        <v>42011</v>
      </c>
      <c r="F41" s="20">
        <v>7</v>
      </c>
      <c r="G41" s="21">
        <v>0</v>
      </c>
      <c r="H41" s="55">
        <f>NETWORKDAYS(D41,E41)</f>
        <v>5</v>
      </c>
      <c r="I41" s="56">
        <f>ROUNDDOWN(G41*F41,0)</f>
        <v>0</v>
      </c>
      <c r="J41" s="55">
        <f>F41-I41</f>
        <v>7</v>
      </c>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c r="IN41" s="57"/>
      <c r="IO41" s="57"/>
      <c r="IP41" s="52"/>
      <c r="IQ41" s="52"/>
      <c r="IR41" s="52"/>
      <c r="IS41" s="52"/>
      <c r="IT41" s="52"/>
      <c r="IU41" s="52"/>
      <c r="IV41" s="52"/>
    </row>
    <row r="42" spans="1:256" s="58" customFormat="1" ht="10.5" x14ac:dyDescent="0.25">
      <c r="A42" s="54" t="str">
        <f ca="1">IF(ISERROR(VALUE(SUBSTITUTE(OFFSET(A42,-1,0,1,1),".",""))),"0.0.0.1",IF(ISERROR(FIND("`",SUBSTITUTE(OFFSET(A42,-1,0,1,1),".","`",3))),OFFSET(A42,-1,0,1,1)&amp;".1",LEFT(OFFSET(A42,-1,0,1,1),FIND("`",SUBSTITUTE(OFFSET(A42,-1,0,1,1),".","`",3)))&amp;IF(ISERROR(FIND("`",SUBSTITUTE(OFFSET(A42,-1,0,1,1),".","`",4))),VALUE(RIGHT(OFFSET(A42,-1,0,1,1),LEN(OFFSET(A42,-1,0,1,1))-FIND("`",SUBSTITUTE(OFFSET(A42,-1,0,1,1),".","`",3))))+1,VALUE(MID(OFFSET(A42,-1,0,1,1),FIND("`",SUBSTITUTE(OFFSET(A42,-1,0,1,1),".","`",3))+1,(FIND("`",SUBSTITUTE(OFFSET(A42,-1,0,1,1),".","`",4))-FIND("`",SUBSTITUTE(OFFSET(A42,-1,0,1,1),".","`",3))-1)))+1)))</f>
        <v>1.1.1.1</v>
      </c>
      <c r="B42" s="26" t="s">
        <v>27</v>
      </c>
      <c r="C42" s="19"/>
      <c r="D42" s="64">
        <v>42005</v>
      </c>
      <c r="E42" s="65">
        <f>D42+F42-1</f>
        <v>42011</v>
      </c>
      <c r="F42" s="20">
        <v>7</v>
      </c>
      <c r="G42" s="21">
        <v>0</v>
      </c>
      <c r="H42" s="55">
        <f>NETWORKDAYS(D42,E42)</f>
        <v>5</v>
      </c>
      <c r="I42" s="56">
        <f>ROUNDDOWN(G42*F42,0)</f>
        <v>0</v>
      </c>
      <c r="J42" s="55">
        <f>F42-I42</f>
        <v>7</v>
      </c>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7"/>
      <c r="HL42" s="57"/>
      <c r="HM42" s="57"/>
      <c r="HN42" s="57"/>
      <c r="HO42" s="57"/>
      <c r="HP42" s="57"/>
      <c r="HQ42" s="57"/>
      <c r="HR42" s="57"/>
      <c r="HS42" s="57"/>
      <c r="HT42" s="57"/>
      <c r="HU42" s="57"/>
      <c r="HV42" s="57"/>
      <c r="HW42" s="57"/>
      <c r="HX42" s="57"/>
      <c r="HY42" s="57"/>
      <c r="HZ42" s="57"/>
      <c r="IA42" s="57"/>
      <c r="IB42" s="57"/>
      <c r="IC42" s="57"/>
      <c r="ID42" s="57"/>
      <c r="IE42" s="57"/>
      <c r="IF42" s="57"/>
      <c r="IG42" s="57"/>
      <c r="IH42" s="57"/>
      <c r="II42" s="57"/>
      <c r="IJ42" s="57"/>
      <c r="IK42" s="57"/>
      <c r="IL42" s="57"/>
      <c r="IM42" s="57"/>
      <c r="IN42" s="57"/>
      <c r="IO42" s="57"/>
      <c r="IP42" s="52"/>
      <c r="IQ42" s="52"/>
      <c r="IR42" s="52"/>
      <c r="IS42" s="52"/>
      <c r="IT42" s="52"/>
      <c r="IU42" s="52"/>
      <c r="IV42" s="52"/>
    </row>
    <row r="43" spans="1:256" s="27" customFormat="1" ht="10" x14ac:dyDescent="0.2">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row>
    <row r="44" spans="1:256" s="30" customForma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row>
    <row r="45" spans="1:256" s="30" customFormat="1"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row>
    <row r="46" spans="1:256" s="30" customFormat="1"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row>
    <row r="47" spans="1:256" s="30" customForma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row>
  </sheetData>
  <sheetProtection password="AE69" sheet="1" objects="1" scenarios="1" formatCells="0" formatColumns="0" formatRows="0" insertRows="0" deleteRows="0"/>
  <mergeCells count="39">
    <mergeCell ref="CY9:DE9"/>
    <mergeCell ref="DF9:DL9"/>
    <mergeCell ref="EH9:EN9"/>
    <mergeCell ref="BI9:BO9"/>
    <mergeCell ref="EV9:FB9"/>
    <mergeCell ref="EO9:EU9"/>
    <mergeCell ref="EA9:EG9"/>
    <mergeCell ref="C7:D7"/>
    <mergeCell ref="C6:E6"/>
    <mergeCell ref="GL9:GR9"/>
    <mergeCell ref="FJ9:FP9"/>
    <mergeCell ref="FQ9:FW9"/>
    <mergeCell ref="FX9:GD9"/>
    <mergeCell ref="GE9:GK9"/>
    <mergeCell ref="FC9:FI9"/>
    <mergeCell ref="BP9:BV9"/>
    <mergeCell ref="BW9:CC9"/>
    <mergeCell ref="CD9:CJ9"/>
    <mergeCell ref="CK9:CQ9"/>
    <mergeCell ref="DM9:DS9"/>
    <mergeCell ref="DT9:DZ9"/>
    <mergeCell ref="BB9:BH9"/>
    <mergeCell ref="CR9:CX9"/>
    <mergeCell ref="II9:IO9"/>
    <mergeCell ref="HU9:IA9"/>
    <mergeCell ref="GS9:GY9"/>
    <mergeCell ref="GZ9:HF9"/>
    <mergeCell ref="HG9:HM9"/>
    <mergeCell ref="HN9:HT9"/>
    <mergeCell ref="IB9:IH9"/>
    <mergeCell ref="G1:J1"/>
    <mergeCell ref="H4:J4"/>
    <mergeCell ref="AN9:AT9"/>
    <mergeCell ref="AU9:BA9"/>
    <mergeCell ref="L9:R9"/>
    <mergeCell ref="S9:Y9"/>
    <mergeCell ref="Z9:AF9"/>
    <mergeCell ref="AG9:AM9"/>
    <mergeCell ref="I2:J2"/>
  </mergeCells>
  <phoneticPr fontId="4" type="noConversion"/>
  <conditionalFormatting sqref="L26:IO29 L20:IO24 L31:IO34 L11:IO18 L40:IO42">
    <cfRule type="expression" dxfId="11" priority="4" stopIfTrue="1">
      <formula>L$8=$H$4</formula>
    </cfRule>
    <cfRule type="expression" dxfId="10" priority="5" stopIfTrue="1">
      <formula>AND(L$8&gt;=$D11,L$8&lt;$D11+$I11)</formula>
    </cfRule>
    <cfRule type="expression" dxfId="9" priority="6" stopIfTrue="1">
      <formula>AND(L$8&gt;=$D11,L$8&lt;=$D11+$F11-1)</formula>
    </cfRule>
  </conditionalFormatting>
  <conditionalFormatting sqref="L10:AB10 AH10:IO10 AD10:AF10 L19:IO19 L25:IO25 L30:IO30 L39:IO39">
    <cfRule type="expression" dxfId="8" priority="7" stopIfTrue="1">
      <formula>L$8=$H$4</formula>
    </cfRule>
    <cfRule type="expression" dxfId="7" priority="8" stopIfTrue="1">
      <formula>AND(L$8&gt;=$D10,L$8&lt;$D10+$I10)</formula>
    </cfRule>
    <cfRule type="expression" dxfId="6" priority="9" stopIfTrue="1">
      <formula>AND(L$8&gt;=$D10,L$8&lt;=$D10+$F10-1)</formula>
    </cfRule>
  </conditionalFormatting>
  <conditionalFormatting sqref="AG10">
    <cfRule type="expression" dxfId="5" priority="37" stopIfTrue="1">
      <formula>AC$8=$H$4</formula>
    </cfRule>
    <cfRule type="expression" dxfId="4" priority="38" stopIfTrue="1">
      <formula>AND(AC$8&gt;=$D10,AC$8&lt;$D10+$I10)</formula>
    </cfRule>
    <cfRule type="expression" dxfId="3" priority="39" stopIfTrue="1">
      <formula>AND(AC$8&gt;=$D10,AC$8&lt;=$D10+$F10-1)</formula>
    </cfRule>
  </conditionalFormatting>
  <conditionalFormatting sqref="AC10">
    <cfRule type="expression" dxfId="2" priority="1" stopIfTrue="1">
      <formula>AC$8=$H$4</formula>
    </cfRule>
    <cfRule type="expression" dxfId="1" priority="2" stopIfTrue="1">
      <formula>AND(AC$8&gt;=$D10,AC$8&lt;$D10+$I10)</formula>
    </cfRule>
    <cfRule type="expression" dxfId="0" priority="3" stopIfTrue="1">
      <formula>AND(AC$8&gt;=$D10,AC$8&lt;=$D10+$F10-1)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A20:A23 A31:A34 F39:G39 H39:J42 E39:E42 A26:A29 D25 A10:A12 D19 E19 A15 E10:J10 E15 H11:J11 E12 H12:J12 E13 H13:J13 E14 H14:J14 H15:J15 E31:E34 E20 H20:J20 E21 H21:J21 E22 H22:J22 E23 H23:J23 G19:J19 E25 G25:J25 E26 H26:J26 E27:E29 H29:J29 H27:J27 H28:J28 E30 G30:J30 H34:J34 H31:J31 H32:J32 H33:J33" unlockedFormula="1"/>
    <ignoredError sqref="A30 A25 A19" formula="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7</xdr:row>
                    <xdr:rowOff>0</xdr:rowOff>
                  </from>
                  <to>
                    <xdr:col>95</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5" x14ac:dyDescent="0.25"/>
  <sheetData>
    <row r="1" spans="1:1" ht="15.5" x14ac:dyDescent="0.35">
      <c r="A1" s="10" t="s">
        <v>24</v>
      </c>
    </row>
    <row r="2" spans="1:1" x14ac:dyDescent="0.25">
      <c r="A2" t="s">
        <v>25</v>
      </c>
    </row>
    <row r="3" spans="1:1" x14ac:dyDescent="0.25">
      <c r="A3" s="9" t="s">
        <v>23</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A21" sqref="A21"/>
    </sheetView>
  </sheetViews>
  <sheetFormatPr defaultRowHeight="12.5" x14ac:dyDescent="0.25"/>
  <cols>
    <col min="1" max="1" width="5.54296875" customWidth="1"/>
    <col min="2" max="2" width="37.6328125" customWidth="1"/>
    <col min="3" max="3" width="23.36328125" customWidth="1"/>
  </cols>
  <sheetData>
    <row r="1" spans="1:3" ht="20" x14ac:dyDescent="0.4">
      <c r="A1" s="85" t="s">
        <v>32</v>
      </c>
    </row>
    <row r="4" spans="1:3" ht="13" x14ac:dyDescent="0.3">
      <c r="C4" s="68" t="s">
        <v>76</v>
      </c>
    </row>
    <row r="5" spans="1:3" x14ac:dyDescent="0.25">
      <c r="C5" t="s">
        <v>78</v>
      </c>
    </row>
    <row r="6" spans="1:3" x14ac:dyDescent="0.25">
      <c r="C6" t="s">
        <v>77</v>
      </c>
    </row>
    <row r="8" spans="1:3" x14ac:dyDescent="0.25">
      <c r="C8" t="s">
        <v>68</v>
      </c>
    </row>
    <row r="9" spans="1:3" x14ac:dyDescent="0.25">
      <c r="C9" t="s">
        <v>70</v>
      </c>
    </row>
    <row r="10" spans="1:3" x14ac:dyDescent="0.25">
      <c r="C10" t="s">
        <v>69</v>
      </c>
    </row>
    <row r="12" spans="1:3" ht="17.5" x14ac:dyDescent="0.35">
      <c r="C12" s="83" t="s">
        <v>71</v>
      </c>
    </row>
    <row r="13" spans="1:3" x14ac:dyDescent="0.25">
      <c r="C13" s="82" t="s">
        <v>23</v>
      </c>
    </row>
    <row r="15" spans="1:3" ht="13" x14ac:dyDescent="0.3">
      <c r="C15" s="84" t="s">
        <v>58</v>
      </c>
    </row>
    <row r="17" spans="1:3" ht="13" x14ac:dyDescent="0.3">
      <c r="C17" s="84" t="s">
        <v>57</v>
      </c>
    </row>
    <row r="20" spans="1:3" ht="14" x14ac:dyDescent="0.3">
      <c r="A20" s="81" t="s">
        <v>48</v>
      </c>
    </row>
    <row r="22" spans="1:3" ht="14" x14ac:dyDescent="0.3">
      <c r="B22" s="81" t="s">
        <v>85</v>
      </c>
    </row>
    <row r="23" spans="1:3" x14ac:dyDescent="0.25">
      <c r="B23" t="s">
        <v>83</v>
      </c>
    </row>
    <row r="24" spans="1:3" x14ac:dyDescent="0.25">
      <c r="B24" t="s">
        <v>86</v>
      </c>
    </row>
    <row r="25" spans="1:3" x14ac:dyDescent="0.25">
      <c r="B25" t="s">
        <v>84</v>
      </c>
    </row>
    <row r="27" spans="1:3" ht="14" x14ac:dyDescent="0.3">
      <c r="B27" s="81" t="s">
        <v>49</v>
      </c>
    </row>
    <row r="28" spans="1:3" x14ac:dyDescent="0.25">
      <c r="B28" t="s">
        <v>65</v>
      </c>
    </row>
    <row r="29" spans="1:3" x14ac:dyDescent="0.25">
      <c r="B29" t="s">
        <v>50</v>
      </c>
    </row>
    <row r="30" spans="1:3" x14ac:dyDescent="0.25">
      <c r="B30" t="s">
        <v>66</v>
      </c>
    </row>
    <row r="31" spans="1:3" x14ac:dyDescent="0.25">
      <c r="B31" t="s">
        <v>51</v>
      </c>
    </row>
    <row r="32" spans="1:3" x14ac:dyDescent="0.25">
      <c r="B32" t="s">
        <v>52</v>
      </c>
    </row>
    <row r="33" spans="2:2" x14ac:dyDescent="0.25">
      <c r="B33" t="s">
        <v>53</v>
      </c>
    </row>
    <row r="34" spans="2:2" x14ac:dyDescent="0.25">
      <c r="B34" t="s">
        <v>56</v>
      </c>
    </row>
    <row r="35" spans="2:2" x14ac:dyDescent="0.25">
      <c r="B35" t="s">
        <v>54</v>
      </c>
    </row>
    <row r="36" spans="2:2" x14ac:dyDescent="0.25">
      <c r="B36" t="s">
        <v>55</v>
      </c>
    </row>
    <row r="38" spans="2:2" ht="14" x14ac:dyDescent="0.3">
      <c r="B38" s="81" t="s">
        <v>72</v>
      </c>
    </row>
    <row r="39" spans="2:2" x14ac:dyDescent="0.25">
      <c r="B39" t="s">
        <v>73</v>
      </c>
    </row>
    <row r="40" spans="2:2" x14ac:dyDescent="0.25">
      <c r="B40" t="s">
        <v>74</v>
      </c>
    </row>
    <row r="41" spans="2:2" x14ac:dyDescent="0.25">
      <c r="B41" t="s">
        <v>75</v>
      </c>
    </row>
    <row r="43" spans="2:2" ht="14" x14ac:dyDescent="0.3">
      <c r="B43" s="81" t="s">
        <v>88</v>
      </c>
    </row>
    <row r="44" spans="2:2" x14ac:dyDescent="0.25">
      <c r="B44" t="s">
        <v>89</v>
      </c>
    </row>
    <row r="46" spans="2:2" ht="14" x14ac:dyDescent="0.3">
      <c r="B46" s="81" t="s">
        <v>59</v>
      </c>
    </row>
    <row r="47" spans="2:2" x14ac:dyDescent="0.25">
      <c r="B47" t="s">
        <v>60</v>
      </c>
    </row>
    <row r="48" spans="2:2" x14ac:dyDescent="0.25">
      <c r="B48" t="s">
        <v>61</v>
      </c>
    </row>
    <row r="49" spans="2:2" x14ac:dyDescent="0.25">
      <c r="B49" t="s">
        <v>62</v>
      </c>
    </row>
    <row r="50" spans="2:2" x14ac:dyDescent="0.25">
      <c r="B50" t="s">
        <v>63</v>
      </c>
    </row>
    <row r="51" spans="2:2" x14ac:dyDescent="0.25">
      <c r="B51" t="s">
        <v>64</v>
      </c>
    </row>
    <row r="53" spans="2:2" ht="14" x14ac:dyDescent="0.3">
      <c r="B53" s="81" t="s">
        <v>67</v>
      </c>
    </row>
    <row r="54" spans="2:2" x14ac:dyDescent="0.25">
      <c r="B54" t="s">
        <v>79</v>
      </c>
    </row>
    <row r="55" spans="2:2" x14ac:dyDescent="0.25">
      <c r="B55" t="s">
        <v>80</v>
      </c>
    </row>
    <row r="56" spans="2:2" x14ac:dyDescent="0.25">
      <c r="B56" t="s">
        <v>81</v>
      </c>
    </row>
    <row r="58" spans="2:2" ht="17.5" x14ac:dyDescent="0.35">
      <c r="B58" s="83" t="s">
        <v>71</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2" sqref="A2"/>
    </sheetView>
  </sheetViews>
  <sheetFormatPr defaultColWidth="9.08984375" defaultRowHeight="12.5" x14ac:dyDescent="0.25"/>
  <cols>
    <col min="1" max="1" width="95.6328125" style="3" customWidth="1"/>
    <col min="2" max="16384" width="9.08984375" style="3"/>
  </cols>
  <sheetData>
    <row r="1" spans="1:1" s="70" customFormat="1" ht="29.5" x14ac:dyDescent="0.55000000000000004">
      <c r="A1" s="69" t="s">
        <v>22</v>
      </c>
    </row>
    <row r="2" spans="1:1" s="72" customFormat="1" ht="15.5" x14ac:dyDescent="0.35">
      <c r="A2" s="71"/>
    </row>
    <row r="3" spans="1:1" s="73" customFormat="1" ht="15.5" x14ac:dyDescent="0.35">
      <c r="A3" s="74" t="s">
        <v>91</v>
      </c>
    </row>
    <row r="4" spans="1:1" s="72" customFormat="1" ht="15.5" x14ac:dyDescent="0.35">
      <c r="A4" s="71"/>
    </row>
    <row r="5" spans="1:1" s="72" customFormat="1" ht="46.5" x14ac:dyDescent="0.35">
      <c r="A5" s="75" t="s">
        <v>33</v>
      </c>
    </row>
    <row r="6" spans="1:1" s="72" customFormat="1" ht="15.5" x14ac:dyDescent="0.35">
      <c r="A6" s="75"/>
    </row>
    <row r="7" spans="1:1" s="72" customFormat="1" ht="15.5" x14ac:dyDescent="0.35">
      <c r="A7" s="76"/>
    </row>
    <row r="8" spans="1:1" s="72" customFormat="1" ht="17.5" x14ac:dyDescent="0.35">
      <c r="A8" s="77" t="s">
        <v>34</v>
      </c>
    </row>
    <row r="9" spans="1:1" s="72" customFormat="1" ht="15.5" x14ac:dyDescent="0.35">
      <c r="A9" s="78"/>
    </row>
    <row r="10" spans="1:1" s="72" customFormat="1" ht="31" x14ac:dyDescent="0.35">
      <c r="A10" s="79" t="s">
        <v>44</v>
      </c>
    </row>
    <row r="11" spans="1:1" s="72" customFormat="1" ht="15.5" x14ac:dyDescent="0.35">
      <c r="A11" s="78"/>
    </row>
    <row r="12" spans="1:1" s="72" customFormat="1" ht="31" x14ac:dyDescent="0.35">
      <c r="A12" s="79" t="s">
        <v>35</v>
      </c>
    </row>
    <row r="13" spans="1:1" s="72" customFormat="1" ht="15.5" x14ac:dyDescent="0.35">
      <c r="A13" s="75"/>
    </row>
    <row r="14" spans="1:1" s="72" customFormat="1" ht="46.5" x14ac:dyDescent="0.35">
      <c r="A14" s="79" t="s">
        <v>45</v>
      </c>
    </row>
    <row r="15" spans="1:1" s="72" customFormat="1" ht="15.5" x14ac:dyDescent="0.35">
      <c r="A15" s="71"/>
    </row>
    <row r="16" spans="1:1" s="72" customFormat="1" ht="15.5" x14ac:dyDescent="0.35"/>
    <row r="17" spans="1:1" s="72" customFormat="1" ht="17.5" x14ac:dyDescent="0.35">
      <c r="A17" s="77" t="s">
        <v>36</v>
      </c>
    </row>
    <row r="18" spans="1:1" s="72" customFormat="1" ht="15.5" x14ac:dyDescent="0.35">
      <c r="A18" s="75"/>
    </row>
    <row r="19" spans="1:1" s="72" customFormat="1" ht="46.5" x14ac:dyDescent="0.35">
      <c r="A19" s="75" t="s">
        <v>46</v>
      </c>
    </row>
    <row r="20" spans="1:1" ht="15.5" x14ac:dyDescent="0.25">
      <c r="A20" s="75"/>
    </row>
    <row r="21" spans="1:1" ht="46.5" x14ac:dyDescent="0.25">
      <c r="A21" s="75" t="s">
        <v>47</v>
      </c>
    </row>
    <row r="22" spans="1:1" ht="15.5" x14ac:dyDescent="0.25">
      <c r="A22" s="75"/>
    </row>
    <row r="23" spans="1:1" ht="46.5" x14ac:dyDescent="0.25">
      <c r="A23" s="75" t="s">
        <v>37</v>
      </c>
    </row>
    <row r="24" spans="1:1" ht="15.5" x14ac:dyDescent="0.25">
      <c r="A24" s="75"/>
    </row>
    <row r="25" spans="1:1" ht="31" x14ac:dyDescent="0.25">
      <c r="A25" s="75" t="s">
        <v>38</v>
      </c>
    </row>
    <row r="26" spans="1:1" ht="15.5" x14ac:dyDescent="0.25">
      <c r="A26" s="80" t="s">
        <v>39</v>
      </c>
    </row>
    <row r="27" spans="1:1" ht="15.5" x14ac:dyDescent="0.25">
      <c r="A27" s="75"/>
    </row>
    <row r="28" spans="1:1" ht="15.5" x14ac:dyDescent="0.25">
      <c r="A28" s="75"/>
    </row>
    <row r="29" spans="1:1" s="72" customFormat="1" ht="17.5" x14ac:dyDescent="0.35">
      <c r="A29" s="77" t="s">
        <v>40</v>
      </c>
    </row>
    <row r="31" spans="1:1" ht="31" x14ac:dyDescent="0.25">
      <c r="A31" s="75" t="s">
        <v>41</v>
      </c>
    </row>
    <row r="33" spans="1:1" ht="31" x14ac:dyDescent="0.25">
      <c r="A33" s="75" t="s">
        <v>42</v>
      </c>
    </row>
    <row r="35" spans="1:1" ht="31" x14ac:dyDescent="0.25">
      <c r="A35" s="75" t="s">
        <v>43</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2006-2014 Vertex42 LLC. All Rights Reserved.</dc:description>
  <cp:lastModifiedBy>Alcibiades Bustillo Zarate</cp:lastModifiedBy>
  <cp:lastPrinted>2012-04-23T20:21:09Z</cp:lastPrinted>
  <dcterms:created xsi:type="dcterms:W3CDTF">2006-11-11T15:27:14Z</dcterms:created>
  <dcterms:modified xsi:type="dcterms:W3CDTF">2015-11-24T21:12:07Z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2006-2014 Vertex42 LLC</vt:lpwstr>
  </property>
  <property fmtid="{D5CDD505-2E9C-101B-9397-08002B2CF9AE}" pid="3" name="Version">
    <vt:lpwstr>1.7.3</vt:lpwstr>
  </property>
</Properties>
</file>