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Nicholas Grous\OneDrive - Ark Investment Management\Grous\Streaming Work\OTT &amp; Cable\"/>
    </mc:Choice>
  </mc:AlternateContent>
  <xr:revisionPtr revIDLastSave="645" documentId="8_{04C39B8C-9FE2-4E9C-ADD7-64EE9EDC0ADD}" xr6:coauthVersionLast="44" xr6:coauthVersionMax="45" xr10:uidLastSave="{16661026-3567-4D7D-8924-272FAC5ED9E6}"/>
  <bookViews>
    <workbookView xWindow="-13185" yWindow="-18270" windowWidth="29040" windowHeight="17640" xr2:uid="{6B35AE25-BD8A-42D4-8938-336988F30551}"/>
  </bookViews>
  <sheets>
    <sheet name="Netflix Content Matrix" sheetId="1" r:id="rId1"/>
    <sheet name="Risk Disclosures" sheetId="2"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7" i="1" l="1"/>
  <c r="C16" i="1"/>
  <c r="F7" i="1" l="1"/>
  <c r="R7" i="1" s="1"/>
  <c r="E8" i="1"/>
  <c r="Q7" i="1"/>
  <c r="G6" i="1"/>
  <c r="H6" i="1" s="1"/>
  <c r="I6" i="1" l="1"/>
  <c r="I8" i="1" s="1"/>
  <c r="H7" i="1"/>
  <c r="G8" i="1"/>
  <c r="H8" i="1"/>
  <c r="Q8" i="1"/>
  <c r="F8" i="1"/>
  <c r="R8" i="1" s="1"/>
  <c r="E9" i="1"/>
  <c r="G7" i="1"/>
  <c r="E10" i="1" l="1"/>
  <c r="G9" i="1"/>
  <c r="H9" i="1"/>
  <c r="Q9" i="1"/>
  <c r="I9" i="1"/>
  <c r="F9" i="1"/>
  <c r="R9" i="1" s="1"/>
  <c r="J6" i="1"/>
  <c r="I7" i="1"/>
  <c r="K6" i="1" l="1"/>
  <c r="J7" i="1"/>
  <c r="J8" i="1"/>
  <c r="J9" i="1"/>
  <c r="E11" i="1"/>
  <c r="F10" i="1"/>
  <c r="R10" i="1" s="1"/>
  <c r="K10" i="1"/>
  <c r="G10" i="1"/>
  <c r="Q10" i="1"/>
  <c r="H10" i="1"/>
  <c r="I10" i="1"/>
  <c r="J10" i="1"/>
  <c r="E12" i="1" l="1"/>
  <c r="I11" i="1"/>
  <c r="F11" i="1"/>
  <c r="R11" i="1" s="1"/>
  <c r="J11" i="1"/>
  <c r="K11" i="1"/>
  <c r="Q11" i="1"/>
  <c r="G11" i="1"/>
  <c r="H11" i="1"/>
  <c r="L6" i="1"/>
  <c r="L11" i="1" s="1"/>
  <c r="K7" i="1"/>
  <c r="K8" i="1"/>
  <c r="K9" i="1"/>
  <c r="M6" i="1" l="1"/>
  <c r="L7" i="1"/>
  <c r="L8" i="1"/>
  <c r="L9" i="1"/>
  <c r="L10" i="1"/>
  <c r="E13" i="1"/>
  <c r="G12" i="1"/>
  <c r="I12" i="1"/>
  <c r="H12" i="1"/>
  <c r="F12" i="1"/>
  <c r="R12" i="1" s="1"/>
  <c r="J12" i="1"/>
  <c r="K12" i="1"/>
  <c r="L12" i="1"/>
  <c r="M12" i="1"/>
  <c r="Q12" i="1"/>
  <c r="E14" i="1" l="1"/>
  <c r="Q13" i="1"/>
  <c r="M13" i="1"/>
  <c r="G13" i="1"/>
  <c r="F13" i="1"/>
  <c r="R13" i="1" s="1"/>
  <c r="H13" i="1"/>
  <c r="I13" i="1"/>
  <c r="J13" i="1"/>
  <c r="K13" i="1"/>
  <c r="L13" i="1"/>
  <c r="N6" i="1"/>
  <c r="N13" i="1" s="1"/>
  <c r="M7" i="1"/>
  <c r="M8" i="1"/>
  <c r="M9" i="1"/>
  <c r="M10" i="1"/>
  <c r="M11" i="1"/>
  <c r="O6" i="1" l="1"/>
  <c r="N7" i="1"/>
  <c r="N8" i="1"/>
  <c r="N9" i="1"/>
  <c r="N10" i="1"/>
  <c r="N11" i="1"/>
  <c r="N12" i="1"/>
  <c r="E15" i="1"/>
  <c r="K14" i="1"/>
  <c r="Q14" i="1"/>
  <c r="L14" i="1"/>
  <c r="M14" i="1"/>
  <c r="N14" i="1"/>
  <c r="F14" i="1"/>
  <c r="R14" i="1" s="1"/>
  <c r="G14" i="1"/>
  <c r="O14" i="1"/>
  <c r="J14" i="1"/>
  <c r="H14" i="1"/>
  <c r="I14" i="1"/>
  <c r="E16" i="1" l="1"/>
  <c r="L16" i="1" s="1"/>
  <c r="I15" i="1"/>
  <c r="K15" i="1"/>
  <c r="J15" i="1"/>
  <c r="Q15" i="1"/>
  <c r="L15" i="1"/>
  <c r="M15" i="1"/>
  <c r="F15" i="1"/>
  <c r="R15" i="1" s="1"/>
  <c r="N15" i="1"/>
  <c r="G15" i="1"/>
  <c r="O15" i="1"/>
  <c r="H15" i="1"/>
  <c r="P6" i="1"/>
  <c r="P15" i="1" s="1"/>
  <c r="O7" i="1"/>
  <c r="O8" i="1"/>
  <c r="O9" i="1"/>
  <c r="O10" i="1"/>
  <c r="O11" i="1"/>
  <c r="O12" i="1"/>
  <c r="O13" i="1"/>
  <c r="P7" i="1" l="1"/>
  <c r="P8" i="1"/>
  <c r="P9" i="1"/>
  <c r="P10" i="1"/>
  <c r="P11" i="1"/>
  <c r="P12" i="1"/>
  <c r="P13" i="1"/>
  <c r="P14" i="1"/>
  <c r="E17" i="1"/>
  <c r="G16" i="1"/>
  <c r="O16" i="1"/>
  <c r="H16" i="1"/>
  <c r="P16" i="1"/>
  <c r="I16" i="1"/>
  <c r="Q16" i="1"/>
  <c r="J16" i="1"/>
  <c r="K16" i="1"/>
  <c r="N16" i="1"/>
  <c r="F16" i="1"/>
  <c r="R16" i="1" s="1"/>
  <c r="M16" i="1"/>
  <c r="M17" i="1" l="1"/>
  <c r="O17" i="1"/>
  <c r="N17" i="1"/>
  <c r="G17" i="1"/>
  <c r="H17" i="1"/>
  <c r="P17" i="1"/>
  <c r="Q17" i="1"/>
  <c r="I17" i="1"/>
  <c r="J17" i="1"/>
  <c r="K17" i="1"/>
  <c r="F17" i="1"/>
  <c r="R17" i="1" s="1"/>
  <c r="L1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Nicholas Grous</author>
  </authors>
  <commentList>
    <comment ref="B13" authorId="0" shapeId="0" xr:uid="{A19C02D9-39EF-462C-B46D-8E51A64DFFAE}">
      <text>
        <r>
          <rPr>
            <b/>
            <sz val="9"/>
            <color indexed="81"/>
            <rFont val="Tahoma"/>
            <family val="2"/>
          </rPr>
          <t>Nicholas Grous:</t>
        </r>
        <r>
          <rPr>
            <sz val="9"/>
            <color indexed="81"/>
            <rFont val="Tahoma"/>
            <family val="2"/>
          </rPr>
          <t xml:space="preserve">
We use Google Trends to estimate the total five year viewership of content. </t>
        </r>
      </text>
    </comment>
    <comment ref="C16" authorId="0" shapeId="0" xr:uid="{C53214FE-5C0E-433B-B034-F7021E66D7FD}">
      <text>
        <r>
          <rPr>
            <b/>
            <sz val="9"/>
            <color indexed="81"/>
            <rFont val="Tahoma"/>
            <family val="2"/>
          </rPr>
          <t>Nicholas Grous:</t>
        </r>
        <r>
          <rPr>
            <sz val="9"/>
            <color indexed="81"/>
            <rFont val="Tahoma"/>
            <family val="2"/>
          </rPr>
          <t xml:space="preserve">
We use google trends to estimate the five year viewing. If you have any questions about this please feel free to reach out and we can explain further</t>
        </r>
      </text>
    </comment>
    <comment ref="C19" authorId="0" shapeId="0" xr:uid="{AF110C93-68A1-43BB-906B-CA9A259A8373}">
      <text>
        <r>
          <rPr>
            <b/>
            <sz val="9"/>
            <color indexed="81"/>
            <rFont val="Tahoma"/>
            <family val="2"/>
          </rPr>
          <t>Nicholas Grous:</t>
        </r>
        <r>
          <rPr>
            <sz val="9"/>
            <color indexed="81"/>
            <rFont val="Tahoma"/>
            <family val="2"/>
          </rPr>
          <t xml:space="preserve">
$0.17 cents is based on Netflix's global audience.</t>
        </r>
      </text>
    </comment>
  </commentList>
</comments>
</file>

<file path=xl/sharedStrings.xml><?xml version="1.0" encoding="utf-8"?>
<sst xmlns="http://schemas.openxmlformats.org/spreadsheetml/2006/main" count="52" uniqueCount="33">
  <si>
    <t>Netflix Movie Calculator</t>
  </si>
  <si>
    <t>Movie Assumptions</t>
  </si>
  <si>
    <t>First Month Viewing:</t>
  </si>
  <si>
    <t>(Millions)</t>
  </si>
  <si>
    <t>Viewing Length (Hours):</t>
  </si>
  <si>
    <t xml:space="preserve">First Month Viewing </t>
  </si>
  <si>
    <t>Est. 5 Year Total Viewership</t>
  </si>
  <si>
    <t>Budget:</t>
  </si>
  <si>
    <t>Netflix Assumptions</t>
  </si>
  <si>
    <t>Netflix Distribution Costs:</t>
  </si>
  <si>
    <t>Marketing Ratio:</t>
  </si>
  <si>
    <t>Current # of Subs:</t>
  </si>
  <si>
    <t>2024 Expected # of Subs:</t>
  </si>
  <si>
    <t xml:space="preserve">Google Trends </t>
  </si>
  <si>
    <t>Google Search Volume First Month:</t>
  </si>
  <si>
    <t>Expected add'l search volume through 5 years:</t>
  </si>
  <si>
    <t>Five Year Viewing Multiplier:</t>
  </si>
  <si>
    <t xml:space="preserve"> Netflix Matrix</t>
  </si>
  <si>
    <t>Incremental Adds (Millions):</t>
  </si>
  <si>
    <t>Cost Per Hour:</t>
  </si>
  <si>
    <t>Additional Increment (CPH):</t>
  </si>
  <si>
    <t>Other Examples:</t>
  </si>
  <si>
    <t>Triple Frontier</t>
  </si>
  <si>
    <t>Movie Length:</t>
  </si>
  <si>
    <t>The Irishman</t>
  </si>
  <si>
    <t>Bird Box</t>
  </si>
  <si>
    <r>
      <t xml:space="preserve">This work is licensed under a Creative Commons Attribution-Non-Commercial 4.0 International License: </t>
    </r>
    <r>
      <rPr>
        <b/>
        <sz val="11"/>
        <color theme="1"/>
        <rFont val="Calibri"/>
        <family val="2"/>
        <scheme val="minor"/>
      </rPr>
      <t>https://creativecommons.org/licenses/by-nc/4.0/</t>
    </r>
    <r>
      <rPr>
        <sz val="11"/>
        <color theme="1"/>
        <rFont val="Calibri"/>
        <family val="2"/>
        <scheme val="minor"/>
      </rPr>
      <t xml:space="preserve">
You may not use the material for commercial purposes without first obtaining written permission.
2020, ARK Investment Management LLC. All content is original and has been researched and produced by ARK Investment Management LLC (“ARK”) unless otherwise stated herein. 
This material is for informational purposes only and does not constitute, either explicitly or implicitly, any provision of services or products by ARK. Nothing contained herein constitutes investment, legal, tax or other advice and is not to be relied on in making an investment or other decision. Investors should determine for themselves whether a particular service or product is suitable for their investment needs or should seek such professional advice for their particular situation.
This material is intended only to provide observations and views of the author(s) at the time of writing, both of which are subject to change at any time without prior notice. Certain of the statements contained herein are statements of future expectations and other forward-looking statements that are based on ARK's current views and assumptions and involve known and unknown risks and uncertainties that could cause actual results, performance or events to differ materially from those expressed or implied in such statements. Past performance is no guarantee of future results. Equities may decline in value due to both real and perceived general market, economic, and industry conditions. 
For a list of all purchases and sales made by ARK for client accounts during the past year that could be considered by the SEC as recommendations, please go to </t>
    </r>
    <r>
      <rPr>
        <b/>
        <sz val="11"/>
        <color theme="1"/>
        <rFont val="Calibri"/>
        <family val="2"/>
        <scheme val="minor"/>
      </rPr>
      <t>https://ark-invest.com/wp-content/trades/ARK_Trades.pdf.</t>
    </r>
    <r>
      <rPr>
        <sz val="11"/>
        <color theme="1"/>
        <rFont val="Calibri"/>
        <family val="2"/>
        <scheme val="minor"/>
      </rPr>
      <t xml:space="preserve"> It should not be assumed that recommendations made in the future will be profitable or will equal the performance of the securities in this list. For full disclosures, please go to </t>
    </r>
    <r>
      <rPr>
        <b/>
        <sz val="11"/>
        <color theme="1"/>
        <rFont val="Calibri"/>
        <family val="2"/>
        <scheme val="minor"/>
      </rPr>
      <t>https://ark-invest.com/terms-of-use.</t>
    </r>
    <r>
      <rPr>
        <sz val="11"/>
        <color theme="1"/>
        <rFont val="Calibri"/>
        <family val="2"/>
        <scheme val="minor"/>
      </rPr>
      <t xml:space="preserve">
While ARK’s current assessment of the subject company may be positive, please note that it may be necessary for ARK to liquidate or reduce position sizes prior to the company attaining any indicated valuation prices due to a variety of conditions including, but not limited to, client specific guidelines, changing market conditions, investor activity, fundamental changes in the company’s business model and competitive landscape, headline risk, and government/regulatory activity.  Additionally, ARK does not have investment banking, consulting, or any type of fee-paying relationship with the subject company.</t>
    </r>
  </si>
  <si>
    <r>
      <rPr>
        <b/>
        <sz val="16"/>
        <color rgb="FFFF0000"/>
        <rFont val="Calibri Light"/>
        <family val="2"/>
        <scheme val="major"/>
      </rPr>
      <t>6</t>
    </r>
    <r>
      <rPr>
        <b/>
        <sz val="16"/>
        <color rgb="FFFF0000"/>
        <rFont val="Aharoni"/>
      </rPr>
      <t xml:space="preserve"> Underground</t>
    </r>
  </si>
  <si>
    <t>*All cells in bold can be adjusted</t>
  </si>
  <si>
    <t xml:space="preserve">% of Subs (First Month Viewing / Current # of Subs) </t>
  </si>
  <si>
    <t>% of Subs (5Y Estimated Viewing / 2024 Expected # of Subs)</t>
  </si>
  <si>
    <t xml:space="preserve">Netflix Original Content "Profitability" Matrix </t>
  </si>
  <si>
    <t>Hello, we hope you are enjoying our tool! Please feel free to adjust any of the cells highlighted in yellow. To get started we suggest you try some of the other examples we have provided you with. We also have a blog about our work with this tool that can be found here: https://ark-invest.com/research/netflix-original-content. If you have any questions please feel free to reach out!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</si>
</sst>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4" formatCode="_(&quot;$&quot;* #,##0.00_);_(&quot;$&quot;* \(#,##0.00\);_(&quot;$&quot;* &quot;-&quot;??_);_(@_)"/>
    <numFmt numFmtId="43" formatCode="_(* #,##0.00_);_(* \(#,##0.00\);_(* &quot;-&quot;??_);_(@_)"/>
    <numFmt numFmtId="164" formatCode="_(* #,##0_);_(* \(#,##0\);_(* &quot;-&quot;??_);_(@_)"/>
    <numFmt numFmtId="165" formatCode="_([$$-409]* #,##0.00_);_([$$-409]* \(#,##0.00\);_([$$-409]* &quot;-&quot;??_);_(@_)"/>
    <numFmt numFmtId="166" formatCode="_(&quot;$&quot;* #,##0_);_(&quot;$&quot;* \(#,##0\);_(&quot;$&quot;* &quot;-&quot;??_);_(@_)"/>
    <numFmt numFmtId="167" formatCode="_(* #,##0.0_);_(* \(#,##0.0\);_(* &quot;-&quot;??_);_(@_)"/>
  </numFmts>
  <fonts count="20" x14ac:knownFonts="1">
    <font>
      <sz val="11"/>
      <color theme="1"/>
      <name val="Calibri"/>
      <family val="2"/>
      <scheme val="minor"/>
    </font>
    <font>
      <sz val="11"/>
      <color theme="1"/>
      <name val="Calibri"/>
      <family val="2"/>
      <scheme val="minor"/>
    </font>
    <font>
      <b/>
      <sz val="11"/>
      <color theme="1"/>
      <name val="Calibri"/>
      <family val="2"/>
      <scheme val="minor"/>
    </font>
    <font>
      <sz val="26"/>
      <color rgb="FFFF0000"/>
      <name val="Aharoni"/>
      <charset val="177"/>
    </font>
    <font>
      <u/>
      <sz val="16"/>
      <color rgb="FFFF0000"/>
      <name val="Aharoni"/>
      <charset val="177"/>
    </font>
    <font>
      <sz val="11"/>
      <color theme="0" tint="-0.499984740745262"/>
      <name val="Calibri"/>
      <family val="2"/>
      <scheme val="minor"/>
    </font>
    <font>
      <b/>
      <sz val="14"/>
      <color theme="0" tint="-0.499984740745262"/>
      <name val="Tw Cen MT"/>
      <family val="2"/>
    </font>
    <font>
      <b/>
      <sz val="16"/>
      <color rgb="FFFF0000"/>
      <name val="Aharoni"/>
    </font>
    <font>
      <u/>
      <sz val="16"/>
      <color rgb="FFFF0000"/>
      <name val="Aharoni"/>
    </font>
    <font>
      <sz val="12"/>
      <color theme="1"/>
      <name val="Tw Cen MT"/>
      <family val="2"/>
    </font>
    <font>
      <b/>
      <sz val="12"/>
      <color theme="1"/>
      <name val="Tw Cen MT"/>
      <family val="2"/>
    </font>
    <font>
      <b/>
      <sz val="12"/>
      <color theme="0" tint="-0.249977111117893"/>
      <name val="Tw Cen MT"/>
      <family val="2"/>
    </font>
    <font>
      <sz val="9"/>
      <color indexed="81"/>
      <name val="Tahoma"/>
      <family val="2"/>
    </font>
    <font>
      <b/>
      <sz val="9"/>
      <color indexed="81"/>
      <name val="Tahoma"/>
      <family val="2"/>
    </font>
    <font>
      <sz val="24"/>
      <color rgb="FFFF0000"/>
      <name val="Aharoni"/>
    </font>
    <font>
      <sz val="12"/>
      <color theme="1"/>
      <name val="Aharoni"/>
    </font>
    <font>
      <b/>
      <sz val="18"/>
      <color theme="1"/>
      <name val="Tw Cen MT"/>
      <family val="2"/>
    </font>
    <font>
      <b/>
      <sz val="16"/>
      <color rgb="FFFF0000"/>
      <name val="Calibri Light"/>
      <family val="2"/>
      <scheme val="major"/>
    </font>
    <font>
      <b/>
      <sz val="14"/>
      <color theme="0" tint="-0.499984740745262"/>
      <name val="Tw Cen MT"/>
    </font>
    <font>
      <sz val="20"/>
      <color theme="1"/>
      <name val="Tw Cen MT"/>
      <family val="2"/>
    </font>
  </fonts>
  <fills count="6">
    <fill>
      <patternFill patternType="none"/>
    </fill>
    <fill>
      <patternFill patternType="gray125"/>
    </fill>
    <fill>
      <patternFill patternType="solid">
        <fgColor theme="0"/>
        <bgColor indexed="64"/>
      </patternFill>
    </fill>
    <fill>
      <patternFill patternType="solid">
        <fgColor theme="0" tint="-4.9989318521683403E-2"/>
        <bgColor indexed="64"/>
      </patternFill>
    </fill>
    <fill>
      <patternFill patternType="solid">
        <fgColor rgb="FFFFFFFF"/>
        <bgColor indexed="64"/>
      </patternFill>
    </fill>
    <fill>
      <patternFill patternType="solid">
        <fgColor rgb="FFFFFF00"/>
        <bgColor indexed="64"/>
      </patternFill>
    </fill>
  </fills>
  <borders count="38">
    <border>
      <left/>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style="medium">
        <color indexed="64"/>
      </right>
      <top/>
      <bottom style="thin">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rgb="FF000000"/>
      </right>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s>
  <cellStyleXfs count="4">
    <xf numFmtId="0" fontId="0"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cellStyleXfs>
  <cellXfs count="73">
    <xf numFmtId="0" fontId="0" fillId="0" borderId="0" xfId="0"/>
    <xf numFmtId="0" fontId="0" fillId="2" borderId="0" xfId="0" applyFill="1"/>
    <xf numFmtId="0" fontId="2" fillId="2" borderId="0" xfId="0" applyFont="1" applyFill="1" applyAlignment="1">
      <alignment horizontal="right"/>
    </xf>
    <xf numFmtId="43" fontId="0" fillId="2" borderId="0" xfId="1" applyFont="1" applyFill="1"/>
    <xf numFmtId="43" fontId="6" fillId="2" borderId="3" xfId="1" applyFont="1" applyFill="1" applyBorder="1" applyAlignment="1">
      <alignment horizontal="right"/>
    </xf>
    <xf numFmtId="43" fontId="6" fillId="2" borderId="5" xfId="1" applyFont="1" applyFill="1" applyBorder="1" applyAlignment="1">
      <alignment horizontal="right"/>
    </xf>
    <xf numFmtId="43" fontId="6" fillId="2" borderId="6" xfId="1" applyFont="1" applyFill="1" applyBorder="1"/>
    <xf numFmtId="43" fontId="6" fillId="2" borderId="9" xfId="1" applyFont="1" applyFill="1" applyBorder="1" applyAlignment="1">
      <alignment horizontal="right"/>
    </xf>
    <xf numFmtId="43" fontId="6" fillId="2" borderId="10" xfId="1" applyFont="1" applyFill="1" applyBorder="1"/>
    <xf numFmtId="0" fontId="6" fillId="2" borderId="3" xfId="0" applyFont="1" applyFill="1" applyBorder="1" applyAlignment="1">
      <alignment horizontal="right"/>
    </xf>
    <xf numFmtId="0" fontId="6" fillId="2" borderId="4" xfId="0" applyFont="1" applyFill="1" applyBorder="1" applyAlignment="1">
      <alignment horizontal="right"/>
    </xf>
    <xf numFmtId="0" fontId="6" fillId="2" borderId="5" xfId="0" applyFont="1" applyFill="1" applyBorder="1" applyAlignment="1">
      <alignment horizontal="right"/>
    </xf>
    <xf numFmtId="0" fontId="6" fillId="2" borderId="6" xfId="0" applyFont="1" applyFill="1" applyBorder="1" applyAlignment="1">
      <alignment horizontal="right"/>
    </xf>
    <xf numFmtId="43" fontId="6" fillId="2" borderId="7" xfId="1" applyFont="1" applyFill="1" applyBorder="1" applyAlignment="1">
      <alignment horizontal="right"/>
    </xf>
    <xf numFmtId="0" fontId="5" fillId="2" borderId="0" xfId="0" applyFont="1" applyFill="1"/>
    <xf numFmtId="164" fontId="6" fillId="2" borderId="6" xfId="1" applyNumberFormat="1" applyFont="1" applyFill="1" applyBorder="1" applyAlignment="1">
      <alignment horizontal="right"/>
    </xf>
    <xf numFmtId="164" fontId="6" fillId="2" borderId="10" xfId="2" applyNumberFormat="1" applyFont="1" applyFill="1" applyBorder="1" applyAlignment="1">
      <alignment horizontal="right"/>
    </xf>
    <xf numFmtId="164" fontId="6" fillId="2" borderId="8" xfId="2" applyNumberFormat="1" applyFont="1" applyFill="1" applyBorder="1" applyAlignment="1">
      <alignment horizontal="right"/>
    </xf>
    <xf numFmtId="0" fontId="14" fillId="4" borderId="0" xfId="0" applyFont="1" applyFill="1" applyBorder="1" applyAlignment="1">
      <alignment vertical="center"/>
    </xf>
    <xf numFmtId="0" fontId="0" fillId="4" borderId="0" xfId="0" applyFill="1"/>
    <xf numFmtId="9" fontId="11" fillId="2" borderId="22" xfId="3" applyFont="1" applyFill="1" applyBorder="1" applyAlignment="1">
      <alignment horizontal="center"/>
    </xf>
    <xf numFmtId="9" fontId="11" fillId="2" borderId="23" xfId="3" applyFont="1" applyFill="1" applyBorder="1" applyAlignment="1">
      <alignment horizontal="center"/>
    </xf>
    <xf numFmtId="166" fontId="9" fillId="0" borderId="15" xfId="2" applyNumberFormat="1" applyFont="1" applyBorder="1"/>
    <xf numFmtId="165" fontId="10" fillId="2" borderId="30" xfId="2" applyNumberFormat="1" applyFont="1" applyFill="1" applyBorder="1" applyAlignment="1">
      <alignment horizontal="center" vertical="center"/>
    </xf>
    <xf numFmtId="165" fontId="10" fillId="2" borderId="31" xfId="2" applyNumberFormat="1" applyFont="1" applyFill="1" applyBorder="1" applyAlignment="1">
      <alignment horizontal="center" vertical="center"/>
    </xf>
    <xf numFmtId="165" fontId="10" fillId="2" borderId="32" xfId="2" applyNumberFormat="1" applyFont="1" applyFill="1" applyBorder="1" applyAlignment="1">
      <alignment horizontal="center" vertical="center"/>
    </xf>
    <xf numFmtId="165" fontId="10" fillId="2" borderId="33" xfId="2" applyNumberFormat="1" applyFont="1" applyFill="1" applyBorder="1" applyAlignment="1">
      <alignment horizontal="center" vertical="center"/>
    </xf>
    <xf numFmtId="165" fontId="10" fillId="2" borderId="34" xfId="2" applyNumberFormat="1" applyFont="1" applyFill="1" applyBorder="1" applyAlignment="1">
      <alignment horizontal="center" vertical="center"/>
    </xf>
    <xf numFmtId="9" fontId="11" fillId="2" borderId="36" xfId="3" applyFont="1" applyFill="1" applyBorder="1" applyAlignment="1">
      <alignment horizontal="center"/>
    </xf>
    <xf numFmtId="9" fontId="11" fillId="2" borderId="37" xfId="3" applyFont="1" applyFill="1" applyBorder="1" applyAlignment="1">
      <alignment horizontal="center"/>
    </xf>
    <xf numFmtId="164" fontId="10" fillId="0" borderId="24" xfId="1" applyNumberFormat="1" applyFont="1" applyBorder="1" applyAlignment="1">
      <alignment horizontal="center"/>
    </xf>
    <xf numFmtId="164" fontId="11" fillId="2" borderId="26" xfId="1" applyNumberFormat="1" applyFont="1" applyFill="1" applyBorder="1" applyAlignment="1">
      <alignment horizontal="center"/>
    </xf>
    <xf numFmtId="164" fontId="10" fillId="0" borderId="25" xfId="1" applyNumberFormat="1" applyFont="1" applyBorder="1" applyAlignment="1">
      <alignment horizontal="center"/>
    </xf>
    <xf numFmtId="164" fontId="11" fillId="2" borderId="22" xfId="1" applyNumberFormat="1" applyFont="1" applyFill="1" applyBorder="1" applyAlignment="1">
      <alignment horizontal="center"/>
    </xf>
    <xf numFmtId="0" fontId="10" fillId="2" borderId="19" xfId="0" applyFont="1" applyFill="1" applyBorder="1" applyAlignment="1">
      <alignment horizontal="center" vertical="center"/>
    </xf>
    <xf numFmtId="0" fontId="11" fillId="2" borderId="29" xfId="0" applyFont="1" applyFill="1" applyBorder="1" applyAlignment="1">
      <alignment horizontal="center" vertical="center"/>
    </xf>
    <xf numFmtId="0" fontId="7" fillId="2" borderId="2" xfId="0" applyFont="1" applyFill="1" applyBorder="1" applyAlignment="1">
      <alignment horizontal="center" vertical="center"/>
    </xf>
    <xf numFmtId="0" fontId="7" fillId="2" borderId="1" xfId="0" applyFont="1" applyFill="1" applyBorder="1" applyAlignment="1">
      <alignment horizontal="center" vertical="center"/>
    </xf>
    <xf numFmtId="0" fontId="3" fillId="2" borderId="13" xfId="0" applyFont="1" applyFill="1" applyBorder="1" applyAlignment="1">
      <alignment horizontal="center" vertical="center" wrapText="1"/>
    </xf>
    <xf numFmtId="0" fontId="3" fillId="2" borderId="14" xfId="0" applyFont="1" applyFill="1" applyBorder="1" applyAlignment="1">
      <alignment horizontal="center" vertical="center" wrapText="1"/>
    </xf>
    <xf numFmtId="0" fontId="4" fillId="2" borderId="11" xfId="0" applyFont="1" applyFill="1" applyBorder="1" applyAlignment="1">
      <alignment horizontal="center" vertical="center" wrapText="1"/>
    </xf>
    <xf numFmtId="0" fontId="4" fillId="2" borderId="12" xfId="0" applyFont="1" applyFill="1" applyBorder="1" applyAlignment="1">
      <alignment horizontal="center" vertical="center" wrapText="1"/>
    </xf>
    <xf numFmtId="0" fontId="8" fillId="2" borderId="11" xfId="0" applyFont="1" applyFill="1" applyBorder="1" applyAlignment="1">
      <alignment horizontal="center" vertical="center" wrapText="1"/>
    </xf>
    <xf numFmtId="0" fontId="8" fillId="3" borderId="1" xfId="0" applyFont="1" applyFill="1" applyBorder="1" applyAlignment="1">
      <alignment horizontal="center" vertical="center" wrapText="1"/>
    </xf>
    <xf numFmtId="0" fontId="8" fillId="3" borderId="2" xfId="0" applyFont="1" applyFill="1" applyBorder="1" applyAlignment="1">
      <alignment horizontal="center" vertical="center" wrapText="1"/>
    </xf>
    <xf numFmtId="0" fontId="11" fillId="2" borderId="28" xfId="0" applyFont="1" applyFill="1" applyBorder="1" applyAlignment="1">
      <alignment horizontal="center" vertical="center"/>
    </xf>
    <xf numFmtId="0" fontId="11" fillId="2" borderId="26" xfId="0" applyFont="1" applyFill="1" applyBorder="1" applyAlignment="1">
      <alignment horizontal="center" vertical="center"/>
    </xf>
    <xf numFmtId="0" fontId="11" fillId="2" borderId="18" xfId="0" applyFont="1" applyFill="1" applyBorder="1" applyAlignment="1">
      <alignment horizontal="center" vertical="center"/>
    </xf>
    <xf numFmtId="0" fontId="11" fillId="2" borderId="35" xfId="0" applyFont="1" applyFill="1" applyBorder="1" applyAlignment="1">
      <alignment horizontal="center" vertical="center"/>
    </xf>
    <xf numFmtId="0" fontId="15" fillId="0" borderId="1" xfId="0" applyFont="1" applyBorder="1" applyAlignment="1">
      <alignment horizontal="center" vertical="center"/>
    </xf>
    <xf numFmtId="0" fontId="15" fillId="0" borderId="27" xfId="0" applyFont="1" applyBorder="1" applyAlignment="1">
      <alignment horizontal="center" vertical="center"/>
    </xf>
    <xf numFmtId="0" fontId="15" fillId="0" borderId="2" xfId="0" applyFont="1" applyBorder="1" applyAlignment="1">
      <alignment horizontal="center" vertical="center"/>
    </xf>
    <xf numFmtId="0" fontId="14" fillId="0" borderId="16" xfId="0" applyFont="1" applyBorder="1" applyAlignment="1">
      <alignment horizontal="center" vertical="center"/>
    </xf>
    <xf numFmtId="0" fontId="14" fillId="0" borderId="17" xfId="0" applyFont="1" applyBorder="1" applyAlignment="1">
      <alignment horizontal="center" vertical="center"/>
    </xf>
    <xf numFmtId="0" fontId="14" fillId="0" borderId="18" xfId="0" applyFont="1" applyBorder="1" applyAlignment="1">
      <alignment horizontal="center" vertical="center"/>
    </xf>
    <xf numFmtId="0" fontId="14" fillId="0" borderId="19" xfId="0" applyFont="1" applyBorder="1" applyAlignment="1">
      <alignment horizontal="center" vertical="center"/>
    </xf>
    <xf numFmtId="0" fontId="14" fillId="0" borderId="20" xfId="0" applyFont="1" applyBorder="1" applyAlignment="1">
      <alignment horizontal="center" vertical="center"/>
    </xf>
    <xf numFmtId="0" fontId="14" fillId="0" borderId="21" xfId="0" applyFont="1" applyBorder="1" applyAlignment="1">
      <alignment horizontal="center" vertical="center"/>
    </xf>
    <xf numFmtId="0" fontId="0" fillId="2" borderId="17" xfId="0" applyFill="1" applyBorder="1" applyAlignment="1">
      <alignment horizontal="center"/>
    </xf>
    <xf numFmtId="0" fontId="0" fillId="0" borderId="0" xfId="0" applyAlignment="1">
      <alignment horizontal="left" vertical="top" wrapText="1"/>
    </xf>
    <xf numFmtId="43" fontId="16" fillId="5" borderId="4" xfId="1" applyFont="1" applyFill="1" applyBorder="1" applyProtection="1">
      <protection locked="0"/>
    </xf>
    <xf numFmtId="43" fontId="16" fillId="5" borderId="6" xfId="1" applyFont="1" applyFill="1" applyBorder="1" applyProtection="1">
      <protection locked="0"/>
    </xf>
    <xf numFmtId="43" fontId="16" fillId="5" borderId="8" xfId="1" applyFont="1" applyFill="1" applyBorder="1" applyProtection="1">
      <protection locked="0"/>
    </xf>
    <xf numFmtId="0" fontId="16" fillId="5" borderId="4" xfId="0" applyFont="1" applyFill="1" applyBorder="1" applyAlignment="1" applyProtection="1">
      <alignment horizontal="right"/>
      <protection locked="0"/>
    </xf>
    <xf numFmtId="0" fontId="16" fillId="5" borderId="6" xfId="0" applyFont="1" applyFill="1" applyBorder="1" applyAlignment="1" applyProtection="1">
      <alignment horizontal="right"/>
      <protection locked="0"/>
    </xf>
    <xf numFmtId="167" fontId="16" fillId="5" borderId="6" xfId="1" applyNumberFormat="1" applyFont="1" applyFill="1" applyBorder="1" applyProtection="1">
      <protection locked="0"/>
    </xf>
    <xf numFmtId="44" fontId="16" fillId="5" borderId="10" xfId="2" applyFont="1" applyFill="1" applyBorder="1" applyProtection="1">
      <protection locked="0"/>
    </xf>
    <xf numFmtId="9" fontId="16" fillId="5" borderId="4" xfId="3" applyFont="1" applyFill="1" applyBorder="1" applyProtection="1">
      <protection locked="0"/>
    </xf>
    <xf numFmtId="9" fontId="16" fillId="5" borderId="6" xfId="3" applyFont="1" applyFill="1" applyBorder="1" applyProtection="1">
      <protection locked="0"/>
    </xf>
    <xf numFmtId="0" fontId="0" fillId="0" borderId="1" xfId="0" applyBorder="1" applyAlignment="1">
      <alignment horizontal="center"/>
    </xf>
    <xf numFmtId="0" fontId="0" fillId="0" borderId="2" xfId="0" applyBorder="1" applyAlignment="1">
      <alignment horizontal="center"/>
    </xf>
    <xf numFmtId="0" fontId="19" fillId="2" borderId="0" xfId="0" applyFont="1" applyFill="1" applyAlignment="1">
      <alignment horizontal="left" vertical="center" wrapText="1"/>
    </xf>
    <xf numFmtId="43" fontId="18" fillId="2" borderId="10" xfId="1" applyFont="1" applyFill="1" applyBorder="1" applyProtection="1"/>
  </cellXfs>
  <cellStyles count="4">
    <cellStyle name="Comma" xfId="1" builtinId="3"/>
    <cellStyle name="Currency" xfId="2" builtinId="4"/>
    <cellStyle name="Normal" xfId="0" builtinId="0"/>
    <cellStyle name="Percent" xfId="3" builtinId="5"/>
  </cellStyles>
  <dxfs count="2">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190500</xdr:colOff>
      <xdr:row>39</xdr:row>
      <xdr:rowOff>193674</xdr:rowOff>
    </xdr:from>
    <xdr:to>
      <xdr:col>6</xdr:col>
      <xdr:colOff>390236</xdr:colOff>
      <xdr:row>48</xdr:row>
      <xdr:rowOff>1731</xdr:rowOff>
    </xdr:to>
    <xdr:pic>
      <xdr:nvPicPr>
        <xdr:cNvPr id="3" name="Picture 2">
          <a:extLst>
            <a:ext uri="{FF2B5EF4-FFF2-40B4-BE49-F238E27FC236}">
              <a16:creationId xmlns:a16="http://schemas.microsoft.com/office/drawing/2014/main" id="{7A58843C-629D-4A2A-B11F-2067CD919D2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161318" y="10342129"/>
          <a:ext cx="5121275" cy="192087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87540</xdr:colOff>
      <xdr:row>2</xdr:row>
      <xdr:rowOff>4834920</xdr:rowOff>
    </xdr:from>
    <xdr:to>
      <xdr:col>9</xdr:col>
      <xdr:colOff>125640</xdr:colOff>
      <xdr:row>11</xdr:row>
      <xdr:rowOff>103414</xdr:rowOff>
    </xdr:to>
    <xdr:pic>
      <xdr:nvPicPr>
        <xdr:cNvPr id="2" name="Picture 1">
          <a:extLst>
            <a:ext uri="{FF2B5EF4-FFF2-40B4-BE49-F238E27FC236}">
              <a16:creationId xmlns:a16="http://schemas.microsoft.com/office/drawing/2014/main" id="{0379EDC3-CB63-4AD5-9A13-D17CE1C05A0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22540" y="5197777"/>
          <a:ext cx="5118100" cy="192087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3A6DE7-6F9B-4325-8658-462BB3CC084D}">
  <dimension ref="B1:T48"/>
  <sheetViews>
    <sheetView tabSelected="1" topLeftCell="B1" zoomScale="55" zoomScaleNormal="55" workbookViewId="0">
      <selection activeCell="C19" sqref="C19"/>
    </sheetView>
  </sheetViews>
  <sheetFormatPr defaultColWidth="9.1796875" defaultRowHeight="14.5" x14ac:dyDescent="0.35"/>
  <cols>
    <col min="1" max="1" width="22" style="1" bestFit="1" customWidth="1"/>
    <col min="2" max="2" width="68.54296875" style="1" bestFit="1" customWidth="1"/>
    <col min="3" max="3" width="29.7265625" style="1" bestFit="1" customWidth="1"/>
    <col min="4" max="4" width="8" style="1" customWidth="1"/>
    <col min="5" max="5" width="30" style="1" bestFit="1" customWidth="1"/>
    <col min="6" max="6" width="40.453125" style="1" bestFit="1" customWidth="1"/>
    <col min="7" max="7" width="10.453125" style="1" bestFit="1" customWidth="1"/>
    <col min="8" max="16" width="11" style="1" bestFit="1" customWidth="1"/>
    <col min="17" max="17" width="73.81640625" style="1" bestFit="1" customWidth="1"/>
    <col min="18" max="18" width="84.54296875" style="1" bestFit="1" customWidth="1"/>
    <col min="19" max="19" width="23.54296875" style="1" bestFit="1" customWidth="1"/>
    <col min="20" max="20" width="20.81640625" style="1" bestFit="1" customWidth="1"/>
    <col min="21" max="24" width="17.1796875" style="1" bestFit="1" customWidth="1"/>
    <col min="25" max="16384" width="9.1796875" style="1"/>
  </cols>
  <sheetData>
    <row r="1" spans="2:20" ht="33" customHeight="1" x14ac:dyDescent="0.35">
      <c r="K1" s="2"/>
    </row>
    <row r="2" spans="2:20" ht="15" thickBot="1" x14ac:dyDescent="0.4">
      <c r="K2" s="2"/>
    </row>
    <row r="3" spans="2:20" ht="33.5" thickBot="1" x14ac:dyDescent="0.4">
      <c r="B3" s="38" t="s">
        <v>0</v>
      </c>
      <c r="C3" s="39"/>
      <c r="E3" s="52" t="s">
        <v>31</v>
      </c>
      <c r="F3" s="53"/>
      <c r="G3" s="53"/>
      <c r="H3" s="53"/>
      <c r="I3" s="53"/>
      <c r="J3" s="53"/>
      <c r="K3" s="53"/>
      <c r="L3" s="53"/>
      <c r="M3" s="53"/>
      <c r="N3" s="53"/>
      <c r="O3" s="53"/>
      <c r="P3" s="53"/>
      <c r="Q3" s="53"/>
      <c r="R3" s="54"/>
      <c r="T3" s="18"/>
    </row>
    <row r="4" spans="2:20" ht="21" customHeight="1" thickBot="1" x14ac:dyDescent="0.4">
      <c r="B4" s="40" t="s">
        <v>1</v>
      </c>
      <c r="C4" s="41"/>
      <c r="E4" s="55"/>
      <c r="F4" s="56"/>
      <c r="G4" s="56"/>
      <c r="H4" s="56"/>
      <c r="I4" s="56"/>
      <c r="J4" s="56"/>
      <c r="K4" s="56"/>
      <c r="L4" s="56"/>
      <c r="M4" s="56"/>
      <c r="N4" s="56"/>
      <c r="O4" s="56"/>
      <c r="P4" s="56"/>
      <c r="Q4" s="56"/>
      <c r="R4" s="57"/>
      <c r="T4" s="18"/>
    </row>
    <row r="5" spans="2:20" ht="23.5" thickBot="1" x14ac:dyDescent="0.55000000000000004">
      <c r="B5" s="4" t="s">
        <v>2</v>
      </c>
      <c r="C5" s="60">
        <v>40000000</v>
      </c>
      <c r="E5" s="49" t="s">
        <v>3</v>
      </c>
      <c r="F5" s="50"/>
      <c r="G5" s="50"/>
      <c r="H5" s="50"/>
      <c r="I5" s="50"/>
      <c r="J5" s="50"/>
      <c r="K5" s="50"/>
      <c r="L5" s="50"/>
      <c r="M5" s="50"/>
      <c r="N5" s="50"/>
      <c r="O5" s="50"/>
      <c r="P5" s="51"/>
      <c r="Q5" s="45" t="s">
        <v>29</v>
      </c>
      <c r="R5" s="47" t="s">
        <v>30</v>
      </c>
      <c r="T5" s="19"/>
    </row>
    <row r="6" spans="2:20" ht="23.5" thickBot="1" x14ac:dyDescent="0.55000000000000004">
      <c r="B6" s="5" t="s">
        <v>4</v>
      </c>
      <c r="C6" s="65">
        <v>3.5</v>
      </c>
      <c r="E6" s="34" t="s">
        <v>5</v>
      </c>
      <c r="F6" s="35" t="s">
        <v>6</v>
      </c>
      <c r="G6" s="23">
        <f>C19</f>
        <v>0.17</v>
      </c>
      <c r="H6" s="24">
        <f t="shared" ref="H6:P6" si="0">G6+$C$20</f>
        <v>0.22000000000000003</v>
      </c>
      <c r="I6" s="24">
        <f t="shared" si="0"/>
        <v>0.27</v>
      </c>
      <c r="J6" s="24">
        <f t="shared" si="0"/>
        <v>0.32</v>
      </c>
      <c r="K6" s="25">
        <f t="shared" si="0"/>
        <v>0.37</v>
      </c>
      <c r="L6" s="26">
        <f t="shared" si="0"/>
        <v>0.42</v>
      </c>
      <c r="M6" s="24">
        <f t="shared" si="0"/>
        <v>0.47</v>
      </c>
      <c r="N6" s="24">
        <f t="shared" si="0"/>
        <v>0.52</v>
      </c>
      <c r="O6" s="24">
        <f t="shared" si="0"/>
        <v>0.57000000000000006</v>
      </c>
      <c r="P6" s="27">
        <f t="shared" si="0"/>
        <v>0.62000000000000011</v>
      </c>
      <c r="Q6" s="46"/>
      <c r="R6" s="48"/>
      <c r="T6" s="19"/>
    </row>
    <row r="7" spans="2:20" ht="23.5" thickBot="1" x14ac:dyDescent="0.55000000000000004">
      <c r="B7" s="7" t="s">
        <v>7</v>
      </c>
      <c r="C7" s="66">
        <v>175000000</v>
      </c>
      <c r="E7" s="30">
        <f>C5/1000000</f>
        <v>40</v>
      </c>
      <c r="F7" s="31">
        <f>E7*$C$16</f>
        <v>183.96135265700482</v>
      </c>
      <c r="G7" s="22">
        <f>((((($E7*1000000)*$C$16)*$C$6)*G$6)*(1-$C$9)-($C$7*$C$10+$C$7))/1000000</f>
        <v>-102.7386956521739</v>
      </c>
      <c r="H7" s="22">
        <f t="shared" ref="H7:P17" si="1">((((($E7*1000000)*$C$16)*$C$6)*H$6)*(1-$C$9)-($C$7*$C$10+$C$7))/1000000</f>
        <v>-73.76478260869564</v>
      </c>
      <c r="I7" s="22">
        <f t="shared" si="1"/>
        <v>-44.790869565217378</v>
      </c>
      <c r="J7" s="22">
        <f t="shared" si="1"/>
        <v>-15.816956521739126</v>
      </c>
      <c r="K7" s="22">
        <f t="shared" si="1"/>
        <v>13.156956521739126</v>
      </c>
      <c r="L7" s="22">
        <f t="shared" si="1"/>
        <v>42.130869565217402</v>
      </c>
      <c r="M7" s="22">
        <f t="shared" si="1"/>
        <v>71.104782608695686</v>
      </c>
      <c r="N7" s="22">
        <f t="shared" si="1"/>
        <v>100.07869565217393</v>
      </c>
      <c r="O7" s="22">
        <f t="shared" si="1"/>
        <v>129.05260869565225</v>
      </c>
      <c r="P7" s="22">
        <f t="shared" si="1"/>
        <v>158.02652173913054</v>
      </c>
      <c r="Q7" s="20">
        <f>(E7*1000000)/$C$11</f>
        <v>0.23952095808383234</v>
      </c>
      <c r="R7" s="28">
        <f>(F7*1000000)/$C$12</f>
        <v>0.4180939833113746</v>
      </c>
      <c r="T7" s="19"/>
    </row>
    <row r="8" spans="2:20" ht="21" thickBot="1" x14ac:dyDescent="0.4">
      <c r="B8" s="40" t="s">
        <v>8</v>
      </c>
      <c r="C8" s="41"/>
      <c r="E8" s="32">
        <f>(E7+$C$18)</f>
        <v>50</v>
      </c>
      <c r="F8" s="33">
        <f t="shared" ref="F8:F16" si="2">E8*$C$16</f>
        <v>229.95169082125605</v>
      </c>
      <c r="G8" s="22">
        <f t="shared" ref="G8:G17" si="3">((((($E8*1000000)*$C$16)*$C$6)*G$6)*(1-$C$9)-($C$7*$C$10+$C$7))/1000000</f>
        <v>-78.110869565217371</v>
      </c>
      <c r="H8" s="22">
        <f t="shared" si="1"/>
        <v>-41.893478260869536</v>
      </c>
      <c r="I8" s="22">
        <f t="shared" si="1"/>
        <v>-5.6760869565217194</v>
      </c>
      <c r="J8" s="22">
        <f t="shared" si="1"/>
        <v>30.541304347826092</v>
      </c>
      <c r="K8" s="22">
        <f t="shared" si="1"/>
        <v>66.75869565217387</v>
      </c>
      <c r="L8" s="22">
        <f t="shared" si="1"/>
        <v>102.97608695652168</v>
      </c>
      <c r="M8" s="22">
        <f t="shared" si="1"/>
        <v>139.19347826086957</v>
      </c>
      <c r="N8" s="22">
        <f t="shared" si="1"/>
        <v>175.41086956521738</v>
      </c>
      <c r="O8" s="22">
        <f t="shared" si="1"/>
        <v>211.62826086956525</v>
      </c>
      <c r="P8" s="22">
        <f t="shared" si="1"/>
        <v>247.84565217391312</v>
      </c>
      <c r="Q8" s="20">
        <f t="shared" ref="Q8:Q17" si="4">(E8*1000000)/$C$11</f>
        <v>0.29940119760479039</v>
      </c>
      <c r="R8" s="28">
        <f t="shared" ref="R8:R16" si="5">(F8*1000000)/$C$12</f>
        <v>0.5226174791392183</v>
      </c>
      <c r="T8" s="19"/>
    </row>
    <row r="9" spans="2:20" ht="23" x14ac:dyDescent="0.5">
      <c r="B9" s="4" t="s">
        <v>9</v>
      </c>
      <c r="C9" s="67">
        <v>0.1</v>
      </c>
      <c r="E9" s="32">
        <f t="shared" ref="E9:E17" si="6">(E8+$C$18)</f>
        <v>60</v>
      </c>
      <c r="F9" s="33">
        <f t="shared" si="2"/>
        <v>275.94202898550725</v>
      </c>
      <c r="G9" s="22">
        <f t="shared" si="3"/>
        <v>-53.483043478260875</v>
      </c>
      <c r="H9" s="22">
        <f t="shared" si="1"/>
        <v>-10.022173913043439</v>
      </c>
      <c r="I9" s="22">
        <f t="shared" si="1"/>
        <v>33.438695652173934</v>
      </c>
      <c r="J9" s="22">
        <f t="shared" si="1"/>
        <v>76.899565217391313</v>
      </c>
      <c r="K9" s="22">
        <f t="shared" si="1"/>
        <v>120.36043478260869</v>
      </c>
      <c r="L9" s="22">
        <f t="shared" si="1"/>
        <v>163.82130434782607</v>
      </c>
      <c r="M9" s="22">
        <f t="shared" si="1"/>
        <v>207.28217391304344</v>
      </c>
      <c r="N9" s="22">
        <f t="shared" si="1"/>
        <v>250.74304347826089</v>
      </c>
      <c r="O9" s="22">
        <f t="shared" si="1"/>
        <v>294.20391304347834</v>
      </c>
      <c r="P9" s="22">
        <f t="shared" si="1"/>
        <v>337.66478260869576</v>
      </c>
      <c r="Q9" s="20">
        <f t="shared" si="4"/>
        <v>0.3592814371257485</v>
      </c>
      <c r="R9" s="28">
        <f t="shared" si="5"/>
        <v>0.62714097496706189</v>
      </c>
      <c r="T9" s="19"/>
    </row>
    <row r="10" spans="2:20" ht="23" x14ac:dyDescent="0.5">
      <c r="B10" s="5" t="s">
        <v>10</v>
      </c>
      <c r="C10" s="68">
        <v>0.15</v>
      </c>
      <c r="E10" s="32">
        <f t="shared" si="6"/>
        <v>70</v>
      </c>
      <c r="F10" s="33">
        <f t="shared" si="2"/>
        <v>321.93236714975848</v>
      </c>
      <c r="G10" s="22">
        <f t="shared" si="3"/>
        <v>-28.855217391304315</v>
      </c>
      <c r="H10" s="22">
        <f t="shared" si="1"/>
        <v>21.849130434782655</v>
      </c>
      <c r="I10" s="22">
        <f t="shared" si="1"/>
        <v>72.553478260869568</v>
      </c>
      <c r="J10" s="22">
        <f t="shared" si="1"/>
        <v>123.25782608695656</v>
      </c>
      <c r="K10" s="22">
        <f t="shared" si="1"/>
        <v>173.9621739130435</v>
      </c>
      <c r="L10" s="22">
        <f t="shared" si="1"/>
        <v>224.66652173913045</v>
      </c>
      <c r="M10" s="22">
        <f t="shared" si="1"/>
        <v>275.37086956521739</v>
      </c>
      <c r="N10" s="22">
        <f t="shared" si="1"/>
        <v>326.07521739130436</v>
      </c>
      <c r="O10" s="22">
        <f t="shared" si="1"/>
        <v>376.77956521739151</v>
      </c>
      <c r="P10" s="22">
        <f t="shared" si="1"/>
        <v>427.48391304347837</v>
      </c>
      <c r="Q10" s="20">
        <f t="shared" si="4"/>
        <v>0.41916167664670656</v>
      </c>
      <c r="R10" s="28">
        <f t="shared" si="5"/>
        <v>0.7316644707949056</v>
      </c>
      <c r="T10" s="19"/>
    </row>
    <row r="11" spans="2:20" ht="18" x14ac:dyDescent="0.4">
      <c r="B11" s="5" t="s">
        <v>11</v>
      </c>
      <c r="C11" s="6">
        <v>167000000</v>
      </c>
      <c r="E11" s="32">
        <f t="shared" si="6"/>
        <v>80</v>
      </c>
      <c r="F11" s="33">
        <f t="shared" si="2"/>
        <v>367.92270531400965</v>
      </c>
      <c r="G11" s="22">
        <f t="shared" si="3"/>
        <v>-4.2273913043478135</v>
      </c>
      <c r="H11" s="22">
        <f t="shared" si="1"/>
        <v>53.72043478260872</v>
      </c>
      <c r="I11" s="22">
        <f t="shared" si="1"/>
        <v>111.66826086956524</v>
      </c>
      <c r="J11" s="22">
        <f t="shared" si="1"/>
        <v>169.61608695652174</v>
      </c>
      <c r="K11" s="22">
        <f t="shared" si="1"/>
        <v>227.56391304347824</v>
      </c>
      <c r="L11" s="22">
        <f t="shared" si="1"/>
        <v>285.51173913043482</v>
      </c>
      <c r="M11" s="22">
        <f t="shared" si="1"/>
        <v>343.45956521739134</v>
      </c>
      <c r="N11" s="22">
        <f t="shared" si="1"/>
        <v>401.40739130434787</v>
      </c>
      <c r="O11" s="22">
        <f t="shared" si="1"/>
        <v>459.35521739130451</v>
      </c>
      <c r="P11" s="22">
        <f t="shared" si="1"/>
        <v>517.30304347826109</v>
      </c>
      <c r="Q11" s="20">
        <f t="shared" si="4"/>
        <v>0.47904191616766467</v>
      </c>
      <c r="R11" s="28">
        <f t="shared" si="5"/>
        <v>0.83618796662274919</v>
      </c>
      <c r="T11" s="19"/>
    </row>
    <row r="12" spans="2:20" ht="18.5" thickBot="1" x14ac:dyDescent="0.45">
      <c r="B12" s="7" t="s">
        <v>12</v>
      </c>
      <c r="C12" s="8">
        <v>440000000</v>
      </c>
      <c r="E12" s="32">
        <f t="shared" si="6"/>
        <v>90</v>
      </c>
      <c r="F12" s="33">
        <f t="shared" si="2"/>
        <v>413.91304347826087</v>
      </c>
      <c r="G12" s="22">
        <f t="shared" si="3"/>
        <v>20.400434782608688</v>
      </c>
      <c r="H12" s="22">
        <f t="shared" si="1"/>
        <v>85.591739130434817</v>
      </c>
      <c r="I12" s="22">
        <f t="shared" si="1"/>
        <v>150.78304347826094</v>
      </c>
      <c r="J12" s="22">
        <f t="shared" si="1"/>
        <v>215.97434782608701</v>
      </c>
      <c r="K12" s="22">
        <f t="shared" si="1"/>
        <v>281.16565217391309</v>
      </c>
      <c r="L12" s="22">
        <f t="shared" si="1"/>
        <v>346.35695652173899</v>
      </c>
      <c r="M12" s="22">
        <f t="shared" si="1"/>
        <v>411.54826086956524</v>
      </c>
      <c r="N12" s="22">
        <f t="shared" si="1"/>
        <v>476.73956521739126</v>
      </c>
      <c r="O12" s="22">
        <f t="shared" si="1"/>
        <v>541.93086956521745</v>
      </c>
      <c r="P12" s="22">
        <f t="shared" si="1"/>
        <v>607.12217391304364</v>
      </c>
      <c r="Q12" s="20">
        <f t="shared" si="4"/>
        <v>0.53892215568862278</v>
      </c>
      <c r="R12" s="28">
        <f t="shared" si="5"/>
        <v>0.94071146245059289</v>
      </c>
      <c r="T12" s="19"/>
    </row>
    <row r="13" spans="2:20" ht="21" customHeight="1" thickBot="1" x14ac:dyDescent="0.4">
      <c r="B13" s="40" t="s">
        <v>13</v>
      </c>
      <c r="C13" s="41"/>
      <c r="E13" s="32">
        <f t="shared" si="6"/>
        <v>100</v>
      </c>
      <c r="F13" s="33">
        <f t="shared" si="2"/>
        <v>459.9033816425121</v>
      </c>
      <c r="G13" s="22">
        <f t="shared" si="3"/>
        <v>45.028260869565251</v>
      </c>
      <c r="H13" s="22">
        <f t="shared" si="1"/>
        <v>117.46304347826093</v>
      </c>
      <c r="I13" s="22">
        <f t="shared" si="1"/>
        <v>189.89782608695657</v>
      </c>
      <c r="J13" s="22">
        <f t="shared" si="1"/>
        <v>262.3326086956522</v>
      </c>
      <c r="K13" s="22">
        <f t="shared" si="1"/>
        <v>334.76739130434777</v>
      </c>
      <c r="L13" s="22">
        <f t="shared" si="1"/>
        <v>407.2021739130434</v>
      </c>
      <c r="M13" s="22">
        <f t="shared" si="1"/>
        <v>479.63695652173914</v>
      </c>
      <c r="N13" s="22">
        <f t="shared" si="1"/>
        <v>552.07173913043471</v>
      </c>
      <c r="O13" s="22">
        <f t="shared" si="1"/>
        <v>624.50652173913045</v>
      </c>
      <c r="P13" s="22">
        <f t="shared" si="1"/>
        <v>696.94130434782619</v>
      </c>
      <c r="Q13" s="20">
        <f t="shared" si="4"/>
        <v>0.59880239520958078</v>
      </c>
      <c r="R13" s="28">
        <f t="shared" si="5"/>
        <v>1.0452349582784366</v>
      </c>
      <c r="T13" s="19"/>
    </row>
    <row r="14" spans="2:20" ht="22.5" customHeight="1" x14ac:dyDescent="0.5">
      <c r="B14" s="9" t="s">
        <v>14</v>
      </c>
      <c r="C14" s="63">
        <v>207</v>
      </c>
      <c r="E14" s="32">
        <f t="shared" si="6"/>
        <v>110</v>
      </c>
      <c r="F14" s="33">
        <f t="shared" si="2"/>
        <v>505.89371980676327</v>
      </c>
      <c r="G14" s="22">
        <f t="shared" si="3"/>
        <v>69.656086956521747</v>
      </c>
      <c r="H14" s="22">
        <f t="shared" si="1"/>
        <v>149.334347826087</v>
      </c>
      <c r="I14" s="22">
        <f t="shared" si="1"/>
        <v>229.01260869565223</v>
      </c>
      <c r="J14" s="22">
        <f t="shared" si="1"/>
        <v>308.69086956521744</v>
      </c>
      <c r="K14" s="22">
        <f t="shared" si="1"/>
        <v>388.36913043478262</v>
      </c>
      <c r="L14" s="22">
        <f t="shared" si="1"/>
        <v>468.04739130434785</v>
      </c>
      <c r="M14" s="22">
        <f t="shared" si="1"/>
        <v>547.72565217391298</v>
      </c>
      <c r="N14" s="22">
        <f t="shared" si="1"/>
        <v>627.40391304347827</v>
      </c>
      <c r="O14" s="22">
        <f t="shared" si="1"/>
        <v>707.08217391304356</v>
      </c>
      <c r="P14" s="22">
        <f t="shared" si="1"/>
        <v>786.76043478260897</v>
      </c>
      <c r="Q14" s="20">
        <f t="shared" si="4"/>
        <v>0.6586826347305389</v>
      </c>
      <c r="R14" s="28">
        <f t="shared" si="5"/>
        <v>1.1497584541062802</v>
      </c>
      <c r="T14" s="19"/>
    </row>
    <row r="15" spans="2:20" ht="23" x14ac:dyDescent="0.5">
      <c r="B15" s="11" t="s">
        <v>15</v>
      </c>
      <c r="C15" s="64">
        <v>745</v>
      </c>
      <c r="E15" s="32">
        <f t="shared" si="6"/>
        <v>120</v>
      </c>
      <c r="F15" s="33">
        <f t="shared" si="2"/>
        <v>551.8840579710145</v>
      </c>
      <c r="G15" s="22">
        <f t="shared" si="3"/>
        <v>94.28391304347825</v>
      </c>
      <c r="H15" s="22">
        <f t="shared" si="1"/>
        <v>181.20565217391311</v>
      </c>
      <c r="I15" s="22">
        <f t="shared" si="1"/>
        <v>268.1273913043479</v>
      </c>
      <c r="J15" s="22">
        <f t="shared" si="1"/>
        <v>355.04913043478263</v>
      </c>
      <c r="K15" s="22">
        <f t="shared" si="1"/>
        <v>441.97086956521736</v>
      </c>
      <c r="L15" s="22">
        <f t="shared" si="1"/>
        <v>528.89260869565214</v>
      </c>
      <c r="M15" s="22">
        <f t="shared" si="1"/>
        <v>615.81434782608687</v>
      </c>
      <c r="N15" s="22">
        <f t="shared" si="1"/>
        <v>702.73608695652172</v>
      </c>
      <c r="O15" s="22">
        <f t="shared" si="1"/>
        <v>789.65782608695667</v>
      </c>
      <c r="P15" s="22">
        <f t="shared" si="1"/>
        <v>876.57956521739152</v>
      </c>
      <c r="Q15" s="20">
        <f t="shared" si="4"/>
        <v>0.71856287425149701</v>
      </c>
      <c r="R15" s="28">
        <f t="shared" si="5"/>
        <v>1.2542819499341238</v>
      </c>
      <c r="T15" s="19"/>
    </row>
    <row r="16" spans="2:20" ht="18.5" thickBot="1" x14ac:dyDescent="0.45">
      <c r="B16" s="7" t="s">
        <v>16</v>
      </c>
      <c r="C16" s="72">
        <f>SUM(C14:C15)/C14</f>
        <v>4.5990338164251208</v>
      </c>
      <c r="E16" s="32">
        <f t="shared" si="6"/>
        <v>130</v>
      </c>
      <c r="F16" s="33">
        <f t="shared" si="2"/>
        <v>597.87439613526567</v>
      </c>
      <c r="G16" s="22">
        <f t="shared" si="3"/>
        <v>118.91173913043481</v>
      </c>
      <c r="H16" s="22">
        <f t="shared" si="1"/>
        <v>213.07695652173919</v>
      </c>
      <c r="I16" s="22">
        <f t="shared" si="1"/>
        <v>307.24217391304347</v>
      </c>
      <c r="J16" s="22">
        <f t="shared" si="1"/>
        <v>401.40739130434787</v>
      </c>
      <c r="K16" s="22">
        <f t="shared" si="1"/>
        <v>495.57260869565215</v>
      </c>
      <c r="L16" s="22">
        <f>((((($E16*1000000)*$C$16)*$C$6)*L$6)*(1-$C$9)-($C$7*$C$10+$C$7))/1000000</f>
        <v>589.73782608695649</v>
      </c>
      <c r="M16" s="22">
        <f t="shared" si="1"/>
        <v>683.90304347826077</v>
      </c>
      <c r="N16" s="22">
        <f t="shared" si="1"/>
        <v>778.06826086956539</v>
      </c>
      <c r="O16" s="22">
        <f t="shared" si="1"/>
        <v>872.23347826086979</v>
      </c>
      <c r="P16" s="22">
        <f t="shared" si="1"/>
        <v>966.39869565217418</v>
      </c>
      <c r="Q16" s="20">
        <f t="shared" si="4"/>
        <v>0.77844311377245512</v>
      </c>
      <c r="R16" s="28">
        <f t="shared" si="5"/>
        <v>1.3588054457619676</v>
      </c>
      <c r="T16" s="19"/>
    </row>
    <row r="17" spans="2:20" ht="21" thickBot="1" x14ac:dyDescent="0.4">
      <c r="B17" s="40" t="s">
        <v>17</v>
      </c>
      <c r="C17" s="41"/>
      <c r="E17" s="32">
        <f t="shared" si="6"/>
        <v>140</v>
      </c>
      <c r="F17" s="33">
        <f>E17*$C$16</f>
        <v>643.86473429951695</v>
      </c>
      <c r="G17" s="22">
        <f t="shared" si="3"/>
        <v>143.53956521739138</v>
      </c>
      <c r="H17" s="22">
        <f t="shared" si="1"/>
        <v>244.9482608695653</v>
      </c>
      <c r="I17" s="22">
        <f t="shared" si="1"/>
        <v>346.35695652173911</v>
      </c>
      <c r="J17" s="22">
        <f t="shared" si="1"/>
        <v>447.76565217391311</v>
      </c>
      <c r="K17" s="22">
        <f t="shared" si="1"/>
        <v>549.174347826087</v>
      </c>
      <c r="L17" s="22">
        <f t="shared" si="1"/>
        <v>650.58304347826083</v>
      </c>
      <c r="M17" s="22">
        <f t="shared" si="1"/>
        <v>751.99173913043478</v>
      </c>
      <c r="N17" s="22">
        <f t="shared" si="1"/>
        <v>853.40043478260873</v>
      </c>
      <c r="O17" s="22">
        <f t="shared" si="1"/>
        <v>954.80913043478301</v>
      </c>
      <c r="P17" s="22">
        <f t="shared" si="1"/>
        <v>1056.2178260869568</v>
      </c>
      <c r="Q17" s="21">
        <f t="shared" si="4"/>
        <v>0.83832335329341312</v>
      </c>
      <c r="R17" s="29">
        <f>(F17*1000000)/$C$12</f>
        <v>1.4633289415898112</v>
      </c>
      <c r="T17" s="19"/>
    </row>
    <row r="18" spans="2:20" ht="23" x14ac:dyDescent="0.5">
      <c r="B18" s="4" t="s">
        <v>18</v>
      </c>
      <c r="C18" s="60">
        <v>10</v>
      </c>
      <c r="E18" s="71" t="s">
        <v>32</v>
      </c>
      <c r="F18" s="71"/>
      <c r="G18" s="71"/>
      <c r="H18" s="71"/>
      <c r="I18" s="71"/>
      <c r="J18" s="71"/>
      <c r="K18" s="71"/>
      <c r="L18" s="71"/>
      <c r="M18" s="71"/>
      <c r="N18" s="71"/>
      <c r="O18" s="71"/>
      <c r="P18" s="71"/>
      <c r="Q18" s="71"/>
      <c r="R18" s="71"/>
    </row>
    <row r="19" spans="2:20" ht="23" x14ac:dyDescent="0.5">
      <c r="B19" s="5" t="s">
        <v>19</v>
      </c>
      <c r="C19" s="61">
        <v>0.17</v>
      </c>
      <c r="E19" s="71"/>
      <c r="F19" s="71"/>
      <c r="G19" s="71"/>
      <c r="H19" s="71"/>
      <c r="I19" s="71"/>
      <c r="J19" s="71"/>
      <c r="K19" s="71"/>
      <c r="L19" s="71"/>
      <c r="M19" s="71"/>
      <c r="N19" s="71"/>
      <c r="O19" s="71"/>
      <c r="P19" s="71"/>
      <c r="Q19" s="71"/>
      <c r="R19" s="71"/>
    </row>
    <row r="20" spans="2:20" ht="23.5" thickBot="1" x14ac:dyDescent="0.55000000000000004">
      <c r="B20" s="13" t="s">
        <v>20</v>
      </c>
      <c r="C20" s="62">
        <v>0.05</v>
      </c>
      <c r="E20" s="71"/>
      <c r="F20" s="71"/>
      <c r="G20" s="71"/>
      <c r="H20" s="71"/>
      <c r="I20" s="71"/>
      <c r="J20" s="71"/>
      <c r="K20" s="71"/>
      <c r="L20" s="71"/>
      <c r="M20" s="71"/>
      <c r="N20" s="71"/>
      <c r="O20" s="71"/>
      <c r="P20" s="71"/>
      <c r="Q20" s="71"/>
      <c r="R20" s="71"/>
    </row>
    <row r="21" spans="2:20" x14ac:dyDescent="0.35">
      <c r="B21" s="58" t="s">
        <v>28</v>
      </c>
      <c r="C21" s="58"/>
      <c r="E21" s="71"/>
      <c r="F21" s="71"/>
      <c r="G21" s="71"/>
      <c r="H21" s="71"/>
      <c r="I21" s="71"/>
      <c r="J21" s="71"/>
      <c r="K21" s="71"/>
      <c r="L21" s="71"/>
      <c r="M21" s="71"/>
      <c r="N21" s="71"/>
      <c r="O21" s="71"/>
      <c r="P21" s="71"/>
      <c r="Q21" s="71"/>
      <c r="R21" s="71"/>
    </row>
    <row r="22" spans="2:20" ht="15" thickBot="1" x14ac:dyDescent="0.4">
      <c r="E22" s="71"/>
      <c r="F22" s="71"/>
      <c r="G22" s="71"/>
      <c r="H22" s="71"/>
      <c r="I22" s="71"/>
      <c r="J22" s="71"/>
      <c r="K22" s="71"/>
      <c r="L22" s="71"/>
      <c r="M22" s="71"/>
      <c r="N22" s="71"/>
      <c r="O22" s="71"/>
      <c r="P22" s="71"/>
      <c r="Q22" s="71"/>
      <c r="R22" s="71"/>
    </row>
    <row r="23" spans="2:20" ht="21" thickBot="1" x14ac:dyDescent="0.4">
      <c r="B23" s="42" t="s">
        <v>21</v>
      </c>
      <c r="C23" s="41"/>
      <c r="E23" s="71"/>
      <c r="F23" s="71"/>
      <c r="G23" s="71"/>
      <c r="H23" s="71"/>
      <c r="I23" s="71"/>
      <c r="J23" s="71"/>
      <c r="K23" s="71"/>
      <c r="L23" s="71"/>
      <c r="M23" s="71"/>
      <c r="N23" s="71"/>
      <c r="O23" s="71"/>
      <c r="P23" s="71"/>
      <c r="Q23" s="71"/>
      <c r="R23" s="71"/>
    </row>
    <row r="24" spans="2:20" ht="21" thickBot="1" x14ac:dyDescent="0.4">
      <c r="B24" s="43"/>
      <c r="C24" s="44"/>
      <c r="E24" s="71"/>
      <c r="F24" s="71"/>
      <c r="G24" s="71"/>
      <c r="H24" s="71"/>
      <c r="I24" s="71"/>
      <c r="J24" s="71"/>
      <c r="K24" s="71"/>
      <c r="L24" s="71"/>
      <c r="M24" s="71"/>
      <c r="N24" s="71"/>
      <c r="O24" s="71"/>
      <c r="P24" s="71"/>
      <c r="Q24" s="71"/>
      <c r="R24" s="71"/>
    </row>
    <row r="25" spans="2:20" ht="23.5" customHeight="1" thickBot="1" x14ac:dyDescent="0.4">
      <c r="B25" s="37" t="s">
        <v>22</v>
      </c>
      <c r="C25" s="36"/>
      <c r="E25" s="71"/>
      <c r="F25" s="71"/>
      <c r="G25" s="71"/>
      <c r="H25" s="71"/>
      <c r="I25" s="71"/>
      <c r="J25" s="71"/>
      <c r="K25" s="71"/>
      <c r="L25" s="71"/>
      <c r="M25" s="71"/>
      <c r="N25" s="71"/>
      <c r="O25" s="71"/>
      <c r="P25" s="71"/>
      <c r="Q25" s="71"/>
      <c r="R25" s="71"/>
    </row>
    <row r="26" spans="2:20" ht="18" x14ac:dyDescent="0.4">
      <c r="B26" s="9" t="s">
        <v>14</v>
      </c>
      <c r="C26" s="10">
        <v>245</v>
      </c>
      <c r="K26" s="14"/>
      <c r="L26" s="14"/>
      <c r="M26" s="14"/>
      <c r="N26" s="14"/>
      <c r="O26" s="14"/>
    </row>
    <row r="27" spans="2:20" ht="18" x14ac:dyDescent="0.4">
      <c r="B27" s="11" t="s">
        <v>15</v>
      </c>
      <c r="C27" s="12">
        <v>693</v>
      </c>
      <c r="K27" s="14"/>
      <c r="L27" s="14"/>
      <c r="M27" s="14"/>
      <c r="N27" s="14"/>
      <c r="O27" s="14"/>
    </row>
    <row r="28" spans="2:20" ht="18" x14ac:dyDescent="0.4">
      <c r="B28" s="11" t="s">
        <v>23</v>
      </c>
      <c r="C28" s="12">
        <v>2.08</v>
      </c>
      <c r="K28" s="14"/>
      <c r="L28" s="14"/>
      <c r="M28" s="14"/>
      <c r="N28" s="14"/>
      <c r="O28" s="14"/>
    </row>
    <row r="29" spans="2:20" ht="18" x14ac:dyDescent="0.4">
      <c r="B29" s="5" t="s">
        <v>2</v>
      </c>
      <c r="C29" s="15">
        <v>52000000</v>
      </c>
      <c r="K29" s="14"/>
      <c r="L29" s="14"/>
      <c r="M29" s="14"/>
      <c r="N29" s="14"/>
      <c r="O29" s="14"/>
    </row>
    <row r="30" spans="2:20" ht="18.5" thickBot="1" x14ac:dyDescent="0.45">
      <c r="B30" s="7" t="s">
        <v>7</v>
      </c>
      <c r="C30" s="16">
        <v>115000000</v>
      </c>
      <c r="K30" s="14"/>
      <c r="L30" s="14"/>
      <c r="M30" s="14"/>
      <c r="N30" s="14"/>
      <c r="O30" s="14"/>
    </row>
    <row r="31" spans="2:20" ht="19" customHeight="1" thickBot="1" x14ac:dyDescent="0.4">
      <c r="B31" s="37" t="s">
        <v>24</v>
      </c>
      <c r="C31" s="36"/>
      <c r="G31" s="3"/>
      <c r="K31" s="14"/>
      <c r="L31" s="14"/>
      <c r="M31" s="14"/>
      <c r="N31" s="14"/>
      <c r="O31" s="14"/>
    </row>
    <row r="32" spans="2:20" ht="18" x14ac:dyDescent="0.4">
      <c r="B32" s="9" t="s">
        <v>14</v>
      </c>
      <c r="C32" s="10">
        <v>207</v>
      </c>
      <c r="K32" s="14"/>
      <c r="L32" s="14"/>
      <c r="M32" s="14"/>
      <c r="N32" s="14"/>
      <c r="O32" s="14"/>
    </row>
    <row r="33" spans="2:15" ht="18" x14ac:dyDescent="0.4">
      <c r="B33" s="11" t="s">
        <v>15</v>
      </c>
      <c r="C33" s="12">
        <v>745</v>
      </c>
      <c r="K33" s="14"/>
      <c r="L33" s="14"/>
      <c r="M33" s="14"/>
      <c r="N33" s="14"/>
      <c r="O33" s="14"/>
    </row>
    <row r="34" spans="2:15" ht="18" x14ac:dyDescent="0.4">
      <c r="B34" s="11" t="s">
        <v>23</v>
      </c>
      <c r="C34" s="12">
        <v>3.5</v>
      </c>
      <c r="K34" s="14"/>
      <c r="L34" s="14"/>
      <c r="M34" s="14"/>
      <c r="N34" s="14"/>
      <c r="O34" s="14"/>
    </row>
    <row r="35" spans="2:15" ht="18" x14ac:dyDescent="0.4">
      <c r="B35" s="5" t="s">
        <v>2</v>
      </c>
      <c r="C35" s="15">
        <v>40000000</v>
      </c>
      <c r="K35" s="14"/>
      <c r="L35" s="14"/>
      <c r="M35" s="14"/>
      <c r="N35" s="14"/>
      <c r="O35" s="14"/>
    </row>
    <row r="36" spans="2:15" ht="18.5" thickBot="1" x14ac:dyDescent="0.45">
      <c r="B36" s="7" t="s">
        <v>7</v>
      </c>
      <c r="C36" s="16">
        <v>175000000</v>
      </c>
      <c r="K36" s="14"/>
      <c r="L36" s="14"/>
      <c r="M36" s="14"/>
      <c r="N36" s="14"/>
      <c r="O36" s="14"/>
    </row>
    <row r="37" spans="2:15" ht="20.5" customHeight="1" thickBot="1" x14ac:dyDescent="0.4">
      <c r="B37" s="37" t="s">
        <v>25</v>
      </c>
      <c r="C37" s="36"/>
      <c r="K37" s="14"/>
      <c r="L37" s="14"/>
      <c r="M37" s="14"/>
      <c r="N37" s="14"/>
      <c r="O37" s="14"/>
    </row>
    <row r="38" spans="2:15" ht="18" x14ac:dyDescent="0.4">
      <c r="B38" s="9" t="s">
        <v>14</v>
      </c>
      <c r="C38" s="10">
        <v>186</v>
      </c>
      <c r="K38" s="14"/>
      <c r="L38" s="14"/>
      <c r="M38" s="14"/>
      <c r="N38" s="14"/>
      <c r="O38" s="14"/>
    </row>
    <row r="39" spans="2:15" ht="18" x14ac:dyDescent="0.4">
      <c r="B39" s="11" t="s">
        <v>15</v>
      </c>
      <c r="C39" s="12">
        <v>179.5</v>
      </c>
    </row>
    <row r="40" spans="2:15" ht="18" x14ac:dyDescent="0.4">
      <c r="B40" s="11" t="s">
        <v>23</v>
      </c>
      <c r="C40" s="12">
        <v>2.0699999999999998</v>
      </c>
    </row>
    <row r="41" spans="2:15" ht="18" x14ac:dyDescent="0.4">
      <c r="B41" s="5" t="s">
        <v>2</v>
      </c>
      <c r="C41" s="15">
        <v>80000000</v>
      </c>
    </row>
    <row r="42" spans="2:15" ht="18.5" thickBot="1" x14ac:dyDescent="0.45">
      <c r="B42" s="13" t="s">
        <v>7</v>
      </c>
      <c r="C42" s="17">
        <v>30000000</v>
      </c>
    </row>
    <row r="43" spans="2:15" ht="21.5" thickBot="1" x14ac:dyDescent="0.55000000000000004">
      <c r="B43" s="69" t="s">
        <v>27</v>
      </c>
      <c r="C43" s="70"/>
    </row>
    <row r="44" spans="2:15" ht="18" x14ac:dyDescent="0.4">
      <c r="B44" s="9" t="s">
        <v>14</v>
      </c>
      <c r="C44" s="10">
        <v>206</v>
      </c>
    </row>
    <row r="45" spans="2:15" ht="18" x14ac:dyDescent="0.4">
      <c r="B45" s="11" t="s">
        <v>15</v>
      </c>
      <c r="C45" s="12">
        <v>409</v>
      </c>
    </row>
    <row r="46" spans="2:15" ht="18" x14ac:dyDescent="0.4">
      <c r="B46" s="11" t="s">
        <v>23</v>
      </c>
      <c r="C46" s="12">
        <v>2.13</v>
      </c>
    </row>
    <row r="47" spans="2:15" ht="18" x14ac:dyDescent="0.4">
      <c r="B47" s="5" t="s">
        <v>2</v>
      </c>
      <c r="C47" s="15">
        <v>83000000</v>
      </c>
    </row>
    <row r="48" spans="2:15" ht="18.5" thickBot="1" x14ac:dyDescent="0.45">
      <c r="B48" s="13" t="s">
        <v>7</v>
      </c>
      <c r="C48" s="17">
        <v>150000000</v>
      </c>
    </row>
  </sheetData>
  <sheetProtection algorithmName="SHA-512" hashValue="w3J0UxkQgqa4AKEj99jbrwQjUaHlVSIOhsqh/XRut+y88rkxYFd9MG9g9jFOVZ9/IVw1/tqkkF3wr2+LKGASIA==" saltValue="tX2j760Y1OHUv8mUvudH4w==" spinCount="100000" sheet="1" objects="1" scenarios="1" selectLockedCells="1"/>
  <mergeCells count="17">
    <mergeCell ref="Q5:Q6"/>
    <mergeCell ref="R5:R6"/>
    <mergeCell ref="E5:P5"/>
    <mergeCell ref="E3:R4"/>
    <mergeCell ref="B25:C25"/>
    <mergeCell ref="B21:C21"/>
    <mergeCell ref="E18:R25"/>
    <mergeCell ref="B43:C43"/>
    <mergeCell ref="B31:C31"/>
    <mergeCell ref="B37:C37"/>
    <mergeCell ref="B3:C3"/>
    <mergeCell ref="B4:C4"/>
    <mergeCell ref="B8:C8"/>
    <mergeCell ref="B23:C23"/>
    <mergeCell ref="B24:C24"/>
    <mergeCell ref="B17:C17"/>
    <mergeCell ref="B13:C13"/>
  </mergeCells>
  <conditionalFormatting sqref="G7:P17">
    <cfRule type="cellIs" dxfId="1" priority="1" operator="lessThan">
      <formula>0</formula>
    </cfRule>
    <cfRule type="cellIs" dxfId="0" priority="2" operator="greaterThan">
      <formula>0</formula>
    </cfRule>
    <cfRule type="colorScale" priority="3">
      <colorScale>
        <cfvo type="min"/>
        <cfvo type="percentile" val="50"/>
        <cfvo type="max"/>
        <color rgb="FFF8696B"/>
        <color rgb="FFFCFCFF"/>
        <color rgb="FF63BE7B"/>
      </colorScale>
    </cfRule>
  </conditionalFormatting>
  <pageMargins left="0.7" right="0.7" top="0.75" bottom="0.75" header="0.3" footer="0.3"/>
  <pageSetup orientation="portrait"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9C799E-C25A-4279-B945-AE6446E55FD9}">
  <dimension ref="B3:U18"/>
  <sheetViews>
    <sheetView zoomScaleNormal="100" workbookViewId="0">
      <selection activeCell="X9" sqref="X9"/>
    </sheetView>
  </sheetViews>
  <sheetFormatPr defaultColWidth="9.1796875" defaultRowHeight="14.5" x14ac:dyDescent="0.35"/>
  <cols>
    <col min="1" max="16384" width="9.1796875" style="1"/>
  </cols>
  <sheetData>
    <row r="3" spans="2:21" ht="409.5" customHeight="1" x14ac:dyDescent="0.35">
      <c r="B3" s="59" t="s">
        <v>26</v>
      </c>
      <c r="C3" s="59"/>
      <c r="D3" s="59"/>
      <c r="E3" s="59"/>
      <c r="F3" s="59"/>
      <c r="G3" s="59"/>
      <c r="H3" s="59"/>
      <c r="I3" s="59"/>
      <c r="J3" s="59"/>
      <c r="K3" s="59"/>
      <c r="L3" s="59"/>
      <c r="M3" s="59"/>
      <c r="N3" s="59"/>
      <c r="O3" s="59"/>
      <c r="P3" s="59"/>
      <c r="Q3" s="59"/>
      <c r="R3" s="59"/>
      <c r="S3" s="59"/>
      <c r="T3" s="59"/>
      <c r="U3" s="59"/>
    </row>
    <row r="4" spans="2:21" x14ac:dyDescent="0.35">
      <c r="B4" s="59"/>
      <c r="C4" s="59"/>
      <c r="D4" s="59"/>
      <c r="E4" s="59"/>
      <c r="F4" s="59"/>
      <c r="G4" s="59"/>
      <c r="H4" s="59"/>
      <c r="I4" s="59"/>
      <c r="J4" s="59"/>
      <c r="K4" s="59"/>
      <c r="L4" s="59"/>
      <c r="M4" s="59"/>
      <c r="N4" s="59"/>
      <c r="O4" s="59"/>
      <c r="P4" s="59"/>
      <c r="Q4" s="59"/>
      <c r="R4" s="59"/>
      <c r="S4" s="59"/>
      <c r="T4" s="59"/>
      <c r="U4" s="59"/>
    </row>
    <row r="5" spans="2:21" x14ac:dyDescent="0.35">
      <c r="B5" s="59"/>
      <c r="C5" s="59"/>
      <c r="D5" s="59"/>
      <c r="E5" s="59"/>
      <c r="F5" s="59"/>
      <c r="G5" s="59"/>
      <c r="H5" s="59"/>
      <c r="I5" s="59"/>
      <c r="J5" s="59"/>
      <c r="K5" s="59"/>
      <c r="L5" s="59"/>
      <c r="M5" s="59"/>
      <c r="N5" s="59"/>
      <c r="O5" s="59"/>
      <c r="P5" s="59"/>
      <c r="Q5" s="59"/>
      <c r="R5" s="59"/>
      <c r="S5" s="59"/>
      <c r="T5" s="59"/>
      <c r="U5" s="59"/>
    </row>
    <row r="6" spans="2:21" x14ac:dyDescent="0.35">
      <c r="B6" s="59"/>
      <c r="C6" s="59"/>
      <c r="D6" s="59"/>
      <c r="E6" s="59"/>
      <c r="F6" s="59"/>
      <c r="G6" s="59"/>
      <c r="H6" s="59"/>
      <c r="I6" s="59"/>
      <c r="J6" s="59"/>
      <c r="K6" s="59"/>
      <c r="L6" s="59"/>
      <c r="M6" s="59"/>
      <c r="N6" s="59"/>
      <c r="O6" s="59"/>
      <c r="P6" s="59"/>
      <c r="Q6" s="59"/>
      <c r="R6" s="59"/>
      <c r="S6" s="59"/>
      <c r="T6" s="59"/>
      <c r="U6" s="59"/>
    </row>
    <row r="7" spans="2:21" x14ac:dyDescent="0.35">
      <c r="B7" s="59"/>
      <c r="C7" s="59"/>
      <c r="D7" s="59"/>
      <c r="E7" s="59"/>
      <c r="F7" s="59"/>
      <c r="G7" s="59"/>
      <c r="H7" s="59"/>
      <c r="I7" s="59"/>
      <c r="J7" s="59"/>
      <c r="K7" s="59"/>
      <c r="L7" s="59"/>
      <c r="M7" s="59"/>
      <c r="N7" s="59"/>
      <c r="O7" s="59"/>
      <c r="P7" s="59"/>
      <c r="Q7" s="59"/>
      <c r="R7" s="59"/>
      <c r="S7" s="59"/>
      <c r="T7" s="59"/>
      <c r="U7" s="59"/>
    </row>
    <row r="8" spans="2:21" x14ac:dyDescent="0.35">
      <c r="B8" s="59"/>
      <c r="C8" s="59"/>
      <c r="D8" s="59"/>
      <c r="E8" s="59"/>
      <c r="F8" s="59"/>
      <c r="G8" s="59"/>
      <c r="H8" s="59"/>
      <c r="I8" s="59"/>
      <c r="J8" s="59"/>
      <c r="K8" s="59"/>
      <c r="L8" s="59"/>
      <c r="M8" s="59"/>
      <c r="N8" s="59"/>
      <c r="O8" s="59"/>
      <c r="P8" s="59"/>
      <c r="Q8" s="59"/>
      <c r="R8" s="59"/>
      <c r="S8" s="59"/>
      <c r="T8" s="59"/>
      <c r="U8" s="59"/>
    </row>
    <row r="9" spans="2:21" x14ac:dyDescent="0.35">
      <c r="B9" s="59"/>
      <c r="C9" s="59"/>
      <c r="D9" s="59"/>
      <c r="E9" s="59"/>
      <c r="F9" s="59"/>
      <c r="G9" s="59"/>
      <c r="H9" s="59"/>
      <c r="I9" s="59"/>
      <c r="J9" s="59"/>
      <c r="K9" s="59"/>
      <c r="L9" s="59"/>
      <c r="M9" s="59"/>
      <c r="N9" s="59"/>
      <c r="O9" s="59"/>
      <c r="P9" s="59"/>
      <c r="Q9" s="59"/>
      <c r="R9" s="59"/>
      <c r="S9" s="59"/>
      <c r="T9" s="59"/>
      <c r="U9" s="59"/>
    </row>
    <row r="10" spans="2:21" x14ac:dyDescent="0.35">
      <c r="B10" s="59"/>
      <c r="C10" s="59"/>
      <c r="D10" s="59"/>
      <c r="E10" s="59"/>
      <c r="F10" s="59"/>
      <c r="G10" s="59"/>
      <c r="H10" s="59"/>
      <c r="I10" s="59"/>
      <c r="J10" s="59"/>
      <c r="K10" s="59"/>
      <c r="L10" s="59"/>
      <c r="M10" s="59"/>
      <c r="N10" s="59"/>
      <c r="O10" s="59"/>
      <c r="P10" s="59"/>
      <c r="Q10" s="59"/>
      <c r="R10" s="59"/>
      <c r="S10" s="59"/>
      <c r="T10" s="59"/>
      <c r="U10" s="59"/>
    </row>
    <row r="11" spans="2:21" x14ac:dyDescent="0.35">
      <c r="B11" s="59"/>
      <c r="C11" s="59"/>
      <c r="D11" s="59"/>
      <c r="E11" s="59"/>
      <c r="F11" s="59"/>
      <c r="G11" s="59"/>
      <c r="H11" s="59"/>
      <c r="I11" s="59"/>
      <c r="J11" s="59"/>
      <c r="K11" s="59"/>
      <c r="L11" s="59"/>
      <c r="M11" s="59"/>
      <c r="N11" s="59"/>
      <c r="O11" s="59"/>
      <c r="P11" s="59"/>
      <c r="Q11" s="59"/>
      <c r="R11" s="59"/>
      <c r="S11" s="59"/>
      <c r="T11" s="59"/>
      <c r="U11" s="59"/>
    </row>
    <row r="12" spans="2:21" x14ac:dyDescent="0.35">
      <c r="B12" s="59"/>
      <c r="C12" s="59"/>
      <c r="D12" s="59"/>
      <c r="E12" s="59"/>
      <c r="F12" s="59"/>
      <c r="G12" s="59"/>
      <c r="H12" s="59"/>
      <c r="I12" s="59"/>
      <c r="J12" s="59"/>
      <c r="K12" s="59"/>
      <c r="L12" s="59"/>
      <c r="M12" s="59"/>
      <c r="N12" s="59"/>
      <c r="O12" s="59"/>
      <c r="P12" s="59"/>
      <c r="Q12" s="59"/>
      <c r="R12" s="59"/>
      <c r="S12" s="59"/>
      <c r="T12" s="59"/>
      <c r="U12" s="59"/>
    </row>
    <row r="13" spans="2:21" x14ac:dyDescent="0.35">
      <c r="B13" s="59"/>
      <c r="C13" s="59"/>
      <c r="D13" s="59"/>
      <c r="E13" s="59"/>
      <c r="F13" s="59"/>
      <c r="G13" s="59"/>
      <c r="H13" s="59"/>
      <c r="I13" s="59"/>
      <c r="J13" s="59"/>
      <c r="K13" s="59"/>
      <c r="L13" s="59"/>
      <c r="M13" s="59"/>
      <c r="N13" s="59"/>
      <c r="O13" s="59"/>
      <c r="P13" s="59"/>
      <c r="Q13" s="59"/>
      <c r="R13" s="59"/>
      <c r="S13" s="59"/>
      <c r="T13" s="59"/>
      <c r="U13" s="59"/>
    </row>
    <row r="14" spans="2:21" x14ac:dyDescent="0.35">
      <c r="B14" s="59"/>
      <c r="C14" s="59"/>
      <c r="D14" s="59"/>
      <c r="E14" s="59"/>
      <c r="F14" s="59"/>
      <c r="G14" s="59"/>
      <c r="H14" s="59"/>
      <c r="I14" s="59"/>
      <c r="J14" s="59"/>
      <c r="K14" s="59"/>
      <c r="L14" s="59"/>
      <c r="M14" s="59"/>
      <c r="N14" s="59"/>
      <c r="O14" s="59"/>
      <c r="P14" s="59"/>
      <c r="Q14" s="59"/>
      <c r="R14" s="59"/>
      <c r="S14" s="59"/>
      <c r="T14" s="59"/>
      <c r="U14" s="59"/>
    </row>
    <row r="15" spans="2:21" x14ac:dyDescent="0.35">
      <c r="B15" s="59"/>
      <c r="C15" s="59"/>
      <c r="D15" s="59"/>
      <c r="E15" s="59"/>
      <c r="F15" s="59"/>
      <c r="G15" s="59"/>
      <c r="H15" s="59"/>
      <c r="I15" s="59"/>
      <c r="J15" s="59"/>
      <c r="K15" s="59"/>
      <c r="L15" s="59"/>
      <c r="M15" s="59"/>
      <c r="N15" s="59"/>
      <c r="O15" s="59"/>
      <c r="P15" s="59"/>
      <c r="Q15" s="59"/>
      <c r="R15" s="59"/>
      <c r="S15" s="59"/>
      <c r="T15" s="59"/>
      <c r="U15" s="59"/>
    </row>
    <row r="16" spans="2:21" x14ac:dyDescent="0.35">
      <c r="B16" s="59"/>
      <c r="C16" s="59"/>
      <c r="D16" s="59"/>
      <c r="E16" s="59"/>
      <c r="F16" s="59"/>
      <c r="G16" s="59"/>
      <c r="H16" s="59"/>
      <c r="I16" s="59"/>
      <c r="J16" s="59"/>
      <c r="K16" s="59"/>
      <c r="L16" s="59"/>
      <c r="M16" s="59"/>
      <c r="N16" s="59"/>
      <c r="O16" s="59"/>
      <c r="P16" s="59"/>
      <c r="Q16" s="59"/>
      <c r="R16" s="59"/>
      <c r="S16" s="59"/>
      <c r="T16" s="59"/>
      <c r="U16" s="59"/>
    </row>
    <row r="17" spans="2:21" x14ac:dyDescent="0.35">
      <c r="B17" s="59"/>
      <c r="C17" s="59"/>
      <c r="D17" s="59"/>
      <c r="E17" s="59"/>
      <c r="F17" s="59"/>
      <c r="G17" s="59"/>
      <c r="H17" s="59"/>
      <c r="I17" s="59"/>
      <c r="J17" s="59"/>
      <c r="K17" s="59"/>
      <c r="L17" s="59"/>
      <c r="M17" s="59"/>
      <c r="N17" s="59"/>
      <c r="O17" s="59"/>
      <c r="P17" s="59"/>
      <c r="Q17" s="59"/>
      <c r="R17" s="59"/>
      <c r="S17" s="59"/>
      <c r="T17" s="59"/>
      <c r="U17" s="59"/>
    </row>
    <row r="18" spans="2:21" x14ac:dyDescent="0.35">
      <c r="B18" s="59"/>
      <c r="C18" s="59"/>
      <c r="D18" s="59"/>
      <c r="E18" s="59"/>
      <c r="F18" s="59"/>
      <c r="G18" s="59"/>
      <c r="H18" s="59"/>
      <c r="I18" s="59"/>
      <c r="J18" s="59"/>
      <c r="K18" s="59"/>
      <c r="L18" s="59"/>
      <c r="M18" s="59"/>
      <c r="N18" s="59"/>
      <c r="O18" s="59"/>
      <c r="P18" s="59"/>
      <c r="Q18" s="59"/>
      <c r="R18" s="59"/>
      <c r="S18" s="59"/>
      <c r="T18" s="59"/>
      <c r="U18" s="59"/>
    </row>
  </sheetData>
  <sheetProtection algorithmName="SHA-512" hashValue="xdaxMIR8qi0BvRHAZVBo0I52OFV2KGDPqJfZzgB/ohhA4ylARQHQhTHMbOEpD7bM6mfu60vhCKOdOrKtCZi1zQ==" saltValue="i1ATDBqK2x7h2dF+Gs9moQ==" spinCount="100000" sheet="1" objects="1" scenarios="1" selectLockedCells="1" selectUnlockedCells="1"/>
  <mergeCells count="1">
    <mergeCell ref="B3:U18"/>
  </mergeCell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DFF95800E9118647B042CFC77306CCC7" ma:contentTypeVersion="11" ma:contentTypeDescription="Create a new document." ma:contentTypeScope="" ma:versionID="71e6a7a9c7cc44d086c75ec790663f01">
  <xsd:schema xmlns:xsd="http://www.w3.org/2001/XMLSchema" xmlns:xs="http://www.w3.org/2001/XMLSchema" xmlns:p="http://schemas.microsoft.com/office/2006/metadata/properties" xmlns:ns3="9a9cc10b-3eb4-4b18-98b7-e9649b378b57" xmlns:ns4="66c91f0f-5a93-475e-b21a-d4be28305545" targetNamespace="http://schemas.microsoft.com/office/2006/metadata/properties" ma:root="true" ma:fieldsID="4f46126f372dc8edd60c36e8d6907d6d" ns3:_="" ns4:_="">
    <xsd:import namespace="9a9cc10b-3eb4-4b18-98b7-e9649b378b57"/>
    <xsd:import namespace="66c91f0f-5a93-475e-b21a-d4be28305545"/>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AutoTags" minOccurs="0"/>
                <xsd:element ref="ns3:MediaServiceOCR" minOccurs="0"/>
                <xsd:element ref="ns3:MediaServiceGenerationTime" minOccurs="0"/>
                <xsd:element ref="ns3:MediaServiceEventHashCode"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a9cc10b-3eb4-4b18-98b7-e9649b378b5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66c91f0f-5a93-475e-b21a-d4be28305545"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159920B-7C6F-46C7-BCF1-EA601D605AC9}">
  <ds:schemaRefs>
    <ds:schemaRef ds:uri="66c91f0f-5a93-475e-b21a-d4be28305545"/>
    <ds:schemaRef ds:uri="http://purl.org/dc/terms/"/>
    <ds:schemaRef ds:uri="http://schemas.openxmlformats.org/package/2006/metadata/core-properties"/>
    <ds:schemaRef ds:uri="http://purl.org/dc/dcmitype/"/>
    <ds:schemaRef ds:uri="http://schemas.microsoft.com/office/infopath/2007/PartnerControls"/>
    <ds:schemaRef ds:uri="http://schemas.microsoft.com/office/2006/documentManagement/types"/>
    <ds:schemaRef ds:uri="http://purl.org/dc/elements/1.1/"/>
    <ds:schemaRef ds:uri="http://schemas.microsoft.com/office/2006/metadata/properties"/>
    <ds:schemaRef ds:uri="9a9cc10b-3eb4-4b18-98b7-e9649b378b57"/>
    <ds:schemaRef ds:uri="http://www.w3.org/XML/1998/namespace"/>
  </ds:schemaRefs>
</ds:datastoreItem>
</file>

<file path=customXml/itemProps2.xml><?xml version="1.0" encoding="utf-8"?>
<ds:datastoreItem xmlns:ds="http://schemas.openxmlformats.org/officeDocument/2006/customXml" ds:itemID="{912AC2E9-E3D2-4F57-A35F-A52A9EAEF8B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a9cc10b-3eb4-4b18-98b7-e9649b378b57"/>
    <ds:schemaRef ds:uri="66c91f0f-5a93-475e-b21a-d4be2830554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C2A7102C-BE42-45FE-B375-C3F2AB77E9D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Netflix Content Matrix</vt:lpstr>
      <vt:lpstr>Risk Disclosures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Nicholas Grous</dc:creator>
  <cp:keywords/>
  <dc:description/>
  <cp:lastModifiedBy>Nicholas Grous</cp:lastModifiedBy>
  <cp:revision/>
  <dcterms:created xsi:type="dcterms:W3CDTF">2020-01-15T16:05:01Z</dcterms:created>
  <dcterms:modified xsi:type="dcterms:W3CDTF">2020-02-11T16:38:03Z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0x010100DFF95800E9118647B042CFC77306CCC7</vt:lpwstr>
  </property>
</Properties>
</file>