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 tabRatio="339"/>
  </bookViews>
  <sheets>
    <sheet name="Calculations" sheetId="1" r:id="rId1"/>
    <sheet name="ExcelFormulas" sheetId="2" r:id="rId2"/>
    <sheet name="DateValue" sheetId="3" r:id="rId3"/>
  </sheets>
  <calcPr calcId="145621"/>
</workbook>
</file>

<file path=xl/calcChain.xml><?xml version="1.0" encoding="utf-8"?>
<calcChain xmlns="http://schemas.openxmlformats.org/spreadsheetml/2006/main">
  <c r="B2" i="3" l="1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8" i="3" l="1"/>
  <c r="B16" i="3"/>
  <c r="B24" i="3"/>
  <c r="B32" i="3"/>
  <c r="B5" i="3"/>
  <c r="B13" i="3"/>
  <c r="B21" i="3"/>
  <c r="B29" i="3"/>
  <c r="B33" i="3"/>
  <c r="B6" i="3"/>
  <c r="B14" i="3"/>
  <c r="B22" i="3"/>
  <c r="B3" i="3"/>
  <c r="B7" i="3"/>
  <c r="B11" i="3"/>
  <c r="B15" i="3"/>
  <c r="B19" i="3"/>
  <c r="B23" i="3"/>
  <c r="B27" i="3"/>
  <c r="B31" i="3"/>
  <c r="B35" i="3"/>
  <c r="B4" i="3"/>
  <c r="B12" i="3"/>
  <c r="B20" i="3"/>
  <c r="B28" i="3"/>
  <c r="B36" i="3"/>
  <c r="B9" i="3"/>
  <c r="B17" i="3"/>
  <c r="B25" i="3"/>
  <c r="B37" i="3"/>
  <c r="B10" i="3"/>
  <c r="B18" i="3"/>
  <c r="B26" i="3"/>
  <c r="B30" i="3"/>
  <c r="B34" i="3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21" i="2"/>
  <c r="F21" i="2" s="1"/>
  <c r="G21" i="2" s="1"/>
  <c r="A20" i="2"/>
  <c r="J20" i="2" s="1"/>
  <c r="A19" i="2"/>
  <c r="F19" i="2" s="1"/>
  <c r="G19" i="2" s="1"/>
  <c r="A18" i="2"/>
  <c r="F18" i="2" s="1"/>
  <c r="G18" i="2" s="1"/>
  <c r="A17" i="2"/>
  <c r="A16" i="2"/>
  <c r="J16" i="2" s="1"/>
  <c r="A15" i="2"/>
  <c r="F15" i="2" s="1"/>
  <c r="G15" i="2" s="1"/>
  <c r="A14" i="2"/>
  <c r="F14" i="2" s="1"/>
  <c r="G14" i="2" s="1"/>
  <c r="A13" i="2"/>
  <c r="A12" i="2"/>
  <c r="J12" i="2" s="1"/>
  <c r="A11" i="2"/>
  <c r="F11" i="2" s="1"/>
  <c r="G11" i="2" s="1"/>
  <c r="A10" i="2"/>
  <c r="F10" i="2" s="1"/>
  <c r="G10" i="2" s="1"/>
  <c r="A9" i="2"/>
  <c r="A8" i="2"/>
  <c r="J8" i="2" s="1"/>
  <c r="A7" i="2"/>
  <c r="F7" i="2" s="1"/>
  <c r="G7" i="2" s="1"/>
  <c r="A6" i="2"/>
  <c r="F6" i="2" s="1"/>
  <c r="G6" i="2" s="1"/>
  <c r="A5" i="2"/>
  <c r="A4" i="2"/>
  <c r="J4" i="2" s="1"/>
  <c r="A3" i="2"/>
  <c r="F3" i="2" s="1"/>
  <c r="G3" i="2" s="1"/>
  <c r="A2" i="2"/>
  <c r="C2" i="2" s="1"/>
  <c r="D2" i="2" s="1"/>
  <c r="F2" i="1"/>
  <c r="G2" i="1" s="1"/>
  <c r="E15" i="2" l="1"/>
  <c r="C15" i="2"/>
  <c r="D15" i="2" s="1"/>
  <c r="E11" i="2"/>
  <c r="H18" i="2"/>
  <c r="I18" i="2" s="1"/>
  <c r="E19" i="2"/>
  <c r="E3" i="2"/>
  <c r="H14" i="2"/>
  <c r="I14" i="2" s="1"/>
  <c r="C11" i="2"/>
  <c r="D11" i="2" s="1"/>
  <c r="C7" i="2"/>
  <c r="D7" i="2" s="1"/>
  <c r="H10" i="2"/>
  <c r="I10" i="2" s="1"/>
  <c r="C3" i="2"/>
  <c r="D3" i="2" s="1"/>
  <c r="H6" i="2"/>
  <c r="I6" i="2" s="1"/>
  <c r="E7" i="2"/>
  <c r="C19" i="2"/>
  <c r="D19" i="2" s="1"/>
  <c r="H3" i="2"/>
  <c r="I3" i="2" s="1"/>
  <c r="H4" i="2"/>
  <c r="I4" i="2" s="1"/>
  <c r="E6" i="2"/>
  <c r="H7" i="2"/>
  <c r="I7" i="2" s="1"/>
  <c r="H8" i="2"/>
  <c r="I8" i="2" s="1"/>
  <c r="E10" i="2"/>
  <c r="H11" i="2"/>
  <c r="I11" i="2" s="1"/>
  <c r="H12" i="2"/>
  <c r="I12" i="2" s="1"/>
  <c r="E14" i="2"/>
  <c r="H15" i="2"/>
  <c r="I15" i="2" s="1"/>
  <c r="H16" i="2"/>
  <c r="I16" i="2" s="1"/>
  <c r="H19" i="2"/>
  <c r="I19" i="2" s="1"/>
  <c r="H20" i="2"/>
  <c r="I20" i="2" s="1"/>
  <c r="C6" i="2"/>
  <c r="D6" i="2" s="1"/>
  <c r="C10" i="2"/>
  <c r="D10" i="2" s="1"/>
  <c r="C14" i="2"/>
  <c r="D14" i="2" s="1"/>
  <c r="C18" i="2"/>
  <c r="D18" i="2" s="1"/>
  <c r="J6" i="2"/>
  <c r="J10" i="2"/>
  <c r="J14" i="2"/>
  <c r="J18" i="2"/>
  <c r="F9" i="2"/>
  <c r="G9" i="2" s="1"/>
  <c r="F13" i="2"/>
  <c r="G13" i="2" s="1"/>
  <c r="F8" i="2"/>
  <c r="G8" i="2" s="1"/>
  <c r="F16" i="2"/>
  <c r="G16" i="2" s="1"/>
  <c r="J17" i="2"/>
  <c r="E18" i="2"/>
  <c r="F20" i="2"/>
  <c r="G20" i="2" s="1"/>
  <c r="J21" i="2"/>
  <c r="J3" i="2"/>
  <c r="C4" i="2"/>
  <c r="D4" i="2" s="1"/>
  <c r="E4" i="2"/>
  <c r="H5" i="2"/>
  <c r="I5" i="2" s="1"/>
  <c r="J7" i="2"/>
  <c r="C8" i="2"/>
  <c r="D8" i="2" s="1"/>
  <c r="E8" i="2"/>
  <c r="H9" i="2"/>
  <c r="I9" i="2" s="1"/>
  <c r="J11" i="2"/>
  <c r="C12" i="2"/>
  <c r="D12" i="2" s="1"/>
  <c r="E12" i="2"/>
  <c r="H13" i="2"/>
  <c r="I13" i="2" s="1"/>
  <c r="J15" i="2"/>
  <c r="C16" i="2"/>
  <c r="D16" i="2" s="1"/>
  <c r="E16" i="2"/>
  <c r="H17" i="2"/>
  <c r="I17" i="2" s="1"/>
  <c r="J19" i="2"/>
  <c r="C20" i="2"/>
  <c r="D20" i="2" s="1"/>
  <c r="E20" i="2"/>
  <c r="H21" i="2"/>
  <c r="I21" i="2" s="1"/>
  <c r="F5" i="2"/>
  <c r="G5" i="2" s="1"/>
  <c r="F17" i="2"/>
  <c r="G17" i="2" s="1"/>
  <c r="F4" i="2"/>
  <c r="G4" i="2" s="1"/>
  <c r="J5" i="2"/>
  <c r="J9" i="2"/>
  <c r="F12" i="2"/>
  <c r="G12" i="2" s="1"/>
  <c r="J13" i="2"/>
  <c r="C5" i="2"/>
  <c r="D5" i="2" s="1"/>
  <c r="E5" i="2"/>
  <c r="C9" i="2"/>
  <c r="D9" i="2" s="1"/>
  <c r="E9" i="2"/>
  <c r="C13" i="2"/>
  <c r="D13" i="2" s="1"/>
  <c r="E13" i="2"/>
  <c r="C17" i="2"/>
  <c r="D17" i="2" s="1"/>
  <c r="E17" i="2"/>
  <c r="C21" i="2"/>
  <c r="D21" i="2" s="1"/>
  <c r="E21" i="2"/>
  <c r="E2" i="2"/>
  <c r="J2" i="2"/>
  <c r="H2" i="2"/>
  <c r="I2" i="2" s="1"/>
  <c r="F2" i="2"/>
  <c r="G2" i="2" s="1"/>
  <c r="J2" i="1"/>
  <c r="I2" i="1"/>
  <c r="K2" i="1"/>
  <c r="Q2" i="1"/>
  <c r="R2" i="1" s="1"/>
  <c r="U2" i="1" l="1"/>
  <c r="V2" i="1" s="1"/>
  <c r="X2" i="1" s="1"/>
  <c r="L2" i="1"/>
  <c r="M2" i="1" s="1"/>
  <c r="P2" i="1" s="1"/>
  <c r="N2" i="1" l="1"/>
  <c r="O2" i="1" s="1"/>
  <c r="S2" i="1"/>
  <c r="T2" i="1"/>
  <c r="AB2" i="1"/>
  <c r="AC2" i="1" s="1"/>
  <c r="W2" i="1" l="1"/>
  <c r="AA2" i="1" s="1"/>
  <c r="AD2" i="1"/>
  <c r="AE2" i="1" s="1"/>
  <c r="AF2" i="1" s="1"/>
  <c r="AH2" i="1" l="1"/>
  <c r="Z2" i="1"/>
  <c r="Y2" i="1"/>
  <c r="AG2" i="1"/>
</calcChain>
</file>

<file path=xl/sharedStrings.xml><?xml version="1.0" encoding="utf-8"?>
<sst xmlns="http://schemas.openxmlformats.org/spreadsheetml/2006/main" count="45" uniqueCount="45">
  <si>
    <t>Date</t>
  </si>
  <si>
    <t>Latitude</t>
  </si>
  <si>
    <t>Longitude</t>
  </si>
  <si>
    <t>TimeZoneOffset</t>
  </si>
  <si>
    <t>Time</t>
  </si>
  <si>
    <t>JulianDay</t>
  </si>
  <si>
    <t>JulianCentury</t>
  </si>
  <si>
    <t>GeomMeanLongSun</t>
  </si>
  <si>
    <t>GeomMeanAnomSun</t>
  </si>
  <si>
    <t>EccentEarthOrbit</t>
  </si>
  <si>
    <t>SolarAzimuthAngle</t>
  </si>
  <si>
    <t>SolarElevation</t>
  </si>
  <si>
    <t>ApproxAtmosphericRefraction</t>
  </si>
  <si>
    <t>SolarElevationAngle</t>
  </si>
  <si>
    <t>SolarZenithAngle</t>
  </si>
  <si>
    <t>HourAngle</t>
  </si>
  <si>
    <t>TrueSolarTime</t>
  </si>
  <si>
    <t>SunlightDuration</t>
  </si>
  <si>
    <t>SunsetTime</t>
  </si>
  <si>
    <t>SunriseTime</t>
  </si>
  <si>
    <t>SolarNoon</t>
  </si>
  <si>
    <t>HaSunrise</t>
  </si>
  <si>
    <t>EqofTime</t>
  </si>
  <si>
    <t>vary</t>
  </si>
  <si>
    <t>SunDeclin</t>
  </si>
  <si>
    <t>SunRtAscen</t>
  </si>
  <si>
    <t>ObliqCorr</t>
  </si>
  <si>
    <t>MeanObliqEcliptic</t>
  </si>
  <si>
    <t>SunAppLong</t>
  </si>
  <si>
    <t>SunRadVector</t>
  </si>
  <si>
    <t>SunTrueAnom</t>
  </si>
  <si>
    <t>SunTrueLong</t>
  </si>
  <si>
    <t>SunEqofCtr</t>
  </si>
  <si>
    <t>SIN</t>
  </si>
  <si>
    <t>RADIANS</t>
  </si>
  <si>
    <t>MOD</t>
  </si>
  <si>
    <t>COS</t>
  </si>
  <si>
    <t>DEGREES</t>
  </si>
  <si>
    <t>ASIN</t>
  </si>
  <si>
    <t>TAN</t>
  </si>
  <si>
    <t>ACOS</t>
  </si>
  <si>
    <t>VALUE1</t>
  </si>
  <si>
    <t>VALUE2</t>
  </si>
  <si>
    <t>DATE</t>
  </si>
  <si>
    <t>DATEVALUE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</si>
</sst>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h:mm:ss\ AM/PM;@"/>
    <numFmt numFmtId="165" formatCode="0.000000000000000"/>
    <numFmt numFmtId="166" formatCode="m/d/yyyy\ h:mm:ss\ AM/PM"/>
    <numFmt numFmtId="168" formatCode="0.0000000000000000"/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0" fontId="1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8" fontId="1" fillId="4" borderId="0" xfId="0" applyNumberFormat="1" applyFont="1" applyFill="1" applyAlignment="1">
      <alignment horizontal="left"/>
    </xf>
    <xf numFmtId="168" fontId="0" fillId="2" borderId="0" xfId="0" applyNumberFormat="1" applyFill="1" applyAlignment="1">
      <alignment horizontal="left"/>
    </xf>
    <xf numFmtId="168" fontId="0" fillId="0" borderId="0" xfId="0" applyNumberFormat="1" applyAlignment="1">
      <alignment horizontal="left"/>
    </xf>
    <xf numFmtId="164" fontId="1" fillId="4" borderId="0" xfId="0" applyNumberFormat="1" applyFont="1" applyFill="1" applyAlignment="1">
      <alignment horizontal="left"/>
    </xf>
    <xf numFmtId="14" fontId="1" fillId="4" borderId="0" xfId="0" applyNumberFormat="1" applyFont="1" applyFill="1" applyAlignment="1">
      <alignment horizontal="left"/>
    </xf>
    <xf numFmtId="171" fontId="1" fillId="4" borderId="0" xfId="0" applyNumberFormat="1" applyFont="1" applyFill="1" applyAlignment="1">
      <alignment horizontal="left"/>
    </xf>
    <xf numFmtId="171" fontId="0" fillId="0" borderId="0" xfId="0" applyNumberFormat="1" applyFill="1" applyAlignment="1">
      <alignment horizontal="left"/>
    </xf>
    <xf numFmtId="17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abSelected="1" workbookViewId="0">
      <selection activeCell="A3" sqref="A3"/>
    </sheetView>
  </sheetViews>
  <sheetFormatPr defaultRowHeight="15" x14ac:dyDescent="0.25"/>
  <cols>
    <col min="1" max="1" width="8.28515625" style="18" bestFit="1" customWidth="1"/>
    <col min="2" max="2" width="9.85546875" style="18" bestFit="1" customWidth="1"/>
    <col min="3" max="3" width="15.5703125" style="3" bestFit="1" customWidth="1"/>
    <col min="4" max="4" width="11.7109375" style="2" customWidth="1"/>
    <col min="5" max="5" width="21.140625" style="8" customWidth="1"/>
    <col min="6" max="6" width="25" style="13" bestFit="1" customWidth="1"/>
    <col min="7" max="7" width="18.85546875" style="13" bestFit="1" customWidth="1"/>
    <col min="8" max="8" width="2.140625" style="13" customWidth="1"/>
    <col min="9" max="9" width="20.85546875" style="13" bestFit="1" customWidth="1"/>
    <col min="10" max="10" width="22" style="13" bestFit="1" customWidth="1"/>
    <col min="11" max="12" width="18.85546875" style="13" bestFit="1" customWidth="1"/>
    <col min="13" max="13" width="20.85546875" style="13" bestFit="1" customWidth="1"/>
    <col min="14" max="14" width="22" style="13" bestFit="1" customWidth="1"/>
    <col min="15" max="15" width="18.85546875" style="13" bestFit="1" customWidth="1"/>
    <col min="16" max="16" width="20.85546875" style="13" bestFit="1" customWidth="1"/>
    <col min="17" max="18" width="19.85546875" style="13" bestFit="1" customWidth="1"/>
    <col min="19" max="20" width="20.5703125" style="13" bestFit="1" customWidth="1"/>
    <col min="21" max="21" width="18.85546875" style="13" bestFit="1" customWidth="1"/>
    <col min="22" max="22" width="20.5703125" style="13" bestFit="1" customWidth="1"/>
    <col min="23" max="23" width="19.85546875" style="13" bestFit="1" customWidth="1"/>
    <col min="24" max="24" width="15.7109375" style="8" customWidth="1"/>
    <col min="25" max="25" width="12" style="8" bestFit="1" customWidth="1"/>
    <col min="26" max="26" width="11.42578125" style="8" bestFit="1" customWidth="1"/>
    <col min="27" max="27" width="20.85546875" style="13" bestFit="1" customWidth="1"/>
    <col min="28" max="28" width="22" style="13" bestFit="1" customWidth="1"/>
    <col min="29" max="30" width="20.85546875" style="13" bestFit="1" customWidth="1"/>
    <col min="31" max="31" width="20.5703125" style="13" bestFit="1" customWidth="1"/>
    <col min="32" max="32" width="28.7109375" style="13" bestFit="1" customWidth="1"/>
    <col min="33" max="33" width="20.5703125" style="13" bestFit="1" customWidth="1"/>
    <col min="34" max="34" width="20.85546875" style="13" bestFit="1" customWidth="1"/>
  </cols>
  <sheetData>
    <row r="1" spans="1:34" x14ac:dyDescent="0.25">
      <c r="A1" s="16" t="s">
        <v>1</v>
      </c>
      <c r="B1" s="16" t="s">
        <v>2</v>
      </c>
      <c r="C1" s="7" t="s">
        <v>3</v>
      </c>
      <c r="D1" s="15" t="s">
        <v>0</v>
      </c>
      <c r="E1" s="14" t="s">
        <v>4</v>
      </c>
      <c r="F1" s="11" t="s">
        <v>5</v>
      </c>
      <c r="G1" s="11" t="s">
        <v>6</v>
      </c>
      <c r="H1" s="11"/>
      <c r="I1" s="11" t="s">
        <v>7</v>
      </c>
      <c r="J1" s="11" t="s">
        <v>8</v>
      </c>
      <c r="K1" s="11" t="s">
        <v>9</v>
      </c>
      <c r="L1" s="11" t="s">
        <v>32</v>
      </c>
      <c r="M1" s="11" t="s">
        <v>31</v>
      </c>
      <c r="N1" s="11" t="s">
        <v>30</v>
      </c>
      <c r="O1" s="11" t="s">
        <v>29</v>
      </c>
      <c r="P1" s="11" t="s">
        <v>28</v>
      </c>
      <c r="Q1" s="11" t="s">
        <v>27</v>
      </c>
      <c r="R1" s="11" t="s">
        <v>26</v>
      </c>
      <c r="S1" s="11" t="s">
        <v>25</v>
      </c>
      <c r="T1" s="11" t="s">
        <v>24</v>
      </c>
      <c r="U1" s="11" t="s">
        <v>23</v>
      </c>
      <c r="V1" s="11" t="s">
        <v>22</v>
      </c>
      <c r="W1" s="11" t="s">
        <v>21</v>
      </c>
      <c r="X1" s="14" t="s">
        <v>20</v>
      </c>
      <c r="Y1" s="14" t="s">
        <v>19</v>
      </c>
      <c r="Z1" s="14" t="s">
        <v>18</v>
      </c>
      <c r="AA1" s="11" t="s">
        <v>17</v>
      </c>
      <c r="AB1" s="11" t="s">
        <v>16</v>
      </c>
      <c r="AC1" s="11" t="s">
        <v>15</v>
      </c>
      <c r="AD1" s="11" t="s">
        <v>14</v>
      </c>
      <c r="AE1" s="11" t="s">
        <v>13</v>
      </c>
      <c r="AF1" s="11" t="s">
        <v>12</v>
      </c>
      <c r="AG1" s="11" t="s">
        <v>11</v>
      </c>
      <c r="AH1" s="11" t="s">
        <v>10</v>
      </c>
    </row>
    <row r="2" spans="1:34" x14ac:dyDescent="0.25">
      <c r="A2" s="17">
        <v>41.6</v>
      </c>
      <c r="B2" s="17">
        <v>-88</v>
      </c>
      <c r="C2" s="1">
        <v>-6</v>
      </c>
      <c r="D2" s="2">
        <v>41318</v>
      </c>
      <c r="E2" s="8">
        <v>6.9444444444444447E-4</v>
      </c>
      <c r="F2" s="12">
        <f>D2+2415018.5+E2-C2/24</f>
        <v>2456336.7506944444</v>
      </c>
      <c r="G2" s="12">
        <f>(F2-2451545)/36525</f>
        <v>0.13119098410525401</v>
      </c>
      <c r="H2" s="12"/>
      <c r="I2" s="12">
        <f>MOD(280.46646+G2*(36000.76983 + G2*0.0003032),360)</f>
        <v>323.4428877628352</v>
      </c>
      <c r="J2" s="12">
        <f>357.52911+G2*(35999.05029 - 0.0001537*G2)</f>
        <v>5080.2799417542874</v>
      </c>
      <c r="K2" s="12">
        <f>0.016708634-G2*(0.000042037+0.0000001267*G2)</f>
        <v>1.6703116943958051E-2</v>
      </c>
      <c r="L2" s="12">
        <f>SIN(RADIANS(J2))*(1.914602-G2*(0.004817+0.000014*G2))+SIN(RADIANS(2*J2))*(0.019993-0.000101*G2)+SIN(RADIANS(3*J2))*0.000289</f>
        <v>1.2573823248461911</v>
      </c>
      <c r="M2" s="12">
        <f>I2+L2</f>
        <v>324.70027008768142</v>
      </c>
      <c r="N2" s="12">
        <f>J2+L2</f>
        <v>5081.5373240791332</v>
      </c>
      <c r="O2" s="12">
        <f>(1.000001018*(1-K2*K2))/(1+K2*COS(RADIANS(N2)))</f>
        <v>0.98737716050649549</v>
      </c>
      <c r="P2" s="12">
        <f>M2-0.00569-0.00478*SIN(RADIANS(125.04-1934.136*G2))</f>
        <v>324.69831048216031</v>
      </c>
      <c r="Q2" s="12">
        <f>23+(26+((21.448-G2*(46.815+G2*(0.00059-G2*0.001813))))/60)/60</f>
        <v>23.437585080005061</v>
      </c>
      <c r="R2" s="12">
        <f>Q2+0.00256*COS(RADIANS(125.04-1934.136*G2))</f>
        <v>23.435984416778748</v>
      </c>
      <c r="S2" s="12">
        <f>DEGREES(ATAN2(COS(RADIANS(P2)),COS(RADIANS(R2))*SIN(RADIANS(P2))))</f>
        <v>-33.010589156044496</v>
      </c>
      <c r="T2" s="12">
        <f>DEGREES(ASIN(SIN(RADIANS(R2))*SIN(RADIANS(P2))))</f>
        <v>-13.287506988356013</v>
      </c>
      <c r="U2" s="12">
        <f>TAN(RADIANS(R2/2))*TAN(RADIANS(R2/2))</f>
        <v>4.3022042663722941E-2</v>
      </c>
      <c r="V2" s="12">
        <f>4*DEGREES(U2*SIN(2*RADIANS(I2))-2*K2*SIN(RADIANS(J2))+4*K2*U2*SIN(RADIANS(J2))*COS(2*RADIANS(I2))-0.5*U2*U2*SIN(4*RADIANS(I2))-1.25*K2*K2*SIN(2*RADIANS(J2)))</f>
        <v>-14.221925507165402</v>
      </c>
      <c r="W2" s="12">
        <f>DEGREES(ACOS(COS(RADIANS(90.833))/(COS(RADIANS(A2))*COS(RADIANS(T2)))-TAN(RADIANS(A2))*TAN(RADIANS(T2))))</f>
        <v>79.0649276777186</v>
      </c>
      <c r="X2" s="4">
        <f>(720-4*B2-V2+C2*60)/1440</f>
        <v>0.50432078160219818</v>
      </c>
      <c r="Y2" s="5">
        <f>X2-W2*4/1440</f>
        <v>0.28469598249742428</v>
      </c>
      <c r="Z2" s="5">
        <f>X2+W2*4/1440</f>
        <v>0.72394558070697212</v>
      </c>
      <c r="AA2" s="12">
        <f>8*W2</f>
        <v>632.5194214217488</v>
      </c>
      <c r="AB2" s="12">
        <f>MOD(E2*1440+V2+4*B2-60*C2,1440)</f>
        <v>1434.7780744928345</v>
      </c>
      <c r="AC2" s="12">
        <f>IF(AB2/4&lt;0,AB2/4+180,AB2/4-180)</f>
        <v>178.69451862320864</v>
      </c>
      <c r="AD2" s="12">
        <f>DEGREES(ACOS(SIN(RADIANS(A2))*SIN(RADIANS(T2))+COS(RADIANS(A2))*COS(RADIANS(T2))*COS(RADIANS(AC2))))</f>
        <v>151.66469443377497</v>
      </c>
      <c r="AE2" s="12">
        <f>90-AD2</f>
        <v>-61.664694433774969</v>
      </c>
      <c r="AF2" s="12">
        <f>IF(AE2&gt;85,0,IF(AE2&gt;5,58.1/TAN(RADIANS(AE2))-0.07/POWER(TAN(RADIANS(AE2)),3)+0.000086/POWER(TAN(RADIANS(AE2)),5),IF(AE2&gt;-0.575,1735+AE2*(-518.2+AE2*(103.4+AE2*(-12.79+AE2*0.711))),-20.772/TAN(RADIANS(AE2)))))/3600</f>
        <v>3.1114126970845464E-3</v>
      </c>
      <c r="AG2" s="12">
        <f>AE2+AF2</f>
        <v>-61.661583021077881</v>
      </c>
      <c r="AH2" s="12">
        <f>IF(AC2&gt;0,MOD(DEGREES(ACOS(((SIN(RADIANS(A2))*COS(RADIANS(AD2)))-SIN(RADIANS(T2)))/(COS(RADIANS(A2))*SIN(RADIANS(AD2)))))+180,360),MOD(540-DEGREES(ACOS(((SIN(RADIANS(A2))*COS(RADIANS(AD2)))-SIN(RADIANS(T2)))/(COS(RADIANS(#REF!))*SIN(RADIANS(AD2))))),360))</f>
        <v>357.32237072060843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" sqref="A2"/>
    </sheetView>
  </sheetViews>
  <sheetFormatPr defaultRowHeight="15" x14ac:dyDescent="0.25"/>
  <cols>
    <col min="1" max="2" width="18.85546875" style="3" customWidth="1"/>
    <col min="3" max="3" width="19" style="6" customWidth="1"/>
    <col min="4" max="4" width="12.5703125" style="3" customWidth="1"/>
    <col min="5" max="5" width="21.28515625" style="3" customWidth="1"/>
    <col min="6" max="6" width="19.140625" style="6" customWidth="1"/>
    <col min="7" max="7" width="18.5703125" style="6" bestFit="1" customWidth="1"/>
    <col min="8" max="8" width="18.85546875" style="6" customWidth="1"/>
    <col min="9" max="9" width="17.85546875" style="6" bestFit="1" customWidth="1"/>
    <col min="10" max="10" width="19.5703125" style="6" bestFit="1" customWidth="1"/>
  </cols>
  <sheetData>
    <row r="1" spans="1:10" x14ac:dyDescent="0.25">
      <c r="A1" s="3" t="s">
        <v>41</v>
      </c>
      <c r="B1" s="3" t="s">
        <v>42</v>
      </c>
      <c r="C1" s="6" t="s">
        <v>34</v>
      </c>
      <c r="D1" s="3" t="s">
        <v>37</v>
      </c>
      <c r="E1" s="3" t="s">
        <v>35</v>
      </c>
      <c r="F1" s="6" t="s">
        <v>33</v>
      </c>
      <c r="G1" s="6" t="s">
        <v>38</v>
      </c>
      <c r="H1" s="6" t="s">
        <v>36</v>
      </c>
      <c r="I1" s="6" t="s">
        <v>40</v>
      </c>
      <c r="J1" s="6" t="s">
        <v>39</v>
      </c>
    </row>
    <row r="2" spans="1:10" x14ac:dyDescent="0.25">
      <c r="A2" s="3">
        <f ca="1">RANDBETWEEN(1,360)</f>
        <v>3</v>
      </c>
      <c r="B2" s="3">
        <f ca="1">RANDBETWEEN(1,5)</f>
        <v>5</v>
      </c>
      <c r="C2" s="6">
        <f ca="1">RADIANS(A2)</f>
        <v>5.235987755982989E-2</v>
      </c>
      <c r="D2" s="3">
        <f ca="1">DEGREES(C2)</f>
        <v>3.0000000000000004</v>
      </c>
      <c r="E2" s="3">
        <f t="shared" ref="E2:E21" ca="1" si="0">MOD(A2,B2)</f>
        <v>3</v>
      </c>
      <c r="F2" s="6">
        <f ca="1">SIN(A2)</f>
        <v>0.14112000805986721</v>
      </c>
      <c r="G2" s="6">
        <f ca="1">ASIN(F2)</f>
        <v>0.1415926535897932</v>
      </c>
      <c r="H2" s="6">
        <f t="shared" ref="H2:H21" ca="1" si="1">COS(A2)</f>
        <v>-0.98999249660044542</v>
      </c>
      <c r="I2" s="6">
        <f ca="1">ACOS(H2)</f>
        <v>2.9999999999999996</v>
      </c>
      <c r="J2" s="6">
        <f ca="1">TAN(A2)</f>
        <v>-0.1425465430742778</v>
      </c>
    </row>
    <row r="3" spans="1:10" x14ac:dyDescent="0.25">
      <c r="A3" s="3">
        <f t="shared" ref="A3:A21" ca="1" si="2">RANDBETWEEN(1,360)</f>
        <v>76</v>
      </c>
      <c r="B3" s="3">
        <f t="shared" ref="B3:B21" ca="1" si="3">RANDBETWEEN(1,5)</f>
        <v>5</v>
      </c>
      <c r="C3" s="6">
        <f t="shared" ref="C3:C21" ca="1" si="4">RADIANS(A3)</f>
        <v>1.3264502315156905</v>
      </c>
      <c r="D3" s="3">
        <f t="shared" ref="D3:D21" ca="1" si="5">DEGREES(C3)</f>
        <v>76</v>
      </c>
      <c r="E3" s="3">
        <f t="shared" ca="1" si="0"/>
        <v>1</v>
      </c>
      <c r="F3" s="6">
        <f t="shared" ref="F3:F21" ca="1" si="6">SIN(A3)</f>
        <v>0.56610763689818033</v>
      </c>
      <c r="G3" s="6">
        <f t="shared" ref="G3:G21" ca="1" si="7">ASIN(F3)</f>
        <v>0.60177631384496222</v>
      </c>
      <c r="H3" s="6">
        <f t="shared" ca="1" si="1"/>
        <v>0.82433133110755774</v>
      </c>
      <c r="I3" s="6">
        <f t="shared" ref="I3:I21" ca="1" si="8">ACOS(H3)</f>
        <v>0.60177631384496222</v>
      </c>
      <c r="J3" s="6">
        <f t="shared" ref="J3:J21" ca="1" si="9">TAN(A3)</f>
        <v>0.68674768935152275</v>
      </c>
    </row>
    <row r="4" spans="1:10" x14ac:dyDescent="0.25">
      <c r="A4" s="3">
        <f t="shared" ca="1" si="2"/>
        <v>18</v>
      </c>
      <c r="B4" s="3">
        <f t="shared" ca="1" si="3"/>
        <v>2</v>
      </c>
      <c r="C4" s="6">
        <f t="shared" ca="1" si="4"/>
        <v>0.31415926535897931</v>
      </c>
      <c r="D4" s="3">
        <f t="shared" ca="1" si="5"/>
        <v>18</v>
      </c>
      <c r="E4" s="3">
        <f t="shared" ca="1" si="0"/>
        <v>0</v>
      </c>
      <c r="F4" s="6">
        <f t="shared" ca="1" si="6"/>
        <v>-0.75098724677167605</v>
      </c>
      <c r="G4" s="6">
        <f t="shared" ca="1" si="7"/>
        <v>-0.84955592153875936</v>
      </c>
      <c r="H4" s="6">
        <f t="shared" ca="1" si="1"/>
        <v>0.66031670824408017</v>
      </c>
      <c r="I4" s="6">
        <f t="shared" ca="1" si="8"/>
        <v>0.84955592153875925</v>
      </c>
      <c r="J4" s="6">
        <f t="shared" ca="1" si="9"/>
        <v>-1.1373137123376869</v>
      </c>
    </row>
    <row r="5" spans="1:10" x14ac:dyDescent="0.25">
      <c r="A5" s="3">
        <f t="shared" ca="1" si="2"/>
        <v>298</v>
      </c>
      <c r="B5" s="3">
        <f t="shared" ca="1" si="3"/>
        <v>1</v>
      </c>
      <c r="C5" s="6">
        <f t="shared" ca="1" si="4"/>
        <v>5.2010811709431017</v>
      </c>
      <c r="D5" s="3">
        <f t="shared" ca="1" si="5"/>
        <v>298</v>
      </c>
      <c r="E5" s="3">
        <f t="shared" ca="1" si="0"/>
        <v>0</v>
      </c>
      <c r="F5" s="6">
        <f t="shared" ca="1" si="6"/>
        <v>0.43613762914604876</v>
      </c>
      <c r="G5" s="6">
        <f t="shared" ca="1" si="7"/>
        <v>0.45130209103035768</v>
      </c>
      <c r="H5" s="6">
        <f t="shared" ca="1" si="1"/>
        <v>-0.89987997446485257</v>
      </c>
      <c r="I5" s="6">
        <f t="shared" ca="1" si="8"/>
        <v>2.6902905625594355</v>
      </c>
      <c r="J5" s="6">
        <f t="shared" ca="1" si="9"/>
        <v>-0.48466200106899193</v>
      </c>
    </row>
    <row r="6" spans="1:10" x14ac:dyDescent="0.25">
      <c r="A6" s="3">
        <f t="shared" ca="1" si="2"/>
        <v>44</v>
      </c>
      <c r="B6" s="3">
        <f t="shared" ca="1" si="3"/>
        <v>3</v>
      </c>
      <c r="C6" s="6">
        <f t="shared" ca="1" si="4"/>
        <v>0.76794487087750496</v>
      </c>
      <c r="D6" s="3">
        <f t="shared" ca="1" si="5"/>
        <v>44</v>
      </c>
      <c r="E6" s="3">
        <f t="shared" ca="1" si="0"/>
        <v>2</v>
      </c>
      <c r="F6" s="6">
        <f t="shared" ca="1" si="6"/>
        <v>1.7701925105413577E-2</v>
      </c>
      <c r="G6" s="6">
        <f t="shared" ca="1" si="7"/>
        <v>1.7702849742894662E-2</v>
      </c>
      <c r="H6" s="6">
        <f t="shared" ca="1" si="1"/>
        <v>0.99984330864769122</v>
      </c>
      <c r="I6" s="6">
        <f t="shared" ca="1" si="8"/>
        <v>1.77028497428946E-2</v>
      </c>
      <c r="J6" s="6">
        <f t="shared" ca="1" si="9"/>
        <v>1.7704699278685773E-2</v>
      </c>
    </row>
    <row r="7" spans="1:10" x14ac:dyDescent="0.25">
      <c r="A7" s="3">
        <f t="shared" ca="1" si="2"/>
        <v>8</v>
      </c>
      <c r="B7" s="3">
        <f t="shared" ca="1" si="3"/>
        <v>4</v>
      </c>
      <c r="C7" s="6">
        <f t="shared" ca="1" si="4"/>
        <v>0.13962634015954636</v>
      </c>
      <c r="D7" s="3">
        <f t="shared" ca="1" si="5"/>
        <v>8</v>
      </c>
      <c r="E7" s="3">
        <f t="shared" ca="1" si="0"/>
        <v>0</v>
      </c>
      <c r="F7" s="6">
        <f t="shared" ca="1" si="6"/>
        <v>0.98935824662338179</v>
      </c>
      <c r="G7" s="6">
        <f t="shared" ca="1" si="7"/>
        <v>1.4247779607693798</v>
      </c>
      <c r="H7" s="6">
        <f t="shared" ca="1" si="1"/>
        <v>-0.14550003380861354</v>
      </c>
      <c r="I7" s="6">
        <f t="shared" ca="1" si="8"/>
        <v>1.7168146928204135</v>
      </c>
      <c r="J7" s="6">
        <f t="shared" ca="1" si="9"/>
        <v>-6.799711455220379</v>
      </c>
    </row>
    <row r="8" spans="1:10" x14ac:dyDescent="0.25">
      <c r="A8" s="3">
        <f t="shared" ca="1" si="2"/>
        <v>197</v>
      </c>
      <c r="B8" s="3">
        <f t="shared" ca="1" si="3"/>
        <v>5</v>
      </c>
      <c r="C8" s="6">
        <f t="shared" ca="1" si="4"/>
        <v>3.4382986264288293</v>
      </c>
      <c r="D8" s="3">
        <f t="shared" ca="1" si="5"/>
        <v>197</v>
      </c>
      <c r="E8" s="3">
        <f t="shared" ca="1" si="0"/>
        <v>2</v>
      </c>
      <c r="F8" s="6">
        <f t="shared" ca="1" si="6"/>
        <v>0.79580584291964707</v>
      </c>
      <c r="G8" s="6">
        <f t="shared" ca="1" si="7"/>
        <v>0.92033717615697397</v>
      </c>
      <c r="H8" s="6">
        <f t="shared" ca="1" si="1"/>
        <v>-0.60555186431465136</v>
      </c>
      <c r="I8" s="6">
        <f t="shared" ca="1" si="8"/>
        <v>2.2212554774328193</v>
      </c>
      <c r="J8" s="6">
        <f t="shared" ca="1" si="9"/>
        <v>-1.3141827972411917</v>
      </c>
    </row>
    <row r="9" spans="1:10" x14ac:dyDescent="0.25">
      <c r="A9" s="3">
        <f t="shared" ca="1" si="2"/>
        <v>281</v>
      </c>
      <c r="B9" s="3">
        <f t="shared" ca="1" si="3"/>
        <v>1</v>
      </c>
      <c r="C9" s="6">
        <f t="shared" ca="1" si="4"/>
        <v>4.9043751981040664</v>
      </c>
      <c r="D9" s="3">
        <f t="shared" ca="1" si="5"/>
        <v>281</v>
      </c>
      <c r="E9" s="3">
        <f t="shared" ca="1" si="0"/>
        <v>0</v>
      </c>
      <c r="F9" s="6">
        <f t="shared" ca="1" si="6"/>
        <v>-0.98515143632888513</v>
      </c>
      <c r="G9" s="6">
        <f t="shared" ca="1" si="7"/>
        <v>-1.3982538305084018</v>
      </c>
      <c r="H9" s="6">
        <f t="shared" ca="1" si="1"/>
        <v>-0.17168764515577301</v>
      </c>
      <c r="I9" s="6">
        <f t="shared" ca="1" si="8"/>
        <v>1.7433388230813915</v>
      </c>
      <c r="J9" s="6">
        <f t="shared" ca="1" si="9"/>
        <v>5.7380450144508224</v>
      </c>
    </row>
    <row r="10" spans="1:10" x14ac:dyDescent="0.25">
      <c r="A10" s="3">
        <f t="shared" ca="1" si="2"/>
        <v>58</v>
      </c>
      <c r="B10" s="3">
        <f t="shared" ca="1" si="3"/>
        <v>1</v>
      </c>
      <c r="C10" s="6">
        <f t="shared" ca="1" si="4"/>
        <v>1.0122909661567112</v>
      </c>
      <c r="D10" s="3">
        <f t="shared" ca="1" si="5"/>
        <v>58.000000000000007</v>
      </c>
      <c r="E10" s="3">
        <f t="shared" ca="1" si="0"/>
        <v>0</v>
      </c>
      <c r="F10" s="6">
        <f t="shared" ca="1" si="6"/>
        <v>0.99287264808453712</v>
      </c>
      <c r="G10" s="6">
        <f t="shared" ca="1" si="7"/>
        <v>1.4513322353837217</v>
      </c>
      <c r="H10" s="6">
        <f t="shared" ca="1" si="1"/>
        <v>0.11918013544881928</v>
      </c>
      <c r="I10" s="6">
        <f t="shared" ca="1" si="8"/>
        <v>1.4513322353837217</v>
      </c>
      <c r="J10" s="6">
        <f t="shared" ca="1" si="9"/>
        <v>8.3308568524904576</v>
      </c>
    </row>
    <row r="11" spans="1:10" x14ac:dyDescent="0.25">
      <c r="A11" s="3">
        <f t="shared" ca="1" si="2"/>
        <v>333</v>
      </c>
      <c r="B11" s="3">
        <f t="shared" ca="1" si="3"/>
        <v>4</v>
      </c>
      <c r="C11" s="6">
        <f t="shared" ca="1" si="4"/>
        <v>5.8119464091411173</v>
      </c>
      <c r="D11" s="3">
        <f t="shared" ca="1" si="5"/>
        <v>333</v>
      </c>
      <c r="E11" s="3">
        <f t="shared" ca="1" si="0"/>
        <v>1</v>
      </c>
      <c r="F11" s="6">
        <f t="shared" ca="1" si="6"/>
        <v>-8.8211661138858817E-3</v>
      </c>
      <c r="G11" s="6">
        <f t="shared" ca="1" si="7"/>
        <v>-8.8212805180832819E-3</v>
      </c>
      <c r="H11" s="6">
        <f t="shared" ca="1" si="1"/>
        <v>0.99996109275730882</v>
      </c>
      <c r="I11" s="6">
        <f t="shared" ca="1" si="8"/>
        <v>8.821280518086283E-3</v>
      </c>
      <c r="J11" s="6">
        <f t="shared" ca="1" si="9"/>
        <v>-8.8215093344904613E-3</v>
      </c>
    </row>
    <row r="12" spans="1:10" x14ac:dyDescent="0.25">
      <c r="A12" s="3">
        <f t="shared" ca="1" si="2"/>
        <v>166</v>
      </c>
      <c r="B12" s="3">
        <f t="shared" ca="1" si="3"/>
        <v>2</v>
      </c>
      <c r="C12" s="6">
        <f t="shared" ca="1" si="4"/>
        <v>2.8972465583105871</v>
      </c>
      <c r="D12" s="3">
        <f t="shared" ca="1" si="5"/>
        <v>166</v>
      </c>
      <c r="E12" s="3">
        <f t="shared" ca="1" si="0"/>
        <v>0</v>
      </c>
      <c r="F12" s="6">
        <f t="shared" ca="1" si="6"/>
        <v>0.48329156372825655</v>
      </c>
      <c r="G12" s="6">
        <f t="shared" ca="1" si="7"/>
        <v>0.5044106402590417</v>
      </c>
      <c r="H12" s="6">
        <f t="shared" ca="1" si="1"/>
        <v>-0.87545945904370503</v>
      </c>
      <c r="I12" s="6">
        <f t="shared" ca="1" si="8"/>
        <v>2.6371820133307518</v>
      </c>
      <c r="J12" s="6">
        <f t="shared" ca="1" si="9"/>
        <v>-0.55204333991224774</v>
      </c>
    </row>
    <row r="13" spans="1:10" x14ac:dyDescent="0.25">
      <c r="A13" s="3">
        <f t="shared" ca="1" si="2"/>
        <v>100</v>
      </c>
      <c r="B13" s="3">
        <f t="shared" ca="1" si="3"/>
        <v>2</v>
      </c>
      <c r="C13" s="6">
        <f t="shared" ca="1" si="4"/>
        <v>1.7453292519943295</v>
      </c>
      <c r="D13" s="3">
        <f t="shared" ca="1" si="5"/>
        <v>100</v>
      </c>
      <c r="E13" s="3">
        <f t="shared" ca="1" si="0"/>
        <v>0</v>
      </c>
      <c r="F13" s="6">
        <f t="shared" ca="1" si="6"/>
        <v>-0.50636564110975879</v>
      </c>
      <c r="G13" s="6">
        <f t="shared" ca="1" si="7"/>
        <v>-0.53096491487338371</v>
      </c>
      <c r="H13" s="6">
        <f t="shared" ca="1" si="1"/>
        <v>0.86231887228768389</v>
      </c>
      <c r="I13" s="6">
        <f t="shared" ca="1" si="8"/>
        <v>0.53096491487338371</v>
      </c>
      <c r="J13" s="6">
        <f t="shared" ca="1" si="9"/>
        <v>-0.58721391515692911</v>
      </c>
    </row>
    <row r="14" spans="1:10" x14ac:dyDescent="0.25">
      <c r="A14" s="3">
        <f t="shared" ca="1" si="2"/>
        <v>335</v>
      </c>
      <c r="B14" s="3">
        <f t="shared" ca="1" si="3"/>
        <v>2</v>
      </c>
      <c r="C14" s="6">
        <f t="shared" ca="1" si="4"/>
        <v>5.8468529941810043</v>
      </c>
      <c r="D14" s="3">
        <f t="shared" ca="1" si="5"/>
        <v>335</v>
      </c>
      <c r="E14" s="3">
        <f t="shared" ca="1" si="0"/>
        <v>1</v>
      </c>
      <c r="F14" s="6">
        <f t="shared" ca="1" si="6"/>
        <v>0.91293294894296817</v>
      </c>
      <c r="G14" s="6">
        <f t="shared" ca="1" si="7"/>
        <v>1.1504139341078765</v>
      </c>
      <c r="H14" s="6">
        <f t="shared" ca="1" si="1"/>
        <v>-0.40810958177221934</v>
      </c>
      <c r="I14" s="6">
        <f t="shared" ca="1" si="8"/>
        <v>1.9911787194819166</v>
      </c>
      <c r="J14" s="6">
        <f t="shared" ca="1" si="9"/>
        <v>-2.2369799429323591</v>
      </c>
    </row>
    <row r="15" spans="1:10" x14ac:dyDescent="0.25">
      <c r="A15" s="3">
        <f t="shared" ca="1" si="2"/>
        <v>256</v>
      </c>
      <c r="B15" s="3">
        <f t="shared" ca="1" si="3"/>
        <v>5</v>
      </c>
      <c r="C15" s="6">
        <f t="shared" ca="1" si="4"/>
        <v>4.4680428851054836</v>
      </c>
      <c r="D15" s="3">
        <f t="shared" ca="1" si="5"/>
        <v>256</v>
      </c>
      <c r="E15" s="3">
        <f t="shared" ca="1" si="0"/>
        <v>1</v>
      </c>
      <c r="F15" s="6">
        <f t="shared" ca="1" si="6"/>
        <v>-0.99920803410706271</v>
      </c>
      <c r="G15" s="6">
        <f t="shared" ca="1" si="7"/>
        <v>-1.5309950592267509</v>
      </c>
      <c r="H15" s="6">
        <f t="shared" ca="1" si="1"/>
        <v>-3.9790759931157715E-2</v>
      </c>
      <c r="I15" s="6">
        <f t="shared" ca="1" si="8"/>
        <v>1.6105975943630455</v>
      </c>
      <c r="J15" s="6">
        <f t="shared" ca="1" si="9"/>
        <v>25.111559463448295</v>
      </c>
    </row>
    <row r="16" spans="1:10" x14ac:dyDescent="0.25">
      <c r="A16" s="3">
        <f t="shared" ca="1" si="2"/>
        <v>78</v>
      </c>
      <c r="B16" s="3">
        <f t="shared" ca="1" si="3"/>
        <v>4</v>
      </c>
      <c r="C16" s="6">
        <f t="shared" ca="1" si="4"/>
        <v>1.3613568165555769</v>
      </c>
      <c r="D16" s="3">
        <f t="shared" ca="1" si="5"/>
        <v>78</v>
      </c>
      <c r="E16" s="3">
        <f t="shared" ca="1" si="0"/>
        <v>2</v>
      </c>
      <c r="F16" s="6">
        <f t="shared" ca="1" si="6"/>
        <v>0.51397845598753522</v>
      </c>
      <c r="G16" s="6">
        <f t="shared" ca="1" si="7"/>
        <v>0.53981633974483101</v>
      </c>
      <c r="H16" s="6">
        <f t="shared" ca="1" si="1"/>
        <v>-0.85780309324498782</v>
      </c>
      <c r="I16" s="6">
        <f t="shared" ca="1" si="8"/>
        <v>2.6017763138449621</v>
      </c>
      <c r="J16" s="6">
        <f t="shared" ca="1" si="9"/>
        <v>-0.59917999834111513</v>
      </c>
    </row>
    <row r="17" spans="1:10" x14ac:dyDescent="0.25">
      <c r="A17" s="3">
        <f t="shared" ca="1" si="2"/>
        <v>243</v>
      </c>
      <c r="B17" s="3">
        <f t="shared" ca="1" si="3"/>
        <v>3</v>
      </c>
      <c r="C17" s="6">
        <f t="shared" ca="1" si="4"/>
        <v>4.2411500823462207</v>
      </c>
      <c r="D17" s="3">
        <f t="shared" ca="1" si="5"/>
        <v>243</v>
      </c>
      <c r="E17" s="3">
        <f t="shared" ca="1" si="0"/>
        <v>0</v>
      </c>
      <c r="F17" s="6">
        <f t="shared" ca="1" si="6"/>
        <v>-0.89000934885627714</v>
      </c>
      <c r="G17" s="6">
        <f t="shared" ca="1" si="7"/>
        <v>-1.0973656735859207</v>
      </c>
      <c r="H17" s="6">
        <f t="shared" ca="1" si="1"/>
        <v>-0.4559422758951242</v>
      </c>
      <c r="I17" s="6">
        <f t="shared" ca="1" si="8"/>
        <v>2.0442269800038724</v>
      </c>
      <c r="J17" s="6">
        <f t="shared" ca="1" si="9"/>
        <v>1.9520219903034328</v>
      </c>
    </row>
    <row r="18" spans="1:10" x14ac:dyDescent="0.25">
      <c r="A18" s="3">
        <f t="shared" ca="1" si="2"/>
        <v>97</v>
      </c>
      <c r="B18" s="3">
        <f t="shared" ca="1" si="3"/>
        <v>4</v>
      </c>
      <c r="C18" s="6">
        <f t="shared" ca="1" si="4"/>
        <v>1.6929693744344996</v>
      </c>
      <c r="D18" s="3">
        <f t="shared" ca="1" si="5"/>
        <v>97</v>
      </c>
      <c r="E18" s="3">
        <f t="shared" ca="1" si="0"/>
        <v>1</v>
      </c>
      <c r="F18" s="6">
        <f t="shared" ca="1" si="6"/>
        <v>0.37960773902752171</v>
      </c>
      <c r="G18" s="6">
        <f t="shared" ca="1" si="7"/>
        <v>0.38937226128359037</v>
      </c>
      <c r="H18" s="6">
        <f t="shared" ca="1" si="1"/>
        <v>-0.92514753659641391</v>
      </c>
      <c r="I18" s="6">
        <f t="shared" ca="1" si="8"/>
        <v>2.752220392306203</v>
      </c>
      <c r="J18" s="6">
        <f t="shared" ca="1" si="9"/>
        <v>-0.41032129904824216</v>
      </c>
    </row>
    <row r="19" spans="1:10" x14ac:dyDescent="0.25">
      <c r="A19" s="3">
        <f t="shared" ca="1" si="2"/>
        <v>208</v>
      </c>
      <c r="B19" s="3">
        <f t="shared" ca="1" si="3"/>
        <v>3</v>
      </c>
      <c r="C19" s="6">
        <f t="shared" ca="1" si="4"/>
        <v>3.6302848441482056</v>
      </c>
      <c r="D19" s="3">
        <f t="shared" ca="1" si="5"/>
        <v>208</v>
      </c>
      <c r="E19" s="3">
        <f t="shared" ca="1" si="0"/>
        <v>1</v>
      </c>
      <c r="F19" s="6">
        <f t="shared" ca="1" si="6"/>
        <v>0.60906793019106031</v>
      </c>
      <c r="G19" s="6">
        <f t="shared" ca="1" si="7"/>
        <v>0.65488486307364624</v>
      </c>
      <c r="H19" s="6">
        <f t="shared" ca="1" si="1"/>
        <v>0.79311805956791681</v>
      </c>
      <c r="I19" s="6">
        <f t="shared" ca="1" si="8"/>
        <v>0.65488486307364613</v>
      </c>
      <c r="J19" s="6">
        <f t="shared" ca="1" si="9"/>
        <v>0.76794106860065037</v>
      </c>
    </row>
    <row r="20" spans="1:10" x14ac:dyDescent="0.25">
      <c r="A20" s="3">
        <f t="shared" ca="1" si="2"/>
        <v>61</v>
      </c>
      <c r="B20" s="3">
        <f t="shared" ca="1" si="3"/>
        <v>5</v>
      </c>
      <c r="C20" s="6">
        <f t="shared" ca="1" si="4"/>
        <v>1.064650843716541</v>
      </c>
      <c r="D20" s="3">
        <f t="shared" ca="1" si="5"/>
        <v>61</v>
      </c>
      <c r="E20" s="3">
        <f t="shared" ca="1" si="0"/>
        <v>1</v>
      </c>
      <c r="F20" s="6">
        <f t="shared" ca="1" si="6"/>
        <v>-0.96611777000839294</v>
      </c>
      <c r="G20" s="6">
        <f t="shared" ca="1" si="7"/>
        <v>-1.3097395817939284</v>
      </c>
      <c r="H20" s="6">
        <f t="shared" ca="1" si="1"/>
        <v>-0.25810163593826746</v>
      </c>
      <c r="I20" s="6">
        <f t="shared" ca="1" si="8"/>
        <v>1.8318530717958648</v>
      </c>
      <c r="J20" s="6">
        <f t="shared" ca="1" si="9"/>
        <v>3.7431679442724195</v>
      </c>
    </row>
    <row r="21" spans="1:10" x14ac:dyDescent="0.25">
      <c r="A21" s="3">
        <f t="shared" ca="1" si="2"/>
        <v>309</v>
      </c>
      <c r="B21" s="3">
        <f t="shared" ca="1" si="3"/>
        <v>2</v>
      </c>
      <c r="C21" s="6">
        <f t="shared" ca="1" si="4"/>
        <v>5.3930673886624785</v>
      </c>
      <c r="D21" s="3">
        <f t="shared" ca="1" si="5"/>
        <v>309</v>
      </c>
      <c r="E21" s="3">
        <f t="shared" ca="1" si="0"/>
        <v>1</v>
      </c>
      <c r="F21" s="6">
        <f t="shared" ca="1" si="6"/>
        <v>0.90180137496377455</v>
      </c>
      <c r="G21" s="6">
        <f t="shared" ca="1" si="7"/>
        <v>1.1239199482002626</v>
      </c>
      <c r="H21" s="6">
        <f t="shared" ca="1" si="1"/>
        <v>0.43215076086181514</v>
      </c>
      <c r="I21" s="6">
        <f t="shared" ca="1" si="8"/>
        <v>1.1239199482002626</v>
      </c>
      <c r="J21" s="6">
        <f t="shared" ca="1" si="9"/>
        <v>2.0867749328159468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3" sqref="A3"/>
    </sheetView>
  </sheetViews>
  <sheetFormatPr defaultRowHeight="15" x14ac:dyDescent="0.25"/>
  <cols>
    <col min="1" max="1" width="27" style="10" customWidth="1"/>
    <col min="2" max="2" width="17.28515625" style="3" customWidth="1"/>
  </cols>
  <sheetData>
    <row r="1" spans="1:2" x14ac:dyDescent="0.25">
      <c r="A1" s="10" t="s">
        <v>43</v>
      </c>
      <c r="B1" s="3" t="s">
        <v>44</v>
      </c>
    </row>
    <row r="2" spans="1:2" x14ac:dyDescent="0.25">
      <c r="A2" s="10">
        <v>1.03125</v>
      </c>
      <c r="B2" s="9">
        <f>A2</f>
        <v>1.03125</v>
      </c>
    </row>
    <row r="3" spans="1:2" x14ac:dyDescent="0.25">
      <c r="A3" s="10">
        <f ca="1">$A$2 + RANDBETWEEN(1, NOW() - $A$2)</f>
        <v>39449.03125</v>
      </c>
      <c r="B3" s="9">
        <f t="shared" ref="B3:B37" ca="1" si="0">A3</f>
        <v>39449.03125</v>
      </c>
    </row>
    <row r="4" spans="1:2" x14ac:dyDescent="0.25">
      <c r="A4" s="10">
        <f t="shared" ref="A4:A37" ca="1" si="1">$A$2 + RANDBETWEEN(1, NOW() - $A$2)</f>
        <v>31897.03125</v>
      </c>
      <c r="B4" s="9">
        <f t="shared" ca="1" si="0"/>
        <v>31897.03125</v>
      </c>
    </row>
    <row r="5" spans="1:2" x14ac:dyDescent="0.25">
      <c r="A5" s="10">
        <f t="shared" ca="1" si="1"/>
        <v>8996.03125</v>
      </c>
      <c r="B5" s="9">
        <f t="shared" ca="1" si="0"/>
        <v>8996.03125</v>
      </c>
    </row>
    <row r="6" spans="1:2" x14ac:dyDescent="0.25">
      <c r="A6" s="10">
        <f t="shared" ca="1" si="1"/>
        <v>18854.03125</v>
      </c>
      <c r="B6" s="9">
        <f t="shared" ca="1" si="0"/>
        <v>18854.03125</v>
      </c>
    </row>
    <row r="7" spans="1:2" x14ac:dyDescent="0.25">
      <c r="A7" s="10">
        <f t="shared" ca="1" si="1"/>
        <v>32555.03125</v>
      </c>
      <c r="B7" s="9">
        <f t="shared" ca="1" si="0"/>
        <v>32555.03125</v>
      </c>
    </row>
    <row r="8" spans="1:2" x14ac:dyDescent="0.25">
      <c r="A8" s="10">
        <f t="shared" ca="1" si="1"/>
        <v>2587.03125</v>
      </c>
      <c r="B8" s="9">
        <f t="shared" ca="1" si="0"/>
        <v>2587.03125</v>
      </c>
    </row>
    <row r="9" spans="1:2" x14ac:dyDescent="0.25">
      <c r="A9" s="10">
        <f t="shared" ca="1" si="1"/>
        <v>14378.03125</v>
      </c>
      <c r="B9" s="9">
        <f t="shared" ca="1" si="0"/>
        <v>14378.03125</v>
      </c>
    </row>
    <row r="10" spans="1:2" x14ac:dyDescent="0.25">
      <c r="A10" s="10">
        <f t="shared" ca="1" si="1"/>
        <v>35124.03125</v>
      </c>
      <c r="B10" s="9">
        <f t="shared" ca="1" si="0"/>
        <v>35124.03125</v>
      </c>
    </row>
    <row r="11" spans="1:2" x14ac:dyDescent="0.25">
      <c r="A11" s="10">
        <f t="shared" ca="1" si="1"/>
        <v>13742.03125</v>
      </c>
      <c r="B11" s="9">
        <f t="shared" ca="1" si="0"/>
        <v>13742.03125</v>
      </c>
    </row>
    <row r="12" spans="1:2" x14ac:dyDescent="0.25">
      <c r="A12" s="10">
        <f t="shared" ca="1" si="1"/>
        <v>25502.03125</v>
      </c>
      <c r="B12" s="9">
        <f t="shared" ca="1" si="0"/>
        <v>25502.03125</v>
      </c>
    </row>
    <row r="13" spans="1:2" x14ac:dyDescent="0.25">
      <c r="A13" s="10">
        <f t="shared" ca="1" si="1"/>
        <v>4163.03125</v>
      </c>
      <c r="B13" s="9">
        <f t="shared" ca="1" si="0"/>
        <v>4163.03125</v>
      </c>
    </row>
    <row r="14" spans="1:2" x14ac:dyDescent="0.25">
      <c r="A14" s="10">
        <f t="shared" ca="1" si="1"/>
        <v>15991.03125</v>
      </c>
      <c r="B14" s="9">
        <f t="shared" ca="1" si="0"/>
        <v>15991.03125</v>
      </c>
    </row>
    <row r="15" spans="1:2" x14ac:dyDescent="0.25">
      <c r="A15" s="10">
        <f t="shared" ca="1" si="1"/>
        <v>13488.03125</v>
      </c>
      <c r="B15" s="9">
        <f t="shared" ca="1" si="0"/>
        <v>13488.03125</v>
      </c>
    </row>
    <row r="16" spans="1:2" x14ac:dyDescent="0.25">
      <c r="A16" s="10">
        <f t="shared" ca="1" si="1"/>
        <v>39105.03125</v>
      </c>
      <c r="B16" s="9">
        <f t="shared" ca="1" si="0"/>
        <v>39105.03125</v>
      </c>
    </row>
    <row r="17" spans="1:2" x14ac:dyDescent="0.25">
      <c r="A17" s="10">
        <f t="shared" ca="1" si="1"/>
        <v>23632.03125</v>
      </c>
      <c r="B17" s="9">
        <f t="shared" ca="1" si="0"/>
        <v>23632.03125</v>
      </c>
    </row>
    <row r="18" spans="1:2" x14ac:dyDescent="0.25">
      <c r="A18" s="10">
        <f t="shared" ca="1" si="1"/>
        <v>34396.03125</v>
      </c>
      <c r="B18" s="9">
        <f t="shared" ca="1" si="0"/>
        <v>34396.03125</v>
      </c>
    </row>
    <row r="19" spans="1:2" x14ac:dyDescent="0.25">
      <c r="A19" s="10">
        <f t="shared" ca="1" si="1"/>
        <v>20973.03125</v>
      </c>
      <c r="B19" s="9">
        <f t="shared" ca="1" si="0"/>
        <v>20973.03125</v>
      </c>
    </row>
    <row r="20" spans="1:2" x14ac:dyDescent="0.25">
      <c r="A20" s="10">
        <f t="shared" ca="1" si="1"/>
        <v>25755.03125</v>
      </c>
      <c r="B20" s="9">
        <f t="shared" ca="1" si="0"/>
        <v>25755.03125</v>
      </c>
    </row>
    <row r="21" spans="1:2" x14ac:dyDescent="0.25">
      <c r="A21" s="10">
        <f t="shared" ca="1" si="1"/>
        <v>26924.03125</v>
      </c>
      <c r="B21" s="9">
        <f t="shared" ca="1" si="0"/>
        <v>26924.03125</v>
      </c>
    </row>
    <row r="22" spans="1:2" x14ac:dyDescent="0.25">
      <c r="A22" s="10">
        <f t="shared" ca="1" si="1"/>
        <v>14144.03125</v>
      </c>
      <c r="B22" s="9">
        <f t="shared" ca="1" si="0"/>
        <v>14144.03125</v>
      </c>
    </row>
    <row r="23" spans="1:2" x14ac:dyDescent="0.25">
      <c r="A23" s="10">
        <f t="shared" ca="1" si="1"/>
        <v>17408.03125</v>
      </c>
      <c r="B23" s="9">
        <f t="shared" ca="1" si="0"/>
        <v>17408.03125</v>
      </c>
    </row>
    <row r="24" spans="1:2" x14ac:dyDescent="0.25">
      <c r="A24" s="10">
        <f t="shared" ca="1" si="1"/>
        <v>27437.03125</v>
      </c>
      <c r="B24" s="9">
        <f t="shared" ca="1" si="0"/>
        <v>27437.03125</v>
      </c>
    </row>
    <row r="25" spans="1:2" x14ac:dyDescent="0.25">
      <c r="A25" s="10">
        <f t="shared" ca="1" si="1"/>
        <v>3985.03125</v>
      </c>
      <c r="B25" s="9">
        <f t="shared" ca="1" si="0"/>
        <v>3985.03125</v>
      </c>
    </row>
    <row r="26" spans="1:2" x14ac:dyDescent="0.25">
      <c r="A26" s="10">
        <f t="shared" ca="1" si="1"/>
        <v>12687.03125</v>
      </c>
      <c r="B26" s="9">
        <f t="shared" ca="1" si="0"/>
        <v>12687.03125</v>
      </c>
    </row>
    <row r="27" spans="1:2" x14ac:dyDescent="0.25">
      <c r="A27" s="10">
        <f t="shared" ca="1" si="1"/>
        <v>31119.03125</v>
      </c>
      <c r="B27" s="9">
        <f t="shared" ca="1" si="0"/>
        <v>31119.03125</v>
      </c>
    </row>
    <row r="28" spans="1:2" x14ac:dyDescent="0.25">
      <c r="A28" s="10">
        <f t="shared" ca="1" si="1"/>
        <v>19695.03125</v>
      </c>
      <c r="B28" s="9">
        <f t="shared" ca="1" si="0"/>
        <v>19695.03125</v>
      </c>
    </row>
    <row r="29" spans="1:2" x14ac:dyDescent="0.25">
      <c r="A29" s="10">
        <f t="shared" ca="1" si="1"/>
        <v>6965.03125</v>
      </c>
      <c r="B29" s="9">
        <f t="shared" ca="1" si="0"/>
        <v>6965.03125</v>
      </c>
    </row>
    <row r="30" spans="1:2" x14ac:dyDescent="0.25">
      <c r="A30" s="10">
        <f t="shared" ca="1" si="1"/>
        <v>27886.03125</v>
      </c>
      <c r="B30" s="9">
        <f t="shared" ca="1" si="0"/>
        <v>27886.03125</v>
      </c>
    </row>
    <row r="31" spans="1:2" x14ac:dyDescent="0.25">
      <c r="A31" s="10">
        <f t="shared" ca="1" si="1"/>
        <v>267.03125</v>
      </c>
      <c r="B31" s="9">
        <f t="shared" ca="1" si="0"/>
        <v>267.03125</v>
      </c>
    </row>
    <row r="32" spans="1:2" x14ac:dyDescent="0.25">
      <c r="A32" s="10">
        <f t="shared" ca="1" si="1"/>
        <v>13399.03125</v>
      </c>
      <c r="B32" s="9">
        <f t="shared" ca="1" si="0"/>
        <v>13399.03125</v>
      </c>
    </row>
    <row r="33" spans="1:2" x14ac:dyDescent="0.25">
      <c r="A33" s="10">
        <f t="shared" ca="1" si="1"/>
        <v>18522.03125</v>
      </c>
      <c r="B33" s="9">
        <f t="shared" ca="1" si="0"/>
        <v>18522.03125</v>
      </c>
    </row>
    <row r="34" spans="1:2" x14ac:dyDescent="0.25">
      <c r="A34" s="10">
        <f t="shared" ca="1" si="1"/>
        <v>16073.03125</v>
      </c>
      <c r="B34" s="9">
        <f t="shared" ca="1" si="0"/>
        <v>16073.03125</v>
      </c>
    </row>
    <row r="35" spans="1:2" x14ac:dyDescent="0.25">
      <c r="A35" s="10">
        <f t="shared" ca="1" si="1"/>
        <v>14178.03125</v>
      </c>
      <c r="B35" s="9">
        <f t="shared" ca="1" si="0"/>
        <v>14178.03125</v>
      </c>
    </row>
    <row r="36" spans="1:2" x14ac:dyDescent="0.25">
      <c r="A36" s="10">
        <f t="shared" ca="1" si="1"/>
        <v>29539.03125</v>
      </c>
      <c r="B36" s="9">
        <f t="shared" ca="1" si="0"/>
        <v>29539.03125</v>
      </c>
    </row>
    <row r="37" spans="1:2" x14ac:dyDescent="0.25">
      <c r="A37" s="10">
        <f t="shared" ca="1" si="1"/>
        <v>5636.03125</v>
      </c>
      <c r="B37" s="9">
        <f t="shared" ca="1" si="0"/>
        <v>5636.03125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ExcelFormulas</vt:lpstr>
      <vt:lpstr>DateValue</vt:lpstr>
    </vt:vector>
  </TitlesOfParts>
  <Company>NOAA/ESRL/GMD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RR Donnelley</cp:lastModifiedBy>
  <dcterms:created xsi:type="dcterms:W3CDTF">2010-04-20T18:52:34Z</dcterms:created>
  <dcterms:modified xsi:type="dcterms:W3CDTF">2013-04-18T00:25:50Z</dcterms:modified>
</cp:coreProperties>
</file>