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_000\Documents\Visual Studio 2012\Projects\CodePlex TFS\solarcalculator\Source\Innovative.SolarCalculator.Tests\"/>
    </mc:Choice>
  </mc:AlternateContent>
  <bookViews>
    <workbookView xWindow="0" yWindow="0" windowWidth="20730" windowHeight="11760" tabRatio="339"/>
  </bookViews>
  <sheets>
    <sheet name="Calculations" sheetId="1" r:id="rId1"/>
    <sheet name="ExcelFormulas" sheetId="2" r:id="rId2"/>
    <sheet name="DateValue" sheetId="3" r:id="rId3"/>
  </sheets>
  <calcPr calcId="152511"/>
</workbook>
</file>

<file path=xl/calcChain.xml><?xml version="1.0" encoding="utf-8"?>
<calcChain xmlns="http://schemas.openxmlformats.org/spreadsheetml/2006/main">
  <c r="G7" i="1" l="1"/>
  <c r="J7" i="1" s="1"/>
  <c r="F7" i="1"/>
  <c r="G6" i="1"/>
  <c r="J6" i="1" s="1"/>
  <c r="F6" i="1"/>
  <c r="G5" i="1"/>
  <c r="J5" i="1" s="1"/>
  <c r="F5" i="1"/>
  <c r="G4" i="1"/>
  <c r="J4" i="1" s="1"/>
  <c r="F4" i="1"/>
  <c r="F3" i="1"/>
  <c r="G3" i="1" s="1"/>
  <c r="L4" i="1" l="1"/>
  <c r="N4" i="1" s="1"/>
  <c r="N6" i="1"/>
  <c r="L6" i="1"/>
  <c r="L5" i="1"/>
  <c r="N5" i="1" s="1"/>
  <c r="N7" i="1"/>
  <c r="L7" i="1"/>
  <c r="K4" i="1"/>
  <c r="K5" i="1"/>
  <c r="K6" i="1"/>
  <c r="O6" i="1" s="1"/>
  <c r="K7" i="1"/>
  <c r="I4" i="1"/>
  <c r="Q4" i="1"/>
  <c r="R4" i="1" s="1"/>
  <c r="I5" i="1"/>
  <c r="M5" i="1" s="1"/>
  <c r="P5" i="1" s="1"/>
  <c r="S5" i="1" s="1"/>
  <c r="Q5" i="1"/>
  <c r="R5" i="1" s="1"/>
  <c r="I6" i="1"/>
  <c r="Q6" i="1"/>
  <c r="R6" i="1" s="1"/>
  <c r="I7" i="1"/>
  <c r="M7" i="1" s="1"/>
  <c r="P7" i="1" s="1"/>
  <c r="S7" i="1" s="1"/>
  <c r="Q7" i="1"/>
  <c r="R7" i="1" s="1"/>
  <c r="J3" i="1"/>
  <c r="Q3" i="1"/>
  <c r="R3" i="1" s="1"/>
  <c r="I3" i="1"/>
  <c r="K3" i="1"/>
  <c r="C2" i="2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E8" i="2" s="1"/>
  <c r="C7" i="2"/>
  <c r="E7" i="2" s="1"/>
  <c r="C6" i="2"/>
  <c r="E6" i="2" s="1"/>
  <c r="C5" i="2"/>
  <c r="E5" i="2" s="1"/>
  <c r="C4" i="2"/>
  <c r="E4" i="2" s="1"/>
  <c r="C3" i="2"/>
  <c r="E3" i="2" s="1"/>
  <c r="E2" i="2"/>
  <c r="U6" i="1" l="1"/>
  <c r="V6" i="1" s="1"/>
  <c r="U7" i="1"/>
  <c r="V7" i="1" s="1"/>
  <c r="T7" i="1"/>
  <c r="U5" i="1"/>
  <c r="V5" i="1" s="1"/>
  <c r="T5" i="1"/>
  <c r="O7" i="1"/>
  <c r="O5" i="1"/>
  <c r="U4" i="1"/>
  <c r="V4" i="1" s="1"/>
  <c r="M6" i="1"/>
  <c r="P6" i="1" s="1"/>
  <c r="S6" i="1" s="1"/>
  <c r="M4" i="1"/>
  <c r="P4" i="1" s="1"/>
  <c r="S4" i="1" s="1"/>
  <c r="O4" i="1"/>
  <c r="U3" i="1"/>
  <c r="V3" i="1" s="1"/>
  <c r="L3" i="1"/>
  <c r="M3" i="1" s="1"/>
  <c r="P3" i="1" s="1"/>
  <c r="B2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W7" i="1" l="1"/>
  <c r="AA7" i="1" s="1"/>
  <c r="AB7" i="1"/>
  <c r="AC7" i="1" s="1"/>
  <c r="X7" i="1"/>
  <c r="T4" i="1"/>
  <c r="W5" i="1"/>
  <c r="AA5" i="1" s="1"/>
  <c r="T6" i="1"/>
  <c r="AB4" i="1"/>
  <c r="AC4" i="1" s="1"/>
  <c r="X4" i="1"/>
  <c r="AB5" i="1"/>
  <c r="AC5" i="1" s="1"/>
  <c r="X5" i="1"/>
  <c r="AB6" i="1"/>
  <c r="AC6" i="1" s="1"/>
  <c r="X6" i="1"/>
  <c r="S3" i="1"/>
  <c r="T3" i="1"/>
  <c r="AB3" i="1"/>
  <c r="AC3" i="1" s="1"/>
  <c r="X3" i="1"/>
  <c r="N3" i="1"/>
  <c r="O3" i="1" s="1"/>
  <c r="B8" i="3"/>
  <c r="B16" i="3"/>
  <c r="B24" i="3"/>
  <c r="B32" i="3"/>
  <c r="B5" i="3"/>
  <c r="B13" i="3"/>
  <c r="B21" i="3"/>
  <c r="B29" i="3"/>
  <c r="B33" i="3"/>
  <c r="B6" i="3"/>
  <c r="B14" i="3"/>
  <c r="B22" i="3"/>
  <c r="B3" i="3"/>
  <c r="B7" i="3"/>
  <c r="B11" i="3"/>
  <c r="B15" i="3"/>
  <c r="B19" i="3"/>
  <c r="B23" i="3"/>
  <c r="B27" i="3"/>
  <c r="B31" i="3"/>
  <c r="B35" i="3"/>
  <c r="B4" i="3"/>
  <c r="B12" i="3"/>
  <c r="B20" i="3"/>
  <c r="B28" i="3"/>
  <c r="B36" i="3"/>
  <c r="B9" i="3"/>
  <c r="B17" i="3"/>
  <c r="B25" i="3"/>
  <c r="B37" i="3"/>
  <c r="B10" i="3"/>
  <c r="B18" i="3"/>
  <c r="B26" i="3"/>
  <c r="B30" i="3"/>
  <c r="B34" i="3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21" i="2"/>
  <c r="G21" i="2" s="1"/>
  <c r="H21" i="2" s="1"/>
  <c r="A20" i="2"/>
  <c r="K20" i="2" s="1"/>
  <c r="A19" i="2"/>
  <c r="G19" i="2" s="1"/>
  <c r="H19" i="2" s="1"/>
  <c r="A18" i="2"/>
  <c r="G18" i="2" s="1"/>
  <c r="H18" i="2" s="1"/>
  <c r="A17" i="2"/>
  <c r="A16" i="2"/>
  <c r="K16" i="2" s="1"/>
  <c r="A15" i="2"/>
  <c r="G15" i="2" s="1"/>
  <c r="H15" i="2" s="1"/>
  <c r="A14" i="2"/>
  <c r="G14" i="2" s="1"/>
  <c r="H14" i="2" s="1"/>
  <c r="A13" i="2"/>
  <c r="A12" i="2"/>
  <c r="K12" i="2" s="1"/>
  <c r="A11" i="2"/>
  <c r="G11" i="2" s="1"/>
  <c r="H11" i="2" s="1"/>
  <c r="A10" i="2"/>
  <c r="G10" i="2" s="1"/>
  <c r="H10" i="2" s="1"/>
  <c r="A9" i="2"/>
  <c r="A8" i="2"/>
  <c r="K8" i="2" s="1"/>
  <c r="A7" i="2"/>
  <c r="G7" i="2" s="1"/>
  <c r="H7" i="2" s="1"/>
  <c r="A6" i="2"/>
  <c r="G6" i="2" s="1"/>
  <c r="H6" i="2" s="1"/>
  <c r="A5" i="2"/>
  <c r="A4" i="2"/>
  <c r="K4" i="2" s="1"/>
  <c r="A3" i="2"/>
  <c r="G3" i="2" s="1"/>
  <c r="H3" i="2" s="1"/>
  <c r="A2" i="2"/>
  <c r="D2" i="2" s="1"/>
  <c r="F2" i="1"/>
  <c r="G2" i="1" s="1"/>
  <c r="Z5" i="1" l="1"/>
  <c r="Y5" i="1"/>
  <c r="AD6" i="1"/>
  <c r="AE6" i="1" s="1"/>
  <c r="W6" i="1"/>
  <c r="AA6" i="1" s="1"/>
  <c r="Z7" i="1"/>
  <c r="Y7" i="1"/>
  <c r="AH5" i="1"/>
  <c r="Z6" i="1"/>
  <c r="Z4" i="1"/>
  <c r="Y4" i="1"/>
  <c r="AD5" i="1"/>
  <c r="AE5" i="1" s="1"/>
  <c r="AH4" i="1"/>
  <c r="AD4" i="1"/>
  <c r="AE4" i="1" s="1"/>
  <c r="W4" i="1"/>
  <c r="AA4" i="1" s="1"/>
  <c r="AD7" i="1"/>
  <c r="AE7" i="1" s="1"/>
  <c r="AD3" i="1"/>
  <c r="AE3" i="1" s="1"/>
  <c r="W3" i="1"/>
  <c r="AA3" i="1" s="1"/>
  <c r="F15" i="2"/>
  <c r="D15" i="2"/>
  <c r="F11" i="2"/>
  <c r="I18" i="2"/>
  <c r="J18" i="2" s="1"/>
  <c r="F19" i="2"/>
  <c r="F3" i="2"/>
  <c r="I14" i="2"/>
  <c r="J14" i="2" s="1"/>
  <c r="D11" i="2"/>
  <c r="D7" i="2"/>
  <c r="I10" i="2"/>
  <c r="J10" i="2" s="1"/>
  <c r="D3" i="2"/>
  <c r="I6" i="2"/>
  <c r="J6" i="2" s="1"/>
  <c r="F7" i="2"/>
  <c r="D19" i="2"/>
  <c r="I3" i="2"/>
  <c r="J3" i="2" s="1"/>
  <c r="I4" i="2"/>
  <c r="J4" i="2" s="1"/>
  <c r="F6" i="2"/>
  <c r="I7" i="2"/>
  <c r="J7" i="2" s="1"/>
  <c r="I8" i="2"/>
  <c r="J8" i="2" s="1"/>
  <c r="F10" i="2"/>
  <c r="I11" i="2"/>
  <c r="J11" i="2" s="1"/>
  <c r="I12" i="2"/>
  <c r="J12" i="2" s="1"/>
  <c r="F14" i="2"/>
  <c r="I15" i="2"/>
  <c r="J15" i="2" s="1"/>
  <c r="I16" i="2"/>
  <c r="J16" i="2" s="1"/>
  <c r="I19" i="2"/>
  <c r="J19" i="2" s="1"/>
  <c r="I20" i="2"/>
  <c r="J20" i="2" s="1"/>
  <c r="D6" i="2"/>
  <c r="D10" i="2"/>
  <c r="D14" i="2"/>
  <c r="D18" i="2"/>
  <c r="K6" i="2"/>
  <c r="K10" i="2"/>
  <c r="K14" i="2"/>
  <c r="K18" i="2"/>
  <c r="G9" i="2"/>
  <c r="H9" i="2" s="1"/>
  <c r="G13" i="2"/>
  <c r="H13" i="2" s="1"/>
  <c r="G8" i="2"/>
  <c r="H8" i="2" s="1"/>
  <c r="G16" i="2"/>
  <c r="H16" i="2" s="1"/>
  <c r="K17" i="2"/>
  <c r="F18" i="2"/>
  <c r="G20" i="2"/>
  <c r="H20" i="2" s="1"/>
  <c r="K21" i="2"/>
  <c r="K3" i="2"/>
  <c r="D4" i="2"/>
  <c r="F4" i="2"/>
  <c r="I5" i="2"/>
  <c r="J5" i="2" s="1"/>
  <c r="K7" i="2"/>
  <c r="D8" i="2"/>
  <c r="F8" i="2"/>
  <c r="I9" i="2"/>
  <c r="J9" i="2" s="1"/>
  <c r="K11" i="2"/>
  <c r="D12" i="2"/>
  <c r="F12" i="2"/>
  <c r="I13" i="2"/>
  <c r="J13" i="2" s="1"/>
  <c r="K15" i="2"/>
  <c r="D16" i="2"/>
  <c r="F16" i="2"/>
  <c r="I17" i="2"/>
  <c r="J17" i="2" s="1"/>
  <c r="K19" i="2"/>
  <c r="D20" i="2"/>
  <c r="F20" i="2"/>
  <c r="I21" i="2"/>
  <c r="J21" i="2" s="1"/>
  <c r="G5" i="2"/>
  <c r="H5" i="2" s="1"/>
  <c r="G17" i="2"/>
  <c r="H17" i="2" s="1"/>
  <c r="G4" i="2"/>
  <c r="H4" i="2" s="1"/>
  <c r="K5" i="2"/>
  <c r="K9" i="2"/>
  <c r="G12" i="2"/>
  <c r="H12" i="2" s="1"/>
  <c r="K13" i="2"/>
  <c r="D5" i="2"/>
  <c r="F5" i="2"/>
  <c r="D9" i="2"/>
  <c r="F9" i="2"/>
  <c r="D13" i="2"/>
  <c r="F13" i="2"/>
  <c r="D17" i="2"/>
  <c r="F17" i="2"/>
  <c r="D21" i="2"/>
  <c r="F21" i="2"/>
  <c r="F2" i="2"/>
  <c r="K2" i="2"/>
  <c r="I2" i="2"/>
  <c r="J2" i="2" s="1"/>
  <c r="G2" i="2"/>
  <c r="H2" i="2" s="1"/>
  <c r="J2" i="1"/>
  <c r="I2" i="1"/>
  <c r="K2" i="1"/>
  <c r="Q2" i="1"/>
  <c r="R2" i="1" s="1"/>
  <c r="AF4" i="1" l="1"/>
  <c r="AG4" i="1" s="1"/>
  <c r="AF5" i="1"/>
  <c r="AG5" i="1" s="1"/>
  <c r="AF7" i="1"/>
  <c r="AG7" i="1" s="1"/>
  <c r="AH6" i="1"/>
  <c r="AF6" i="1"/>
  <c r="AG6" i="1" s="1"/>
  <c r="AH7" i="1"/>
  <c r="Y6" i="1"/>
  <c r="Y3" i="1"/>
  <c r="Z3" i="1"/>
  <c r="AF3" i="1"/>
  <c r="AG3" i="1" s="1"/>
  <c r="AH3" i="1"/>
  <c r="U2" i="1"/>
  <c r="V2" i="1" s="1"/>
  <c r="X2" i="1" s="1"/>
  <c r="L2" i="1"/>
  <c r="M2" i="1" s="1"/>
  <c r="P2" i="1" s="1"/>
  <c r="N2" i="1" l="1"/>
  <c r="O2" i="1" s="1"/>
  <c r="S2" i="1"/>
  <c r="T2" i="1"/>
  <c r="AB2" i="1"/>
  <c r="AC2" i="1" s="1"/>
  <c r="W2" i="1" l="1"/>
  <c r="AA2" i="1" s="1"/>
  <c r="AD2" i="1"/>
  <c r="AE2" i="1" s="1"/>
  <c r="AF2" i="1" s="1"/>
  <c r="AH2" i="1" l="1"/>
  <c r="Z2" i="1"/>
  <c r="Y2" i="1"/>
  <c r="AG2" i="1"/>
</calcChain>
</file>

<file path=xl/sharedStrings.xml><?xml version="1.0" encoding="utf-8"?>
<sst xmlns="http://schemas.openxmlformats.org/spreadsheetml/2006/main" count="46" uniqueCount="46">
  <si>
    <t>Date</t>
  </si>
  <si>
    <t>Latitude</t>
  </si>
  <si>
    <t>Longitude</t>
  </si>
  <si>
    <t>TimeZoneOffset</t>
  </si>
  <si>
    <t>Time</t>
  </si>
  <si>
    <t>JulianDay</t>
  </si>
  <si>
    <t>JulianCentury</t>
  </si>
  <si>
    <t>GeomMeanLongSun</t>
  </si>
  <si>
    <t>GeomMeanAnomSun</t>
  </si>
  <si>
    <t>EccentEarthOrbit</t>
  </si>
  <si>
    <t>SolarAzimuthAngle</t>
  </si>
  <si>
    <t>SolarElevation</t>
  </si>
  <si>
    <t>ApproxAtmosphericRefraction</t>
  </si>
  <si>
    <t>SolarElevationAngle</t>
  </si>
  <si>
    <t>SolarZenithAngle</t>
  </si>
  <si>
    <t>HourAngle</t>
  </si>
  <si>
    <t>TrueSolarTime</t>
  </si>
  <si>
    <t>SunlightDuration</t>
  </si>
  <si>
    <t>SunsetTime</t>
  </si>
  <si>
    <t>SunriseTime</t>
  </si>
  <si>
    <t>SolarNoon</t>
  </si>
  <si>
    <t>HaSunrise</t>
  </si>
  <si>
    <t>EqofTime</t>
  </si>
  <si>
    <t>vary</t>
  </si>
  <si>
    <t>SunDeclin</t>
  </si>
  <si>
    <t>SunRtAscen</t>
  </si>
  <si>
    <t>ObliqCorr</t>
  </si>
  <si>
    <t>MeanObliqEcliptic</t>
  </si>
  <si>
    <t>SunAppLong</t>
  </si>
  <si>
    <t>SunRadVector</t>
  </si>
  <si>
    <t>SunTrueAnom</t>
  </si>
  <si>
    <t>SunTrueLong</t>
  </si>
  <si>
    <t>SunEqofCtr</t>
  </si>
  <si>
    <t>SIN</t>
  </si>
  <si>
    <t>RADIANS</t>
  </si>
  <si>
    <t>MOD</t>
  </si>
  <si>
    <t>COS</t>
  </si>
  <si>
    <t>DEGREES</t>
  </si>
  <si>
    <t>ASIN</t>
  </si>
  <si>
    <t>TAN</t>
  </si>
  <si>
    <t>ACOS</t>
  </si>
  <si>
    <t>VALUE1</t>
  </si>
  <si>
    <t>VALUE2</t>
  </si>
  <si>
    <t>DATE</t>
  </si>
  <si>
    <t>DATEVALUE</t>
  </si>
  <si>
    <t>VALUE3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</si>
</sst>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h:mm:ss\ AM/PM;@"/>
    <numFmt numFmtId="165" formatCode="m/d/yyyy\ h:mm:ss\ AM/PM"/>
    <numFmt numFmtId="166" formatCode="0.0000000000000000"/>
    <numFmt numFmtId="167" formatCode="0.0"/>
    <numFmt numFmtId="168" formatCode="0.000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1" fillId="4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6" fontId="1" fillId="4" borderId="0" xfId="0" applyNumberFormat="1" applyFont="1" applyFill="1" applyAlignment="1">
      <alignment horizontal="left"/>
    </xf>
    <xf numFmtId="166" fontId="0" fillId="2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1" fillId="4" borderId="0" xfId="0" applyNumberFormat="1" applyFont="1" applyFill="1" applyAlignment="1">
      <alignment horizontal="left"/>
    </xf>
    <xf numFmtId="14" fontId="1" fillId="4" borderId="0" xfId="0" applyNumberFormat="1" applyFont="1" applyFill="1" applyAlignment="1">
      <alignment horizontal="left"/>
    </xf>
    <xf numFmtId="167" fontId="1" fillId="4" borderId="0" xfId="0" applyNumberFormat="1" applyFont="1" applyFill="1" applyAlignment="1">
      <alignment horizontal="left"/>
    </xf>
    <xf numFmtId="167" fontId="0" fillId="0" borderId="0" xfId="0" applyNumberFormat="1" applyFill="1" applyAlignment="1">
      <alignment horizontal="left"/>
    </xf>
    <xf numFmtId="167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68" fontId="2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/>
    <xf numFmtId="2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tabSelected="1" workbookViewId="0">
      <selection activeCell="A4" sqref="A4"/>
    </sheetView>
  </sheetViews>
  <sheetFormatPr defaultRowHeight="15" x14ac:dyDescent="0.25"/>
  <cols>
    <col min="1" max="1" width="8.28515625" style="15" bestFit="1" customWidth="1"/>
    <col min="2" max="2" width="9.85546875" style="15" bestFit="1" customWidth="1"/>
    <col min="3" max="3" width="15.5703125" style="3" bestFit="1" customWidth="1"/>
    <col min="4" max="4" width="11.7109375" style="2" customWidth="1"/>
    <col min="5" max="5" width="21.140625" style="7" customWidth="1"/>
    <col min="6" max="6" width="25" style="10" bestFit="1" customWidth="1"/>
    <col min="7" max="7" width="18.85546875" style="10" bestFit="1" customWidth="1"/>
    <col min="8" max="8" width="2.140625" style="10" customWidth="1"/>
    <col min="9" max="9" width="20.85546875" style="10" bestFit="1" customWidth="1"/>
    <col min="10" max="10" width="22" style="10" bestFit="1" customWidth="1"/>
    <col min="11" max="12" width="18.85546875" style="10" bestFit="1" customWidth="1"/>
    <col min="13" max="13" width="20.85546875" style="10" bestFit="1" customWidth="1"/>
    <col min="14" max="14" width="22" style="10" bestFit="1" customWidth="1"/>
    <col min="15" max="15" width="18.85546875" style="10" bestFit="1" customWidth="1"/>
    <col min="16" max="16" width="20.85546875" style="10" bestFit="1" customWidth="1"/>
    <col min="17" max="18" width="19.85546875" style="10" bestFit="1" customWidth="1"/>
    <col min="19" max="20" width="20.5703125" style="10" bestFit="1" customWidth="1"/>
    <col min="21" max="21" width="18.85546875" style="10" bestFit="1" customWidth="1"/>
    <col min="22" max="22" width="20.5703125" style="10" bestFit="1" customWidth="1"/>
    <col min="23" max="23" width="19.85546875" style="10" bestFit="1" customWidth="1"/>
    <col min="24" max="24" width="15.7109375" style="7" customWidth="1"/>
    <col min="25" max="25" width="12" style="7" bestFit="1" customWidth="1"/>
    <col min="26" max="26" width="11.42578125" style="7" bestFit="1" customWidth="1"/>
    <col min="27" max="27" width="20.85546875" style="10" bestFit="1" customWidth="1"/>
    <col min="28" max="28" width="22" style="10" bestFit="1" customWidth="1"/>
    <col min="29" max="30" width="20.85546875" style="10" bestFit="1" customWidth="1"/>
    <col min="31" max="31" width="20.5703125" style="10" bestFit="1" customWidth="1"/>
    <col min="32" max="32" width="28.7109375" style="10" bestFit="1" customWidth="1"/>
    <col min="33" max="33" width="20.5703125" style="10" bestFit="1" customWidth="1"/>
    <col min="34" max="34" width="20.85546875" style="10" bestFit="1" customWidth="1"/>
  </cols>
  <sheetData>
    <row r="1" spans="1:34" x14ac:dyDescent="0.25">
      <c r="A1" s="13" t="s">
        <v>1</v>
      </c>
      <c r="B1" s="13" t="s">
        <v>2</v>
      </c>
      <c r="C1" s="6" t="s">
        <v>3</v>
      </c>
      <c r="D1" s="12" t="s">
        <v>0</v>
      </c>
      <c r="E1" s="11" t="s">
        <v>4</v>
      </c>
      <c r="F1" s="8" t="s">
        <v>5</v>
      </c>
      <c r="G1" s="8" t="s">
        <v>6</v>
      </c>
      <c r="H1" s="8"/>
      <c r="I1" s="8" t="s">
        <v>7</v>
      </c>
      <c r="J1" s="8" t="s">
        <v>8</v>
      </c>
      <c r="K1" s="8" t="s">
        <v>9</v>
      </c>
      <c r="L1" s="8" t="s">
        <v>32</v>
      </c>
      <c r="M1" s="8" t="s">
        <v>31</v>
      </c>
      <c r="N1" s="8" t="s">
        <v>30</v>
      </c>
      <c r="O1" s="8" t="s">
        <v>29</v>
      </c>
      <c r="P1" s="8" t="s">
        <v>28</v>
      </c>
      <c r="Q1" s="8" t="s">
        <v>27</v>
      </c>
      <c r="R1" s="8" t="s">
        <v>26</v>
      </c>
      <c r="S1" s="8" t="s">
        <v>25</v>
      </c>
      <c r="T1" s="8" t="s">
        <v>24</v>
      </c>
      <c r="U1" s="8" t="s">
        <v>23</v>
      </c>
      <c r="V1" s="8" t="s">
        <v>22</v>
      </c>
      <c r="W1" s="8" t="s">
        <v>21</v>
      </c>
      <c r="X1" s="11" t="s">
        <v>20</v>
      </c>
      <c r="Y1" s="11" t="s">
        <v>19</v>
      </c>
      <c r="Z1" s="11" t="s">
        <v>18</v>
      </c>
      <c r="AA1" s="8" t="s">
        <v>17</v>
      </c>
      <c r="AB1" s="8" t="s">
        <v>16</v>
      </c>
      <c r="AC1" s="8" t="s">
        <v>15</v>
      </c>
      <c r="AD1" s="8" t="s">
        <v>14</v>
      </c>
      <c r="AE1" s="8" t="s">
        <v>13</v>
      </c>
      <c r="AF1" s="8" t="s">
        <v>12</v>
      </c>
      <c r="AG1" s="8" t="s">
        <v>11</v>
      </c>
      <c r="AH1" s="8" t="s">
        <v>10</v>
      </c>
    </row>
    <row r="2" spans="1:34" x14ac:dyDescent="0.25">
      <c r="A2" s="14">
        <v>41.6</v>
      </c>
      <c r="B2" s="14">
        <v>-88</v>
      </c>
      <c r="C2" s="1">
        <v>-6</v>
      </c>
      <c r="D2" s="2">
        <v>41318</v>
      </c>
      <c r="E2" s="7">
        <v>6.9444444444444447E-4</v>
      </c>
      <c r="F2" s="9">
        <f>D2+2415018.5+E2-C2/24</f>
        <v>2456336.7506944444</v>
      </c>
      <c r="G2" s="9">
        <f>(F2-2451545)/36525</f>
        <v>0.13119098410525401</v>
      </c>
      <c r="H2" s="9"/>
      <c r="I2" s="9">
        <f>MOD(280.46646+G2*(36000.76983 + G2*0.0003032),360)</f>
        <v>323.4428877628352</v>
      </c>
      <c r="J2" s="9">
        <f>357.52911+G2*(35999.05029 - 0.0001537*G2)</f>
        <v>5080.2799417542874</v>
      </c>
      <c r="K2" s="9">
        <f>0.016708634-G2*(0.000042037+0.0000001267*G2)</f>
        <v>1.6703116943958051E-2</v>
      </c>
      <c r="L2" s="9">
        <f>SIN(RADIANS(J2))*(1.914602-G2*(0.004817+0.000014*G2))+SIN(RADIANS(2*J2))*(0.019993-0.000101*G2)+SIN(RADIANS(3*J2))*0.000289</f>
        <v>1.2573823248461911</v>
      </c>
      <c r="M2" s="9">
        <f>I2+L2</f>
        <v>324.70027008768142</v>
      </c>
      <c r="N2" s="9">
        <f>J2+L2</f>
        <v>5081.5373240791332</v>
      </c>
      <c r="O2" s="9">
        <f>(1.000001018*(1-K2*K2))/(1+K2*COS(RADIANS(N2)))</f>
        <v>0.98737716050649549</v>
      </c>
      <c r="P2" s="9">
        <f>M2-0.00569-0.00478*SIN(RADIANS(125.04-1934.136*G2))</f>
        <v>324.69831048216031</v>
      </c>
      <c r="Q2" s="9">
        <f>23+(26+((21.448-G2*(46.815+G2*(0.00059-G2*0.001813))))/60)/60</f>
        <v>23.437585080005061</v>
      </c>
      <c r="R2" s="9">
        <f>Q2+0.00256*COS(RADIANS(125.04-1934.136*G2))</f>
        <v>23.435984416778748</v>
      </c>
      <c r="S2" s="9">
        <f>DEGREES(ATAN2(COS(RADIANS(P2)),COS(RADIANS(R2))*SIN(RADIANS(P2))))</f>
        <v>-33.010589156044496</v>
      </c>
      <c r="T2" s="9">
        <f>DEGREES(ASIN(SIN(RADIANS(R2))*SIN(RADIANS(P2))))</f>
        <v>-13.287506988356013</v>
      </c>
      <c r="U2" s="9">
        <f>TAN(RADIANS(R2/2))*TAN(RADIANS(R2/2))</f>
        <v>4.3022042663722941E-2</v>
      </c>
      <c r="V2" s="9">
        <f>4*DEGREES(U2*SIN(2*RADIANS(I2))-2*K2*SIN(RADIANS(J2))+4*K2*U2*SIN(RADIANS(J2))*COS(2*RADIANS(I2))-0.5*U2*U2*SIN(4*RADIANS(I2))-1.25*K2*K2*SIN(2*RADIANS(J2)))</f>
        <v>-14.221925507165402</v>
      </c>
      <c r="W2" s="9">
        <f>DEGREES(ACOS(COS(RADIANS(90.833))/(COS(RADIANS(A2))*COS(RADIANS(T2)))-TAN(RADIANS(A2))*TAN(RADIANS(T2))))</f>
        <v>79.0649276777186</v>
      </c>
      <c r="X2" s="4">
        <f>(720-4*B2-V2+C2*60)/1440</f>
        <v>0.50432078160219818</v>
      </c>
      <c r="Y2" s="5">
        <f>X2-W2*4/1440</f>
        <v>0.28469598249742428</v>
      </c>
      <c r="Z2" s="5">
        <f>X2+W2*4/1440</f>
        <v>0.72394558070697212</v>
      </c>
      <c r="AA2" s="9">
        <f>8*W2</f>
        <v>632.5194214217488</v>
      </c>
      <c r="AB2" s="9">
        <f>MOD(E2*1440+V2+4*B2-60*C2,1440)</f>
        <v>1434.7780744928345</v>
      </c>
      <c r="AC2" s="9">
        <f>IF(AB2/4&lt;0,AB2/4+180,AB2/4-180)</f>
        <v>178.69451862320864</v>
      </c>
      <c r="AD2" s="9">
        <f>DEGREES(ACOS(SIN(RADIANS(A2))*SIN(RADIANS(T2))+COS(RADIANS(A2))*COS(RADIANS(T2))*COS(RADIANS(AC2))))</f>
        <v>151.66469443377497</v>
      </c>
      <c r="AE2" s="9">
        <f>90-AD2</f>
        <v>-61.664694433774969</v>
      </c>
      <c r="AF2" s="9">
        <f>IF(AE2&gt;85,0,IF(AE2&gt;5,58.1/TAN(RADIANS(AE2))-0.07/POWER(TAN(RADIANS(AE2)),3)+0.000086/POWER(TAN(RADIANS(AE2)),5),IF(AE2&gt;-0.575,1735+AE2*(-518.2+AE2*(103.4+AE2*(-12.79+AE2*0.711))),-20.772/TAN(RADIANS(AE2)))))/3600</f>
        <v>3.1114126970845464E-3</v>
      </c>
      <c r="AG2" s="9">
        <f>AE2+AF2</f>
        <v>-61.661583021077881</v>
      </c>
      <c r="AH2" s="9">
        <f>IF(AC2&gt;0,MOD(DEGREES(ACOS(((SIN(RADIANS(A2))*COS(RADIANS(AD2)))-SIN(RADIANS(T2)))/(COS(RADIANS(A2))*SIN(RADIANS(AD2)))))+180,360),MOD(540-DEGREES(ACOS(((SIN(RADIANS(A2))*COS(RADIANS(AD2)))-SIN(RADIANS(T2)))/(COS(RADIANS(#REF!))*SIN(RADIANS(AD2))))),360))</f>
        <v>357.32237072060843</v>
      </c>
    </row>
    <row r="3" spans="1:34" x14ac:dyDescent="0.25">
      <c r="A3" s="15">
        <v>35</v>
      </c>
      <c r="B3" s="15">
        <v>-106</v>
      </c>
      <c r="C3" s="3">
        <v>-7</v>
      </c>
      <c r="D3" s="2">
        <v>41318</v>
      </c>
      <c r="E3" s="7">
        <v>6.9444444444444447E-4</v>
      </c>
      <c r="F3" s="9">
        <f>D3+2415018.5+E3-C3/24</f>
        <v>2456336.7923611109</v>
      </c>
      <c r="G3" s="9">
        <f>(F3-2451545)/36525</f>
        <v>0.13119212487641108</v>
      </c>
      <c r="H3" s="9"/>
      <c r="I3" s="9">
        <f>MOD(280.46646+G3*(36000.76983 + G3*0.0003032),360)</f>
        <v>323.48395640277977</v>
      </c>
      <c r="J3" s="9">
        <f>357.52911+G3*(35999.05029 - 0.0001537*G3)</f>
        <v>5080.3210084324937</v>
      </c>
      <c r="K3" s="9">
        <f>0.016708634-G3*(0.000042037+0.0000001267*G3)</f>
        <v>1.6703116895965531E-2</v>
      </c>
      <c r="L3" s="9">
        <f>SIN(RADIANS(J3))*(1.914602-G3*(0.004817+0.000014*G3))+SIN(RADIANS(2*J3))*(0.019993-0.000101*G3)+SIN(RADIANS(3*J3))*0.000289</f>
        <v>1.2584329274559338</v>
      </c>
      <c r="M3" s="9">
        <f>I3+L3</f>
        <v>324.74238933023571</v>
      </c>
      <c r="N3" s="9">
        <f>J3+L3</f>
        <v>5081.5794413599497</v>
      </c>
      <c r="O3" s="9">
        <f>(1.000001018*(1-K3*K3))/(1+K3*COS(RADIANS(N3)))</f>
        <v>0.98738510363968335</v>
      </c>
      <c r="P3" s="9">
        <f>M3-0.00569-0.00478*SIN(RADIANS(125.04-1934.136*G3))</f>
        <v>324.74042960961833</v>
      </c>
      <c r="Q3" s="9">
        <f>23+(26+((21.448-G3*(46.815+G3*(0.00059-G3*0.001813))))/60)/60</f>
        <v>23.437585065170264</v>
      </c>
      <c r="R3" s="9">
        <f>Q3+0.00256*COS(RADIANS(125.04-1934.136*G3))</f>
        <v>23.435984325009116</v>
      </c>
      <c r="S3" s="9">
        <f>DEGREES(ATAN2(COS(RADIANS(P3)),COS(RADIANS(R3))*SIN(RADIANS(P3))))</f>
        <v>-32.969791765354586</v>
      </c>
      <c r="T3" s="9">
        <f>DEGREES(ASIN(SIN(RADIANS(R3))*SIN(RADIANS(P3))))</f>
        <v>-13.273456138132213</v>
      </c>
      <c r="U3" s="9">
        <f>TAN(RADIANS(R3/2))*TAN(RADIANS(R3/2))</f>
        <v>4.3022042317213287E-2</v>
      </c>
      <c r="V3" s="9">
        <f>4*DEGREES(U3*SIN(2*RADIANS(I3))-2*K3*SIN(RADIANS(J3))+4*K3*U3*SIN(RADIANS(J3))*COS(2*RADIANS(I3))-0.5*U3*U3*SIN(4*RADIANS(I3))-1.25*K3*K3*SIN(2*RADIANS(J3)))</f>
        <v>-14.220819680016964</v>
      </c>
      <c r="W3" s="9">
        <f>DEGREES(ACOS(COS(RADIANS(90.833))/(COS(RADIANS(A3))*COS(RADIANS(T3)))-TAN(RADIANS(A3))*TAN(RADIANS(T3))))</f>
        <v>81.550090654441718</v>
      </c>
      <c r="X3" s="4">
        <f>(720-4*B3-V3+C3*60)/1440</f>
        <v>0.51265334700001186</v>
      </c>
      <c r="Y3" s="5">
        <f>X3-W3*4/1440</f>
        <v>0.28612531740434044</v>
      </c>
      <c r="Z3" s="5">
        <f>X3+W3*4/1440</f>
        <v>0.73918137659568328</v>
      </c>
      <c r="AA3" s="9">
        <f>8*W3</f>
        <v>652.40072523553374</v>
      </c>
      <c r="AB3" s="9">
        <f>MOD(E3*1440+V3+4*B3-60*C3,1440)</f>
        <v>1422.779180319983</v>
      </c>
      <c r="AC3" s="9">
        <f>IF(AB3/4&lt;0,AB3/4+180,AB3/4-180)</f>
        <v>175.69479507999574</v>
      </c>
      <c r="AD3" s="9">
        <f>DEGREES(ACOS(SIN(RADIANS(A3))*SIN(RADIANS(T3))+COS(RADIANS(A3))*COS(RADIANS(T3))*COS(RADIANS(AC3))))</f>
        <v>157.92787187499368</v>
      </c>
      <c r="AE3" s="9">
        <f>90-AD3</f>
        <v>-67.927871874993684</v>
      </c>
      <c r="AF3" s="9">
        <f>IF(AE3&gt;85,0,IF(AE3&gt;5,58.1/TAN(RADIANS(AE3))-0.07/POWER(TAN(RADIANS(AE3)),3)+0.000086/POWER(TAN(RADIANS(AE3)),5),IF(AE3&gt;-0.575,1735+AE3*(-518.2+AE3*(103.4+AE3*(-12.79+AE3*0.711))),-20.772/TAN(RADIANS(AE3)))))/3600</f>
        <v>2.3396850317577091E-3</v>
      </c>
      <c r="AG3" s="9">
        <f>AE3+AF3</f>
        <v>-67.925532189961928</v>
      </c>
      <c r="AH3" s="9">
        <f>IF(AC3&gt;0,MOD(DEGREES(ACOS(((SIN(RADIANS(A3))*COS(RADIANS(AD3)))-SIN(RADIANS(T3)))/(COS(RADIANS(A3))*SIN(RADIANS(AD3)))))+180,360),MOD(540-DEGREES(ACOS(((SIN(RADIANS(A3))*COS(RADIANS(AD3)))-SIN(RADIANS(T3)))/(COS(RADIANS(#REF!))*SIN(RADIANS(AD3))))),360))</f>
        <v>348.78822709328472</v>
      </c>
    </row>
    <row r="4" spans="1:34" x14ac:dyDescent="0.25">
      <c r="A4" s="15">
        <v>61</v>
      </c>
      <c r="B4" s="15">
        <v>-149</v>
      </c>
      <c r="C4" s="3">
        <v>-9</v>
      </c>
      <c r="D4" s="2">
        <v>41318</v>
      </c>
      <c r="E4" s="7">
        <v>6.9444444444444447E-4</v>
      </c>
      <c r="F4" s="9">
        <f t="shared" ref="F4:F7" si="0">D4+2415018.5+E4-C4/24</f>
        <v>2456336.8756944444</v>
      </c>
      <c r="G4" s="9">
        <f t="shared" ref="G4:G7" si="1">(F4-2451545)/36525</f>
        <v>0.13119440641873795</v>
      </c>
      <c r="H4" s="9"/>
      <c r="I4" s="9">
        <f t="shared" ref="I4:I7" si="2">MOD(280.46646+G4*(36000.76983 + G4*0.0003032),360)</f>
        <v>323.5660936831282</v>
      </c>
      <c r="J4" s="9">
        <f t="shared" ref="J4:J7" si="3">357.52911+G4*(35999.05029 - 0.0001537*G4)</f>
        <v>5080.4031417893657</v>
      </c>
      <c r="K4" s="9">
        <f t="shared" ref="K4:K7" si="4">0.016708634-G4*(0.000042037+0.0000001267*G4)</f>
        <v>1.6703116799980489E-2</v>
      </c>
      <c r="L4" s="9">
        <f t="shared" ref="L4:L7" si="5">SIN(RADIANS(J4))*(1.914602-G4*(0.004817+0.000014*G4))+SIN(RADIANS(2*J4))*(0.019993-0.000101*G4)+SIN(RADIANS(3*J4))*0.000289</f>
        <v>1.2605320984406281</v>
      </c>
      <c r="M4" s="9">
        <f t="shared" ref="M4:M7" si="6">I4+L4</f>
        <v>324.82662578156885</v>
      </c>
      <c r="N4" s="9">
        <f t="shared" ref="N4:N7" si="7">J4+L4</f>
        <v>5081.663673887806</v>
      </c>
      <c r="O4" s="9">
        <f t="shared" ref="O4:O7" si="8">(1.000001018*(1-K4*K4))/(1+K4*COS(RADIANS(N4)))</f>
        <v>0.98740100965328081</v>
      </c>
      <c r="P4" s="9">
        <f t="shared" ref="P4:P7" si="9">M4-0.00569-0.00478*SIN(RADIANS(125.04-1934.136*G4))</f>
        <v>324.82466583074233</v>
      </c>
      <c r="Q4" s="9">
        <f t="shared" ref="Q4:Q7" si="10">23+(26+((21.448-G4*(46.815+G4*(0.00059-G4*0.001813))))/60)/60</f>
        <v>23.437585035500668</v>
      </c>
      <c r="R4" s="9">
        <f t="shared" ref="R4:R7" si="11">Q4+0.00256*COS(RADIANS(125.04-1934.136*G4))</f>
        <v>23.435984141476965</v>
      </c>
      <c r="S4" s="9">
        <f t="shared" ref="S4:S7" si="12">DEGREES(ATAN2(COS(RADIANS(P4)),COS(RADIANS(R4))*SIN(RADIANS(P4))))</f>
        <v>-32.888213113134071</v>
      </c>
      <c r="T4" s="9">
        <f t="shared" ref="T4:T7" si="13">DEGREES(ASIN(SIN(RADIANS(R4))*SIN(RADIANS(P4))))</f>
        <v>-13.24533565256583</v>
      </c>
      <c r="U4" s="9">
        <f t="shared" ref="U4:U7" si="14">TAN(RADIANS(R4/2))*TAN(RADIANS(R4/2))</f>
        <v>4.3022041624220804E-2</v>
      </c>
      <c r="V4" s="9">
        <f t="shared" ref="V4:V7" si="15">4*DEGREES(U4*SIN(2*RADIANS(I4))-2*K4*SIN(RADIANS(J4))+4*K4*U4*SIN(RADIANS(J4))*COS(2*RADIANS(I4))-0.5*U4*U4*SIN(4*RADIANS(I4))-1.25*K4*K4*SIN(2*RADIANS(J4)))</f>
        <v>-14.218542691518463</v>
      </c>
      <c r="W4" s="9">
        <f t="shared" ref="W4:W7" si="16">DEGREES(ACOS(COS(RADIANS(90.833))/(COS(RADIANS(A4))*COS(RADIANS(T4)))-TAN(RADIANS(A4))*TAN(RADIANS(T4))))</f>
        <v>66.806655732106847</v>
      </c>
      <c r="X4" s="4">
        <f t="shared" ref="X4:X7" si="17">(720-4*B4-V4+C4*60)/1440</f>
        <v>0.54876287686911007</v>
      </c>
      <c r="Y4" s="5">
        <f t="shared" ref="Y4:Y7" si="18">X4-W4*4/1440</f>
        <v>0.36318883316881329</v>
      </c>
      <c r="Z4" s="5">
        <f t="shared" ref="Z4:Z7" si="19">X4+W4*4/1440</f>
        <v>0.7343369205694068</v>
      </c>
      <c r="AA4" s="9">
        <f t="shared" ref="AA4:AA7" si="20">8*W4</f>
        <v>534.45324585685478</v>
      </c>
      <c r="AB4" s="9">
        <f t="shared" ref="AB4:AB7" si="21">MOD(E4*1440+V4+4*B4-60*C4,1440)</f>
        <v>1370.7814573084815</v>
      </c>
      <c r="AC4" s="9">
        <f t="shared" ref="AC4:AC7" si="22">IF(AB4/4&lt;0,AB4/4+180,AB4/4-180)</f>
        <v>162.69536432712039</v>
      </c>
      <c r="AD4" s="9">
        <f t="shared" ref="AD4:AD7" si="23">DEGREES(ACOS(SIN(RADIANS(A4))*SIN(RADIANS(T4))+COS(RADIANS(A4))*COS(RADIANS(T4))*COS(RADIANS(AC4))))</f>
        <v>130.61298218479848</v>
      </c>
      <c r="AE4" s="9">
        <f t="shared" ref="AE4:AE7" si="24">90-AD4</f>
        <v>-40.612982184798483</v>
      </c>
      <c r="AF4" s="9">
        <f t="shared" ref="AF4:AF7" si="25">IF(AE4&gt;85,0,IF(AE4&gt;5,58.1/TAN(RADIANS(AE4))-0.07/POWER(TAN(RADIANS(AE4)),3)+0.000086/POWER(TAN(RADIANS(AE4)),5),IF(AE4&gt;-0.575,1735+AE4*(-518.2+AE4*(103.4+AE4*(-12.79+AE4*0.711))),-20.772/TAN(RADIANS(AE4)))))/3600</f>
        <v>6.7288883012048394E-3</v>
      </c>
      <c r="AG4" s="9">
        <f t="shared" ref="AG4:AG7" si="26">AE4+AF4</f>
        <v>-40.606253296497279</v>
      </c>
      <c r="AH4" s="9">
        <f>IF(AC4&gt;0,MOD(DEGREES(ACOS(((SIN(RADIANS(A4))*COS(RADIANS(AD4)))-SIN(RADIANS(T4)))/(COS(RADIANS(A4))*SIN(RADIANS(AD4)))))+180,360),MOD(540-DEGREES(ACOS(((SIN(RADIANS(A4))*COS(RADIANS(AD4)))-SIN(RADIANS(T4)))/(COS(RADIANS(#REF!))*SIN(RADIANS(AD4))))),360))</f>
        <v>337.57880009155303</v>
      </c>
    </row>
    <row r="5" spans="1:34" x14ac:dyDescent="0.25">
      <c r="A5" s="15">
        <v>33</v>
      </c>
      <c r="B5" s="15">
        <v>-84</v>
      </c>
      <c r="C5" s="3">
        <v>-5</v>
      </c>
      <c r="D5" s="2">
        <v>41318</v>
      </c>
      <c r="E5" s="7">
        <v>6.9444444444444447E-4</v>
      </c>
      <c r="F5" s="9">
        <f t="shared" si="0"/>
        <v>2456336.7090277779</v>
      </c>
      <c r="G5" s="9">
        <f t="shared" si="1"/>
        <v>0.13118984333409697</v>
      </c>
      <c r="H5" s="9"/>
      <c r="I5" s="9">
        <f t="shared" si="2"/>
        <v>323.40181912289063</v>
      </c>
      <c r="J5" s="9">
        <f t="shared" si="3"/>
        <v>5080.2388750760829</v>
      </c>
      <c r="K5" s="9">
        <f t="shared" si="4"/>
        <v>1.6703116991950574E-2</v>
      </c>
      <c r="L5" s="9">
        <f t="shared" si="5"/>
        <v>1.2563310448816958</v>
      </c>
      <c r="M5" s="9">
        <f t="shared" si="6"/>
        <v>324.65815016777231</v>
      </c>
      <c r="N5" s="9">
        <f t="shared" si="7"/>
        <v>5081.4952061209642</v>
      </c>
      <c r="O5" s="9">
        <f t="shared" si="8"/>
        <v>0.9873692239615508</v>
      </c>
      <c r="P5" s="9">
        <f t="shared" si="9"/>
        <v>324.65619067734195</v>
      </c>
      <c r="Q5" s="9">
        <f t="shared" si="10"/>
        <v>23.437585094839857</v>
      </c>
      <c r="R5" s="9">
        <f t="shared" si="11"/>
        <v>23.435984508550757</v>
      </c>
      <c r="S5" s="9">
        <f t="shared" si="12"/>
        <v>-33.05139192760052</v>
      </c>
      <c r="T5" s="9">
        <f t="shared" si="13"/>
        <v>-13.301551565764298</v>
      </c>
      <c r="U5" s="9">
        <f t="shared" si="14"/>
        <v>4.3022043010241588E-2</v>
      </c>
      <c r="V5" s="9">
        <f t="shared" si="15"/>
        <v>-14.223009538608482</v>
      </c>
      <c r="W5" s="9">
        <f t="shared" si="16"/>
        <v>82.199773916850745</v>
      </c>
      <c r="X5" s="4">
        <f t="shared" si="17"/>
        <v>0.53487708995736705</v>
      </c>
      <c r="Y5" s="5">
        <f t="shared" si="18"/>
        <v>0.30654438463278166</v>
      </c>
      <c r="Z5" s="5">
        <f t="shared" si="19"/>
        <v>0.76320979528195243</v>
      </c>
      <c r="AA5" s="9">
        <f t="shared" si="20"/>
        <v>657.59819133480596</v>
      </c>
      <c r="AB5" s="9">
        <f t="shared" si="21"/>
        <v>1390.7769904613915</v>
      </c>
      <c r="AC5" s="9">
        <f t="shared" si="22"/>
        <v>167.69424761534788</v>
      </c>
      <c r="AD5" s="9">
        <f t="shared" si="23"/>
        <v>157.32813407708417</v>
      </c>
      <c r="AE5" s="9">
        <f t="shared" si="24"/>
        <v>-67.328134077084172</v>
      </c>
      <c r="AF5" s="9">
        <f t="shared" si="25"/>
        <v>2.4103149413600175E-3</v>
      </c>
      <c r="AG5" s="9">
        <f t="shared" si="26"/>
        <v>-67.325723762142815</v>
      </c>
      <c r="AH5" s="9">
        <f>IF(AC5&gt;0,MOD(DEGREES(ACOS(((SIN(RADIANS(A5))*COS(RADIANS(AD5)))-SIN(RADIANS(T5)))/(COS(RADIANS(A5))*SIN(RADIANS(AD5)))))+180,360),MOD(540-DEGREES(ACOS(((SIN(RADIANS(A5))*COS(RADIANS(AD5)))-SIN(RADIANS(T5)))/(COS(RADIANS(#REF!))*SIN(RADIANS(AD5))))),360))</f>
        <v>327.44586544226365</v>
      </c>
    </row>
    <row r="6" spans="1:34" x14ac:dyDescent="0.25">
      <c r="A6" s="15">
        <v>30</v>
      </c>
      <c r="B6" s="15">
        <v>97</v>
      </c>
      <c r="C6" s="3">
        <v>-6</v>
      </c>
      <c r="D6" s="2">
        <v>41318</v>
      </c>
      <c r="E6" s="7">
        <v>6.9444444444444447E-4</v>
      </c>
      <c r="F6" s="9">
        <f t="shared" si="0"/>
        <v>2456336.7506944444</v>
      </c>
      <c r="G6" s="9">
        <f t="shared" si="1"/>
        <v>0.13119098410525401</v>
      </c>
      <c r="H6" s="9"/>
      <c r="I6" s="9">
        <f t="shared" si="2"/>
        <v>323.4428877628352</v>
      </c>
      <c r="J6" s="9">
        <f t="shared" si="3"/>
        <v>5080.2799417542874</v>
      </c>
      <c r="K6" s="9">
        <f t="shared" si="4"/>
        <v>1.6703116943958051E-2</v>
      </c>
      <c r="L6" s="9">
        <f t="shared" si="5"/>
        <v>1.2573823248461911</v>
      </c>
      <c r="M6" s="9">
        <f t="shared" si="6"/>
        <v>324.70027008768142</v>
      </c>
      <c r="N6" s="9">
        <f t="shared" si="7"/>
        <v>5081.5373240791332</v>
      </c>
      <c r="O6" s="9">
        <f t="shared" si="8"/>
        <v>0.98737716050649549</v>
      </c>
      <c r="P6" s="9">
        <f t="shared" si="9"/>
        <v>324.69831048216031</v>
      </c>
      <c r="Q6" s="9">
        <f t="shared" si="10"/>
        <v>23.437585080005061</v>
      </c>
      <c r="R6" s="9">
        <f t="shared" si="11"/>
        <v>23.435984416778748</v>
      </c>
      <c r="S6" s="9">
        <f t="shared" si="12"/>
        <v>-33.010589156044496</v>
      </c>
      <c r="T6" s="9">
        <f t="shared" si="13"/>
        <v>-13.287506988356013</v>
      </c>
      <c r="U6" s="9">
        <f t="shared" si="14"/>
        <v>4.3022042663722941E-2</v>
      </c>
      <c r="V6" s="9">
        <f t="shared" si="15"/>
        <v>-14.221925507165402</v>
      </c>
      <c r="W6" s="9">
        <f t="shared" si="16"/>
        <v>83.159951233929917</v>
      </c>
      <c r="X6" s="4">
        <f t="shared" si="17"/>
        <v>-9.5681072866906983E-3</v>
      </c>
      <c r="Y6" s="5">
        <f t="shared" si="18"/>
        <v>-0.24056797182538489</v>
      </c>
      <c r="Z6" s="5">
        <f t="shared" si="19"/>
        <v>0.22143175725200351</v>
      </c>
      <c r="AA6" s="9">
        <f t="shared" si="20"/>
        <v>665.27960987143933</v>
      </c>
      <c r="AB6" s="9">
        <f t="shared" si="21"/>
        <v>734.77807449283455</v>
      </c>
      <c r="AC6" s="9">
        <f t="shared" si="22"/>
        <v>3.6945186232086371</v>
      </c>
      <c r="AD6" s="9">
        <f t="shared" si="23"/>
        <v>43.43367839837498</v>
      </c>
      <c r="AE6" s="9">
        <f t="shared" si="24"/>
        <v>46.56632160162502</v>
      </c>
      <c r="AF6" s="9">
        <f t="shared" si="25"/>
        <v>1.526328490540226E-2</v>
      </c>
      <c r="AG6" s="9">
        <f t="shared" si="26"/>
        <v>46.581584886530422</v>
      </c>
      <c r="AH6" s="9">
        <f>IF(AC6&gt;0,MOD(DEGREES(ACOS(((SIN(RADIANS(A6))*COS(RADIANS(AD6)))-SIN(RADIANS(T6)))/(COS(RADIANS(A6))*SIN(RADIANS(AD6)))))+180,360),MOD(540-DEGREES(ACOS(((SIN(RADIANS(A6))*COS(RADIANS(AD6)))-SIN(RADIANS(T6)))/(COS(RADIANS(#REF!))*SIN(RADIANS(AD6))))),360))</f>
        <v>185.23352312257745</v>
      </c>
    </row>
    <row r="7" spans="1:34" x14ac:dyDescent="0.25">
      <c r="A7" s="15">
        <v>33</v>
      </c>
      <c r="B7" s="15">
        <v>-86</v>
      </c>
      <c r="C7" s="3">
        <v>-6</v>
      </c>
      <c r="D7" s="2">
        <v>41318</v>
      </c>
      <c r="E7" s="7">
        <v>6.9444444444444447E-4</v>
      </c>
      <c r="F7" s="9">
        <f t="shared" si="0"/>
        <v>2456336.7506944444</v>
      </c>
      <c r="G7" s="9">
        <f t="shared" si="1"/>
        <v>0.13119098410525401</v>
      </c>
      <c r="H7" s="9"/>
      <c r="I7" s="9">
        <f t="shared" si="2"/>
        <v>323.4428877628352</v>
      </c>
      <c r="J7" s="9">
        <f t="shared" si="3"/>
        <v>5080.2799417542874</v>
      </c>
      <c r="K7" s="9">
        <f t="shared" si="4"/>
        <v>1.6703116943958051E-2</v>
      </c>
      <c r="L7" s="9">
        <f t="shared" si="5"/>
        <v>1.2573823248461911</v>
      </c>
      <c r="M7" s="9">
        <f t="shared" si="6"/>
        <v>324.70027008768142</v>
      </c>
      <c r="N7" s="9">
        <f t="shared" si="7"/>
        <v>5081.5373240791332</v>
      </c>
      <c r="O7" s="9">
        <f t="shared" si="8"/>
        <v>0.98737716050649549</v>
      </c>
      <c r="P7" s="9">
        <f t="shared" si="9"/>
        <v>324.69831048216031</v>
      </c>
      <c r="Q7" s="9">
        <f t="shared" si="10"/>
        <v>23.437585080005061</v>
      </c>
      <c r="R7" s="9">
        <f t="shared" si="11"/>
        <v>23.435984416778748</v>
      </c>
      <c r="S7" s="9">
        <f t="shared" si="12"/>
        <v>-33.010589156044496</v>
      </c>
      <c r="T7" s="9">
        <f t="shared" si="13"/>
        <v>-13.287506988356013</v>
      </c>
      <c r="U7" s="9">
        <f t="shared" si="14"/>
        <v>4.3022042663722941E-2</v>
      </c>
      <c r="V7" s="9">
        <f t="shared" si="15"/>
        <v>-14.221925507165402</v>
      </c>
      <c r="W7" s="9">
        <f t="shared" si="16"/>
        <v>82.209433962078904</v>
      </c>
      <c r="X7" s="4">
        <f t="shared" si="17"/>
        <v>0.4987652260466427</v>
      </c>
      <c r="Y7" s="5">
        <f t="shared" si="18"/>
        <v>0.27040568726309022</v>
      </c>
      <c r="Z7" s="5">
        <f t="shared" si="19"/>
        <v>0.72712476483019517</v>
      </c>
      <c r="AA7" s="9">
        <f t="shared" si="20"/>
        <v>657.67547169663123</v>
      </c>
      <c r="AB7" s="9">
        <f t="shared" si="21"/>
        <v>2.7780744928346053</v>
      </c>
      <c r="AC7" s="9">
        <f t="shared" si="22"/>
        <v>-179.30548137679136</v>
      </c>
      <c r="AD7" s="9">
        <f t="shared" si="23"/>
        <v>160.27732361733925</v>
      </c>
      <c r="AE7" s="9">
        <f t="shared" si="24"/>
        <v>-70.277323617339249</v>
      </c>
      <c r="AF7" s="9">
        <f t="shared" si="25"/>
        <v>2.0685358681994024E-3</v>
      </c>
      <c r="AG7" s="9">
        <f t="shared" si="26"/>
        <v>-70.275255081471045</v>
      </c>
      <c r="AH7" s="9" t="e">
        <f>IF(AC7&gt;0,MOD(DEGREES(ACOS(((SIN(RADIANS(A7))*COS(RADIANS(AD7)))-SIN(RADIANS(T7)))/(COS(RADIANS(A7))*SIN(RADIANS(AD7)))))+180,360),MOD(540-DEGREES(ACOS(((SIN(RADIANS(A7))*COS(RADIANS(AD7)))-SIN(RADIANS(T7)))/(COS(RADIANS(#REF!))*SIN(RADIANS(AD7))))),360))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11" sqref="D11"/>
    </sheetView>
  </sheetViews>
  <sheetFormatPr defaultRowHeight="12.75" x14ac:dyDescent="0.2"/>
  <cols>
    <col min="1" max="1" width="9.7109375" style="19" customWidth="1"/>
    <col min="2" max="2" width="10.28515625" style="19" customWidth="1"/>
    <col min="3" max="3" width="27.7109375" style="19" customWidth="1"/>
    <col min="4" max="4" width="30.28515625" style="20" bestFit="1" customWidth="1"/>
    <col min="5" max="5" width="29" style="19" bestFit="1" customWidth="1"/>
    <col min="6" max="6" width="11.42578125" style="19" customWidth="1"/>
    <col min="7" max="9" width="31.5703125" style="20" bestFit="1" customWidth="1"/>
    <col min="10" max="10" width="30.28515625" style="20" bestFit="1" customWidth="1"/>
    <col min="11" max="11" width="31.5703125" style="20" customWidth="1"/>
    <col min="12" max="16384" width="9.140625" style="18"/>
  </cols>
  <sheetData>
    <row r="1" spans="1:11" ht="13.5" x14ac:dyDescent="0.25">
      <c r="A1" s="16" t="s">
        <v>41</v>
      </c>
      <c r="B1" s="16" t="s">
        <v>42</v>
      </c>
      <c r="C1" s="16" t="s">
        <v>45</v>
      </c>
      <c r="D1" s="17" t="s">
        <v>34</v>
      </c>
      <c r="E1" s="16" t="s">
        <v>37</v>
      </c>
      <c r="F1" s="16" t="s">
        <v>35</v>
      </c>
      <c r="G1" s="17" t="s">
        <v>33</v>
      </c>
      <c r="H1" s="17" t="s">
        <v>38</v>
      </c>
      <c r="I1" s="17" t="s">
        <v>36</v>
      </c>
      <c r="J1" s="17" t="s">
        <v>40</v>
      </c>
      <c r="K1" s="17" t="s">
        <v>39</v>
      </c>
    </row>
    <row r="2" spans="1:11" ht="13.5" x14ac:dyDescent="0.25">
      <c r="A2" s="16">
        <f ca="1">RANDBETWEEN(1,360)</f>
        <v>196</v>
      </c>
      <c r="B2" s="16">
        <f ca="1">RANDBETWEEN(1,5)</f>
        <v>4</v>
      </c>
      <c r="C2" s="17">
        <f ca="1">RANDBETWEEN(0,2*PI()) + (RANDBETWEEN(0,10000000000000000000)/10000000000000000000)</f>
        <v>3.5495762538318352</v>
      </c>
      <c r="D2" s="17">
        <f ca="1">RADIANS(A2)</f>
        <v>3.4208453339088858</v>
      </c>
      <c r="E2" s="17">
        <f ca="1">DEGREES(C2)</f>
        <v>203.37573840442155</v>
      </c>
      <c r="F2" s="16">
        <f t="shared" ref="F2:F21" ca="1" si="0">MOD(A2,B2)</f>
        <v>0</v>
      </c>
      <c r="G2" s="17">
        <f ca="1">SIN(A2)</f>
        <v>0.9395300555699313</v>
      </c>
      <c r="H2" s="17">
        <f ca="1">ASIN(G2)</f>
        <v>1.221255477432819</v>
      </c>
      <c r="I2" s="17">
        <f t="shared" ref="I2:I21" ca="1" si="1">COS(A2)</f>
        <v>0.34246645774551659</v>
      </c>
      <c r="J2" s="17">
        <f ca="1">ACOS(I2)</f>
        <v>1.2212554774328193</v>
      </c>
      <c r="K2" s="17">
        <f ca="1">TAN(A2)</f>
        <v>2.7434221200958802</v>
      </c>
    </row>
    <row r="3" spans="1:11" ht="13.5" x14ac:dyDescent="0.25">
      <c r="A3" s="16">
        <f t="shared" ref="A3:A21" ca="1" si="2">RANDBETWEEN(1,360)</f>
        <v>177</v>
      </c>
      <c r="B3" s="16">
        <f t="shared" ref="B3:B21" ca="1" si="3">RANDBETWEEN(1,5)</f>
        <v>4</v>
      </c>
      <c r="C3" s="17">
        <f ca="1">RANDBETWEEN(0,2*PI()) + (RANDBETWEEN(0,10000000000000000000)/10000000000000000000)</f>
        <v>4.6678910745942579</v>
      </c>
      <c r="D3" s="17">
        <f t="shared" ref="D3:D21" ca="1" si="4">RADIANS(A3)</f>
        <v>3.0892327760299634</v>
      </c>
      <c r="E3" s="17">
        <f t="shared" ref="E3:E21" ca="1" si="5">DEGREES(C3)</f>
        <v>267.45045780103749</v>
      </c>
      <c r="F3" s="16">
        <f t="shared" ca="1" si="0"/>
        <v>1</v>
      </c>
      <c r="G3" s="17">
        <f t="shared" ref="G3:G21" ca="1" si="6">SIN(A3)</f>
        <v>0.87758978777711572</v>
      </c>
      <c r="H3" s="17">
        <f t="shared" ref="H3:H21" ca="1" si="7">ASIN(G3)</f>
        <v>1.0708113989715786</v>
      </c>
      <c r="I3" s="17">
        <f t="shared" ca="1" si="1"/>
        <v>0.47941231147032193</v>
      </c>
      <c r="J3" s="17">
        <f t="shared" ref="J3:J21" ca="1" si="8">ACOS(I3)</f>
        <v>1.0708113989715786</v>
      </c>
      <c r="K3" s="17">
        <f t="shared" ref="K3:K21" ca="1" si="9">TAN(A3)</f>
        <v>1.8305532978191841</v>
      </c>
    </row>
    <row r="4" spans="1:11" ht="13.5" x14ac:dyDescent="0.25">
      <c r="A4" s="16">
        <f t="shared" ca="1" si="2"/>
        <v>299</v>
      </c>
      <c r="B4" s="16">
        <f t="shared" ca="1" si="3"/>
        <v>5</v>
      </c>
      <c r="C4" s="17">
        <f t="shared" ref="C4:C21" ca="1" si="10">RANDBETWEEN(0,2*PI()) + (RANDBETWEEN(0,10000000000000000000)/10000000000000000000)</f>
        <v>2.2773962752671175</v>
      </c>
      <c r="D4" s="17">
        <f t="shared" ca="1" si="4"/>
        <v>5.2185344634630457</v>
      </c>
      <c r="E4" s="17">
        <f t="shared" ca="1" si="5"/>
        <v>130.4851948516197</v>
      </c>
      <c r="F4" s="16">
        <f t="shared" ca="1" si="0"/>
        <v>4</v>
      </c>
      <c r="G4" s="17">
        <f t="shared" ca="1" si="6"/>
        <v>-0.52157672161837043</v>
      </c>
      <c r="H4" s="17">
        <f t="shared" ca="1" si="7"/>
        <v>-0.54869790896964232</v>
      </c>
      <c r="I4" s="17">
        <f t="shared" ca="1" si="1"/>
        <v>-0.85320438551722932</v>
      </c>
      <c r="J4" s="17">
        <f t="shared" ca="1" si="8"/>
        <v>2.5928947446201507</v>
      </c>
      <c r="K4" s="17">
        <f t="shared" ca="1" si="9"/>
        <v>0.61131509691218988</v>
      </c>
    </row>
    <row r="5" spans="1:11" ht="13.5" x14ac:dyDescent="0.25">
      <c r="A5" s="16">
        <f t="shared" ca="1" si="2"/>
        <v>66</v>
      </c>
      <c r="B5" s="16">
        <f t="shared" ca="1" si="3"/>
        <v>2</v>
      </c>
      <c r="C5" s="17">
        <f t="shared" ca="1" si="10"/>
        <v>6.4246288284769291</v>
      </c>
      <c r="D5" s="17">
        <f t="shared" ca="1" si="4"/>
        <v>1.1519173063162575</v>
      </c>
      <c r="E5" s="17">
        <f t="shared" ca="1" si="5"/>
        <v>368.1041168098065</v>
      </c>
      <c r="F5" s="16">
        <f t="shared" ca="1" si="0"/>
        <v>0</v>
      </c>
      <c r="G5" s="17">
        <f t="shared" ca="1" si="6"/>
        <v>-2.6551154023966794E-2</v>
      </c>
      <c r="H5" s="17">
        <f t="shared" ca="1" si="7"/>
        <v>-2.655427461434199E-2</v>
      </c>
      <c r="I5" s="17">
        <f t="shared" ca="1" si="1"/>
        <v>-0.99964745596634996</v>
      </c>
      <c r="J5" s="17">
        <f t="shared" ca="1" si="8"/>
        <v>3.1150383789754512</v>
      </c>
      <c r="K5" s="17">
        <f t="shared" ca="1" si="9"/>
        <v>2.6560517776039391E-2</v>
      </c>
    </row>
    <row r="6" spans="1:11" ht="13.5" x14ac:dyDescent="0.25">
      <c r="A6" s="16">
        <f t="shared" ca="1" si="2"/>
        <v>78</v>
      </c>
      <c r="B6" s="16">
        <f t="shared" ca="1" si="3"/>
        <v>1</v>
      </c>
      <c r="C6" s="17">
        <f t="shared" ca="1" si="10"/>
        <v>6.0149327351138364</v>
      </c>
      <c r="D6" s="17">
        <f t="shared" ca="1" si="4"/>
        <v>1.3613568165555769</v>
      </c>
      <c r="E6" s="17">
        <f t="shared" ca="1" si="5"/>
        <v>344.63025977710356</v>
      </c>
      <c r="F6" s="16">
        <f t="shared" ca="1" si="0"/>
        <v>0</v>
      </c>
      <c r="G6" s="17">
        <f t="shared" ca="1" si="6"/>
        <v>0.51397845598753522</v>
      </c>
      <c r="H6" s="17">
        <f t="shared" ca="1" si="7"/>
        <v>0.53981633974483101</v>
      </c>
      <c r="I6" s="17">
        <f t="shared" ca="1" si="1"/>
        <v>-0.85780309324498782</v>
      </c>
      <c r="J6" s="17">
        <f t="shared" ca="1" si="8"/>
        <v>2.6017763138449621</v>
      </c>
      <c r="K6" s="17">
        <f t="shared" ca="1" si="9"/>
        <v>-0.59917999834111513</v>
      </c>
    </row>
    <row r="7" spans="1:11" ht="13.5" x14ac:dyDescent="0.25">
      <c r="A7" s="16">
        <f t="shared" ca="1" si="2"/>
        <v>49</v>
      </c>
      <c r="B7" s="16">
        <f t="shared" ca="1" si="3"/>
        <v>2</v>
      </c>
      <c r="C7" s="17">
        <f t="shared" ca="1" si="10"/>
        <v>0.80399022653808361</v>
      </c>
      <c r="D7" s="17">
        <f t="shared" ca="1" si="4"/>
        <v>0.85521133347722145</v>
      </c>
      <c r="E7" s="17">
        <f t="shared" ca="1" si="5"/>
        <v>46.065246750399147</v>
      </c>
      <c r="F7" s="16">
        <f t="shared" ca="1" si="0"/>
        <v>1</v>
      </c>
      <c r="G7" s="17">
        <f t="shared" ca="1" si="6"/>
        <v>-0.95375265275947185</v>
      </c>
      <c r="H7" s="17">
        <f t="shared" ca="1" si="7"/>
        <v>-1.2654824574366923</v>
      </c>
      <c r="I7" s="17">
        <f t="shared" ca="1" si="1"/>
        <v>0.30059254374363709</v>
      </c>
      <c r="J7" s="17">
        <f t="shared" ca="1" si="8"/>
        <v>1.2654824574366916</v>
      </c>
      <c r="K7" s="17">
        <f t="shared" ca="1" si="9"/>
        <v>-3.1729085521591909</v>
      </c>
    </row>
    <row r="8" spans="1:11" ht="13.5" x14ac:dyDescent="0.25">
      <c r="A8" s="16">
        <f t="shared" ca="1" si="2"/>
        <v>228</v>
      </c>
      <c r="B8" s="16">
        <f t="shared" ca="1" si="3"/>
        <v>4</v>
      </c>
      <c r="C8" s="17">
        <f t="shared" ca="1" si="10"/>
        <v>2.7416258847965862</v>
      </c>
      <c r="D8" s="17">
        <f t="shared" ca="1" si="4"/>
        <v>3.9793506945470716</v>
      </c>
      <c r="E8" s="17">
        <f t="shared" ca="1" si="5"/>
        <v>157.08359220266445</v>
      </c>
      <c r="F8" s="16">
        <f t="shared" ca="1" si="0"/>
        <v>0</v>
      </c>
      <c r="G8" s="17">
        <f t="shared" ca="1" si="6"/>
        <v>0.97262306248562436</v>
      </c>
      <c r="H8" s="17">
        <f t="shared" ca="1" si="7"/>
        <v>1.3362637120549066</v>
      </c>
      <c r="I8" s="17">
        <f t="shared" ca="1" si="1"/>
        <v>-0.23238842122852266</v>
      </c>
      <c r="J8" s="17">
        <f t="shared" ca="1" si="8"/>
        <v>1.8053289415348868</v>
      </c>
      <c r="K8" s="17">
        <f t="shared" ca="1" si="9"/>
        <v>-4.1853335779117016</v>
      </c>
    </row>
    <row r="9" spans="1:11" ht="13.5" x14ac:dyDescent="0.25">
      <c r="A9" s="16">
        <f t="shared" ca="1" si="2"/>
        <v>183</v>
      </c>
      <c r="B9" s="16">
        <f t="shared" ca="1" si="3"/>
        <v>2</v>
      </c>
      <c r="C9" s="17">
        <f t="shared" ca="1" si="10"/>
        <v>3.9831460364895257</v>
      </c>
      <c r="D9" s="17">
        <f t="shared" ca="1" si="4"/>
        <v>3.1939525311496229</v>
      </c>
      <c r="E9" s="17">
        <f t="shared" ca="1" si="5"/>
        <v>228.21745707511161</v>
      </c>
      <c r="F9" s="16">
        <f t="shared" ca="1" si="0"/>
        <v>1</v>
      </c>
      <c r="G9" s="17">
        <f t="shared" ca="1" si="6"/>
        <v>0.70868040823920841</v>
      </c>
      <c r="H9" s="17">
        <f t="shared" ca="1" si="7"/>
        <v>0.78762609179199206</v>
      </c>
      <c r="I9" s="17">
        <f t="shared" ca="1" si="1"/>
        <v>0.70552964429420606</v>
      </c>
      <c r="J9" s="17">
        <f t="shared" ca="1" si="8"/>
        <v>0.78762609179199194</v>
      </c>
      <c r="K9" s="17">
        <f t="shared" ca="1" si="9"/>
        <v>1.0044658136911517</v>
      </c>
    </row>
    <row r="10" spans="1:11" ht="13.5" x14ac:dyDescent="0.25">
      <c r="A10" s="16">
        <f t="shared" ca="1" si="2"/>
        <v>67</v>
      </c>
      <c r="B10" s="16">
        <f t="shared" ca="1" si="3"/>
        <v>4</v>
      </c>
      <c r="C10" s="17">
        <f t="shared" ca="1" si="10"/>
        <v>6.6962389596994871</v>
      </c>
      <c r="D10" s="17">
        <f t="shared" ca="1" si="4"/>
        <v>1.1693705988362009</v>
      </c>
      <c r="E10" s="17">
        <f t="shared" ca="1" si="5"/>
        <v>383.66623100185359</v>
      </c>
      <c r="F10" s="16">
        <f t="shared" ca="1" si="0"/>
        <v>3</v>
      </c>
      <c r="G10" s="17">
        <f t="shared" ca="1" si="6"/>
        <v>-0.85551997897532228</v>
      </c>
      <c r="H10" s="17">
        <f t="shared" ca="1" si="7"/>
        <v>-1.0265542746143421</v>
      </c>
      <c r="I10" s="17">
        <f t="shared" ca="1" si="1"/>
        <v>-0.5177697997895051</v>
      </c>
      <c r="J10" s="17">
        <f t="shared" ca="1" si="8"/>
        <v>2.1150383789754512</v>
      </c>
      <c r="K10" s="17">
        <f t="shared" ca="1" si="9"/>
        <v>1.6523172640102353</v>
      </c>
    </row>
    <row r="11" spans="1:11" ht="13.5" x14ac:dyDescent="0.25">
      <c r="A11" s="16">
        <f t="shared" ca="1" si="2"/>
        <v>228</v>
      </c>
      <c r="B11" s="16">
        <f t="shared" ca="1" si="3"/>
        <v>1</v>
      </c>
      <c r="C11" s="17">
        <f t="shared" ca="1" si="10"/>
        <v>4.7205144751909351</v>
      </c>
      <c r="D11" s="17">
        <f t="shared" ca="1" si="4"/>
        <v>3.9793506945470716</v>
      </c>
      <c r="E11" s="17">
        <f t="shared" ca="1" si="5"/>
        <v>270.46555655885334</v>
      </c>
      <c r="F11" s="16">
        <f t="shared" ca="1" si="0"/>
        <v>0</v>
      </c>
      <c r="G11" s="17">
        <f t="shared" ca="1" si="6"/>
        <v>0.97262306248562436</v>
      </c>
      <c r="H11" s="17">
        <f t="shared" ca="1" si="7"/>
        <v>1.3362637120549066</v>
      </c>
      <c r="I11" s="17">
        <f t="shared" ca="1" si="1"/>
        <v>-0.23238842122852266</v>
      </c>
      <c r="J11" s="17">
        <f t="shared" ca="1" si="8"/>
        <v>1.8053289415348868</v>
      </c>
      <c r="K11" s="17">
        <f t="shared" ca="1" si="9"/>
        <v>-4.1853335779117016</v>
      </c>
    </row>
    <row r="12" spans="1:11" ht="13.5" x14ac:dyDescent="0.25">
      <c r="A12" s="16">
        <f t="shared" ca="1" si="2"/>
        <v>252</v>
      </c>
      <c r="B12" s="16">
        <f t="shared" ca="1" si="3"/>
        <v>2</v>
      </c>
      <c r="C12" s="17">
        <f t="shared" ca="1" si="10"/>
        <v>0.29485645382257031</v>
      </c>
      <c r="D12" s="17">
        <f t="shared" ca="1" si="4"/>
        <v>4.3982297150257104</v>
      </c>
      <c r="E12" s="17">
        <f t="shared" ca="1" si="5"/>
        <v>16.894030366227327</v>
      </c>
      <c r="F12" s="16">
        <f t="shared" ca="1" si="0"/>
        <v>0</v>
      </c>
      <c r="G12" s="17">
        <f t="shared" ca="1" si="6"/>
        <v>0.623012211003653</v>
      </c>
      <c r="H12" s="17">
        <f t="shared" ca="1" si="7"/>
        <v>0.67258771281654095</v>
      </c>
      <c r="I12" s="17">
        <f t="shared" ca="1" si="1"/>
        <v>0.78221210994227119</v>
      </c>
      <c r="J12" s="17">
        <f t="shared" ca="1" si="8"/>
        <v>0.67258771281654084</v>
      </c>
      <c r="K12" s="17">
        <f t="shared" ca="1" si="9"/>
        <v>0.79647477082607754</v>
      </c>
    </row>
    <row r="13" spans="1:11" ht="13.5" x14ac:dyDescent="0.25">
      <c r="A13" s="16">
        <f t="shared" ca="1" si="2"/>
        <v>249</v>
      </c>
      <c r="B13" s="16">
        <f t="shared" ca="1" si="3"/>
        <v>1</v>
      </c>
      <c r="C13" s="17">
        <f t="shared" ca="1" si="10"/>
        <v>2.0090740878180742</v>
      </c>
      <c r="D13" s="17">
        <f t="shared" ca="1" si="4"/>
        <v>4.3458698374658802</v>
      </c>
      <c r="E13" s="17">
        <f t="shared" ca="1" si="5"/>
        <v>115.11146596107137</v>
      </c>
      <c r="F13" s="16">
        <f t="shared" ca="1" si="0"/>
        <v>0</v>
      </c>
      <c r="G13" s="17">
        <f t="shared" ca="1" si="6"/>
        <v>-0.72716319344364899</v>
      </c>
      <c r="H13" s="17">
        <f t="shared" ca="1" si="7"/>
        <v>-0.81418036640633418</v>
      </c>
      <c r="I13" s="17">
        <f t="shared" ca="1" si="1"/>
        <v>-0.68646463135461999</v>
      </c>
      <c r="J13" s="17">
        <f t="shared" ca="1" si="8"/>
        <v>2.327412287183459</v>
      </c>
      <c r="K13" s="17">
        <f t="shared" ca="1" si="9"/>
        <v>1.0592871944599935</v>
      </c>
    </row>
    <row r="14" spans="1:11" ht="13.5" x14ac:dyDescent="0.25">
      <c r="A14" s="16">
        <f t="shared" ca="1" si="2"/>
        <v>1</v>
      </c>
      <c r="B14" s="16">
        <f t="shared" ca="1" si="3"/>
        <v>1</v>
      </c>
      <c r="C14" s="17">
        <f t="shared" ca="1" si="10"/>
        <v>5.9722769844242016</v>
      </c>
      <c r="D14" s="17">
        <f t="shared" ca="1" si="4"/>
        <v>1.7453292519943295E-2</v>
      </c>
      <c r="E14" s="17">
        <f t="shared" ca="1" si="5"/>
        <v>342.18626529062527</v>
      </c>
      <c r="F14" s="16">
        <f t="shared" ca="1" si="0"/>
        <v>0</v>
      </c>
      <c r="G14" s="17">
        <f t="shared" ca="1" si="6"/>
        <v>0.8414709848078965</v>
      </c>
      <c r="H14" s="17">
        <f t="shared" ca="1" si="7"/>
        <v>1</v>
      </c>
      <c r="I14" s="17">
        <f t="shared" ca="1" si="1"/>
        <v>0.54030230586813977</v>
      </c>
      <c r="J14" s="17">
        <f t="shared" ca="1" si="8"/>
        <v>0.99999999999999989</v>
      </c>
      <c r="K14" s="17">
        <f t="shared" ca="1" si="9"/>
        <v>1.5574077246549023</v>
      </c>
    </row>
    <row r="15" spans="1:11" ht="13.5" x14ac:dyDescent="0.25">
      <c r="A15" s="16">
        <f t="shared" ca="1" si="2"/>
        <v>303</v>
      </c>
      <c r="B15" s="16">
        <f t="shared" ca="1" si="3"/>
        <v>4</v>
      </c>
      <c r="C15" s="17">
        <f t="shared" ca="1" si="10"/>
        <v>4.4834344232823202</v>
      </c>
      <c r="D15" s="17">
        <f t="shared" ca="1" si="4"/>
        <v>5.2883476335428181</v>
      </c>
      <c r="E15" s="17">
        <f t="shared" ca="1" si="5"/>
        <v>256.8818701777472</v>
      </c>
      <c r="F15" s="16">
        <f t="shared" ca="1" si="0"/>
        <v>3</v>
      </c>
      <c r="G15" s="17">
        <f t="shared" ca="1" si="6"/>
        <v>0.98663250484391052</v>
      </c>
      <c r="H15" s="17">
        <f t="shared" ca="1" si="7"/>
        <v>1.4071052553798489</v>
      </c>
      <c r="I15" s="17">
        <f t="shared" ca="1" si="1"/>
        <v>0.16296103947088339</v>
      </c>
      <c r="J15" s="17">
        <f t="shared" ca="1" si="8"/>
        <v>1.4071052553798491</v>
      </c>
      <c r="K15" s="17">
        <f t="shared" ca="1" si="9"/>
        <v>6.0544072868422907</v>
      </c>
    </row>
    <row r="16" spans="1:11" ht="13.5" x14ac:dyDescent="0.25">
      <c r="A16" s="16">
        <f t="shared" ca="1" si="2"/>
        <v>246</v>
      </c>
      <c r="B16" s="16">
        <f t="shared" ca="1" si="3"/>
        <v>5</v>
      </c>
      <c r="C16" s="17">
        <f t="shared" ca="1" si="10"/>
        <v>0.50080278308733761</v>
      </c>
      <c r="D16" s="17">
        <f t="shared" ca="1" si="4"/>
        <v>4.2935099599060509</v>
      </c>
      <c r="E16" s="17">
        <f t="shared" ca="1" si="5"/>
        <v>28.693885839310088</v>
      </c>
      <c r="F16" s="16">
        <f t="shared" ca="1" si="0"/>
        <v>1</v>
      </c>
      <c r="G16" s="17">
        <f t="shared" ca="1" si="6"/>
        <v>0.81675999962280854</v>
      </c>
      <c r="H16" s="17">
        <f t="shared" ca="1" si="7"/>
        <v>0.9557730199961274</v>
      </c>
      <c r="I16" s="17">
        <f t="shared" ca="1" si="1"/>
        <v>0.5769775585030581</v>
      </c>
      <c r="J16" s="17">
        <f t="shared" ca="1" si="8"/>
        <v>0.9557730199961274</v>
      </c>
      <c r="K16" s="17">
        <f t="shared" ca="1" si="9"/>
        <v>1.4155836524073051</v>
      </c>
    </row>
    <row r="17" spans="1:11" ht="13.5" x14ac:dyDescent="0.25">
      <c r="A17" s="16">
        <f t="shared" ca="1" si="2"/>
        <v>308</v>
      </c>
      <c r="B17" s="16">
        <f t="shared" ca="1" si="3"/>
        <v>4</v>
      </c>
      <c r="C17" s="17">
        <f t="shared" ca="1" si="10"/>
        <v>6.7533808001965614</v>
      </c>
      <c r="D17" s="17">
        <f t="shared" ca="1" si="4"/>
        <v>5.3756140961425354</v>
      </c>
      <c r="E17" s="17">
        <f t="shared" ca="1" si="5"/>
        <v>386.94021729594567</v>
      </c>
      <c r="F17" s="16">
        <f t="shared" ca="1" si="0"/>
        <v>0</v>
      </c>
      <c r="G17" s="17">
        <f t="shared" ca="1" si="6"/>
        <v>0.1236030360001129</v>
      </c>
      <c r="H17" s="17">
        <f t="shared" ca="1" si="7"/>
        <v>0.12391994820026263</v>
      </c>
      <c r="I17" s="17">
        <f t="shared" ca="1" si="1"/>
        <v>0.99233174366819221</v>
      </c>
      <c r="J17" s="17">
        <f t="shared" ca="1" si="8"/>
        <v>0.12391994820026286</v>
      </c>
      <c r="K17" s="17">
        <f t="shared" ca="1" si="9"/>
        <v>0.12455818005298264</v>
      </c>
    </row>
    <row r="18" spans="1:11" ht="13.5" x14ac:dyDescent="0.25">
      <c r="A18" s="16">
        <f t="shared" ca="1" si="2"/>
        <v>171</v>
      </c>
      <c r="B18" s="16">
        <f t="shared" ca="1" si="3"/>
        <v>2</v>
      </c>
      <c r="C18" s="17">
        <f t="shared" ca="1" si="10"/>
        <v>0.88882407419963128</v>
      </c>
      <c r="D18" s="17">
        <f t="shared" ca="1" si="4"/>
        <v>2.9845130209103035</v>
      </c>
      <c r="E18" s="17">
        <f t="shared" ca="1" si="5"/>
        <v>50.925868181261599</v>
      </c>
      <c r="F18" s="16">
        <f t="shared" ca="1" si="0"/>
        <v>1</v>
      </c>
      <c r="G18" s="17">
        <f t="shared" ca="1" si="6"/>
        <v>0.97659086794356575</v>
      </c>
      <c r="H18" s="17">
        <f t="shared" ca="1" si="7"/>
        <v>1.3539967061511653</v>
      </c>
      <c r="I18" s="17">
        <f t="shared" ca="1" si="1"/>
        <v>0.21510526876214117</v>
      </c>
      <c r="J18" s="17">
        <f t="shared" ca="1" si="8"/>
        <v>1.3539967061511651</v>
      </c>
      <c r="K18" s="17">
        <f t="shared" ca="1" si="9"/>
        <v>4.5400601926838862</v>
      </c>
    </row>
    <row r="19" spans="1:11" ht="13.5" x14ac:dyDescent="0.25">
      <c r="A19" s="16">
        <f t="shared" ca="1" si="2"/>
        <v>12</v>
      </c>
      <c r="B19" s="16">
        <f t="shared" ca="1" si="3"/>
        <v>2</v>
      </c>
      <c r="C19" s="17">
        <f t="shared" ca="1" si="10"/>
        <v>2.3468035785769974</v>
      </c>
      <c r="D19" s="17">
        <f t="shared" ca="1" si="4"/>
        <v>0.20943951023931956</v>
      </c>
      <c r="E19" s="17">
        <f t="shared" ca="1" si="5"/>
        <v>134.4619403986602</v>
      </c>
      <c r="F19" s="16">
        <f t="shared" ca="1" si="0"/>
        <v>0</v>
      </c>
      <c r="G19" s="17">
        <f t="shared" ca="1" si="6"/>
        <v>-0.53657291800043494</v>
      </c>
      <c r="H19" s="17">
        <f t="shared" ca="1" si="7"/>
        <v>-0.56637061435917291</v>
      </c>
      <c r="I19" s="17">
        <f t="shared" ca="1" si="1"/>
        <v>0.84385395873249214</v>
      </c>
      <c r="J19" s="17">
        <f t="shared" ca="1" si="8"/>
        <v>0.56637061435917291</v>
      </c>
      <c r="K19" s="17">
        <f t="shared" ca="1" si="9"/>
        <v>-0.63585992866158081</v>
      </c>
    </row>
    <row r="20" spans="1:11" ht="13.5" x14ac:dyDescent="0.25">
      <c r="A20" s="16">
        <f t="shared" ca="1" si="2"/>
        <v>154</v>
      </c>
      <c r="B20" s="16">
        <f t="shared" ca="1" si="3"/>
        <v>3</v>
      </c>
      <c r="C20" s="17">
        <f t="shared" ca="1" si="10"/>
        <v>5.3089784117959251</v>
      </c>
      <c r="D20" s="17">
        <f t="shared" ca="1" si="4"/>
        <v>2.6878070480712677</v>
      </c>
      <c r="E20" s="17">
        <f t="shared" ca="1" si="5"/>
        <v>304.18205652197327</v>
      </c>
      <c r="F20" s="16">
        <f t="shared" ca="1" si="0"/>
        <v>1</v>
      </c>
      <c r="G20" s="17">
        <f t="shared" ca="1" si="6"/>
        <v>-6.1920337256057306E-2</v>
      </c>
      <c r="H20" s="17">
        <f t="shared" ca="1" si="7"/>
        <v>-6.1959974100131314E-2</v>
      </c>
      <c r="I20" s="17">
        <f t="shared" ca="1" si="1"/>
        <v>-0.99808109481850027</v>
      </c>
      <c r="J20" s="17">
        <f t="shared" ca="1" si="8"/>
        <v>3.0796326794896602</v>
      </c>
      <c r="K20" s="17">
        <f t="shared" ca="1" si="9"/>
        <v>6.2039384953301253E-2</v>
      </c>
    </row>
    <row r="21" spans="1:11" ht="13.5" x14ac:dyDescent="0.25">
      <c r="A21" s="16">
        <f t="shared" ca="1" si="2"/>
        <v>108</v>
      </c>
      <c r="B21" s="16">
        <f t="shared" ca="1" si="3"/>
        <v>4</v>
      </c>
      <c r="C21" s="17">
        <f t="shared" ca="1" si="10"/>
        <v>3.8887142861013277</v>
      </c>
      <c r="D21" s="17">
        <f t="shared" ca="1" si="4"/>
        <v>1.8849555921538759</v>
      </c>
      <c r="E21" s="17">
        <f t="shared" ca="1" si="5"/>
        <v>222.806916325835</v>
      </c>
      <c r="F21" s="16">
        <f t="shared" ca="1" si="0"/>
        <v>0</v>
      </c>
      <c r="G21" s="17">
        <f t="shared" ca="1" si="6"/>
        <v>0.92681850541778499</v>
      </c>
      <c r="H21" s="17">
        <f t="shared" ca="1" si="7"/>
        <v>1.1858497779470298</v>
      </c>
      <c r="I21" s="17">
        <f t="shared" ca="1" si="1"/>
        <v>0.37550959776701209</v>
      </c>
      <c r="J21" s="17">
        <f t="shared" ca="1" si="8"/>
        <v>1.1858497779470298</v>
      </c>
      <c r="K21" s="17">
        <f t="shared" ca="1" si="9"/>
        <v>2.4681619615827688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2" sqref="A2"/>
    </sheetView>
  </sheetViews>
  <sheetFormatPr defaultRowHeight="13.5" x14ac:dyDescent="0.25"/>
  <cols>
    <col min="1" max="1" width="29" style="21" customWidth="1"/>
    <col min="2" max="2" width="18.85546875" style="16" customWidth="1"/>
    <col min="3" max="16384" width="9.140625" style="22"/>
  </cols>
  <sheetData>
    <row r="1" spans="1:2" x14ac:dyDescent="0.25">
      <c r="A1" s="21" t="s">
        <v>43</v>
      </c>
      <c r="B1" s="16" t="s">
        <v>44</v>
      </c>
    </row>
    <row r="2" spans="1:2" x14ac:dyDescent="0.25">
      <c r="A2" s="21">
        <v>1.03125</v>
      </c>
      <c r="B2" s="23">
        <f>A2</f>
        <v>1.03125</v>
      </c>
    </row>
    <row r="3" spans="1:2" x14ac:dyDescent="0.25">
      <c r="A3" s="21">
        <f ca="1">$A$2 + RANDBETWEEN(1, NOW() - $A$2)</f>
        <v>10217.03125</v>
      </c>
      <c r="B3" s="23">
        <f t="shared" ref="B3:B37" ca="1" si="0">A3</f>
        <v>10217.03125</v>
      </c>
    </row>
    <row r="4" spans="1:2" x14ac:dyDescent="0.25">
      <c r="A4" s="21">
        <f t="shared" ref="A4:A37" ca="1" si="1">$A$2 + RANDBETWEEN(1, NOW() - $A$2)</f>
        <v>7565.03125</v>
      </c>
      <c r="B4" s="23">
        <f t="shared" ca="1" si="0"/>
        <v>7565.03125</v>
      </c>
    </row>
    <row r="5" spans="1:2" x14ac:dyDescent="0.25">
      <c r="A5" s="21">
        <f t="shared" ca="1" si="1"/>
        <v>7515.03125</v>
      </c>
      <c r="B5" s="23">
        <f t="shared" ca="1" si="0"/>
        <v>7515.03125</v>
      </c>
    </row>
    <row r="6" spans="1:2" x14ac:dyDescent="0.25">
      <c r="A6" s="21">
        <f t="shared" ca="1" si="1"/>
        <v>5702.03125</v>
      </c>
      <c r="B6" s="23">
        <f t="shared" ca="1" si="0"/>
        <v>5702.03125</v>
      </c>
    </row>
    <row r="7" spans="1:2" x14ac:dyDescent="0.25">
      <c r="A7" s="21">
        <f t="shared" ca="1" si="1"/>
        <v>26857.03125</v>
      </c>
      <c r="B7" s="23">
        <f t="shared" ca="1" si="0"/>
        <v>26857.03125</v>
      </c>
    </row>
    <row r="8" spans="1:2" x14ac:dyDescent="0.25">
      <c r="A8" s="21">
        <f t="shared" ca="1" si="1"/>
        <v>38559.03125</v>
      </c>
      <c r="B8" s="23">
        <f t="shared" ca="1" si="0"/>
        <v>38559.03125</v>
      </c>
    </row>
    <row r="9" spans="1:2" x14ac:dyDescent="0.25">
      <c r="A9" s="21">
        <f t="shared" ca="1" si="1"/>
        <v>9000.03125</v>
      </c>
      <c r="B9" s="23">
        <f t="shared" ca="1" si="0"/>
        <v>9000.03125</v>
      </c>
    </row>
    <row r="10" spans="1:2" x14ac:dyDescent="0.25">
      <c r="A10" s="21">
        <f t="shared" ca="1" si="1"/>
        <v>38095.03125</v>
      </c>
      <c r="B10" s="23">
        <f t="shared" ca="1" si="0"/>
        <v>38095.03125</v>
      </c>
    </row>
    <row r="11" spans="1:2" x14ac:dyDescent="0.25">
      <c r="A11" s="21">
        <f t="shared" ca="1" si="1"/>
        <v>18707.03125</v>
      </c>
      <c r="B11" s="23">
        <f t="shared" ca="1" si="0"/>
        <v>18707.03125</v>
      </c>
    </row>
    <row r="12" spans="1:2" x14ac:dyDescent="0.25">
      <c r="A12" s="21">
        <f t="shared" ca="1" si="1"/>
        <v>29479.03125</v>
      </c>
      <c r="B12" s="23">
        <f t="shared" ca="1" si="0"/>
        <v>29479.03125</v>
      </c>
    </row>
    <row r="13" spans="1:2" x14ac:dyDescent="0.25">
      <c r="A13" s="21">
        <f t="shared" ca="1" si="1"/>
        <v>10969.03125</v>
      </c>
      <c r="B13" s="23">
        <f t="shared" ca="1" si="0"/>
        <v>10969.03125</v>
      </c>
    </row>
    <row r="14" spans="1:2" x14ac:dyDescent="0.25">
      <c r="A14" s="21">
        <f t="shared" ca="1" si="1"/>
        <v>30777.03125</v>
      </c>
      <c r="B14" s="23">
        <f t="shared" ca="1" si="0"/>
        <v>30777.03125</v>
      </c>
    </row>
    <row r="15" spans="1:2" x14ac:dyDescent="0.25">
      <c r="A15" s="21">
        <f t="shared" ca="1" si="1"/>
        <v>26237.03125</v>
      </c>
      <c r="B15" s="23">
        <f t="shared" ca="1" si="0"/>
        <v>26237.03125</v>
      </c>
    </row>
    <row r="16" spans="1:2" x14ac:dyDescent="0.25">
      <c r="A16" s="21">
        <f t="shared" ca="1" si="1"/>
        <v>17493.03125</v>
      </c>
      <c r="B16" s="23">
        <f t="shared" ca="1" si="0"/>
        <v>17493.03125</v>
      </c>
    </row>
    <row r="17" spans="1:2" x14ac:dyDescent="0.25">
      <c r="A17" s="21">
        <f t="shared" ca="1" si="1"/>
        <v>16500.03125</v>
      </c>
      <c r="B17" s="23">
        <f t="shared" ca="1" si="0"/>
        <v>16500.03125</v>
      </c>
    </row>
    <row r="18" spans="1:2" x14ac:dyDescent="0.25">
      <c r="A18" s="21">
        <f t="shared" ca="1" si="1"/>
        <v>32798.03125</v>
      </c>
      <c r="B18" s="23">
        <f t="shared" ca="1" si="0"/>
        <v>32798.03125</v>
      </c>
    </row>
    <row r="19" spans="1:2" x14ac:dyDescent="0.25">
      <c r="A19" s="21">
        <f t="shared" ca="1" si="1"/>
        <v>36180.03125</v>
      </c>
      <c r="B19" s="23">
        <f t="shared" ca="1" si="0"/>
        <v>36180.03125</v>
      </c>
    </row>
    <row r="20" spans="1:2" x14ac:dyDescent="0.25">
      <c r="A20" s="21">
        <f t="shared" ca="1" si="1"/>
        <v>16224.03125</v>
      </c>
      <c r="B20" s="23">
        <f t="shared" ca="1" si="0"/>
        <v>16224.03125</v>
      </c>
    </row>
    <row r="21" spans="1:2" x14ac:dyDescent="0.25">
      <c r="A21" s="21">
        <f t="shared" ca="1" si="1"/>
        <v>5272.03125</v>
      </c>
      <c r="B21" s="23">
        <f t="shared" ca="1" si="0"/>
        <v>5272.03125</v>
      </c>
    </row>
    <row r="22" spans="1:2" x14ac:dyDescent="0.25">
      <c r="A22" s="21">
        <f t="shared" ca="1" si="1"/>
        <v>40653.03125</v>
      </c>
      <c r="B22" s="23">
        <f t="shared" ca="1" si="0"/>
        <v>40653.03125</v>
      </c>
    </row>
    <row r="23" spans="1:2" x14ac:dyDescent="0.25">
      <c r="A23" s="21">
        <f t="shared" ca="1" si="1"/>
        <v>32552.03125</v>
      </c>
      <c r="B23" s="23">
        <f t="shared" ca="1" si="0"/>
        <v>32552.03125</v>
      </c>
    </row>
    <row r="24" spans="1:2" x14ac:dyDescent="0.25">
      <c r="A24" s="21">
        <f t="shared" ca="1" si="1"/>
        <v>13790.03125</v>
      </c>
      <c r="B24" s="23">
        <f t="shared" ca="1" si="0"/>
        <v>13790.03125</v>
      </c>
    </row>
    <row r="25" spans="1:2" x14ac:dyDescent="0.25">
      <c r="A25" s="21">
        <f t="shared" ca="1" si="1"/>
        <v>20322.03125</v>
      </c>
      <c r="B25" s="23">
        <f t="shared" ca="1" si="0"/>
        <v>20322.03125</v>
      </c>
    </row>
    <row r="26" spans="1:2" x14ac:dyDescent="0.25">
      <c r="A26" s="21">
        <f t="shared" ca="1" si="1"/>
        <v>35074.03125</v>
      </c>
      <c r="B26" s="23">
        <f t="shared" ca="1" si="0"/>
        <v>35074.03125</v>
      </c>
    </row>
    <row r="27" spans="1:2" x14ac:dyDescent="0.25">
      <c r="A27" s="21">
        <f t="shared" ca="1" si="1"/>
        <v>35351.03125</v>
      </c>
      <c r="B27" s="23">
        <f t="shared" ca="1" si="0"/>
        <v>35351.03125</v>
      </c>
    </row>
    <row r="28" spans="1:2" x14ac:dyDescent="0.25">
      <c r="A28" s="21">
        <f t="shared" ca="1" si="1"/>
        <v>6013.03125</v>
      </c>
      <c r="B28" s="23">
        <f t="shared" ca="1" si="0"/>
        <v>6013.03125</v>
      </c>
    </row>
    <row r="29" spans="1:2" x14ac:dyDescent="0.25">
      <c r="A29" s="21">
        <f t="shared" ca="1" si="1"/>
        <v>25527.03125</v>
      </c>
      <c r="B29" s="23">
        <f t="shared" ca="1" si="0"/>
        <v>25527.03125</v>
      </c>
    </row>
    <row r="30" spans="1:2" x14ac:dyDescent="0.25">
      <c r="A30" s="21">
        <f t="shared" ca="1" si="1"/>
        <v>23061.03125</v>
      </c>
      <c r="B30" s="23">
        <f t="shared" ca="1" si="0"/>
        <v>23061.03125</v>
      </c>
    </row>
    <row r="31" spans="1:2" x14ac:dyDescent="0.25">
      <c r="A31" s="21">
        <f t="shared" ca="1" si="1"/>
        <v>33856.03125</v>
      </c>
      <c r="B31" s="23">
        <f t="shared" ca="1" si="0"/>
        <v>33856.03125</v>
      </c>
    </row>
    <row r="32" spans="1:2" x14ac:dyDescent="0.25">
      <c r="A32" s="21">
        <f t="shared" ca="1" si="1"/>
        <v>35999.03125</v>
      </c>
      <c r="B32" s="23">
        <f t="shared" ca="1" si="0"/>
        <v>35999.03125</v>
      </c>
    </row>
    <row r="33" spans="1:2" x14ac:dyDescent="0.25">
      <c r="A33" s="21">
        <f t="shared" ca="1" si="1"/>
        <v>27793.03125</v>
      </c>
      <c r="B33" s="23">
        <f t="shared" ca="1" si="0"/>
        <v>27793.03125</v>
      </c>
    </row>
    <row r="34" spans="1:2" x14ac:dyDescent="0.25">
      <c r="A34" s="21">
        <f t="shared" ca="1" si="1"/>
        <v>35621.03125</v>
      </c>
      <c r="B34" s="23">
        <f t="shared" ca="1" si="0"/>
        <v>35621.03125</v>
      </c>
    </row>
    <row r="35" spans="1:2" x14ac:dyDescent="0.25">
      <c r="A35" s="21">
        <f t="shared" ca="1" si="1"/>
        <v>39696.03125</v>
      </c>
      <c r="B35" s="23">
        <f t="shared" ca="1" si="0"/>
        <v>39696.03125</v>
      </c>
    </row>
    <row r="36" spans="1:2" x14ac:dyDescent="0.25">
      <c r="A36" s="21">
        <f t="shared" ca="1" si="1"/>
        <v>40518.03125</v>
      </c>
      <c r="B36" s="23">
        <f t="shared" ca="1" si="0"/>
        <v>40518.03125</v>
      </c>
    </row>
    <row r="37" spans="1:2" x14ac:dyDescent="0.25">
      <c r="A37" s="21">
        <f t="shared" ca="1" si="1"/>
        <v>15171.03125</v>
      </c>
      <c r="B37" s="23">
        <f t="shared" ca="1" si="0"/>
        <v>15171.03125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ExcelFormulas</vt:lpstr>
      <vt:lpstr>DateValue</vt:lpstr>
    </vt:vector>
  </TitlesOfParts>
  <Company>NOAA/ESRL/GMD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Daniel Porrey</cp:lastModifiedBy>
  <dcterms:created xsi:type="dcterms:W3CDTF">2010-04-20T18:52:34Z</dcterms:created>
  <dcterms:modified xsi:type="dcterms:W3CDTF">2013-04-24T13:04:48Z</dcterms:modified>
</cp:coreProperties>
</file>