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DAAB4A64-6392-4C88-9CFF-CBB85AF73B6A}" xr6:coauthVersionLast="36" xr6:coauthVersionMax="36" xr10:uidLastSave="{00000000-0000-0000-0000-000000000000}"/>
  <bookViews>
    <workbookView xWindow="0" yWindow="0" windowWidth="19200" windowHeight="6930" xr2:uid="{272B3175-AD7C-4DD9-B3AF-E0B1A285AB3A}"/>
  </bookViews>
  <sheets>
    <sheet name="Transfer Velocity" sheetId="1" r:id="rId1"/>
    <sheet name=" Discharge" sheetId="4" r:id="rId2"/>
    <sheet name="Pressure of CO2 aq and Air" sheetId="2" r:id="rId3"/>
    <sheet name="Henry's Constan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F5" i="3" l="1"/>
  <c r="F2" i="3"/>
  <c r="E5" i="3"/>
  <c r="D5" i="3"/>
  <c r="C5" i="3"/>
  <c r="B5" i="3"/>
  <c r="A5" i="3"/>
  <c r="B2" i="3"/>
</calcChain>
</file>

<file path=xl/sharedStrings.xml><?xml version="1.0" encoding="utf-8"?>
<sst xmlns="http://schemas.openxmlformats.org/spreadsheetml/2006/main" count="201" uniqueCount="81">
  <si>
    <t>Syn</t>
  </si>
  <si>
    <t>Syn 1</t>
  </si>
  <si>
    <t>Syn 2</t>
  </si>
  <si>
    <t>Syn 3</t>
  </si>
  <si>
    <t>Syn 4</t>
  </si>
  <si>
    <t>Syn 5</t>
  </si>
  <si>
    <t>Source</t>
  </si>
  <si>
    <t>EOS FD</t>
  </si>
  <si>
    <t>Syn 6</t>
  </si>
  <si>
    <t>Syn 7</t>
  </si>
  <si>
    <t>Syn 8</t>
  </si>
  <si>
    <t>Syn 9</t>
  </si>
  <si>
    <t>Syn 10</t>
  </si>
  <si>
    <t>Syn 11</t>
  </si>
  <si>
    <t>Syn 12</t>
  </si>
  <si>
    <t>Syn 13</t>
  </si>
  <si>
    <t>Syn 14</t>
  </si>
  <si>
    <t>Syn 15</t>
  </si>
  <si>
    <t>Syn 16</t>
  </si>
  <si>
    <t>Syn 17</t>
  </si>
  <si>
    <t>Syn 18</t>
  </si>
  <si>
    <t>Syn 19</t>
  </si>
  <si>
    <t>Syn 20</t>
  </si>
  <si>
    <t>Syn 21</t>
  </si>
  <si>
    <t>Syn 22</t>
  </si>
  <si>
    <t>Syn 23</t>
  </si>
  <si>
    <t>Syn 24</t>
  </si>
  <si>
    <t>Syn 25</t>
  </si>
  <si>
    <t>Syn 26</t>
  </si>
  <si>
    <t>Syn 27</t>
  </si>
  <si>
    <t>Syn 28</t>
  </si>
  <si>
    <t>Syn 29</t>
  </si>
  <si>
    <t>Syn 30</t>
  </si>
  <si>
    <t>Syn 31</t>
  </si>
  <si>
    <t>Syn 32</t>
  </si>
  <si>
    <t>Syn 33</t>
  </si>
  <si>
    <t>Syn 34</t>
  </si>
  <si>
    <t>Syn 35</t>
  </si>
  <si>
    <t>Vaisala</t>
  </si>
  <si>
    <t>pCO2 aq (PPM)</t>
  </si>
  <si>
    <t>Discharge</t>
  </si>
  <si>
    <t>Y</t>
  </si>
  <si>
    <t>pCO2 air (PPM)</t>
  </si>
  <si>
    <t>Area (m^2)</t>
  </si>
  <si>
    <t>X</t>
  </si>
  <si>
    <t>M</t>
  </si>
  <si>
    <t>pCO2 aq (Atm)</t>
  </si>
  <si>
    <r>
      <t>Avg Temp (</t>
    </r>
    <r>
      <rPr>
        <sz val="11"/>
        <color theme="1"/>
        <rFont val="Calibri"/>
        <family val="2"/>
      </rPr>
      <t>°C)</t>
    </r>
  </si>
  <si>
    <t>pCO2 air (Atm)</t>
  </si>
  <si>
    <r>
      <t>July 18th Temp. (</t>
    </r>
    <r>
      <rPr>
        <sz val="11"/>
        <color theme="1"/>
        <rFont val="Calibri"/>
        <family val="2"/>
      </rPr>
      <t>°C)</t>
    </r>
  </si>
  <si>
    <t>July 18th Temp (K)</t>
  </si>
  <si>
    <t>D</t>
  </si>
  <si>
    <t>3.3*10^-4</t>
  </si>
  <si>
    <t>Kh STP (mol/m^3*Pa)</t>
  </si>
  <si>
    <t xml:space="preserve">Temp Diff. </t>
  </si>
  <si>
    <t>July 18th SATP</t>
  </si>
  <si>
    <t>Exponent</t>
  </si>
  <si>
    <t>1/ T(1)</t>
  </si>
  <si>
    <t>1/T SATP</t>
  </si>
  <si>
    <t>Difference</t>
  </si>
  <si>
    <t>Kh (T1) (mol/m^3/atm)</t>
  </si>
  <si>
    <r>
      <t>Kh STP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mol/m^3/atm)</t>
    </r>
  </si>
  <si>
    <t>Kh (mol/m^3/atm)</t>
  </si>
  <si>
    <t>Position</t>
  </si>
  <si>
    <t>WF</t>
  </si>
  <si>
    <t>Date</t>
  </si>
  <si>
    <t>Time</t>
  </si>
  <si>
    <r>
      <t>Flux (</t>
    </r>
    <r>
      <rPr>
        <sz val="11"/>
        <color theme="1"/>
        <rFont val="Calibri"/>
        <family val="2"/>
      </rPr>
      <t>μmoles/m^2/s</t>
    </r>
    <r>
      <rPr>
        <sz val="11"/>
        <color theme="1"/>
        <rFont val="Calibri"/>
        <family val="2"/>
        <scheme val="minor"/>
      </rPr>
      <t>)</t>
    </r>
  </si>
  <si>
    <t>Flux (g C/m^2/day)</t>
  </si>
  <si>
    <t>pCO2aq- pCO2 air (atm)</t>
  </si>
  <si>
    <t>pCO2aq-air (atm)</t>
  </si>
  <si>
    <t>pCO2aq-air (atm) R script</t>
  </si>
  <si>
    <t>pCO2,aq (atm)</t>
  </si>
  <si>
    <t>pCO2, air (atm)</t>
  </si>
  <si>
    <t>pCO2aq- pCO2 air (atm)r script</t>
  </si>
  <si>
    <t>Water Level</t>
  </si>
  <si>
    <t>Station Corr.</t>
  </si>
  <si>
    <t>Station 4</t>
  </si>
  <si>
    <t>Station 3</t>
  </si>
  <si>
    <t>Station 2</t>
  </si>
  <si>
    <t>Station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</si>
</sst>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74C9-BD0E-4B22-802C-1B909ADCF057}">
  <dimension ref="A1:P38"/>
  <sheetViews>
    <sheetView tabSelected="1" topLeftCell="C1" workbookViewId="0">
      <selection activeCell="F22" sqref="F22"/>
    </sheetView>
  </sheetViews>
  <sheetFormatPr defaultRowHeight="14.5" x14ac:dyDescent="0.35"/>
  <cols>
    <col min="1" max="1" width="10.6328125" customWidth="1"/>
    <col min="2" max="2" width="13.26953125" customWidth="1"/>
    <col min="3" max="3" width="19.1796875" customWidth="1"/>
    <col min="4" max="4" width="13.36328125" customWidth="1"/>
    <col min="5" max="5" width="18.08984375" customWidth="1"/>
    <col min="6" max="6" width="16.36328125" customWidth="1"/>
    <col min="7" max="7" width="15.453125" customWidth="1"/>
    <col min="8" max="8" width="22" customWidth="1"/>
    <col min="9" max="9" width="15.90625" customWidth="1"/>
    <col min="10" max="10" width="16" customWidth="1"/>
    <col min="11" max="11" width="10" customWidth="1"/>
    <col min="12" max="12" width="11.08984375" customWidth="1"/>
  </cols>
  <sheetData>
    <row r="1" spans="1:16" x14ac:dyDescent="0.35">
      <c r="A1" t="s">
        <v>65</v>
      </c>
      <c r="B1" t="s">
        <v>66</v>
      </c>
      <c r="C1" t="s">
        <v>0</v>
      </c>
      <c r="D1" t="s">
        <v>6</v>
      </c>
      <c r="E1" t="s">
        <v>67</v>
      </c>
      <c r="F1" t="s">
        <v>68</v>
      </c>
      <c r="G1" t="s">
        <v>70</v>
      </c>
      <c r="H1" t="s">
        <v>71</v>
      </c>
      <c r="I1" t="s">
        <v>47</v>
      </c>
      <c r="J1" t="s">
        <v>62</v>
      </c>
      <c r="K1" t="s">
        <v>43</v>
      </c>
      <c r="N1" t="s">
        <v>41</v>
      </c>
      <c r="O1" t="s">
        <v>44</v>
      </c>
      <c r="P1" t="s">
        <v>45</v>
      </c>
    </row>
    <row r="2" spans="1:16" x14ac:dyDescent="0.35">
      <c r="A2" s="2">
        <v>43664</v>
      </c>
      <c r="B2" s="3">
        <v>0.42708333333333331</v>
      </c>
      <c r="C2" t="s">
        <v>1</v>
      </c>
      <c r="D2" t="s">
        <v>7</v>
      </c>
      <c r="E2">
        <v>0.57799999999999996</v>
      </c>
      <c r="F2">
        <f>E2*3.802464</f>
        <v>2.1978241919999997</v>
      </c>
      <c r="G2" s="1">
        <v>42.560555443336227</v>
      </c>
      <c r="H2">
        <v>42.568969481014761</v>
      </c>
      <c r="I2">
        <v>6.0809199999999999</v>
      </c>
      <c r="K2">
        <v>0.204018</v>
      </c>
    </row>
    <row r="3" spans="1:16" x14ac:dyDescent="0.35">
      <c r="C3" t="s">
        <v>2</v>
      </c>
      <c r="D3" t="s">
        <v>38</v>
      </c>
      <c r="F3">
        <f t="shared" ref="F3:F37" si="0">E3*3.802464</f>
        <v>0</v>
      </c>
      <c r="G3" s="1">
        <v>36.480476094288235</v>
      </c>
      <c r="H3">
        <v>36.487688126584118</v>
      </c>
      <c r="I3" s="1"/>
      <c r="K3">
        <v>0.41688500000000001</v>
      </c>
    </row>
    <row r="4" spans="1:16" x14ac:dyDescent="0.35">
      <c r="A4" s="2">
        <v>43664</v>
      </c>
      <c r="B4" s="3">
        <v>0.4375</v>
      </c>
      <c r="C4" t="s">
        <v>3</v>
      </c>
      <c r="D4" t="s">
        <v>38</v>
      </c>
      <c r="F4">
        <f t="shared" si="0"/>
        <v>0</v>
      </c>
      <c r="G4" s="1">
        <v>54.718937680032298</v>
      </c>
      <c r="H4">
        <v>54.729755728476164</v>
      </c>
      <c r="I4" s="1"/>
      <c r="K4">
        <v>6.6350000000000006E-2</v>
      </c>
    </row>
    <row r="5" spans="1:16" x14ac:dyDescent="0.35">
      <c r="C5" t="s">
        <v>4</v>
      </c>
      <c r="D5" t="s">
        <v>38</v>
      </c>
      <c r="F5">
        <f t="shared" si="0"/>
        <v>0</v>
      </c>
      <c r="G5" s="1">
        <v>66.878701608928395</v>
      </c>
      <c r="H5">
        <v>66.891923668137508</v>
      </c>
      <c r="I5" s="1"/>
      <c r="K5">
        <v>0.79300000000000004</v>
      </c>
    </row>
    <row r="6" spans="1:16" x14ac:dyDescent="0.35">
      <c r="A6" s="2">
        <v>43664</v>
      </c>
      <c r="B6" s="3">
        <v>0.44791666666666669</v>
      </c>
      <c r="C6" t="s">
        <v>5</v>
      </c>
      <c r="D6" t="s">
        <v>7</v>
      </c>
      <c r="E6">
        <v>0.36</v>
      </c>
      <c r="F6">
        <f t="shared" si="0"/>
        <v>1.3688870399999999</v>
      </c>
      <c r="G6" s="1">
        <v>79.039107037774471</v>
      </c>
      <c r="H6">
        <v>79.054733107748859</v>
      </c>
      <c r="I6" s="1"/>
      <c r="K6">
        <v>0.37680000000000002</v>
      </c>
    </row>
    <row r="7" spans="1:16" x14ac:dyDescent="0.35">
      <c r="C7" t="s">
        <v>8</v>
      </c>
      <c r="F7">
        <f t="shared" si="0"/>
        <v>0</v>
      </c>
      <c r="G7" s="1">
        <v>54.719381795382304</v>
      </c>
      <c r="H7">
        <v>54.730199843826142</v>
      </c>
      <c r="I7" s="1"/>
      <c r="K7">
        <v>0.14329</v>
      </c>
    </row>
    <row r="8" spans="1:16" x14ac:dyDescent="0.35">
      <c r="A8" s="2">
        <v>43664</v>
      </c>
      <c r="B8" s="3">
        <v>0.45833333333333331</v>
      </c>
      <c r="C8" t="s">
        <v>9</v>
      </c>
      <c r="F8">
        <f t="shared" si="0"/>
        <v>0</v>
      </c>
      <c r="G8" s="1">
        <v>72.974462434086604</v>
      </c>
      <c r="H8">
        <v>72.988419070710876</v>
      </c>
      <c r="I8" s="1"/>
      <c r="K8">
        <v>0.229625</v>
      </c>
    </row>
    <row r="9" spans="1:16" x14ac:dyDescent="0.35">
      <c r="C9" t="s">
        <v>10</v>
      </c>
      <c r="D9" t="s">
        <v>7</v>
      </c>
      <c r="E9">
        <v>0.62</v>
      </c>
      <c r="F9">
        <f t="shared" si="0"/>
        <v>2.35752768</v>
      </c>
      <c r="G9" s="1">
        <v>91.218078042608283</v>
      </c>
      <c r="H9">
        <v>91.235523838388616</v>
      </c>
      <c r="I9" s="1"/>
      <c r="K9">
        <v>1.35375</v>
      </c>
    </row>
    <row r="10" spans="1:16" x14ac:dyDescent="0.35">
      <c r="A10" s="2">
        <v>43664</v>
      </c>
      <c r="B10" s="3">
        <v>0.46875</v>
      </c>
      <c r="C10" t="s">
        <v>11</v>
      </c>
      <c r="F10">
        <f t="shared" si="0"/>
        <v>0</v>
      </c>
      <c r="G10" s="1">
        <v>85.140188901047679</v>
      </c>
      <c r="H10">
        <v>85.15647164377603</v>
      </c>
      <c r="I10" s="1"/>
      <c r="K10">
        <v>0.10696</v>
      </c>
    </row>
    <row r="11" spans="1:16" x14ac:dyDescent="0.35">
      <c r="C11" t="s">
        <v>12</v>
      </c>
      <c r="F11">
        <f t="shared" si="0"/>
        <v>0</v>
      </c>
      <c r="G11" s="1">
        <v>60.814420643605501</v>
      </c>
      <c r="H11">
        <v>60.826051174125752</v>
      </c>
      <c r="I11" s="1"/>
      <c r="K11">
        <v>0.43935000000000002</v>
      </c>
    </row>
    <row r="12" spans="1:16" x14ac:dyDescent="0.35">
      <c r="A12" s="2">
        <v>43664</v>
      </c>
      <c r="B12" s="3">
        <v>0.47916666666666669</v>
      </c>
      <c r="C12" t="s">
        <v>13</v>
      </c>
      <c r="D12" t="s">
        <v>7</v>
      </c>
      <c r="E12">
        <v>0.93</v>
      </c>
      <c r="F12">
        <f t="shared" si="0"/>
        <v>3.5362915200000002</v>
      </c>
      <c r="G12" s="1">
        <v>79.053614837087196</v>
      </c>
      <c r="H12">
        <v>79.06873452676345</v>
      </c>
      <c r="I12" s="1"/>
      <c r="K12">
        <v>0.31984000000000001</v>
      </c>
    </row>
    <row r="13" spans="1:16" x14ac:dyDescent="0.35">
      <c r="C13" t="s">
        <v>14</v>
      </c>
      <c r="F13">
        <f t="shared" si="0"/>
        <v>0</v>
      </c>
      <c r="G13" s="1">
        <v>103.37780401772937</v>
      </c>
      <c r="H13">
        <v>103.39757591961379</v>
      </c>
      <c r="I13" s="1"/>
      <c r="K13">
        <v>0.75138000000000005</v>
      </c>
    </row>
    <row r="14" spans="1:16" x14ac:dyDescent="0.35">
      <c r="A14" s="2">
        <v>43664</v>
      </c>
      <c r="B14" s="3">
        <v>0.48958333333333331</v>
      </c>
      <c r="C14" t="s">
        <v>15</v>
      </c>
      <c r="F14">
        <f t="shared" si="0"/>
        <v>0</v>
      </c>
      <c r="G14" s="1">
        <v>66.87914423234605</v>
      </c>
      <c r="H14">
        <v>66.89193781591834</v>
      </c>
      <c r="I14" s="1"/>
      <c r="K14">
        <v>0.50012999999999996</v>
      </c>
    </row>
    <row r="15" spans="1:16" x14ac:dyDescent="0.35">
      <c r="C15" t="s">
        <v>16</v>
      </c>
      <c r="D15" t="s">
        <v>7</v>
      </c>
      <c r="E15">
        <v>0.1525</v>
      </c>
      <c r="F15">
        <f t="shared" si="0"/>
        <v>0.57987575999999996</v>
      </c>
      <c r="G15" s="1">
        <v>97.278755247048821</v>
      </c>
      <c r="H15">
        <v>97.297364095881193</v>
      </c>
      <c r="I15" s="1"/>
      <c r="K15">
        <v>0.50192999999999999</v>
      </c>
    </row>
    <row r="16" spans="1:16" x14ac:dyDescent="0.35">
      <c r="A16" s="2">
        <v>43664</v>
      </c>
      <c r="B16" s="3">
        <v>0.5</v>
      </c>
      <c r="C16" t="s">
        <v>17</v>
      </c>
      <c r="F16">
        <f t="shared" si="0"/>
        <v>0</v>
      </c>
      <c r="G16" s="1">
        <v>79.052294788466583</v>
      </c>
      <c r="H16">
        <v>79.066949399674428</v>
      </c>
      <c r="I16" s="1"/>
      <c r="K16">
        <v>1.2304600000000001</v>
      </c>
    </row>
    <row r="17" spans="1:11" x14ac:dyDescent="0.35">
      <c r="C17" t="s">
        <v>18</v>
      </c>
      <c r="F17">
        <f t="shared" si="0"/>
        <v>0</v>
      </c>
      <c r="G17" s="1">
        <v>54.728511776630711</v>
      </c>
      <c r="H17">
        <v>54.738657276697637</v>
      </c>
      <c r="I17" s="1"/>
      <c r="K17">
        <v>0.28889999999999999</v>
      </c>
    </row>
    <row r="18" spans="1:11" x14ac:dyDescent="0.35">
      <c r="A18" s="2">
        <v>43664</v>
      </c>
      <c r="B18" s="3">
        <v>0.51041666666666663</v>
      </c>
      <c r="C18" t="s">
        <v>19</v>
      </c>
      <c r="F18">
        <f t="shared" si="0"/>
        <v>0</v>
      </c>
      <c r="G18" s="1">
        <v>30.39638926544481</v>
      </c>
      <c r="H18">
        <v>30.402025654370931</v>
      </c>
      <c r="I18" s="1"/>
      <c r="K18">
        <v>0.54406500000000002</v>
      </c>
    </row>
    <row r="19" spans="1:11" x14ac:dyDescent="0.35">
      <c r="C19" t="s">
        <v>20</v>
      </c>
      <c r="F19">
        <f t="shared" si="0"/>
        <v>0</v>
      </c>
      <c r="G19" s="1">
        <v>121.58555706177933</v>
      </c>
      <c r="H19">
        <v>121.60810261748369</v>
      </c>
      <c r="I19" s="1"/>
      <c r="K19">
        <v>0.32213999999999998</v>
      </c>
    </row>
    <row r="20" spans="1:11" x14ac:dyDescent="0.35">
      <c r="A20" s="2">
        <v>43664</v>
      </c>
      <c r="B20" s="3">
        <v>0.52083333333333337</v>
      </c>
      <c r="C20" t="s">
        <v>64</v>
      </c>
      <c r="F20">
        <f t="shared" si="0"/>
        <v>0</v>
      </c>
      <c r="G20" s="1">
        <v>66.86554269217865</v>
      </c>
      <c r="H20">
        <v>66.877942747816064</v>
      </c>
      <c r="I20" s="1"/>
      <c r="K20">
        <v>0.30145499999999997</v>
      </c>
    </row>
    <row r="21" spans="1:11" x14ac:dyDescent="0.35">
      <c r="C21" t="s">
        <v>21</v>
      </c>
      <c r="D21" t="s">
        <v>7</v>
      </c>
      <c r="E21">
        <v>0.75749999999999995</v>
      </c>
      <c r="F21">
        <f t="shared" si="0"/>
        <v>2.8803664799999997</v>
      </c>
      <c r="G21" s="1">
        <v>285.69822786658142</v>
      </c>
      <c r="H21">
        <v>285.75120992248674</v>
      </c>
      <c r="I21" s="1"/>
      <c r="K21">
        <v>0.19428000000000001</v>
      </c>
    </row>
    <row r="22" spans="1:11" x14ac:dyDescent="0.35">
      <c r="A22" s="2">
        <v>43664</v>
      </c>
      <c r="B22" s="3">
        <v>0.53125</v>
      </c>
      <c r="C22" t="s">
        <v>22</v>
      </c>
      <c r="D22" t="s">
        <v>7</v>
      </c>
      <c r="E22">
        <v>4.88</v>
      </c>
      <c r="F22">
        <f t="shared" si="0"/>
        <v>18.556024319999999</v>
      </c>
      <c r="G22" s="1">
        <v>370.72999298514696</v>
      </c>
      <c r="H22">
        <v>370.79875693004539</v>
      </c>
      <c r="I22" s="1"/>
      <c r="K22">
        <v>0.20275499999999999</v>
      </c>
    </row>
    <row r="23" spans="1:11" x14ac:dyDescent="0.35">
      <c r="C23" t="s">
        <v>23</v>
      </c>
      <c r="F23">
        <f t="shared" si="0"/>
        <v>0</v>
      </c>
      <c r="G23" s="1">
        <v>334.26474777349313</v>
      </c>
      <c r="H23">
        <v>334.32674805168023</v>
      </c>
      <c r="I23" s="1"/>
      <c r="K23">
        <v>0.11892</v>
      </c>
    </row>
    <row r="24" spans="1:11" x14ac:dyDescent="0.35">
      <c r="A24" s="2">
        <v>43664</v>
      </c>
      <c r="B24" s="3">
        <v>0.54166666666666663</v>
      </c>
      <c r="C24" t="s">
        <v>24</v>
      </c>
      <c r="F24">
        <f t="shared" si="0"/>
        <v>0</v>
      </c>
      <c r="G24" s="1">
        <v>467.99179599519471</v>
      </c>
      <c r="H24">
        <v>468.0836338768105</v>
      </c>
      <c r="I24" s="1"/>
      <c r="K24">
        <v>0.62314000000000003</v>
      </c>
    </row>
    <row r="25" spans="1:11" x14ac:dyDescent="0.35">
      <c r="C25" t="s">
        <v>25</v>
      </c>
      <c r="D25" t="s">
        <v>7</v>
      </c>
      <c r="E25">
        <v>4.6574999999999998</v>
      </c>
      <c r="F25">
        <f t="shared" si="0"/>
        <v>17.709976080000001</v>
      </c>
      <c r="G25" s="1">
        <v>540.92558238405627</v>
      </c>
      <c r="H25">
        <v>541.03173266280703</v>
      </c>
      <c r="I25" s="1"/>
      <c r="K25">
        <v>0.13456000000000001</v>
      </c>
    </row>
    <row r="26" spans="1:11" x14ac:dyDescent="0.35">
      <c r="A26" s="2">
        <v>43664</v>
      </c>
      <c r="B26" s="3">
        <v>0.55208333333333337</v>
      </c>
      <c r="C26" t="s">
        <v>26</v>
      </c>
      <c r="F26">
        <f t="shared" si="0"/>
        <v>0</v>
      </c>
      <c r="G26" s="1">
        <v>571.17643161070191</v>
      </c>
      <c r="H26">
        <v>571.28854538825885</v>
      </c>
      <c r="I26" s="1"/>
      <c r="K26">
        <v>0.18540000000000001</v>
      </c>
    </row>
    <row r="27" spans="1:11" x14ac:dyDescent="0.35">
      <c r="C27" t="s">
        <v>27</v>
      </c>
      <c r="F27">
        <f t="shared" si="0"/>
        <v>0</v>
      </c>
      <c r="G27" s="1">
        <v>467.87856631940474</v>
      </c>
      <c r="H27">
        <v>467.97040420102053</v>
      </c>
      <c r="I27" s="1"/>
      <c r="K27">
        <v>0.66724000000000006</v>
      </c>
    </row>
    <row r="28" spans="1:11" x14ac:dyDescent="0.35">
      <c r="A28" s="2">
        <v>43664</v>
      </c>
      <c r="B28" s="3">
        <v>0.5625</v>
      </c>
      <c r="C28" t="s">
        <v>28</v>
      </c>
      <c r="F28">
        <f t="shared" si="0"/>
        <v>0</v>
      </c>
      <c r="G28" s="1">
        <v>504.29485997162544</v>
      </c>
      <c r="H28">
        <v>504.39385405180877</v>
      </c>
      <c r="I28" s="1"/>
      <c r="K28">
        <v>0.19420000000000001</v>
      </c>
    </row>
    <row r="29" spans="1:11" x14ac:dyDescent="0.35">
      <c r="C29" t="s">
        <v>29</v>
      </c>
      <c r="F29">
        <f t="shared" si="0"/>
        <v>0</v>
      </c>
      <c r="G29" s="1">
        <v>662.26674381815883</v>
      </c>
      <c r="H29">
        <v>662.39674809213443</v>
      </c>
      <c r="I29" s="1"/>
      <c r="K29">
        <v>1.62416</v>
      </c>
    </row>
    <row r="30" spans="1:11" x14ac:dyDescent="0.35">
      <c r="A30" s="2">
        <v>43664</v>
      </c>
      <c r="B30" s="3">
        <v>0.57291666666666663</v>
      </c>
      <c r="C30" t="s">
        <v>30</v>
      </c>
      <c r="F30">
        <f t="shared" si="0"/>
        <v>0</v>
      </c>
      <c r="G30" s="1">
        <v>589.21208896948735</v>
      </c>
      <c r="H30">
        <v>589.3277808463281</v>
      </c>
      <c r="I30" s="1"/>
      <c r="K30">
        <v>0.31859999999999999</v>
      </c>
    </row>
    <row r="31" spans="1:11" x14ac:dyDescent="0.35">
      <c r="C31" t="s">
        <v>31</v>
      </c>
      <c r="D31" t="s">
        <v>7</v>
      </c>
      <c r="E31">
        <v>1.1950000000000001</v>
      </c>
      <c r="F31">
        <f t="shared" si="0"/>
        <v>4.5439444800000004</v>
      </c>
      <c r="G31" s="1">
        <v>716.77346905566503</v>
      </c>
      <c r="H31">
        <v>716.91420762749181</v>
      </c>
      <c r="I31" s="1"/>
      <c r="K31">
        <v>0.78849000000000002</v>
      </c>
    </row>
    <row r="32" spans="1:11" x14ac:dyDescent="0.35">
      <c r="A32" s="2">
        <v>43664</v>
      </c>
      <c r="B32" s="3">
        <v>0.58333333333333337</v>
      </c>
      <c r="C32" t="s">
        <v>32</v>
      </c>
      <c r="F32">
        <f t="shared" si="0"/>
        <v>0</v>
      </c>
      <c r="G32" s="1">
        <v>650.11807473987074</v>
      </c>
      <c r="H32">
        <v>650.24290795380648</v>
      </c>
      <c r="I32" s="1"/>
      <c r="K32">
        <v>0.8538</v>
      </c>
    </row>
    <row r="33" spans="1:11" x14ac:dyDescent="0.35">
      <c r="C33" t="s">
        <v>33</v>
      </c>
      <c r="F33">
        <f t="shared" si="0"/>
        <v>0</v>
      </c>
      <c r="G33" s="1">
        <v>631.89046516772487</v>
      </c>
      <c r="H33">
        <v>632.01179838500821</v>
      </c>
      <c r="I33" s="1"/>
      <c r="K33">
        <v>0.2772</v>
      </c>
    </row>
    <row r="34" spans="1:11" x14ac:dyDescent="0.35">
      <c r="A34" s="2">
        <v>43664</v>
      </c>
      <c r="B34" s="3">
        <v>0.59375</v>
      </c>
      <c r="C34" t="s">
        <v>34</v>
      </c>
      <c r="F34">
        <f t="shared" si="0"/>
        <v>0</v>
      </c>
      <c r="G34" s="1">
        <v>662.13427044981472</v>
      </c>
      <c r="H34">
        <v>662.26143699485192</v>
      </c>
      <c r="I34" s="1"/>
      <c r="K34">
        <v>0.50009999999999999</v>
      </c>
    </row>
    <row r="35" spans="1:11" x14ac:dyDescent="0.35">
      <c r="C35" t="s">
        <v>35</v>
      </c>
      <c r="F35">
        <f t="shared" si="0"/>
        <v>0</v>
      </c>
      <c r="G35" s="1">
        <v>686.43277578742254</v>
      </c>
      <c r="H35">
        <v>686.5646089946631</v>
      </c>
      <c r="I35" s="1"/>
      <c r="K35">
        <v>0.16008</v>
      </c>
    </row>
    <row r="36" spans="1:11" x14ac:dyDescent="0.35">
      <c r="A36" s="2">
        <v>43664</v>
      </c>
      <c r="B36" s="3">
        <v>0.60416666666666663</v>
      </c>
      <c r="C36" t="s">
        <v>36</v>
      </c>
      <c r="F36">
        <f t="shared" si="0"/>
        <v>0</v>
      </c>
      <c r="G36" s="1">
        <v>601.21116037342495</v>
      </c>
      <c r="H36">
        <v>601.32666026295431</v>
      </c>
      <c r="I36" s="1"/>
    </row>
    <row r="37" spans="1:11" x14ac:dyDescent="0.35">
      <c r="A37" s="2">
        <v>43664</v>
      </c>
      <c r="B37" s="3">
        <v>0.61458333333333337</v>
      </c>
      <c r="C37" t="s">
        <v>37</v>
      </c>
      <c r="D37" t="s">
        <v>7</v>
      </c>
      <c r="E37">
        <v>3.35</v>
      </c>
      <c r="F37">
        <f t="shared" si="0"/>
        <v>12.738254400000001</v>
      </c>
      <c r="G37" s="1">
        <v>667.73621686932597</v>
      </c>
      <c r="H37">
        <v>667.86458473840469</v>
      </c>
      <c r="I37" s="1"/>
    </row>
    <row r="38" spans="1:11" x14ac:dyDescent="0.35">
      <c r="G38" s="1"/>
      <c r="I38" s="1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7C7F-7D7A-4CDB-9151-80E3A1858926}">
  <dimension ref="A1:F37"/>
  <sheetViews>
    <sheetView workbookViewId="0">
      <selection activeCell="E2" sqref="E2"/>
    </sheetView>
  </sheetViews>
  <sheetFormatPr defaultRowHeight="14.5" x14ac:dyDescent="0.35"/>
  <cols>
    <col min="2" max="2" width="11.7265625" customWidth="1"/>
    <col min="3" max="3" width="10.26953125" customWidth="1"/>
    <col min="4" max="4" width="11.90625" customWidth="1"/>
    <col min="5" max="5" width="10.7265625" customWidth="1"/>
  </cols>
  <sheetData>
    <row r="1" spans="1:6" x14ac:dyDescent="0.35">
      <c r="A1" t="s">
        <v>0</v>
      </c>
      <c r="B1" t="s">
        <v>76</v>
      </c>
      <c r="C1" t="s">
        <v>65</v>
      </c>
      <c r="D1" t="s">
        <v>66</v>
      </c>
      <c r="E1" t="s">
        <v>75</v>
      </c>
      <c r="F1" t="s">
        <v>40</v>
      </c>
    </row>
    <row r="2" spans="1:6" x14ac:dyDescent="0.35">
      <c r="A2" t="s">
        <v>1</v>
      </c>
      <c r="B2" t="s">
        <v>77</v>
      </c>
      <c r="C2" s="2">
        <v>43664</v>
      </c>
      <c r="D2" s="3">
        <v>0.42708333333333331</v>
      </c>
    </row>
    <row r="3" spans="1:6" x14ac:dyDescent="0.35">
      <c r="A3" t="s">
        <v>2</v>
      </c>
      <c r="B3" t="s">
        <v>77</v>
      </c>
    </row>
    <row r="4" spans="1:6" x14ac:dyDescent="0.35">
      <c r="A4" t="s">
        <v>3</v>
      </c>
      <c r="B4" t="s">
        <v>77</v>
      </c>
      <c r="C4" s="2">
        <v>43664</v>
      </c>
      <c r="D4" s="3">
        <v>0.4375</v>
      </c>
    </row>
    <row r="5" spans="1:6" x14ac:dyDescent="0.35">
      <c r="A5" t="s">
        <v>4</v>
      </c>
      <c r="B5" t="s">
        <v>77</v>
      </c>
    </row>
    <row r="6" spans="1:6" x14ac:dyDescent="0.35">
      <c r="A6" t="s">
        <v>5</v>
      </c>
      <c r="B6" t="s">
        <v>77</v>
      </c>
      <c r="C6" s="2">
        <v>43664</v>
      </c>
      <c r="D6" s="3">
        <v>0.44791666666666669</v>
      </c>
    </row>
    <row r="7" spans="1:6" x14ac:dyDescent="0.35">
      <c r="A7" t="s">
        <v>8</v>
      </c>
      <c r="B7" t="s">
        <v>77</v>
      </c>
    </row>
    <row r="8" spans="1:6" x14ac:dyDescent="0.35">
      <c r="A8" t="s">
        <v>9</v>
      </c>
      <c r="B8" t="s">
        <v>77</v>
      </c>
      <c r="C8" s="2">
        <v>43664</v>
      </c>
      <c r="D8" s="3">
        <v>0.45833333333333331</v>
      </c>
    </row>
    <row r="9" spans="1:6" x14ac:dyDescent="0.35">
      <c r="A9" t="s">
        <v>10</v>
      </c>
      <c r="B9" t="s">
        <v>77</v>
      </c>
    </row>
    <row r="10" spans="1:6" x14ac:dyDescent="0.35">
      <c r="A10" t="s">
        <v>11</v>
      </c>
      <c r="B10" t="s">
        <v>77</v>
      </c>
      <c r="C10" s="2">
        <v>43664</v>
      </c>
      <c r="D10" s="3">
        <v>0.46875</v>
      </c>
    </row>
    <row r="11" spans="1:6" x14ac:dyDescent="0.35">
      <c r="A11" t="s">
        <v>12</v>
      </c>
      <c r="B11" t="s">
        <v>77</v>
      </c>
    </row>
    <row r="12" spans="1:6" x14ac:dyDescent="0.35">
      <c r="A12" t="s">
        <v>13</v>
      </c>
      <c r="B12" t="s">
        <v>77</v>
      </c>
      <c r="C12" s="2">
        <v>43664</v>
      </c>
      <c r="D12" s="3">
        <v>0.47916666666666669</v>
      </c>
    </row>
    <row r="13" spans="1:6" x14ac:dyDescent="0.35">
      <c r="A13" t="s">
        <v>14</v>
      </c>
      <c r="B13" t="s">
        <v>77</v>
      </c>
    </row>
    <row r="14" spans="1:6" x14ac:dyDescent="0.35">
      <c r="A14" t="s">
        <v>15</v>
      </c>
      <c r="B14" t="s">
        <v>77</v>
      </c>
      <c r="C14" s="2">
        <v>43664</v>
      </c>
      <c r="D14" s="3">
        <v>0.48958333333333331</v>
      </c>
    </row>
    <row r="15" spans="1:6" x14ac:dyDescent="0.35">
      <c r="A15" t="s">
        <v>16</v>
      </c>
      <c r="B15" t="s">
        <v>77</v>
      </c>
    </row>
    <row r="16" spans="1:6" x14ac:dyDescent="0.35">
      <c r="A16" t="s">
        <v>17</v>
      </c>
      <c r="B16" t="s">
        <v>77</v>
      </c>
      <c r="C16" s="2">
        <v>43664</v>
      </c>
      <c r="D16" s="3">
        <v>0.5</v>
      </c>
    </row>
    <row r="17" spans="1:4" x14ac:dyDescent="0.35">
      <c r="A17" t="s">
        <v>18</v>
      </c>
      <c r="B17" t="s">
        <v>77</v>
      </c>
    </row>
    <row r="18" spans="1:4" x14ac:dyDescent="0.35">
      <c r="A18" t="s">
        <v>19</v>
      </c>
      <c r="B18" t="s">
        <v>77</v>
      </c>
      <c r="C18" s="2">
        <v>43664</v>
      </c>
      <c r="D18" s="3">
        <v>0.51041666666666663</v>
      </c>
    </row>
    <row r="19" spans="1:4" x14ac:dyDescent="0.35">
      <c r="A19" t="s">
        <v>20</v>
      </c>
      <c r="B19" t="s">
        <v>77</v>
      </c>
    </row>
    <row r="20" spans="1:4" x14ac:dyDescent="0.35">
      <c r="A20" t="s">
        <v>64</v>
      </c>
      <c r="B20" t="s">
        <v>77</v>
      </c>
      <c r="C20" s="2">
        <v>43664</v>
      </c>
      <c r="D20" s="3">
        <v>0.52083333333333337</v>
      </c>
    </row>
    <row r="21" spans="1:4" x14ac:dyDescent="0.35">
      <c r="A21" t="s">
        <v>21</v>
      </c>
      <c r="B21" t="s">
        <v>78</v>
      </c>
    </row>
    <row r="22" spans="1:4" x14ac:dyDescent="0.35">
      <c r="A22" t="s">
        <v>22</v>
      </c>
      <c r="B22" t="s">
        <v>78</v>
      </c>
      <c r="C22" s="2">
        <v>43664</v>
      </c>
      <c r="D22" s="3">
        <v>0.53125</v>
      </c>
    </row>
    <row r="23" spans="1:4" x14ac:dyDescent="0.35">
      <c r="A23" t="s">
        <v>23</v>
      </c>
      <c r="B23" t="s">
        <v>78</v>
      </c>
    </row>
    <row r="24" spans="1:4" x14ac:dyDescent="0.35">
      <c r="A24" t="s">
        <v>24</v>
      </c>
      <c r="B24" t="s">
        <v>78</v>
      </c>
      <c r="C24" s="2">
        <v>43664</v>
      </c>
      <c r="D24" s="3">
        <v>0.54166666666666663</v>
      </c>
    </row>
    <row r="25" spans="1:4" x14ac:dyDescent="0.35">
      <c r="A25" t="s">
        <v>25</v>
      </c>
      <c r="B25" t="s">
        <v>78</v>
      </c>
    </row>
    <row r="26" spans="1:4" x14ac:dyDescent="0.35">
      <c r="A26" t="s">
        <v>26</v>
      </c>
      <c r="B26" t="s">
        <v>78</v>
      </c>
      <c r="C26" s="2">
        <v>43664</v>
      </c>
      <c r="D26" s="3">
        <v>0.55208333333333337</v>
      </c>
    </row>
    <row r="27" spans="1:4" x14ac:dyDescent="0.35">
      <c r="A27" t="s">
        <v>27</v>
      </c>
      <c r="B27" t="s">
        <v>78</v>
      </c>
    </row>
    <row r="28" spans="1:4" x14ac:dyDescent="0.35">
      <c r="A28" t="s">
        <v>28</v>
      </c>
      <c r="B28" t="s">
        <v>78</v>
      </c>
      <c r="C28" s="2">
        <v>43664</v>
      </c>
      <c r="D28" s="3">
        <v>0.5625</v>
      </c>
    </row>
    <row r="29" spans="1:4" x14ac:dyDescent="0.35">
      <c r="A29" t="s">
        <v>29</v>
      </c>
      <c r="B29" t="s">
        <v>78</v>
      </c>
    </row>
    <row r="30" spans="1:4" x14ac:dyDescent="0.35">
      <c r="A30" t="s">
        <v>30</v>
      </c>
      <c r="B30" t="s">
        <v>79</v>
      </c>
      <c r="C30" s="2">
        <v>43664</v>
      </c>
      <c r="D30" s="3">
        <v>0.57291666666666663</v>
      </c>
    </row>
    <row r="31" spans="1:4" x14ac:dyDescent="0.35">
      <c r="A31" t="s">
        <v>31</v>
      </c>
      <c r="B31" t="s">
        <v>79</v>
      </c>
    </row>
    <row r="32" spans="1:4" x14ac:dyDescent="0.35">
      <c r="A32" t="s">
        <v>32</v>
      </c>
      <c r="B32" t="s">
        <v>79</v>
      </c>
      <c r="C32" s="2">
        <v>43664</v>
      </c>
      <c r="D32" s="3">
        <v>0.58333333333333337</v>
      </c>
    </row>
    <row r="33" spans="1:4" x14ac:dyDescent="0.35">
      <c r="A33" t="s">
        <v>33</v>
      </c>
      <c r="B33" t="s">
        <v>79</v>
      </c>
    </row>
    <row r="34" spans="1:4" x14ac:dyDescent="0.35">
      <c r="A34" t="s">
        <v>34</v>
      </c>
      <c r="B34" t="s">
        <v>80</v>
      </c>
      <c r="C34" s="2">
        <v>43664</v>
      </c>
      <c r="D34" s="3">
        <v>0.59375</v>
      </c>
    </row>
    <row r="35" spans="1:4" x14ac:dyDescent="0.35">
      <c r="A35" t="s">
        <v>35</v>
      </c>
      <c r="B35" t="s">
        <v>80</v>
      </c>
    </row>
    <row r="36" spans="1:4" x14ac:dyDescent="0.35">
      <c r="A36" t="s">
        <v>36</v>
      </c>
      <c r="B36" t="s">
        <v>80</v>
      </c>
      <c r="C36" s="2">
        <v>43664</v>
      </c>
      <c r="D36" s="3">
        <v>0.60416666666666663</v>
      </c>
    </row>
    <row r="37" spans="1:4" x14ac:dyDescent="0.35">
      <c r="A37" t="s">
        <v>37</v>
      </c>
      <c r="B37" t="s">
        <v>80</v>
      </c>
      <c r="C37" s="2">
        <v>43664</v>
      </c>
      <c r="D37" s="3">
        <v>0.61458333333333337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2B82-D8F7-42CD-8584-3E726608107E}">
  <dimension ref="A1:L37"/>
  <sheetViews>
    <sheetView workbookViewId="0">
      <selection activeCell="L2" sqref="L2:L37"/>
    </sheetView>
  </sheetViews>
  <sheetFormatPr defaultRowHeight="14.5" x14ac:dyDescent="0.35"/>
  <cols>
    <col min="1" max="1" width="13.54296875" customWidth="1"/>
    <col min="2" max="2" width="13.36328125" customWidth="1"/>
    <col min="3" max="3" width="13.26953125" customWidth="1"/>
    <col min="4" max="4" width="13.08984375" customWidth="1"/>
    <col min="5" max="5" width="13.36328125" customWidth="1"/>
    <col min="6" max="6" width="12.6328125" customWidth="1"/>
    <col min="7" max="7" width="12.7265625" customWidth="1"/>
    <col min="8" max="8" width="21.08984375" customWidth="1"/>
    <col min="10" max="10" width="14" customWidth="1"/>
    <col min="11" max="11" width="13.36328125" customWidth="1"/>
    <col min="12" max="12" width="18.90625" customWidth="1"/>
  </cols>
  <sheetData>
    <row r="1" spans="1:12" x14ac:dyDescent="0.35">
      <c r="A1" t="s">
        <v>65</v>
      </c>
      <c r="B1" t="s">
        <v>66</v>
      </c>
      <c r="C1" t="s">
        <v>63</v>
      </c>
      <c r="D1" t="s">
        <v>39</v>
      </c>
      <c r="E1" t="s">
        <v>42</v>
      </c>
      <c r="F1" t="s">
        <v>46</v>
      </c>
      <c r="G1" t="s">
        <v>48</v>
      </c>
      <c r="H1" t="s">
        <v>69</v>
      </c>
      <c r="J1" t="s">
        <v>72</v>
      </c>
      <c r="K1" t="s">
        <v>73</v>
      </c>
      <c r="L1" t="s">
        <v>74</v>
      </c>
    </row>
    <row r="2" spans="1:12" x14ac:dyDescent="0.35">
      <c r="A2" s="2">
        <v>43664</v>
      </c>
      <c r="B2" s="3">
        <v>0.42708333333333331</v>
      </c>
      <c r="C2" t="s">
        <v>1</v>
      </c>
      <c r="D2">
        <v>450</v>
      </c>
      <c r="E2">
        <v>380</v>
      </c>
      <c r="F2" s="1">
        <v>273.60357070716157</v>
      </c>
      <c r="G2">
        <v>231.04301526382534</v>
      </c>
      <c r="H2" s="1">
        <f>F2-G2</f>
        <v>42.560555443336227</v>
      </c>
      <c r="J2">
        <v>273.65766094938073</v>
      </c>
      <c r="K2">
        <v>231.08869146836597</v>
      </c>
      <c r="L2">
        <f>J2-K2</f>
        <v>42.568969481014761</v>
      </c>
    </row>
    <row r="3" spans="1:12" x14ac:dyDescent="0.35">
      <c r="C3" t="s">
        <v>2</v>
      </c>
      <c r="D3">
        <v>440</v>
      </c>
      <c r="E3">
        <v>380</v>
      </c>
      <c r="F3" s="1">
        <v>267.52349135811357</v>
      </c>
      <c r="G3">
        <v>231.04301526382534</v>
      </c>
      <c r="H3" s="1">
        <f t="shared" ref="H3:H37" si="0">F3-G3</f>
        <v>36.480476094288235</v>
      </c>
      <c r="J3">
        <v>267.57637959495008</v>
      </c>
      <c r="K3">
        <v>231.08869146836597</v>
      </c>
      <c r="L3">
        <f t="shared" ref="L3:L37" si="1">J3-K3</f>
        <v>36.487688126584118</v>
      </c>
    </row>
    <row r="4" spans="1:12" x14ac:dyDescent="0.35">
      <c r="A4" s="2">
        <v>43664</v>
      </c>
      <c r="B4" s="3">
        <v>0.4375</v>
      </c>
      <c r="C4" t="s">
        <v>3</v>
      </c>
      <c r="D4">
        <v>470</v>
      </c>
      <c r="E4">
        <v>380</v>
      </c>
      <c r="F4" s="1">
        <v>285.75445232905764</v>
      </c>
      <c r="G4">
        <v>231.03551464902534</v>
      </c>
      <c r="H4" s="1">
        <f t="shared" si="0"/>
        <v>54.718937680032298</v>
      </c>
      <c r="J4">
        <v>285.81094658204211</v>
      </c>
      <c r="K4">
        <v>231.08119085356594</v>
      </c>
      <c r="L4">
        <f t="shared" si="1"/>
        <v>54.729755728476164</v>
      </c>
    </row>
    <row r="5" spans="1:12" x14ac:dyDescent="0.35">
      <c r="C5" t="s">
        <v>4</v>
      </c>
      <c r="D5">
        <v>490</v>
      </c>
      <c r="E5">
        <v>380</v>
      </c>
      <c r="F5" s="1">
        <v>297.91421625795374</v>
      </c>
      <c r="G5">
        <v>231.03551464902534</v>
      </c>
      <c r="H5" s="1">
        <f t="shared" si="0"/>
        <v>66.878701608928395</v>
      </c>
      <c r="J5">
        <v>297.97311452170345</v>
      </c>
      <c r="K5">
        <v>231.08119085356594</v>
      </c>
      <c r="L5">
        <f t="shared" si="1"/>
        <v>66.891923668137508</v>
      </c>
    </row>
    <row r="6" spans="1:12" x14ac:dyDescent="0.35">
      <c r="A6" s="2">
        <v>43664</v>
      </c>
      <c r="B6" s="3">
        <v>0.44791666666666669</v>
      </c>
      <c r="C6" t="s">
        <v>5</v>
      </c>
      <c r="D6">
        <v>510</v>
      </c>
      <c r="E6">
        <v>380</v>
      </c>
      <c r="F6" s="1">
        <v>310.07649684049983</v>
      </c>
      <c r="G6">
        <v>231.03738980272536</v>
      </c>
      <c r="H6" s="1">
        <f t="shared" si="0"/>
        <v>79.039107037774471</v>
      </c>
      <c r="J6">
        <v>310.13779911501479</v>
      </c>
      <c r="K6">
        <v>231.08306600726593</v>
      </c>
      <c r="L6">
        <f t="shared" si="1"/>
        <v>79.054733107748859</v>
      </c>
    </row>
    <row r="7" spans="1:12" x14ac:dyDescent="0.35">
      <c r="C7" t="s">
        <v>8</v>
      </c>
      <c r="D7">
        <v>470</v>
      </c>
      <c r="E7">
        <v>380</v>
      </c>
      <c r="F7" s="1">
        <v>285.75677159810766</v>
      </c>
      <c r="G7">
        <v>231.03738980272536</v>
      </c>
      <c r="H7" s="1">
        <f t="shared" si="0"/>
        <v>54.719381795382304</v>
      </c>
      <c r="J7">
        <v>285.81326585109207</v>
      </c>
      <c r="K7">
        <v>231.08306600726593</v>
      </c>
      <c r="L7">
        <f t="shared" si="1"/>
        <v>54.730199843826142</v>
      </c>
    </row>
    <row r="8" spans="1:12" x14ac:dyDescent="0.35">
      <c r="A8" s="2">
        <v>43664</v>
      </c>
      <c r="B8" s="3">
        <v>0.45833333333333331</v>
      </c>
      <c r="C8" t="s">
        <v>9</v>
      </c>
      <c r="D8">
        <v>500</v>
      </c>
      <c r="E8">
        <v>380</v>
      </c>
      <c r="F8" s="1">
        <v>304.06026014202752</v>
      </c>
      <c r="G8">
        <v>231.08579770794091</v>
      </c>
      <c r="H8" s="1">
        <f t="shared" si="0"/>
        <v>72.974462434086604</v>
      </c>
      <c r="J8">
        <v>304.11841279462868</v>
      </c>
      <c r="K8">
        <v>231.12999372391781</v>
      </c>
      <c r="L8">
        <f t="shared" si="1"/>
        <v>72.988419070710876</v>
      </c>
    </row>
    <row r="9" spans="1:12" x14ac:dyDescent="0.35">
      <c r="C9" t="s">
        <v>10</v>
      </c>
      <c r="D9">
        <v>530</v>
      </c>
      <c r="E9">
        <v>380</v>
      </c>
      <c r="F9" s="1">
        <v>322.3038757505492</v>
      </c>
      <c r="G9">
        <v>231.08579770794091</v>
      </c>
      <c r="H9" s="1">
        <f t="shared" si="0"/>
        <v>91.218078042608283</v>
      </c>
      <c r="J9">
        <v>322.36551756230642</v>
      </c>
      <c r="K9">
        <v>231.12999372391781</v>
      </c>
      <c r="L9">
        <f t="shared" si="1"/>
        <v>91.235523838388616</v>
      </c>
    </row>
    <row r="10" spans="1:12" x14ac:dyDescent="0.35">
      <c r="A10" s="2">
        <v>43664</v>
      </c>
      <c r="B10" s="3">
        <v>0.46875</v>
      </c>
      <c r="C10" t="s">
        <v>11</v>
      </c>
      <c r="D10">
        <v>520</v>
      </c>
      <c r="E10">
        <v>380</v>
      </c>
      <c r="F10" s="1">
        <v>316.2349873467486</v>
      </c>
      <c r="G10">
        <v>231.09479844570092</v>
      </c>
      <c r="H10" s="1">
        <f t="shared" si="0"/>
        <v>85.140188901047679</v>
      </c>
      <c r="J10">
        <v>316.29546610545384</v>
      </c>
      <c r="K10">
        <v>231.13899446167781</v>
      </c>
      <c r="L10">
        <f t="shared" si="1"/>
        <v>85.15647164377603</v>
      </c>
    </row>
    <row r="11" spans="1:12" x14ac:dyDescent="0.35">
      <c r="C11" t="s">
        <v>12</v>
      </c>
      <c r="D11">
        <v>480</v>
      </c>
      <c r="E11">
        <v>380</v>
      </c>
      <c r="F11" s="1">
        <v>291.90921908930642</v>
      </c>
      <c r="G11">
        <v>231.09479844570092</v>
      </c>
      <c r="H11" s="1">
        <f t="shared" si="0"/>
        <v>60.814420643605501</v>
      </c>
      <c r="J11">
        <v>291.96504563580356</v>
      </c>
      <c r="K11">
        <v>231.13899446167781</v>
      </c>
      <c r="L11">
        <f t="shared" si="1"/>
        <v>60.826051174125752</v>
      </c>
    </row>
    <row r="12" spans="1:12" x14ac:dyDescent="0.35">
      <c r="A12" s="2">
        <v>43664</v>
      </c>
      <c r="B12" s="3">
        <v>0.47916666666666669</v>
      </c>
      <c r="C12" t="s">
        <v>13</v>
      </c>
      <c r="D12">
        <v>510</v>
      </c>
      <c r="E12">
        <v>380</v>
      </c>
      <c r="F12" s="1">
        <v>310.13341205318812</v>
      </c>
      <c r="G12">
        <v>231.07979721610093</v>
      </c>
      <c r="H12" s="1">
        <f t="shared" si="0"/>
        <v>79.053614837087196</v>
      </c>
      <c r="J12">
        <v>310.19272775884127</v>
      </c>
      <c r="K12">
        <v>231.12399323207782</v>
      </c>
      <c r="L12">
        <f t="shared" si="1"/>
        <v>79.06873452676345</v>
      </c>
    </row>
    <row r="13" spans="1:12" x14ac:dyDescent="0.35">
      <c r="C13" t="s">
        <v>14</v>
      </c>
      <c r="D13">
        <v>550</v>
      </c>
      <c r="E13">
        <v>380</v>
      </c>
      <c r="F13" s="1">
        <v>334.4576012338303</v>
      </c>
      <c r="G13">
        <v>231.07979721610093</v>
      </c>
      <c r="H13" s="1">
        <f t="shared" si="0"/>
        <v>103.37780401772937</v>
      </c>
      <c r="J13">
        <v>334.52156915169161</v>
      </c>
      <c r="K13">
        <v>231.12399323207782</v>
      </c>
      <c r="L13">
        <f t="shared" si="1"/>
        <v>103.39757591961379</v>
      </c>
    </row>
    <row r="14" spans="1:12" x14ac:dyDescent="0.35">
      <c r="A14" s="2">
        <v>43664</v>
      </c>
      <c r="B14" s="3">
        <v>0.48958333333333331</v>
      </c>
      <c r="C14" t="s">
        <v>15</v>
      </c>
      <c r="D14">
        <v>490</v>
      </c>
      <c r="E14">
        <v>380</v>
      </c>
      <c r="F14" s="1">
        <v>297.91618794408697</v>
      </c>
      <c r="G14">
        <v>231.03704371174092</v>
      </c>
      <c r="H14" s="1">
        <f t="shared" si="0"/>
        <v>66.87914423234605</v>
      </c>
      <c r="J14">
        <v>297.97317754363615</v>
      </c>
      <c r="K14">
        <v>231.08123972771781</v>
      </c>
      <c r="L14">
        <f t="shared" si="1"/>
        <v>66.89193781591834</v>
      </c>
    </row>
    <row r="15" spans="1:12" x14ac:dyDescent="0.35">
      <c r="C15" t="s">
        <v>16</v>
      </c>
      <c r="D15">
        <v>540</v>
      </c>
      <c r="E15">
        <v>380</v>
      </c>
      <c r="F15" s="1">
        <v>328.31579895878974</v>
      </c>
      <c r="G15">
        <v>231.03704371174092</v>
      </c>
      <c r="H15" s="1">
        <f t="shared" si="0"/>
        <v>97.278755247048821</v>
      </c>
      <c r="J15">
        <v>328.37860382359901</v>
      </c>
      <c r="K15">
        <v>231.08123972771781</v>
      </c>
      <c r="L15">
        <f t="shared" si="1"/>
        <v>97.297364095881193</v>
      </c>
    </row>
    <row r="16" spans="1:12" x14ac:dyDescent="0.35">
      <c r="A16" s="2">
        <v>43664</v>
      </c>
      <c r="B16" s="3">
        <v>0.5</v>
      </c>
      <c r="C16" t="s">
        <v>17</v>
      </c>
      <c r="D16">
        <v>510</v>
      </c>
      <c r="E16">
        <v>380</v>
      </c>
      <c r="F16" s="1">
        <v>310.12823340090733</v>
      </c>
      <c r="G16">
        <v>231.07593861244075</v>
      </c>
      <c r="H16" s="1">
        <f t="shared" si="0"/>
        <v>79.052294788466583</v>
      </c>
      <c r="J16">
        <v>310.18572456795351</v>
      </c>
      <c r="K16">
        <v>231.11877516827909</v>
      </c>
      <c r="L16">
        <f t="shared" si="1"/>
        <v>79.066949399674428</v>
      </c>
    </row>
    <row r="17" spans="1:12" x14ac:dyDescent="0.35">
      <c r="C17" t="s">
        <v>18</v>
      </c>
      <c r="D17">
        <v>470</v>
      </c>
      <c r="E17">
        <v>380</v>
      </c>
      <c r="F17" s="1">
        <v>285.80445038907146</v>
      </c>
      <c r="G17">
        <v>231.07593861244075</v>
      </c>
      <c r="H17" s="1">
        <f t="shared" si="0"/>
        <v>54.728511776630711</v>
      </c>
      <c r="J17">
        <v>285.85743244497672</v>
      </c>
      <c r="K17">
        <v>231.11877516827909</v>
      </c>
      <c r="L17">
        <f t="shared" si="1"/>
        <v>54.738657276697637</v>
      </c>
    </row>
    <row r="18" spans="1:12" x14ac:dyDescent="0.35">
      <c r="A18" s="2">
        <v>43664</v>
      </c>
      <c r="B18" s="3">
        <v>0.51041666666666663</v>
      </c>
      <c r="C18" t="s">
        <v>19</v>
      </c>
      <c r="D18">
        <v>430</v>
      </c>
      <c r="E18">
        <v>380</v>
      </c>
      <c r="F18" s="1">
        <v>261.40894768282556</v>
      </c>
      <c r="G18">
        <v>231.01255841738075</v>
      </c>
      <c r="H18" s="1">
        <f t="shared" si="0"/>
        <v>30.39638926544481</v>
      </c>
      <c r="J18">
        <v>261.45742062758995</v>
      </c>
      <c r="K18">
        <v>231.05539497321902</v>
      </c>
      <c r="L18">
        <f t="shared" si="1"/>
        <v>30.402025654370931</v>
      </c>
    </row>
    <row r="19" spans="1:12" x14ac:dyDescent="0.35">
      <c r="C19" t="s">
        <v>20</v>
      </c>
      <c r="D19">
        <v>580</v>
      </c>
      <c r="E19">
        <v>380</v>
      </c>
      <c r="F19" s="1">
        <v>352.59811547916007</v>
      </c>
      <c r="G19">
        <v>231.01255841738075</v>
      </c>
      <c r="H19" s="1">
        <f t="shared" si="0"/>
        <v>121.58555706177933</v>
      </c>
      <c r="J19">
        <v>352.66349759070272</v>
      </c>
      <c r="K19">
        <v>231.05539497321902</v>
      </c>
      <c r="L19">
        <f t="shared" si="1"/>
        <v>121.60810261748369</v>
      </c>
    </row>
    <row r="20" spans="1:12" x14ac:dyDescent="0.35">
      <c r="A20" s="2">
        <v>43664</v>
      </c>
      <c r="B20" s="3">
        <v>0.52083333333333337</v>
      </c>
      <c r="C20" t="s">
        <v>64</v>
      </c>
      <c r="D20">
        <v>490</v>
      </c>
      <c r="E20">
        <v>380</v>
      </c>
      <c r="F20" s="1">
        <v>297.85559926515941</v>
      </c>
      <c r="G20">
        <v>230.99005657298076</v>
      </c>
      <c r="H20" s="1">
        <f t="shared" si="0"/>
        <v>66.86554269217865</v>
      </c>
      <c r="J20">
        <v>297.91083587663513</v>
      </c>
      <c r="K20">
        <v>231.03289312881907</v>
      </c>
      <c r="L20">
        <f t="shared" si="1"/>
        <v>66.877942747816064</v>
      </c>
    </row>
    <row r="21" spans="1:12" x14ac:dyDescent="0.35">
      <c r="C21" t="s">
        <v>21</v>
      </c>
      <c r="D21">
        <v>850</v>
      </c>
      <c r="E21">
        <v>380</v>
      </c>
      <c r="F21" s="1">
        <v>516.68828443956215</v>
      </c>
      <c r="G21">
        <v>230.99005657298076</v>
      </c>
      <c r="H21" s="1">
        <f t="shared" si="0"/>
        <v>285.69822786658142</v>
      </c>
      <c r="J21">
        <v>516.78410305130581</v>
      </c>
      <c r="K21">
        <v>231.03289312881907</v>
      </c>
      <c r="L21">
        <f t="shared" si="1"/>
        <v>285.75120992248674</v>
      </c>
    </row>
    <row r="22" spans="1:12" x14ac:dyDescent="0.35">
      <c r="A22" s="2">
        <v>43664</v>
      </c>
      <c r="B22" s="3">
        <v>0.53125</v>
      </c>
      <c r="C22" t="s">
        <v>22</v>
      </c>
      <c r="D22">
        <v>990</v>
      </c>
      <c r="E22">
        <v>380</v>
      </c>
      <c r="F22" s="1">
        <v>601.67654599228774</v>
      </c>
      <c r="G22">
        <v>230.94655300714075</v>
      </c>
      <c r="H22" s="1">
        <f t="shared" si="0"/>
        <v>370.72999298514696</v>
      </c>
      <c r="J22">
        <v>601.78814649302444</v>
      </c>
      <c r="K22">
        <v>230.98938956297906</v>
      </c>
      <c r="L22">
        <f t="shared" si="1"/>
        <v>370.79875693004539</v>
      </c>
    </row>
    <row r="23" spans="1:12" x14ac:dyDescent="0.35">
      <c r="C23" t="s">
        <v>23</v>
      </c>
      <c r="D23">
        <v>930</v>
      </c>
      <c r="E23">
        <v>380</v>
      </c>
      <c r="F23" s="1">
        <v>565.21130078063391</v>
      </c>
      <c r="G23">
        <v>230.94655300714075</v>
      </c>
      <c r="H23" s="1">
        <f t="shared" si="0"/>
        <v>334.26474777349313</v>
      </c>
      <c r="J23">
        <v>565.31613761465928</v>
      </c>
      <c r="K23">
        <v>230.98938956297906</v>
      </c>
      <c r="L23">
        <f t="shared" si="1"/>
        <v>334.32674805168023</v>
      </c>
    </row>
    <row r="24" spans="1:12" x14ac:dyDescent="0.35">
      <c r="A24" s="2">
        <v>43664</v>
      </c>
      <c r="B24" s="3">
        <v>0.54166666666666663</v>
      </c>
      <c r="C24" t="s">
        <v>24</v>
      </c>
      <c r="D24">
        <v>1150</v>
      </c>
      <c r="E24">
        <v>380</v>
      </c>
      <c r="F24" s="1">
        <v>698.9487862265895</v>
      </c>
      <c r="G24">
        <v>230.9569902313948</v>
      </c>
      <c r="H24" s="1">
        <f t="shared" si="0"/>
        <v>467.99179599519471</v>
      </c>
      <c r="J24">
        <v>699.08594669913259</v>
      </c>
      <c r="K24">
        <v>231.0023128223221</v>
      </c>
      <c r="L24">
        <f t="shared" si="1"/>
        <v>468.0836338768105</v>
      </c>
    </row>
    <row r="25" spans="1:12" x14ac:dyDescent="0.35">
      <c r="C25" t="s">
        <v>25</v>
      </c>
      <c r="D25">
        <v>1270</v>
      </c>
      <c r="E25">
        <v>380</v>
      </c>
      <c r="F25" s="1">
        <v>771.88257261545107</v>
      </c>
      <c r="G25">
        <v>230.9569902313948</v>
      </c>
      <c r="H25" s="1">
        <f t="shared" si="0"/>
        <v>540.92558238405627</v>
      </c>
      <c r="J25">
        <v>772.03404548512913</v>
      </c>
      <c r="K25">
        <v>231.0023128223221</v>
      </c>
      <c r="L25">
        <f t="shared" si="1"/>
        <v>541.03173266280703</v>
      </c>
    </row>
    <row r="26" spans="1:12" x14ac:dyDescent="0.35">
      <c r="A26" s="2">
        <v>43664</v>
      </c>
      <c r="B26" s="3">
        <v>0.55208333333333337</v>
      </c>
      <c r="C26" t="s">
        <v>26</v>
      </c>
      <c r="D26">
        <v>1320</v>
      </c>
      <c r="E26">
        <v>380</v>
      </c>
      <c r="F26" s="1">
        <v>802.0775422618367</v>
      </c>
      <c r="G26">
        <v>230.90111065113479</v>
      </c>
      <c r="H26" s="1">
        <f t="shared" si="0"/>
        <v>571.17643161070191</v>
      </c>
      <c r="J26">
        <v>802.23497863032094</v>
      </c>
      <c r="K26">
        <v>230.94643324206208</v>
      </c>
      <c r="L26">
        <f t="shared" si="1"/>
        <v>571.28854538825885</v>
      </c>
    </row>
    <row r="27" spans="1:12" x14ac:dyDescent="0.35">
      <c r="C27" t="s">
        <v>27</v>
      </c>
      <c r="D27">
        <v>1150</v>
      </c>
      <c r="E27">
        <v>380</v>
      </c>
      <c r="F27" s="1">
        <v>698.77967697053953</v>
      </c>
      <c r="G27">
        <v>230.90111065113479</v>
      </c>
      <c r="H27" s="1">
        <f t="shared" si="0"/>
        <v>467.87856631940474</v>
      </c>
      <c r="J27">
        <v>698.91683744308261</v>
      </c>
      <c r="K27">
        <v>230.94643324206208</v>
      </c>
      <c r="L27">
        <f t="shared" si="1"/>
        <v>467.97040420102053</v>
      </c>
    </row>
    <row r="28" spans="1:12" x14ac:dyDescent="0.35">
      <c r="A28" s="2">
        <v>43664</v>
      </c>
      <c r="B28" s="3">
        <v>0.5625</v>
      </c>
      <c r="C28" t="s">
        <v>28</v>
      </c>
      <c r="D28">
        <v>1210</v>
      </c>
      <c r="E28">
        <v>380</v>
      </c>
      <c r="F28" s="1">
        <v>735.1768440550203</v>
      </c>
      <c r="G28">
        <v>230.88198408339483</v>
      </c>
      <c r="H28" s="1">
        <f t="shared" si="0"/>
        <v>504.29485997162544</v>
      </c>
      <c r="J28">
        <v>735.32116072613087</v>
      </c>
      <c r="K28">
        <v>230.9273066743221</v>
      </c>
      <c r="L28">
        <f t="shared" si="1"/>
        <v>504.39385405180877</v>
      </c>
    </row>
    <row r="29" spans="1:12" x14ac:dyDescent="0.35">
      <c r="C29" t="s">
        <v>29</v>
      </c>
      <c r="D29">
        <v>1470</v>
      </c>
      <c r="E29">
        <v>380</v>
      </c>
      <c r="F29" s="1">
        <v>893.14872790155368</v>
      </c>
      <c r="G29">
        <v>230.88198408339483</v>
      </c>
      <c r="H29" s="1">
        <f t="shared" si="0"/>
        <v>662.26674381815883</v>
      </c>
      <c r="J29">
        <v>893.32405476645658</v>
      </c>
      <c r="K29">
        <v>230.9273066743221</v>
      </c>
      <c r="L29">
        <f t="shared" si="1"/>
        <v>662.39674809213443</v>
      </c>
    </row>
    <row r="30" spans="1:12" x14ac:dyDescent="0.35">
      <c r="A30" s="2">
        <v>43664</v>
      </c>
      <c r="B30" s="3">
        <v>0.57291666666666663</v>
      </c>
      <c r="C30" t="s">
        <v>30</v>
      </c>
      <c r="D30">
        <v>1350</v>
      </c>
      <c r="E30">
        <v>380</v>
      </c>
      <c r="F30" s="1">
        <v>820.03744341114214</v>
      </c>
      <c r="G30">
        <v>230.82535444165481</v>
      </c>
      <c r="H30" s="1">
        <f t="shared" si="0"/>
        <v>589.21208896948735</v>
      </c>
      <c r="J30">
        <v>820.19845787891018</v>
      </c>
      <c r="K30">
        <v>230.87067703258211</v>
      </c>
      <c r="L30">
        <f t="shared" si="1"/>
        <v>589.3277808463281</v>
      </c>
    </row>
    <row r="31" spans="1:12" x14ac:dyDescent="0.35">
      <c r="C31" t="s">
        <v>31</v>
      </c>
      <c r="D31">
        <v>1560</v>
      </c>
      <c r="E31">
        <v>380</v>
      </c>
      <c r="F31" s="1">
        <v>947.59882349731981</v>
      </c>
      <c r="G31">
        <v>230.82535444165481</v>
      </c>
      <c r="H31" s="1">
        <f t="shared" si="0"/>
        <v>716.77346905566503</v>
      </c>
      <c r="J31">
        <v>947.78488466007389</v>
      </c>
      <c r="K31">
        <v>230.87067703258211</v>
      </c>
      <c r="L31">
        <f t="shared" si="1"/>
        <v>716.91420762749181</v>
      </c>
    </row>
    <row r="32" spans="1:12" x14ac:dyDescent="0.35">
      <c r="A32" s="2">
        <v>43664</v>
      </c>
      <c r="B32" s="3">
        <v>0.58333333333333337</v>
      </c>
      <c r="C32" t="s">
        <v>32</v>
      </c>
      <c r="D32">
        <v>1450</v>
      </c>
      <c r="E32">
        <v>380</v>
      </c>
      <c r="F32" s="1">
        <v>881.00112932038553</v>
      </c>
      <c r="G32">
        <v>230.88305458051482</v>
      </c>
      <c r="H32" s="1">
        <f t="shared" si="0"/>
        <v>650.11807473987074</v>
      </c>
      <c r="J32">
        <v>881.17029582525174</v>
      </c>
      <c r="K32">
        <v>230.92738787144529</v>
      </c>
      <c r="L32">
        <f t="shared" si="1"/>
        <v>650.24290795380648</v>
      </c>
    </row>
    <row r="33" spans="1:12" x14ac:dyDescent="0.35">
      <c r="C33" t="s">
        <v>33</v>
      </c>
      <c r="D33">
        <v>1420</v>
      </c>
      <c r="E33">
        <v>380</v>
      </c>
      <c r="F33" s="1">
        <v>862.77351974823966</v>
      </c>
      <c r="G33">
        <v>230.88305458051482</v>
      </c>
      <c r="H33" s="1">
        <f t="shared" si="0"/>
        <v>631.89046516772487</v>
      </c>
      <c r="J33">
        <v>862.93918625645347</v>
      </c>
      <c r="K33">
        <v>230.92738787144529</v>
      </c>
      <c r="L33">
        <f t="shared" si="1"/>
        <v>632.01179838500821</v>
      </c>
    </row>
    <row r="34" spans="1:12" x14ac:dyDescent="0.35">
      <c r="A34" s="2">
        <v>43664</v>
      </c>
      <c r="B34" s="3">
        <v>0.59375</v>
      </c>
      <c r="C34" t="s">
        <v>34</v>
      </c>
      <c r="D34">
        <v>1470</v>
      </c>
      <c r="E34">
        <v>380</v>
      </c>
      <c r="F34" s="1">
        <v>892.97007115708948</v>
      </c>
      <c r="G34">
        <v>230.83580070727481</v>
      </c>
      <c r="H34" s="1">
        <f t="shared" si="0"/>
        <v>662.13427044981472</v>
      </c>
      <c r="J34">
        <v>893.14157099305726</v>
      </c>
      <c r="K34">
        <v>230.88013399820528</v>
      </c>
      <c r="L34">
        <f t="shared" si="1"/>
        <v>662.26143699485192</v>
      </c>
    </row>
    <row r="35" spans="1:12" x14ac:dyDescent="0.35">
      <c r="C35" t="s">
        <v>35</v>
      </c>
      <c r="D35">
        <v>1510</v>
      </c>
      <c r="E35">
        <v>380</v>
      </c>
      <c r="F35" s="1">
        <v>917.2685764946973</v>
      </c>
      <c r="G35">
        <v>230.83580070727481</v>
      </c>
      <c r="H35" s="1">
        <f t="shared" si="0"/>
        <v>686.43277578742254</v>
      </c>
      <c r="J35">
        <v>917.44474299286833</v>
      </c>
      <c r="K35">
        <v>230.88013399820528</v>
      </c>
      <c r="L35">
        <f t="shared" si="1"/>
        <v>686.5646089946631</v>
      </c>
    </row>
    <row r="36" spans="1:12" x14ac:dyDescent="0.35">
      <c r="A36" s="2">
        <v>43664</v>
      </c>
      <c r="B36" s="3">
        <v>0.60416666666666663</v>
      </c>
      <c r="C36" t="s">
        <v>36</v>
      </c>
      <c r="D36">
        <v>1370</v>
      </c>
      <c r="E36">
        <v>380</v>
      </c>
      <c r="F36" s="1">
        <v>831.97908051675972</v>
      </c>
      <c r="G36">
        <v>230.76792014333481</v>
      </c>
      <c r="H36" s="1">
        <f t="shared" si="0"/>
        <v>601.21116037342495</v>
      </c>
      <c r="J36">
        <v>832.13891369721955</v>
      </c>
      <c r="K36">
        <v>230.81225343426527</v>
      </c>
      <c r="L36">
        <f t="shared" si="1"/>
        <v>601.32666026295431</v>
      </c>
    </row>
    <row r="37" spans="1:12" x14ac:dyDescent="0.35">
      <c r="A37" s="2">
        <v>43664</v>
      </c>
      <c r="B37" s="3">
        <v>0.61458333333333337</v>
      </c>
      <c r="C37" t="s">
        <v>37</v>
      </c>
      <c r="D37">
        <v>1480</v>
      </c>
      <c r="E37">
        <v>380</v>
      </c>
      <c r="F37" s="1">
        <v>898.40872815145667</v>
      </c>
      <c r="G37">
        <v>230.67251128213076</v>
      </c>
      <c r="H37" s="1">
        <f t="shared" si="0"/>
        <v>667.73621686932597</v>
      </c>
      <c r="J37">
        <v>898.58144128439903</v>
      </c>
      <c r="K37">
        <v>230.71685654599435</v>
      </c>
      <c r="L37">
        <f t="shared" si="1"/>
        <v>667.86458473840469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E79-E6E4-40E0-9521-46A1416F609D}">
  <dimension ref="A1:F5"/>
  <sheetViews>
    <sheetView workbookViewId="0">
      <selection activeCell="E13" sqref="E13"/>
    </sheetView>
  </sheetViews>
  <sheetFormatPr defaultRowHeight="14.5" x14ac:dyDescent="0.35"/>
  <cols>
    <col min="1" max="1" width="17.6328125" customWidth="1"/>
    <col min="2" max="2" width="16" customWidth="1"/>
    <col min="3" max="3" width="12.26953125" customWidth="1"/>
    <col min="5" max="5" width="18.36328125" customWidth="1"/>
    <col min="6" max="6" width="19.90625" bestFit="1" customWidth="1"/>
  </cols>
  <sheetData>
    <row r="1" spans="1:6" x14ac:dyDescent="0.35">
      <c r="A1" t="s">
        <v>49</v>
      </c>
      <c r="B1" t="s">
        <v>50</v>
      </c>
      <c r="C1" t="s">
        <v>55</v>
      </c>
      <c r="D1" t="s">
        <v>51</v>
      </c>
      <c r="E1" t="s">
        <v>53</v>
      </c>
      <c r="F1" t="s">
        <v>61</v>
      </c>
    </row>
    <row r="2" spans="1:6" x14ac:dyDescent="0.35">
      <c r="A2">
        <v>6.0809199999999999</v>
      </c>
      <c r="B2">
        <f>A2+273.15</f>
        <v>279.23091999999997</v>
      </c>
      <c r="C2">
        <v>298.14999999999998</v>
      </c>
      <c r="D2">
        <v>2400</v>
      </c>
      <c r="E2" t="s">
        <v>52</v>
      </c>
      <c r="F2">
        <f>0.00033/0.00000987*10^6</f>
        <v>33434650.455927048</v>
      </c>
    </row>
    <row r="4" spans="1:6" x14ac:dyDescent="0.35">
      <c r="A4" t="s">
        <v>54</v>
      </c>
      <c r="B4" t="s">
        <v>57</v>
      </c>
      <c r="C4" t="s">
        <v>58</v>
      </c>
      <c r="D4" t="s">
        <v>59</v>
      </c>
      <c r="E4" t="s">
        <v>56</v>
      </c>
      <c r="F4" t="s">
        <v>60</v>
      </c>
    </row>
    <row r="5" spans="1:6" x14ac:dyDescent="0.35">
      <c r="A5">
        <f>B2-C2</f>
        <v>-18.919080000000008</v>
      </c>
      <c r="B5">
        <f>1/B2</f>
        <v>3.5812652839449159E-3</v>
      </c>
      <c r="C5">
        <f>1/C2</f>
        <v>3.3540164346805303E-3</v>
      </c>
      <c r="D5">
        <f>B5-C5</f>
        <v>2.2724884926438559E-4</v>
      </c>
      <c r="E5">
        <f>EXP(2400*D5)</f>
        <v>1.7252935988535796</v>
      </c>
      <c r="F5">
        <f>F2*E5</f>
        <v>57684588.411517851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Transfer Velocity</vt:lpstr>
      <vt:lpstr> Discharge</vt:lpstr>
      <vt:lpstr>Pressure of CO2 aq and Air</vt:lpstr>
      <vt:lpstr>Henry's Constant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2019-07-23T21:45:23Z</dcterms:created>
  <dcterms:modified xsi:type="dcterms:W3CDTF">2019-09-23T18:50:45Z</dcterms:modified>
</cp:coreProperties>
</file>