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Raymond Method\"/>
    </mc:Choice>
  </mc:AlternateContent>
  <xr:revisionPtr revIDLastSave="0" documentId="13_ncr:1_{8BAD53C1-22A8-4526-A65D-72AE7CBE1718}" xr6:coauthVersionLast="36" xr6:coauthVersionMax="36" xr10:uidLastSave="{00000000-0000-0000-0000-000000000000}"/>
  <bookViews>
    <workbookView xWindow="0" yWindow="0" windowWidth="11550" windowHeight="4070" xr2:uid="{B4C7CFCF-9ECD-4FEA-98DF-8F356BCD35D6}"/>
  </bookViews>
  <sheets>
    <sheet name="Aug. 12th K600" sheetId="1" r:id="rId1"/>
    <sheet name="Aug 12th Dischar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D34" i="1" l="1"/>
  <c r="D33" i="1"/>
  <c r="I33" i="1" s="1"/>
  <c r="D32" i="1"/>
  <c r="H32" i="1" s="1"/>
  <c r="D31" i="1"/>
  <c r="D30" i="1"/>
  <c r="D29" i="1"/>
  <c r="I29" i="1" s="1"/>
  <c r="D28" i="1"/>
  <c r="H28" i="1" s="1"/>
  <c r="D27" i="1"/>
  <c r="D26" i="1"/>
  <c r="D25" i="1"/>
  <c r="I25" i="1" s="1"/>
  <c r="D24" i="1"/>
  <c r="H24" i="1" s="1"/>
  <c r="D23" i="1"/>
  <c r="D22" i="1"/>
  <c r="D21" i="1"/>
  <c r="I21" i="1" s="1"/>
  <c r="D20" i="1"/>
  <c r="H20" i="1" s="1"/>
  <c r="D19" i="1"/>
  <c r="H19" i="1" s="1"/>
  <c r="D18" i="1"/>
  <c r="D17" i="1"/>
  <c r="I17" i="1" s="1"/>
  <c r="D16" i="1"/>
  <c r="H16" i="1" s="1"/>
  <c r="D15" i="1"/>
  <c r="D14" i="1"/>
  <c r="D13" i="1"/>
  <c r="H13" i="1" s="1"/>
  <c r="D12" i="1"/>
  <c r="H12" i="1" s="1"/>
  <c r="D11" i="1"/>
  <c r="D10" i="1"/>
  <c r="D9" i="1"/>
  <c r="H9" i="1" s="1"/>
  <c r="D8" i="1"/>
  <c r="H8" i="1" s="1"/>
  <c r="D7" i="1"/>
  <c r="H7" i="1" s="1"/>
  <c r="D6" i="1"/>
  <c r="D5" i="1"/>
  <c r="H5" i="1" s="1"/>
  <c r="D4" i="1"/>
  <c r="H4" i="1" s="1"/>
  <c r="D3" i="1"/>
  <c r="D2" i="1"/>
  <c r="I2" i="1" s="1"/>
  <c r="D35" i="1"/>
  <c r="H35" i="1" s="1"/>
  <c r="I6" i="1" l="1"/>
  <c r="I10" i="1"/>
  <c r="I14" i="1"/>
  <c r="I18" i="1"/>
  <c r="I22" i="1"/>
  <c r="I26" i="1"/>
  <c r="I30" i="1"/>
  <c r="I34" i="1"/>
  <c r="I3" i="1"/>
  <c r="I11" i="1"/>
  <c r="I15" i="1"/>
  <c r="I23" i="1"/>
  <c r="I27" i="1"/>
  <c r="I31" i="1"/>
  <c r="F21" i="1"/>
  <c r="O21" i="1" s="1"/>
  <c r="F29" i="1"/>
  <c r="O29" i="1" s="1"/>
  <c r="F5" i="1"/>
  <c r="O5" i="1" s="1"/>
  <c r="I35" i="1"/>
  <c r="F13" i="1"/>
  <c r="O13" i="1" s="1"/>
  <c r="I9" i="1"/>
  <c r="F9" i="1"/>
  <c r="O9" i="1" s="1"/>
  <c r="F25" i="1"/>
  <c r="O25" i="1" s="1"/>
  <c r="I5" i="1"/>
  <c r="F35" i="1"/>
  <c r="O35" i="1" s="1"/>
  <c r="F17" i="1"/>
  <c r="O17" i="1" s="1"/>
  <c r="F33" i="1"/>
  <c r="O33" i="1" s="1"/>
  <c r="I13" i="1"/>
  <c r="H3" i="1"/>
  <c r="H11" i="1"/>
  <c r="H15" i="1"/>
  <c r="H23" i="1"/>
  <c r="H27" i="1"/>
  <c r="H31" i="1"/>
  <c r="F3" i="1"/>
  <c r="O3" i="1" s="1"/>
  <c r="F7" i="1"/>
  <c r="O7" i="1" s="1"/>
  <c r="F11" i="1"/>
  <c r="O11" i="1" s="1"/>
  <c r="F15" i="1"/>
  <c r="O15" i="1" s="1"/>
  <c r="F19" i="1"/>
  <c r="O19" i="1" s="1"/>
  <c r="F23" i="1"/>
  <c r="O23" i="1" s="1"/>
  <c r="F27" i="1"/>
  <c r="O27" i="1" s="1"/>
  <c r="O31" i="1"/>
  <c r="H17" i="1"/>
  <c r="H21" i="1"/>
  <c r="H25" i="1"/>
  <c r="H29" i="1"/>
  <c r="H33" i="1"/>
  <c r="I7" i="1"/>
  <c r="I19" i="1"/>
  <c r="F4" i="1"/>
  <c r="O4" i="1" s="1"/>
  <c r="F8" i="1"/>
  <c r="O8" i="1" s="1"/>
  <c r="F12" i="1"/>
  <c r="O12" i="1" s="1"/>
  <c r="F16" i="1"/>
  <c r="O16" i="1" s="1"/>
  <c r="F20" i="1"/>
  <c r="O20" i="1" s="1"/>
  <c r="F24" i="1"/>
  <c r="O24" i="1" s="1"/>
  <c r="F28" i="1"/>
  <c r="O28" i="1" s="1"/>
  <c r="F32" i="1"/>
  <c r="O32" i="1" s="1"/>
  <c r="H2" i="1"/>
  <c r="H6" i="1"/>
  <c r="H10" i="1"/>
  <c r="H14" i="1"/>
  <c r="H18" i="1"/>
  <c r="H22" i="1"/>
  <c r="H26" i="1"/>
  <c r="H30" i="1"/>
  <c r="H34" i="1"/>
  <c r="I4" i="1"/>
  <c r="I8" i="1"/>
  <c r="I12" i="1"/>
  <c r="I16" i="1"/>
  <c r="I20" i="1"/>
  <c r="I24" i="1"/>
  <c r="I28" i="1"/>
  <c r="I32" i="1"/>
  <c r="F2" i="1"/>
  <c r="O2" i="1" s="1"/>
  <c r="F6" i="1"/>
  <c r="O6" i="1" s="1"/>
  <c r="F10" i="1"/>
  <c r="O10" i="1" s="1"/>
  <c r="F14" i="1"/>
  <c r="O14" i="1" s="1"/>
  <c r="F18" i="1"/>
  <c r="O18" i="1" s="1"/>
  <c r="F22" i="1"/>
  <c r="O22" i="1" s="1"/>
  <c r="F26" i="1"/>
  <c r="O26" i="1" s="1"/>
  <c r="F30" i="1"/>
  <c r="O30" i="1" s="1"/>
  <c r="F34" i="1"/>
  <c r="O34" i="1" s="1"/>
  <c r="Q2" i="1" l="1"/>
  <c r="P4" i="1" s="1"/>
  <c r="P2" i="1"/>
  <c r="J2" i="1"/>
  <c r="K2" i="1"/>
  <c r="J4" i="1" s="1"/>
  <c r="Q4" i="1" l="1"/>
  <c r="K4" i="1"/>
</calcChain>
</file>

<file path=xl/sharedStrings.xml><?xml version="1.0" encoding="utf-8"?>
<sst xmlns="http://schemas.openxmlformats.org/spreadsheetml/2006/main" count="93" uniqueCount="53">
  <si>
    <t>Depth (m)</t>
  </si>
  <si>
    <t>Velocity (m/s)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</si>
  <si>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</si>
  <si>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</si>
  <si>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</si>
  <si>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</si>
  <si>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</si>
  <si>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</si>
  <si>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</si>
  <si>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</si>
  <si>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</si>
  <si>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</si>
  <si>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</si>
  <si>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</si>
  <si>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</si>
  <si>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</si>
  <si>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</si>
  <si>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</si>
  <si>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</si>
  <si>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</si>
  <si>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</si>
  <si>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</si>
  <si>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</si>
  <si>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</si>
  <si>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</si>
  <si>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</si>
  <si>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</si>
  <si>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</si>
  <si>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</si>
  <si>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</si>
  <si>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</si>
  <si>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</si>
  <si>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</si>
  <si>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</si>
  <si>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</si>
  <si>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</si>
  <si>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Depth/2 (m)</t>
  </si>
  <si>
    <t>K600 Mid</t>
  </si>
  <si>
    <t>Slope  (Unitless)</t>
  </si>
  <si>
    <t xml:space="preserve">K600 Low </t>
  </si>
  <si>
    <t>K600 High</t>
  </si>
  <si>
    <t>Mean K600 mid.</t>
  </si>
  <si>
    <t>Std. Dev.</t>
  </si>
  <si>
    <t>n^(1/2)</t>
  </si>
  <si>
    <t>Standard Error</t>
  </si>
  <si>
    <t>% Error</t>
  </si>
  <si>
    <t>Syn</t>
  </si>
  <si>
    <t>Dist. From Upstream</t>
  </si>
  <si>
    <t>Station</t>
  </si>
  <si>
    <t>Discharge</t>
  </si>
  <si>
    <t>Log K600</t>
  </si>
  <si>
    <t>Avg</t>
  </si>
  <si>
    <t>Std.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</si>
</sst>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/>
                </a:solidFill>
              </a:rPr>
              <a:t>K600 Mid Vs Distance Raymond Method 08_12 Log Scale</a:t>
            </a:r>
          </a:p>
        </c:rich>
      </c:tx>
      <c:layout>
        <c:manualLayout>
          <c:xMode val="edge"/>
          <c:yMode val="edge"/>
          <c:x val="0.13994362441029276"/>
          <c:y val="3.4722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8418698466551"/>
          <c:y val="0.13725694444444445"/>
          <c:w val="0.84759635752926399"/>
          <c:h val="0.71280101706036747"/>
        </c:manualLayout>
      </c:layout>
      <c:scatterChart>
        <c:scatterStyle val="lineMarker"/>
        <c:varyColors val="0"/>
        <c:ser>
          <c:idx val="2"/>
          <c:order val="0"/>
          <c:tx>
            <c:v>K600 Mid Vs Distance Raymond Method 08/12/2019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3.89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'Aug. 12th K600'!$B$2:$B$35</c:f>
              <c:numCache>
                <c:formatCode>General</c:formatCode>
                <c:ptCount val="34"/>
                <c:pt idx="0">
                  <c:v>4.0019999999999998</c:v>
                </c:pt>
                <c:pt idx="1">
                  <c:v>12.337</c:v>
                </c:pt>
                <c:pt idx="2">
                  <c:v>16.957000000000001</c:v>
                </c:pt>
                <c:pt idx="3">
                  <c:v>25.495000000000001</c:v>
                </c:pt>
                <c:pt idx="4">
                  <c:v>34.256</c:v>
                </c:pt>
                <c:pt idx="5">
                  <c:v>37.442</c:v>
                </c:pt>
                <c:pt idx="6">
                  <c:v>47.593000000000004</c:v>
                </c:pt>
                <c:pt idx="7">
                  <c:v>51.476999999999997</c:v>
                </c:pt>
                <c:pt idx="8">
                  <c:v>56.243000000000002</c:v>
                </c:pt>
                <c:pt idx="9">
                  <c:v>63.658999999999999</c:v>
                </c:pt>
                <c:pt idx="10">
                  <c:v>67.022999999999996</c:v>
                </c:pt>
                <c:pt idx="11">
                  <c:v>75.924999999999997</c:v>
                </c:pt>
                <c:pt idx="12">
                  <c:v>81.870999999999995</c:v>
                </c:pt>
                <c:pt idx="13">
                  <c:v>87.664000000000001</c:v>
                </c:pt>
                <c:pt idx="14">
                  <c:v>94.14</c:v>
                </c:pt>
                <c:pt idx="15">
                  <c:v>102.753</c:v>
                </c:pt>
                <c:pt idx="16">
                  <c:v>124.229</c:v>
                </c:pt>
                <c:pt idx="17">
                  <c:v>128.96</c:v>
                </c:pt>
                <c:pt idx="18">
                  <c:v>131.84899999999999</c:v>
                </c:pt>
                <c:pt idx="19">
                  <c:v>140.63800000000001</c:v>
                </c:pt>
                <c:pt idx="20">
                  <c:v>143.68</c:v>
                </c:pt>
                <c:pt idx="21">
                  <c:v>154.79400000000001</c:v>
                </c:pt>
                <c:pt idx="22">
                  <c:v>161.94999999999999</c:v>
                </c:pt>
                <c:pt idx="23">
                  <c:v>169.946</c:v>
                </c:pt>
                <c:pt idx="24">
                  <c:v>178.733</c:v>
                </c:pt>
                <c:pt idx="25">
                  <c:v>184.08099999999999</c:v>
                </c:pt>
                <c:pt idx="26">
                  <c:v>194.911</c:v>
                </c:pt>
                <c:pt idx="27">
                  <c:v>204.096</c:v>
                </c:pt>
                <c:pt idx="28">
                  <c:v>208.19</c:v>
                </c:pt>
                <c:pt idx="29">
                  <c:v>217.61</c:v>
                </c:pt>
                <c:pt idx="30">
                  <c:v>225.54</c:v>
                </c:pt>
                <c:pt idx="31">
                  <c:v>228.19399999999999</c:v>
                </c:pt>
                <c:pt idx="32">
                  <c:v>240.10499999999999</c:v>
                </c:pt>
                <c:pt idx="33">
                  <c:v>245.20545000000001</c:v>
                </c:pt>
              </c:numCache>
            </c:numRef>
          </c:xVal>
          <c:yVal>
            <c:numRef>
              <c:f>'Aug. 12th K600'!$F$2:$F$35</c:f>
              <c:numCache>
                <c:formatCode>General</c:formatCode>
                <c:ptCount val="34"/>
                <c:pt idx="0">
                  <c:v>517.21383524435794</c:v>
                </c:pt>
                <c:pt idx="1">
                  <c:v>17.320124541771712</c:v>
                </c:pt>
                <c:pt idx="2">
                  <c:v>298.37925234353702</c:v>
                </c:pt>
                <c:pt idx="3">
                  <c:v>146.54939346312253</c:v>
                </c:pt>
                <c:pt idx="4">
                  <c:v>61.795307952795241</c:v>
                </c:pt>
                <c:pt idx="5">
                  <c:v>576.65509446911756</c:v>
                </c:pt>
                <c:pt idx="6">
                  <c:v>607.24336363218538</c:v>
                </c:pt>
                <c:pt idx="7">
                  <c:v>1014.733649106093</c:v>
                </c:pt>
                <c:pt idx="8">
                  <c:v>611.523202581595</c:v>
                </c:pt>
                <c:pt idx="9">
                  <c:v>1918.0633225522581</c:v>
                </c:pt>
                <c:pt idx="10">
                  <c:v>771.56609552036844</c:v>
                </c:pt>
                <c:pt idx="11">
                  <c:v>505.25955122681648</c:v>
                </c:pt>
                <c:pt idx="12">
                  <c:v>947.29935039376801</c:v>
                </c:pt>
                <c:pt idx="13">
                  <c:v>3259.0179627228304</c:v>
                </c:pt>
                <c:pt idx="14">
                  <c:v>1993.61949301959</c:v>
                </c:pt>
                <c:pt idx="15">
                  <c:v>490.18318783643542</c:v>
                </c:pt>
                <c:pt idx="16">
                  <c:v>1467.4134961624629</c:v>
                </c:pt>
                <c:pt idx="17">
                  <c:v>3230.227272794556</c:v>
                </c:pt>
                <c:pt idx="18">
                  <c:v>1262.7066825460765</c:v>
                </c:pt>
                <c:pt idx="19">
                  <c:v>1620.2407877192534</c:v>
                </c:pt>
                <c:pt idx="20">
                  <c:v>824.20008746408985</c:v>
                </c:pt>
                <c:pt idx="21">
                  <c:v>156.35538841423028</c:v>
                </c:pt>
                <c:pt idx="22">
                  <c:v>1794.0216387876956</c:v>
                </c:pt>
                <c:pt idx="23">
                  <c:v>753.65438140848528</c:v>
                </c:pt>
                <c:pt idx="24">
                  <c:v>865.24525894668193</c:v>
                </c:pt>
                <c:pt idx="25">
                  <c:v>1020.7555338173415</c:v>
                </c:pt>
                <c:pt idx="26">
                  <c:v>2032.2444996111058</c:v>
                </c:pt>
                <c:pt idx="27">
                  <c:v>3376.6973268237821</c:v>
                </c:pt>
                <c:pt idx="28">
                  <c:v>360.17551316878132</c:v>
                </c:pt>
                <c:pt idx="29">
                  <c:v>403.79539030018606</c:v>
                </c:pt>
                <c:pt idx="30">
                  <c:v>925.05688761015404</c:v>
                </c:pt>
                <c:pt idx="31">
                  <c:v>11702.620853626502</c:v>
                </c:pt>
                <c:pt idx="32">
                  <c:v>3303.4693229593531</c:v>
                </c:pt>
                <c:pt idx="33">
                  <c:v>1114.2466387081442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A-417D-BA43-8B2E4E41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231135"/>
        <c:axId val="1306965807"/>
      </c:scatterChart>
      <c:valAx>
        <c:axId val="13082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Upstream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471967247188021"/>
              <c:y val="0.83381889763779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5807"/>
        <c:crosses val="autoZero"/>
        <c:crossBetween val="midCat"/>
      </c:valAx>
      <c:valAx>
        <c:axId val="1306965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K600</a:t>
                </a:r>
                <a:r>
                  <a:rPr lang="en-US" baseline="0"/>
                  <a:t> (m/ 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3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K600 Vs Position Raymond Method</a:t>
            </a:r>
            <a:r>
              <a:rPr lang="en-US" baseline="0"/>
              <a:t> 08_12_2019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Log K600 Vs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3.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'Aug. 12th K600'!$B$2:$B$35</c:f>
              <c:numCache>
                <c:formatCode>General</c:formatCode>
                <c:ptCount val="34"/>
                <c:pt idx="0">
                  <c:v>4.0019999999999998</c:v>
                </c:pt>
                <c:pt idx="1">
                  <c:v>12.337</c:v>
                </c:pt>
                <c:pt idx="2">
                  <c:v>16.957000000000001</c:v>
                </c:pt>
                <c:pt idx="3">
                  <c:v>25.495000000000001</c:v>
                </c:pt>
                <c:pt idx="4">
                  <c:v>34.256</c:v>
                </c:pt>
                <c:pt idx="5">
                  <c:v>37.442</c:v>
                </c:pt>
                <c:pt idx="6">
                  <c:v>47.593000000000004</c:v>
                </c:pt>
                <c:pt idx="7">
                  <c:v>51.476999999999997</c:v>
                </c:pt>
                <c:pt idx="8">
                  <c:v>56.243000000000002</c:v>
                </c:pt>
                <c:pt idx="9">
                  <c:v>63.658999999999999</c:v>
                </c:pt>
                <c:pt idx="10">
                  <c:v>67.022999999999996</c:v>
                </c:pt>
                <c:pt idx="11">
                  <c:v>75.924999999999997</c:v>
                </c:pt>
                <c:pt idx="12">
                  <c:v>81.870999999999995</c:v>
                </c:pt>
                <c:pt idx="13">
                  <c:v>87.664000000000001</c:v>
                </c:pt>
                <c:pt idx="14">
                  <c:v>94.14</c:v>
                </c:pt>
                <c:pt idx="15">
                  <c:v>102.753</c:v>
                </c:pt>
                <c:pt idx="16">
                  <c:v>124.229</c:v>
                </c:pt>
                <c:pt idx="17">
                  <c:v>128.96</c:v>
                </c:pt>
                <c:pt idx="18">
                  <c:v>131.84899999999999</c:v>
                </c:pt>
                <c:pt idx="19">
                  <c:v>140.63800000000001</c:v>
                </c:pt>
                <c:pt idx="20">
                  <c:v>143.68</c:v>
                </c:pt>
                <c:pt idx="21">
                  <c:v>154.79400000000001</c:v>
                </c:pt>
                <c:pt idx="22">
                  <c:v>161.94999999999999</c:v>
                </c:pt>
                <c:pt idx="23">
                  <c:v>169.946</c:v>
                </c:pt>
                <c:pt idx="24">
                  <c:v>178.733</c:v>
                </c:pt>
                <c:pt idx="25">
                  <c:v>184.08099999999999</c:v>
                </c:pt>
                <c:pt idx="26">
                  <c:v>194.911</c:v>
                </c:pt>
                <c:pt idx="27">
                  <c:v>204.096</c:v>
                </c:pt>
                <c:pt idx="28">
                  <c:v>208.19</c:v>
                </c:pt>
                <c:pt idx="29">
                  <c:v>217.61</c:v>
                </c:pt>
                <c:pt idx="30">
                  <c:v>225.54</c:v>
                </c:pt>
                <c:pt idx="31">
                  <c:v>228.19399999999999</c:v>
                </c:pt>
                <c:pt idx="32">
                  <c:v>240.10499999999999</c:v>
                </c:pt>
                <c:pt idx="33">
                  <c:v>245.20545000000001</c:v>
                </c:pt>
              </c:numCache>
            </c:numRef>
          </c:xVal>
          <c:yVal>
            <c:numRef>
              <c:f>'Aug. 12th K600'!$O$2:$O$35</c:f>
              <c:numCache>
                <c:formatCode>General</c:formatCode>
                <c:ptCount val="34"/>
                <c:pt idx="0">
                  <c:v>2.7136701335515823</c:v>
                </c:pt>
                <c:pt idx="1">
                  <c:v>1.2385510105225379</c:v>
                </c:pt>
                <c:pt idx="2">
                  <c:v>2.4747686213945297</c:v>
                </c:pt>
                <c:pt idx="3">
                  <c:v>2.1659840253253648</c:v>
                </c:pt>
                <c:pt idx="4">
                  <c:v>1.7909555008563052</c:v>
                </c:pt>
                <c:pt idx="5">
                  <c:v>2.7609161331629481</c:v>
                </c:pt>
                <c:pt idx="6">
                  <c:v>2.7833627772381058</c:v>
                </c:pt>
                <c:pt idx="7">
                  <c:v>3.0063520620487374</c:v>
                </c:pt>
                <c:pt idx="8">
                  <c:v>2.7864129398056368</c:v>
                </c:pt>
                <c:pt idx="9">
                  <c:v>3.28286294078098</c:v>
                </c:pt>
                <c:pt idx="10">
                  <c:v>2.8873731354416154</c:v>
                </c:pt>
                <c:pt idx="11">
                  <c:v>2.7035145319961393</c:v>
                </c:pt>
                <c:pt idx="12">
                  <c:v>2.9764872394898214</c:v>
                </c:pt>
                <c:pt idx="13">
                  <c:v>3.5130867541717739</c:v>
                </c:pt>
                <c:pt idx="14">
                  <c:v>3.2996422714023579</c:v>
                </c:pt>
                <c:pt idx="15">
                  <c:v>2.6903584118628672</c:v>
                </c:pt>
                <c:pt idx="16">
                  <c:v>3.1665525090701783</c:v>
                </c:pt>
                <c:pt idx="17">
                  <c:v>3.5092330795596447</c:v>
                </c:pt>
                <c:pt idx="18">
                  <c:v>3.1013024788641421</c:v>
                </c:pt>
                <c:pt idx="19">
                  <c:v>3.2095795608432458</c:v>
                </c:pt>
                <c:pt idx="20">
                  <c:v>2.91603265627589</c:v>
                </c:pt>
                <c:pt idx="21">
                  <c:v>2.1941128527567071</c:v>
                </c:pt>
                <c:pt idx="22">
                  <c:v>3.2538276770299328</c:v>
                </c:pt>
                <c:pt idx="23">
                  <c:v>2.8771722282847119</c:v>
                </c:pt>
                <c:pt idx="24">
                  <c:v>2.9371392282852229</c:v>
                </c:pt>
                <c:pt idx="25">
                  <c:v>3.0089217430401201</c:v>
                </c:pt>
                <c:pt idx="26">
                  <c:v>3.3079759567832001</c:v>
                </c:pt>
                <c:pt idx="27">
                  <c:v>3.5284921340196695</c:v>
                </c:pt>
                <c:pt idx="28">
                  <c:v>2.5565141836163106</c:v>
                </c:pt>
                <c:pt idx="29">
                  <c:v>2.6061613567606181</c:v>
                </c:pt>
                <c:pt idx="30">
                  <c:v>2.966168441080113</c:v>
                </c:pt>
                <c:pt idx="31">
                  <c:v>4.0682831348062809</c:v>
                </c:pt>
                <c:pt idx="32">
                  <c:v>3.5189702781698147</c:v>
                </c:pt>
                <c:pt idx="33">
                  <c:v>3.0469813326458453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6-4938-8430-881C20AD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93135"/>
        <c:axId val="1309037471"/>
      </c:scatterChart>
      <c:valAx>
        <c:axId val="14056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37471"/>
        <c:crosses val="autoZero"/>
        <c:crossBetween val="midCat"/>
      </c:valAx>
      <c:valAx>
        <c:axId val="13090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K600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9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9</xdr:row>
      <xdr:rowOff>50800</xdr:rowOff>
    </xdr:from>
    <xdr:to>
      <xdr:col>22</xdr:col>
      <xdr:colOff>539750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C6419-B3B2-4AD7-BBC2-8BD009B0F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4</xdr:row>
      <xdr:rowOff>158750</xdr:rowOff>
    </xdr:from>
    <xdr:to>
      <xdr:col>24</xdr:col>
      <xdr:colOff>234949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596CE-8C27-43EB-BBC0-F98E24D7D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DE64-B842-4E13-A3F2-35A0A9DFA874}">
  <dimension ref="A1:R63"/>
  <sheetViews>
    <sheetView tabSelected="1" workbookViewId="0">
      <selection activeCell="F2" sqref="F2:G2"/>
    </sheetView>
  </sheetViews>
  <sheetFormatPr defaultRowHeight="14.5" x14ac:dyDescent="0.35"/>
  <cols>
    <col min="2" max="2" width="18.54296875" customWidth="1"/>
    <col min="3" max="3" width="12.08984375" customWidth="1"/>
    <col min="4" max="4" width="12" customWidth="1"/>
    <col min="5" max="5" width="14.36328125" customWidth="1"/>
    <col min="8" max="8" width="9.6328125" customWidth="1"/>
    <col min="10" max="10" width="15" customWidth="1"/>
  </cols>
  <sheetData>
    <row r="1" spans="1:18" x14ac:dyDescent="0.35">
      <c r="A1" t="s">
        <v>46</v>
      </c>
      <c r="B1" t="s">
        <v>47</v>
      </c>
      <c r="C1" s="1" t="s">
        <v>0</v>
      </c>
      <c r="D1" s="1" t="s">
        <v>36</v>
      </c>
      <c r="F1" t="s">
        <v>37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O1" t="s">
        <v>50</v>
      </c>
      <c r="P1" t="s">
        <v>51</v>
      </c>
      <c r="Q1" t="s">
        <v>42</v>
      </c>
      <c r="R1" t="s">
        <v>43</v>
      </c>
    </row>
    <row r="2" spans="1:18" x14ac:dyDescent="0.35">
      <c r="A2" t="s">
        <v>35</v>
      </c>
      <c r="B2">
        <v>4.0019999999999998</v>
      </c>
      <c r="C2">
        <v>0.08</v>
      </c>
      <c r="D2">
        <f t="shared" ref="D2:D35" si="0">C2/2</f>
        <v>0.04</v>
      </c>
      <c r="F2">
        <f>((G2*L30)^(0.89))*((D2)^(0.54))*5037</f>
        <v>517.21383524435794</v>
      </c>
      <c r="G2">
        <v>3.7</v>
      </c>
      <c r="H2">
        <f>((G2*L30)^(0.87))*((D2)^(0.52))*(4433)</f>
        <v>491.36528666159995</v>
      </c>
      <c r="I2">
        <f>((G2*L30)^(0.91))*((D2)^(0.56))*(5641)</f>
        <v>536.59389178964352</v>
      </c>
      <c r="J2">
        <f>AVERAGE(F2:F35)</f>
        <v>1469.1043866904565</v>
      </c>
      <c r="K2">
        <f>STDEVA(F2:F35)</f>
        <v>2046.7522442720499</v>
      </c>
      <c r="L2">
        <v>5.8309518950000001</v>
      </c>
      <c r="O2">
        <f>LOG(F2)</f>
        <v>2.7136701335515823</v>
      </c>
      <c r="P2">
        <f>AVERAGE(O2:O35)</f>
        <v>2.9072858623806748</v>
      </c>
      <c r="Q2">
        <f>STDEVA(O2:O35)</f>
        <v>0.53162528106987095</v>
      </c>
    </row>
    <row r="3" spans="1:18" x14ac:dyDescent="0.35">
      <c r="A3" t="s">
        <v>34</v>
      </c>
      <c r="B3">
        <v>12.337</v>
      </c>
      <c r="C3">
        <v>0.06</v>
      </c>
      <c r="D3">
        <f t="shared" si="0"/>
        <v>0.03</v>
      </c>
      <c r="F3">
        <f>((G3*L31)^(0.89))*((D3)^(0.54))*5037</f>
        <v>17.320124541771712</v>
      </c>
      <c r="G3">
        <v>1.3</v>
      </c>
      <c r="H3">
        <f>((G3*L31)^(0.87))*((D3)^(0.52))*(4433)</f>
        <v>17.7998669998134</v>
      </c>
      <c r="I3">
        <f>((G3*L31)^(0.91))*((D3)^(0.56))*(5641)</f>
        <v>16.61097761867051</v>
      </c>
      <c r="J3" t="s">
        <v>44</v>
      </c>
      <c r="K3" t="s">
        <v>45</v>
      </c>
      <c r="O3">
        <f>LOG(F3)</f>
        <v>1.2385510105225379</v>
      </c>
      <c r="P3" t="s">
        <v>52</v>
      </c>
      <c r="Q3" t="s">
        <v>45</v>
      </c>
    </row>
    <row r="4" spans="1:18" x14ac:dyDescent="0.35">
      <c r="A4" t="s">
        <v>33</v>
      </c>
      <c r="B4">
        <v>16.957000000000001</v>
      </c>
      <c r="C4">
        <v>0.1</v>
      </c>
      <c r="D4">
        <f t="shared" si="0"/>
        <v>0.05</v>
      </c>
      <c r="F4">
        <f>((G4*L32)^(0.89))*((D4)^(0.54))*5037</f>
        <v>298.37925234353702</v>
      </c>
      <c r="G4">
        <v>1.7</v>
      </c>
      <c r="H4">
        <f>((G4*L32)^(0.87))*((D4)^(0.52))*(4433)</f>
        <v>286.48990230316662</v>
      </c>
      <c r="I4">
        <f>((G4*L32)^(0.91))*((D4)^(0.56))*(5641)</f>
        <v>306.29355095244802</v>
      </c>
      <c r="J4">
        <f>K2/L2</f>
        <v>351.0151140205985</v>
      </c>
      <c r="K4">
        <f>J4/J2</f>
        <v>0.23893136335352741</v>
      </c>
      <c r="O4">
        <f>LOG(F4)</f>
        <v>2.4747686213945297</v>
      </c>
      <c r="P4">
        <f>Q2/L2</f>
        <v>9.1172983527052567E-2</v>
      </c>
      <c r="Q4">
        <f>P4/P2*100</f>
        <v>3.1360171597434245</v>
      </c>
    </row>
    <row r="5" spans="1:18" x14ac:dyDescent="0.35">
      <c r="A5" t="s">
        <v>32</v>
      </c>
      <c r="B5">
        <v>25.495000000000001</v>
      </c>
      <c r="C5">
        <v>0.12</v>
      </c>
      <c r="D5">
        <f t="shared" si="0"/>
        <v>0.06</v>
      </c>
      <c r="F5">
        <f>((G5*L33)^(0.89))*((D5)^(0.54))*5037</f>
        <v>146.54939346312253</v>
      </c>
      <c r="G5">
        <v>1.1000000000000001</v>
      </c>
      <c r="H5">
        <f>((G5*L33)^(0.87))*((D5)^(0.52))*(4433)</f>
        <v>142.77130496339538</v>
      </c>
      <c r="I5">
        <f>((G5*L33)^(0.91))*((D5)^(0.56))*(5641)</f>
        <v>148.26445682801116</v>
      </c>
      <c r="O5">
        <f>LOG(F5)</f>
        <v>2.1659840253253648</v>
      </c>
    </row>
    <row r="6" spans="1:18" x14ac:dyDescent="0.35">
      <c r="A6" t="s">
        <v>31</v>
      </c>
      <c r="B6">
        <v>34.256</v>
      </c>
      <c r="C6">
        <v>0.05</v>
      </c>
      <c r="D6">
        <f t="shared" si="0"/>
        <v>2.5000000000000001E-2</v>
      </c>
      <c r="F6">
        <f>((G6*L34)^(0.89))*((D6)^(0.54))*5037</f>
        <v>61.795307952795241</v>
      </c>
      <c r="G6">
        <v>2.5</v>
      </c>
      <c r="H6">
        <f>((G6*L34)^(0.87))*((D6)^(0.52))*(4433)</f>
        <v>61.805971516598596</v>
      </c>
      <c r="I6">
        <f>((G6*L34)^(0.91))*((D6)^(0.56))*(5641)</f>
        <v>60.896242158116344</v>
      </c>
      <c r="O6">
        <f>LOG(F6)</f>
        <v>1.7909555008563052</v>
      </c>
    </row>
    <row r="7" spans="1:18" x14ac:dyDescent="0.35">
      <c r="A7" t="s">
        <v>30</v>
      </c>
      <c r="B7">
        <v>37.442</v>
      </c>
      <c r="C7">
        <v>0.09</v>
      </c>
      <c r="D7">
        <f t="shared" si="0"/>
        <v>4.4999999999999998E-2</v>
      </c>
      <c r="F7">
        <f>((G7*L35)^(0.89))*((D7)^(0.54))*5037</f>
        <v>576.65509446911756</v>
      </c>
      <c r="G7">
        <v>5.5</v>
      </c>
      <c r="H7">
        <f>((G7*L35)^(0.87))*((D7)^(0.52))*(4433)</f>
        <v>545.99220231929428</v>
      </c>
      <c r="I7">
        <f>((G7*L35)^(0.91))*((D7)^(0.56))*(5641)</f>
        <v>600.28260056568934</v>
      </c>
      <c r="O7">
        <f>LOG(F7)</f>
        <v>2.7609161331629481</v>
      </c>
    </row>
    <row r="8" spans="1:18" x14ac:dyDescent="0.35">
      <c r="A8" t="s">
        <v>29</v>
      </c>
      <c r="B8">
        <v>47.593000000000004</v>
      </c>
      <c r="C8">
        <v>7.0000000000000007E-2</v>
      </c>
      <c r="D8">
        <f t="shared" si="0"/>
        <v>3.5000000000000003E-2</v>
      </c>
      <c r="F8">
        <f>((G8*L36)^(0.89))*((D8)^(0.54))*5037</f>
        <v>607.24336363218538</v>
      </c>
      <c r="G8">
        <v>3.5</v>
      </c>
      <c r="H8">
        <f>((G8*L36)^(0.87))*((D8)^(0.52))*(4433)</f>
        <v>575.42285179308749</v>
      </c>
      <c r="I8">
        <f>((G8*L36)^(0.91))*((D8)^(0.56))*(5641)</f>
        <v>631.60910027713248</v>
      </c>
      <c r="O8">
        <f>LOG(F8)</f>
        <v>2.7833627772381058</v>
      </c>
    </row>
    <row r="9" spans="1:18" x14ac:dyDescent="0.35">
      <c r="A9" t="s">
        <v>28</v>
      </c>
      <c r="B9">
        <v>51.476999999999997</v>
      </c>
      <c r="C9">
        <v>0.04</v>
      </c>
      <c r="D9">
        <f t="shared" si="0"/>
        <v>0.02</v>
      </c>
      <c r="F9">
        <f>((G9*L37)^(0.89))*((D9)^(0.54))*5037</f>
        <v>1014.733649106093</v>
      </c>
      <c r="G9">
        <v>7.3</v>
      </c>
      <c r="H9">
        <f>((G9*L37)^(0.87))*((D9)^(0.52))*(4433)</f>
        <v>954.72199918744786</v>
      </c>
      <c r="I9">
        <f>((G9*L37)^(0.91))*((D9)^(0.56))*(5641)</f>
        <v>1063.0094454421203</v>
      </c>
      <c r="O9">
        <f>LOG(F9)</f>
        <v>3.0063520620487374</v>
      </c>
    </row>
    <row r="10" spans="1:18" x14ac:dyDescent="0.35">
      <c r="A10" t="s">
        <v>27</v>
      </c>
      <c r="B10">
        <v>56.243000000000002</v>
      </c>
      <c r="C10">
        <v>0.08</v>
      </c>
      <c r="D10">
        <f t="shared" si="0"/>
        <v>0.04</v>
      </c>
      <c r="F10">
        <f>((G10*L38)^(0.89))*((D10)^(0.54))*5037</f>
        <v>611.523202581595</v>
      </c>
      <c r="G10">
        <v>7.8</v>
      </c>
      <c r="H10">
        <f>((G10*L38)^(0.87))*((D10)^(0.52))*(4433)</f>
        <v>578.77879090039812</v>
      </c>
      <c r="I10">
        <f>((G10*L38)^(0.91))*((D10)^(0.56))*(5641)</f>
        <v>636.82954046716372</v>
      </c>
      <c r="O10">
        <f>LOG(F10)</f>
        <v>2.7864129398056368</v>
      </c>
    </row>
    <row r="11" spans="1:18" x14ac:dyDescent="0.35">
      <c r="A11" t="s">
        <v>26</v>
      </c>
      <c r="B11">
        <v>63.658999999999999</v>
      </c>
      <c r="C11">
        <v>0.04</v>
      </c>
      <c r="D11">
        <f t="shared" si="0"/>
        <v>0.02</v>
      </c>
      <c r="F11">
        <f>((G11*L39)^(0.89))*((D11)^(0.54))*5037</f>
        <v>1918.0633225522581</v>
      </c>
      <c r="G11">
        <v>13.1</v>
      </c>
      <c r="H11">
        <f>((G11*L39)^(0.87))*((D11)^(0.52))*(4433)</f>
        <v>1778.9923520207415</v>
      </c>
      <c r="I11">
        <f>((G11*L39)^(0.91))*((D11)^(0.56))*(5641)</f>
        <v>2038.2700817463365</v>
      </c>
      <c r="O11">
        <f>LOG(F11)</f>
        <v>3.28286294078098</v>
      </c>
    </row>
    <row r="12" spans="1:18" x14ac:dyDescent="0.35">
      <c r="A12" t="s">
        <v>25</v>
      </c>
      <c r="B12">
        <v>67.022999999999996</v>
      </c>
      <c r="C12">
        <v>0.04</v>
      </c>
      <c r="D12">
        <f t="shared" si="0"/>
        <v>0.02</v>
      </c>
      <c r="F12">
        <f>((G12*L40)^(0.89))*((D12)^(0.54))*5037</f>
        <v>771.56609552036844</v>
      </c>
      <c r="G12">
        <v>9.6</v>
      </c>
      <c r="H12">
        <f>((G12*L40)^(0.87))*((D12)^(0.52))*(4433)</f>
        <v>730.41836982097914</v>
      </c>
      <c r="I12">
        <f>((G12*L40)^(0.91))*((D12)^(0.56))*(5641)</f>
        <v>803.31247827863604</v>
      </c>
      <c r="O12">
        <f>LOG(F12)</f>
        <v>2.8873731354416154</v>
      </c>
    </row>
    <row r="13" spans="1:18" x14ac:dyDescent="0.35">
      <c r="A13" t="s">
        <v>24</v>
      </c>
      <c r="B13">
        <v>75.924999999999997</v>
      </c>
      <c r="C13">
        <v>0.04</v>
      </c>
      <c r="D13">
        <f t="shared" si="0"/>
        <v>0.02</v>
      </c>
      <c r="F13">
        <f>((G13*L41)^(0.89))*((D13)^(0.54))*5037</f>
        <v>505.25955122681648</v>
      </c>
      <c r="G13">
        <v>11.1</v>
      </c>
      <c r="H13">
        <f>((G13*L41)^(0.87))*((D13)^(0.52))*(4433)</f>
        <v>482.88613703959044</v>
      </c>
      <c r="I13">
        <f>((G13*L41)^(0.91))*((D13)^(0.56))*(5641)</f>
        <v>521.06782331354248</v>
      </c>
      <c r="O13">
        <f>LOG(F13)</f>
        <v>2.7035145319961393</v>
      </c>
    </row>
    <row r="14" spans="1:18" x14ac:dyDescent="0.35">
      <c r="A14" t="s">
        <v>23</v>
      </c>
      <c r="B14">
        <v>81.870999999999995</v>
      </c>
      <c r="C14">
        <v>0.03</v>
      </c>
      <c r="D14">
        <f t="shared" si="0"/>
        <v>1.4999999999999999E-2</v>
      </c>
      <c r="F14">
        <f>((G14*L42)^(0.89))*((D14)^(0.54))*5037</f>
        <v>947.29935039376801</v>
      </c>
      <c r="G14">
        <v>8.1999999999999993</v>
      </c>
      <c r="H14">
        <f>((G14*L42)^(0.87))*((D14)^(0.52))*(4433)</f>
        <v>894.67621380734306</v>
      </c>
      <c r="I14">
        <f>((G14*L42)^(0.91))*((D14)^(0.56))*(5641)</f>
        <v>988.59524470328961</v>
      </c>
      <c r="O14">
        <f>LOG(F14)</f>
        <v>2.9764872394898214</v>
      </c>
    </row>
    <row r="15" spans="1:18" x14ac:dyDescent="0.35">
      <c r="A15" t="s">
        <v>22</v>
      </c>
      <c r="B15">
        <v>87.664000000000001</v>
      </c>
      <c r="C15">
        <v>0.06</v>
      </c>
      <c r="D15">
        <f t="shared" si="0"/>
        <v>0.03</v>
      </c>
      <c r="F15">
        <f>((G15*L43)^(0.89))*((D15)^(0.54))*5037</f>
        <v>3259.0179627228304</v>
      </c>
      <c r="G15">
        <v>16.5</v>
      </c>
      <c r="H15">
        <f>((G15*L43)^(0.87))*((D15)^(0.52))*(4433)</f>
        <v>2977.4147680762967</v>
      </c>
      <c r="I15">
        <f>((G15*L43)^(0.91))*((D15)^(0.56))*(5641)</f>
        <v>3515.9614078984523</v>
      </c>
      <c r="O15">
        <f>LOG(F15)</f>
        <v>3.5130867541717739</v>
      </c>
    </row>
    <row r="16" spans="1:18" x14ac:dyDescent="0.35">
      <c r="A16" t="s">
        <v>21</v>
      </c>
      <c r="B16">
        <v>94.14</v>
      </c>
      <c r="C16">
        <v>0.05</v>
      </c>
      <c r="D16">
        <f t="shared" si="0"/>
        <v>2.5000000000000001E-2</v>
      </c>
      <c r="F16">
        <f>((G16*L44)^(0.89))*((D16)^(0.54))*5037</f>
        <v>1993.61949301959</v>
      </c>
      <c r="G16">
        <v>14.1</v>
      </c>
      <c r="H16">
        <f>((G16*L44)^(0.87))*((D16)^(0.52))*(4433)</f>
        <v>1844.2259746189857</v>
      </c>
      <c r="I16">
        <f>((G16*L44)^(0.91))*((D16)^(0.56))*(5641)</f>
        <v>2124.1263070390842</v>
      </c>
      <c r="O16">
        <f>LOG(F16)</f>
        <v>3.2996422714023579</v>
      </c>
    </row>
    <row r="17" spans="1:15" x14ac:dyDescent="0.35">
      <c r="A17" t="s">
        <v>20</v>
      </c>
      <c r="B17">
        <v>102.753</v>
      </c>
      <c r="C17">
        <v>0.05</v>
      </c>
      <c r="D17">
        <f t="shared" si="0"/>
        <v>2.5000000000000001E-2</v>
      </c>
      <c r="F17">
        <f>((G17*L45)^(0.89))*((D17)^(0.54))*5037</f>
        <v>490.18318783643542</v>
      </c>
      <c r="G17">
        <v>12.7</v>
      </c>
      <c r="H17">
        <f>((G17*L45)^(0.87))*((D17)^(0.52))*(4433)</f>
        <v>467.97434709241918</v>
      </c>
      <c r="I17">
        <f>((G17*L45)^(0.91))*((D17)^(0.56))*(5641)</f>
        <v>506.06314015444701</v>
      </c>
      <c r="O17">
        <f>LOG(F17)</f>
        <v>2.6903584118628672</v>
      </c>
    </row>
    <row r="18" spans="1:15" x14ac:dyDescent="0.35">
      <c r="A18" t="s">
        <v>19</v>
      </c>
      <c r="B18">
        <v>124.229</v>
      </c>
      <c r="C18">
        <v>0.04</v>
      </c>
      <c r="D18">
        <f t="shared" si="0"/>
        <v>0.02</v>
      </c>
      <c r="F18">
        <f>((G18*L46)^(0.89))*((D18)^(0.54))*5037</f>
        <v>1467.4134961624629</v>
      </c>
      <c r="G18">
        <v>11.4</v>
      </c>
      <c r="H18">
        <f>((G18*L46)^(0.87))*((D18)^(0.52))*(4433)</f>
        <v>1369.2330294139419</v>
      </c>
      <c r="I18">
        <f>((G18*L46)^(0.91))*((D18)^(0.56))*(5641)</f>
        <v>1550.020994432381</v>
      </c>
      <c r="O18">
        <f>LOG(F18)</f>
        <v>3.1665525090701783</v>
      </c>
    </row>
    <row r="19" spans="1:15" x14ac:dyDescent="0.35">
      <c r="A19" t="s">
        <v>18</v>
      </c>
      <c r="B19">
        <v>128.96</v>
      </c>
      <c r="C19">
        <v>0.05</v>
      </c>
      <c r="D19">
        <f t="shared" si="0"/>
        <v>2.5000000000000001E-2</v>
      </c>
      <c r="F19">
        <f>((G19*L47)^(0.89))*((D19)^(0.54))*5037</f>
        <v>3230.227272794556</v>
      </c>
      <c r="G19">
        <v>13.2</v>
      </c>
      <c r="H19">
        <f>((G19*L47)^(0.87))*((D19)^(0.52))*(4433)</f>
        <v>2955.9360684215744</v>
      </c>
      <c r="I19">
        <f>((G19*L47)^(0.91))*((D19)^(0.56))*(5641)</f>
        <v>3479.2132741483074</v>
      </c>
      <c r="O19">
        <f>LOG(F19)</f>
        <v>3.5092330795596447</v>
      </c>
    </row>
    <row r="20" spans="1:15" x14ac:dyDescent="0.35">
      <c r="A20" t="s">
        <v>17</v>
      </c>
      <c r="B20">
        <v>131.84899999999999</v>
      </c>
      <c r="C20">
        <v>0.08</v>
      </c>
      <c r="D20">
        <f t="shared" si="0"/>
        <v>0.04</v>
      </c>
      <c r="F20">
        <f>((G20*L48)^(0.89))*((D20)^(0.54))*5037</f>
        <v>1262.7066825460765</v>
      </c>
      <c r="G20">
        <v>2.2999999999999998</v>
      </c>
      <c r="H20">
        <f>((G20*L48)^(0.87))*((D20)^(0.52))*(4433)</f>
        <v>1175.7797543701788</v>
      </c>
      <c r="I20">
        <f>((G20*L48)^(0.91))*((D20)^(0.56))*(5641)</f>
        <v>1336.5613836348311</v>
      </c>
      <c r="O20">
        <f>LOG(F20)</f>
        <v>3.1013024788641421</v>
      </c>
    </row>
    <row r="21" spans="1:15" x14ac:dyDescent="0.35">
      <c r="A21" t="s">
        <v>16</v>
      </c>
      <c r="B21">
        <v>140.63800000000001</v>
      </c>
      <c r="C21">
        <v>0.08</v>
      </c>
      <c r="D21">
        <f t="shared" si="0"/>
        <v>0.04</v>
      </c>
      <c r="F21">
        <f>((G21*L49)^(0.89))*((D21)^(0.54))*5037</f>
        <v>1620.2407877192534</v>
      </c>
      <c r="G21">
        <v>4.7</v>
      </c>
      <c r="H21">
        <f>((G21*L49)^(0.87))*((D21)^(0.52))*(4433)</f>
        <v>1500.2715266949308</v>
      </c>
      <c r="I21">
        <f>((G21*L49)^(0.91))*((D21)^(0.56))*(5641)</f>
        <v>1724.6428967203656</v>
      </c>
      <c r="O21">
        <f>LOG(F21)</f>
        <v>3.2095795608432458</v>
      </c>
    </row>
    <row r="22" spans="1:15" x14ac:dyDescent="0.35">
      <c r="A22" t="s">
        <v>15</v>
      </c>
      <c r="B22">
        <v>143.68</v>
      </c>
      <c r="C22">
        <v>0.06</v>
      </c>
      <c r="D22">
        <f t="shared" si="0"/>
        <v>0.03</v>
      </c>
      <c r="F22">
        <f>((G22*L50)^(0.89))*((D22)^(0.54))*5037</f>
        <v>824.20008746408985</v>
      </c>
      <c r="G22">
        <v>0.9</v>
      </c>
      <c r="H22">
        <f>((G22*L50)^(0.87))*((D22)^(0.52))*(4433)</f>
        <v>776.60858346890836</v>
      </c>
      <c r="I22">
        <f>((G22*L50)^(0.91))*((D22)^(0.56))*(5641)</f>
        <v>862.13059126924998</v>
      </c>
      <c r="O22">
        <f>LOG(F22)</f>
        <v>2.91603265627589</v>
      </c>
    </row>
    <row r="23" spans="1:15" x14ac:dyDescent="0.35">
      <c r="A23" t="s">
        <v>14</v>
      </c>
      <c r="B23">
        <v>154.79400000000001</v>
      </c>
      <c r="C23">
        <v>0.05</v>
      </c>
      <c r="D23">
        <f t="shared" si="0"/>
        <v>2.5000000000000001E-2</v>
      </c>
      <c r="F23">
        <f>((G23*L51)^(0.89))*((D23)^(0.54))*5037</f>
        <v>156.35538841423028</v>
      </c>
      <c r="G23">
        <v>2</v>
      </c>
      <c r="H23">
        <f>((G23*L51)^(0.87))*((D23)^(0.52))*(4433)</f>
        <v>153.15390462894135</v>
      </c>
      <c r="I23">
        <f>((G23*L51)^(0.91))*((D23)^(0.56))*(5641)</f>
        <v>157.32855769029121</v>
      </c>
      <c r="O23">
        <f>LOG(F23)</f>
        <v>2.1941128527567071</v>
      </c>
    </row>
    <row r="24" spans="1:15" x14ac:dyDescent="0.35">
      <c r="A24" t="s">
        <v>13</v>
      </c>
      <c r="B24">
        <v>161.94999999999999</v>
      </c>
      <c r="C24">
        <v>0.04</v>
      </c>
      <c r="D24">
        <f t="shared" si="0"/>
        <v>0.02</v>
      </c>
      <c r="F24">
        <f>((G24*L52)^(0.89))*((D24)^(0.54))*5037</f>
        <v>1794.0216387876956</v>
      </c>
      <c r="G24">
        <v>9.6999999999999993</v>
      </c>
      <c r="H24">
        <f>((G24*L52)^(0.87))*((D24)^(0.52))*(4433)</f>
        <v>1666.446191471792</v>
      </c>
      <c r="I24">
        <f>((G24*L52)^(0.91))*((D24)^(0.56))*(5641)</f>
        <v>1903.5925140451907</v>
      </c>
      <c r="O24">
        <f>LOG(F24)</f>
        <v>3.2538276770299328</v>
      </c>
    </row>
    <row r="25" spans="1:15" x14ac:dyDescent="0.35">
      <c r="A25" t="s">
        <v>12</v>
      </c>
      <c r="B25">
        <v>169.946</v>
      </c>
      <c r="C25">
        <v>0.05</v>
      </c>
      <c r="D25">
        <f t="shared" si="0"/>
        <v>2.5000000000000001E-2</v>
      </c>
      <c r="F25">
        <f>((G25*L53)^(0.89))*((D25)^(0.54))*5037</f>
        <v>753.65438140848528</v>
      </c>
      <c r="G25">
        <v>7.2</v>
      </c>
      <c r="H25">
        <f>((G25*L53)^(0.87))*((D25)^(0.52))*(4433)</f>
        <v>712.58684427474134</v>
      </c>
      <c r="I25">
        <f>((G25*L53)^(0.91))*((D25)^(0.56))*(5641)</f>
        <v>785.62733478848315</v>
      </c>
      <c r="O25">
        <f>LOG(F25)</f>
        <v>2.8771722282847119</v>
      </c>
    </row>
    <row r="26" spans="1:15" x14ac:dyDescent="0.35">
      <c r="A26" t="s">
        <v>11</v>
      </c>
      <c r="B26">
        <v>178.733</v>
      </c>
      <c r="C26">
        <v>0.02</v>
      </c>
      <c r="D26">
        <f t="shared" si="0"/>
        <v>0.01</v>
      </c>
      <c r="F26">
        <f>((G26*L54)^(0.89))*((D26)^(0.54))*5037</f>
        <v>865.24525894668193</v>
      </c>
      <c r="G26">
        <v>10.9</v>
      </c>
      <c r="H26">
        <f>((G26*L54)^(0.87))*((D26)^(0.52))*(4433)</f>
        <v>821.4612702029732</v>
      </c>
      <c r="I26">
        <f>((G26*L54)^(0.91))*((D26)^(0.56))*(5641)</f>
        <v>898.2584130918907</v>
      </c>
      <c r="O26">
        <f>LOG(F26)</f>
        <v>2.9371392282852229</v>
      </c>
    </row>
    <row r="27" spans="1:15" x14ac:dyDescent="0.35">
      <c r="A27" t="s">
        <v>10</v>
      </c>
      <c r="B27">
        <v>184.08099999999999</v>
      </c>
      <c r="C27">
        <v>0.04</v>
      </c>
      <c r="D27">
        <f t="shared" si="0"/>
        <v>0.02</v>
      </c>
      <c r="F27">
        <f>((G27*L55)^(0.89))*((D27)^(0.54))*5037</f>
        <v>1020.7555338173415</v>
      </c>
      <c r="G27">
        <v>12</v>
      </c>
      <c r="H27">
        <f>((G27*L55)^(0.87))*((D27)^(0.52))*(4433)</f>
        <v>960.26005909738581</v>
      </c>
      <c r="I27">
        <f>((G27*L55)^(0.91))*((D27)^(0.56))*(5641)</f>
        <v>1069.4600108820628</v>
      </c>
      <c r="O27">
        <f>LOG(F27)</f>
        <v>3.0089217430401201</v>
      </c>
    </row>
    <row r="28" spans="1:15" x14ac:dyDescent="0.35">
      <c r="A28" t="s">
        <v>9</v>
      </c>
      <c r="B28">
        <v>194.911</v>
      </c>
      <c r="C28">
        <v>0.03</v>
      </c>
      <c r="D28">
        <f t="shared" si="0"/>
        <v>1.4999999999999999E-2</v>
      </c>
      <c r="F28">
        <f>((G28*L56)^(0.89))*((D28)^(0.54))*5037</f>
        <v>2032.2444996111058</v>
      </c>
      <c r="G28">
        <v>26.7</v>
      </c>
      <c r="H28">
        <f>((G28*L56)^(0.87))*((D28)^(0.52))*(4433)</f>
        <v>1886.7111838359633</v>
      </c>
      <c r="I28">
        <f>((G28*L56)^(0.91))*((D28)^(0.56))*(5641)</f>
        <v>2157.5278928927346</v>
      </c>
      <c r="O28">
        <f>LOG(F28)</f>
        <v>3.3079759567832001</v>
      </c>
    </row>
    <row r="29" spans="1:15" x14ac:dyDescent="0.35">
      <c r="A29" t="s">
        <v>8</v>
      </c>
      <c r="B29">
        <v>204.096</v>
      </c>
      <c r="C29">
        <v>0.06</v>
      </c>
      <c r="D29">
        <f t="shared" si="0"/>
        <v>0.03</v>
      </c>
      <c r="F29">
        <f>((G29*L57)^(0.89))*((D29)^(0.54))*5037</f>
        <v>3376.6973268237821</v>
      </c>
      <c r="G29">
        <v>19.3</v>
      </c>
      <c r="H29">
        <f>((G29*L57)^(0.87))*((D29)^(0.52))*(4433)</f>
        <v>3082.4676659621364</v>
      </c>
      <c r="I29">
        <f>((G29*L57)^(0.91))*((D29)^(0.56))*(5641)</f>
        <v>3645.8237325665559</v>
      </c>
      <c r="L29" t="s">
        <v>38</v>
      </c>
      <c r="O29">
        <f>LOG(F29)</f>
        <v>3.5284921340196695</v>
      </c>
    </row>
    <row r="30" spans="1:15" x14ac:dyDescent="0.35">
      <c r="A30" t="s">
        <v>7</v>
      </c>
      <c r="B30">
        <v>208.19</v>
      </c>
      <c r="C30">
        <v>0.05</v>
      </c>
      <c r="D30">
        <f t="shared" si="0"/>
        <v>2.5000000000000001E-2</v>
      </c>
      <c r="F30">
        <f>((G30*L58)^(0.89))*((D30)^(0.54))*5037</f>
        <v>360.17551316878132</v>
      </c>
      <c r="G30">
        <v>12.7</v>
      </c>
      <c r="H30">
        <f>((G30*L58)^(0.87))*((D30)^(0.52))*(4433)</f>
        <v>346.24662931179535</v>
      </c>
      <c r="I30">
        <f>((G30*L58)^(0.91))*((D30)^(0.56))*(5641)</f>
        <v>369.27741096667921</v>
      </c>
      <c r="L30">
        <v>0.14767616191904048</v>
      </c>
      <c r="O30">
        <f>LOG(F30)</f>
        <v>2.5565141836163106</v>
      </c>
    </row>
    <row r="31" spans="1:15" x14ac:dyDescent="0.35">
      <c r="A31" t="s">
        <v>6</v>
      </c>
      <c r="B31">
        <v>217.61</v>
      </c>
      <c r="C31">
        <v>0.05</v>
      </c>
      <c r="D31">
        <f t="shared" si="0"/>
        <v>2.5000000000000001E-2</v>
      </c>
      <c r="F31">
        <f>((G31*L59)^(0.89))*((D31)^(0.54))*5037</f>
        <v>403.79539030018606</v>
      </c>
      <c r="G31">
        <v>10.6</v>
      </c>
      <c r="H31">
        <f>((G31*L59)^(0.87))*((D31)^(0.52))*(4433)</f>
        <v>387.18369544148982</v>
      </c>
      <c r="I31">
        <f>((G31*L59)^(0.91))*((D31)^(0.56))*(5641)</f>
        <v>415.06449234035261</v>
      </c>
      <c r="L31">
        <v>1.101379724055189E-2</v>
      </c>
      <c r="O31">
        <f>LOG(F31)</f>
        <v>2.6061613567606181</v>
      </c>
    </row>
    <row r="32" spans="1:15" x14ac:dyDescent="0.35">
      <c r="A32" t="s">
        <v>5</v>
      </c>
      <c r="B32">
        <v>225.54</v>
      </c>
      <c r="C32">
        <v>0.11</v>
      </c>
      <c r="D32">
        <f t="shared" si="0"/>
        <v>5.5E-2</v>
      </c>
      <c r="F32">
        <f>((G32*L60)^(0.89))*((D32)^(0.54))*5037</f>
        <v>925.05688761015404</v>
      </c>
      <c r="G32">
        <v>3.3</v>
      </c>
      <c r="H32">
        <f>((G32*L60)^(0.87))*((D32)^(0.52))*(4433)</f>
        <v>865.24856158244449</v>
      </c>
      <c r="I32">
        <f>((G32*L60)^(0.91))*((D32)^(0.56))*(5641)</f>
        <v>974.77846363010531</v>
      </c>
      <c r="L32">
        <v>0.15129870129870129</v>
      </c>
      <c r="O32">
        <f>LOG(F32)</f>
        <v>2.966168441080113</v>
      </c>
    </row>
    <row r="33" spans="1:15" x14ac:dyDescent="0.35">
      <c r="A33" t="s">
        <v>4</v>
      </c>
      <c r="B33">
        <v>228.19399999999999</v>
      </c>
      <c r="C33">
        <v>0.05</v>
      </c>
      <c r="D33">
        <f t="shared" si="0"/>
        <v>2.5000000000000001E-2</v>
      </c>
      <c r="F33">
        <f>((G33*L61)^(0.89))*((D33)^(0.54))*5037</f>
        <v>11702.620853626502</v>
      </c>
      <c r="G33">
        <v>20.5</v>
      </c>
      <c r="H33">
        <f>((G33*L61)^(0.87))*((D33)^(0.52))*(4433)</f>
        <v>10403.564629815379</v>
      </c>
      <c r="I33">
        <f>((G33*L61)^(0.91))*((D33)^(0.56))*(5641)</f>
        <v>12974.601547212062</v>
      </c>
      <c r="L33">
        <v>9.4167252283907238E-2</v>
      </c>
      <c r="O33">
        <f>LOG(F33)</f>
        <v>4.0682831348062809</v>
      </c>
    </row>
    <row r="34" spans="1:15" x14ac:dyDescent="0.35">
      <c r="A34" t="s">
        <v>3</v>
      </c>
      <c r="B34">
        <v>240.10499999999999</v>
      </c>
      <c r="C34">
        <v>0.06</v>
      </c>
      <c r="D34">
        <f t="shared" si="0"/>
        <v>0.03</v>
      </c>
      <c r="F34">
        <f>((G34*L62)^(0.89))*((D34)^(0.54))*5037</f>
        <v>3303.4693229593531</v>
      </c>
      <c r="G34">
        <v>21</v>
      </c>
      <c r="H34">
        <f>((G34*L62)^(0.87))*((D34)^(0.52))*(4433)</f>
        <v>3017.1065531030995</v>
      </c>
      <c r="I34">
        <f>((G34*L62)^(0.91))*((D34)^(0.56))*(5641)</f>
        <v>3565.002489966651</v>
      </c>
      <c r="L34">
        <v>2.6709279762584182E-2</v>
      </c>
      <c r="O34">
        <f>LOG(F34)</f>
        <v>3.5189702781698147</v>
      </c>
    </row>
    <row r="35" spans="1:15" x14ac:dyDescent="0.35">
      <c r="A35" t="s">
        <v>2</v>
      </c>
      <c r="B35">
        <v>245.20545000000001</v>
      </c>
      <c r="C35">
        <v>0.05</v>
      </c>
      <c r="D35">
        <f t="shared" si="0"/>
        <v>2.5000000000000001E-2</v>
      </c>
      <c r="F35">
        <f>((G35*L63)^(0.89))*((D35)^(0.54))*5037</f>
        <v>1114.2466387081442</v>
      </c>
      <c r="G35">
        <v>17.100000000000001</v>
      </c>
      <c r="H35">
        <f>((G35*L63)^(0.87))*((D35)^(0.52))*(4433)</f>
        <v>1044.313686062359</v>
      </c>
      <c r="I35">
        <f>((G35*L63)^(0.91))*((D35)^(0.56))*(5641)</f>
        <v>1171.7679767338693</v>
      </c>
      <c r="L35">
        <v>0.10451977401129944</v>
      </c>
      <c r="O35">
        <f>LOG(F35)</f>
        <v>3.0469813326458453</v>
      </c>
    </row>
    <row r="36" spans="1:15" x14ac:dyDescent="0.35">
      <c r="L36">
        <v>0.20273864643877448</v>
      </c>
    </row>
    <row r="37" spans="1:15" x14ac:dyDescent="0.35">
      <c r="L37">
        <v>0.24304840370751801</v>
      </c>
    </row>
    <row r="38" spans="1:15" x14ac:dyDescent="0.35">
      <c r="L38">
        <v>8.4557280738564833E-2</v>
      </c>
    </row>
    <row r="39" spans="1:15" x14ac:dyDescent="0.35">
      <c r="L39">
        <v>0.27696871628910458</v>
      </c>
    </row>
    <row r="40" spans="1:15" x14ac:dyDescent="0.35">
      <c r="L40">
        <v>0.13585017835909632</v>
      </c>
    </row>
    <row r="41" spans="1:15" x14ac:dyDescent="0.35">
      <c r="L41">
        <v>7.3017299483262202E-2</v>
      </c>
    </row>
    <row r="42" spans="1:15" x14ac:dyDescent="0.35">
      <c r="L42">
        <v>0.23847965018499831</v>
      </c>
    </row>
    <row r="43" spans="1:15" x14ac:dyDescent="0.35">
      <c r="L43">
        <v>0.31192818919385462</v>
      </c>
    </row>
    <row r="44" spans="1:15" x14ac:dyDescent="0.35">
      <c r="L44">
        <v>0.23471278567016676</v>
      </c>
    </row>
    <row r="45" spans="1:15" x14ac:dyDescent="0.35">
      <c r="L45">
        <v>5.3872053872053877E-2</v>
      </c>
    </row>
    <row r="46" spans="1:15" x14ac:dyDescent="0.35">
      <c r="L46">
        <v>0.2355652821754517</v>
      </c>
    </row>
    <row r="47" spans="1:15" x14ac:dyDescent="0.35">
      <c r="L47">
        <v>0.43119847812301842</v>
      </c>
    </row>
    <row r="48" spans="1:15" x14ac:dyDescent="0.35">
      <c r="L48">
        <v>0.64762893734856353</v>
      </c>
    </row>
    <row r="49" spans="12:12" x14ac:dyDescent="0.35">
      <c r="L49">
        <v>0.41938787120263965</v>
      </c>
    </row>
    <row r="50" spans="12:12" x14ac:dyDescent="0.35">
      <c r="L50">
        <v>1.2202498356344511</v>
      </c>
    </row>
    <row r="51" spans="12:12" x14ac:dyDescent="0.35">
      <c r="L51">
        <v>9.4745366204786741E-2</v>
      </c>
    </row>
    <row r="52" spans="12:12" x14ac:dyDescent="0.35">
      <c r="L52">
        <v>0.34698155394074903</v>
      </c>
    </row>
    <row r="53" spans="12:12" x14ac:dyDescent="0.35">
      <c r="L53">
        <v>0.15407703851925961</v>
      </c>
    </row>
    <row r="54" spans="12:12" x14ac:dyDescent="0.35">
      <c r="L54">
        <v>0.2072379651758279</v>
      </c>
    </row>
    <row r="55" spans="12:12" x14ac:dyDescent="0.35">
      <c r="L55">
        <v>0.14884068810770382</v>
      </c>
    </row>
    <row r="56" spans="12:12" x14ac:dyDescent="0.35">
      <c r="L56">
        <v>0.17266851338873501</v>
      </c>
    </row>
    <row r="57" spans="12:12" x14ac:dyDescent="0.35">
      <c r="L57">
        <v>0.27751769188894937</v>
      </c>
    </row>
    <row r="58" spans="12:12" x14ac:dyDescent="0.35">
      <c r="L58">
        <v>3.8104543234000976E-2</v>
      </c>
    </row>
    <row r="59" spans="12:12" x14ac:dyDescent="0.35">
      <c r="L59">
        <v>5.1910828025477709E-2</v>
      </c>
    </row>
    <row r="60" spans="12:12" x14ac:dyDescent="0.35">
      <c r="L60">
        <v>0.26229508196721313</v>
      </c>
    </row>
    <row r="61" spans="12:12" x14ac:dyDescent="0.35">
      <c r="L61">
        <v>1.1793519216277317</v>
      </c>
    </row>
    <row r="62" spans="12:12" x14ac:dyDescent="0.35">
      <c r="L62">
        <v>0.24884560490303081</v>
      </c>
    </row>
    <row r="63" spans="12:12" x14ac:dyDescent="0.35">
      <c r="L63">
        <v>0.10066327480908546</v>
      </c>
    </row>
  </sheetData>
  <sortState ref="E2:L35">
    <sortCondition descending="1"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7DAA-FC61-42EA-ACA3-B18E3B03BE7E}">
  <dimension ref="A1:E35"/>
  <sheetViews>
    <sheetView workbookViewId="0">
      <selection activeCell="E2" sqref="E2"/>
    </sheetView>
  </sheetViews>
  <sheetFormatPr defaultRowHeight="14.5" x14ac:dyDescent="0.35"/>
  <cols>
    <col min="2" max="2" width="17.7265625" customWidth="1"/>
    <col min="4" max="4" width="11.36328125" customWidth="1"/>
  </cols>
  <sheetData>
    <row r="1" spans="1:5" x14ac:dyDescent="0.35">
      <c r="A1" t="s">
        <v>46</v>
      </c>
      <c r="B1" t="s">
        <v>47</v>
      </c>
      <c r="C1" t="s">
        <v>48</v>
      </c>
      <c r="D1" s="1" t="s">
        <v>36</v>
      </c>
      <c r="E1" t="s">
        <v>49</v>
      </c>
    </row>
    <row r="2" spans="1:5" x14ac:dyDescent="0.35">
      <c r="A2" t="s">
        <v>35</v>
      </c>
      <c r="B2">
        <v>4.0019999999999998</v>
      </c>
      <c r="C2">
        <v>1</v>
      </c>
      <c r="D2">
        <v>0.04</v>
      </c>
    </row>
    <row r="3" spans="1:5" x14ac:dyDescent="0.35">
      <c r="A3" t="s">
        <v>34</v>
      </c>
      <c r="B3">
        <v>12.337</v>
      </c>
      <c r="C3">
        <v>1</v>
      </c>
      <c r="D3">
        <v>0.03</v>
      </c>
    </row>
    <row r="4" spans="1:5" x14ac:dyDescent="0.35">
      <c r="A4" t="s">
        <v>33</v>
      </c>
      <c r="B4">
        <v>16.957000000000001</v>
      </c>
      <c r="C4">
        <v>1</v>
      </c>
      <c r="D4">
        <v>0.05</v>
      </c>
    </row>
    <row r="5" spans="1:5" x14ac:dyDescent="0.35">
      <c r="A5" t="s">
        <v>32</v>
      </c>
      <c r="B5">
        <v>25.495000000000001</v>
      </c>
      <c r="C5">
        <v>1</v>
      </c>
      <c r="D5">
        <v>0.06</v>
      </c>
    </row>
    <row r="6" spans="1:5" x14ac:dyDescent="0.35">
      <c r="A6" t="s">
        <v>31</v>
      </c>
      <c r="B6">
        <v>34.256</v>
      </c>
      <c r="C6">
        <v>1</v>
      </c>
      <c r="D6">
        <v>2.5000000000000001E-2</v>
      </c>
    </row>
    <row r="7" spans="1:5" x14ac:dyDescent="0.35">
      <c r="A7" t="s">
        <v>30</v>
      </c>
      <c r="B7">
        <v>37.442</v>
      </c>
      <c r="C7">
        <v>2</v>
      </c>
      <c r="D7">
        <v>4.4999999999999998E-2</v>
      </c>
    </row>
    <row r="8" spans="1:5" x14ac:dyDescent="0.35">
      <c r="A8" t="s">
        <v>29</v>
      </c>
      <c r="B8">
        <v>47.593000000000004</v>
      </c>
      <c r="C8">
        <v>2</v>
      </c>
      <c r="D8">
        <v>3.5000000000000003E-2</v>
      </c>
    </row>
    <row r="9" spans="1:5" x14ac:dyDescent="0.35">
      <c r="A9" t="s">
        <v>28</v>
      </c>
      <c r="B9">
        <v>51.476999999999997</v>
      </c>
      <c r="C9">
        <v>2</v>
      </c>
      <c r="D9">
        <v>0.02</v>
      </c>
    </row>
    <row r="10" spans="1:5" x14ac:dyDescent="0.35">
      <c r="A10" t="s">
        <v>27</v>
      </c>
      <c r="B10">
        <v>56.243000000000002</v>
      </c>
      <c r="C10">
        <v>2</v>
      </c>
      <c r="D10">
        <v>0.04</v>
      </c>
    </row>
    <row r="11" spans="1:5" x14ac:dyDescent="0.35">
      <c r="A11" t="s">
        <v>26</v>
      </c>
      <c r="B11">
        <v>63.658999999999999</v>
      </c>
      <c r="C11">
        <v>2</v>
      </c>
      <c r="D11">
        <v>0.02</v>
      </c>
    </row>
    <row r="12" spans="1:5" x14ac:dyDescent="0.35">
      <c r="A12" t="s">
        <v>25</v>
      </c>
      <c r="B12">
        <v>67.022999999999996</v>
      </c>
      <c r="C12">
        <v>3</v>
      </c>
      <c r="D12">
        <v>0.02</v>
      </c>
    </row>
    <row r="13" spans="1:5" x14ac:dyDescent="0.35">
      <c r="A13" t="s">
        <v>24</v>
      </c>
      <c r="B13">
        <v>75.924999999999997</v>
      </c>
      <c r="C13">
        <v>3</v>
      </c>
      <c r="D13">
        <v>0.02</v>
      </c>
    </row>
    <row r="14" spans="1:5" x14ac:dyDescent="0.35">
      <c r="A14" t="s">
        <v>23</v>
      </c>
      <c r="B14">
        <v>81.870999999999995</v>
      </c>
      <c r="C14">
        <v>3</v>
      </c>
      <c r="D14">
        <v>1.4999999999999999E-2</v>
      </c>
    </row>
    <row r="15" spans="1:5" x14ac:dyDescent="0.35">
      <c r="A15" t="s">
        <v>22</v>
      </c>
      <c r="B15">
        <v>87.664000000000001</v>
      </c>
      <c r="C15">
        <v>3</v>
      </c>
      <c r="D15">
        <v>0.03</v>
      </c>
    </row>
    <row r="16" spans="1:5" x14ac:dyDescent="0.35">
      <c r="A16" t="s">
        <v>21</v>
      </c>
      <c r="B16">
        <v>94.14</v>
      </c>
      <c r="C16">
        <v>3</v>
      </c>
      <c r="D16">
        <v>2.5000000000000001E-2</v>
      </c>
    </row>
    <row r="17" spans="1:4" x14ac:dyDescent="0.35">
      <c r="A17" t="s">
        <v>20</v>
      </c>
      <c r="B17">
        <v>102.753</v>
      </c>
      <c r="C17">
        <v>3</v>
      </c>
      <c r="D17">
        <v>2.5000000000000001E-2</v>
      </c>
    </row>
    <row r="18" spans="1:4" x14ac:dyDescent="0.35">
      <c r="A18" t="s">
        <v>19</v>
      </c>
      <c r="B18">
        <v>124.229</v>
      </c>
      <c r="C18">
        <v>4</v>
      </c>
      <c r="D18">
        <v>0.02</v>
      </c>
    </row>
    <row r="19" spans="1:4" x14ac:dyDescent="0.35">
      <c r="A19" t="s">
        <v>18</v>
      </c>
      <c r="B19">
        <v>128.96</v>
      </c>
      <c r="C19">
        <v>4</v>
      </c>
      <c r="D19">
        <v>2.5000000000000001E-2</v>
      </c>
    </row>
    <row r="20" spans="1:4" x14ac:dyDescent="0.35">
      <c r="A20" t="s">
        <v>17</v>
      </c>
      <c r="B20">
        <v>131.84899999999999</v>
      </c>
      <c r="C20">
        <v>4</v>
      </c>
      <c r="D20">
        <v>0.04</v>
      </c>
    </row>
    <row r="21" spans="1:4" x14ac:dyDescent="0.35">
      <c r="A21" t="s">
        <v>16</v>
      </c>
      <c r="B21">
        <v>140.63800000000001</v>
      </c>
      <c r="C21">
        <v>4</v>
      </c>
      <c r="D21">
        <v>0.04</v>
      </c>
    </row>
    <row r="22" spans="1:4" x14ac:dyDescent="0.35">
      <c r="A22" t="s">
        <v>15</v>
      </c>
      <c r="B22">
        <v>143.68</v>
      </c>
      <c r="C22">
        <v>4</v>
      </c>
      <c r="D22">
        <v>0.03</v>
      </c>
    </row>
    <row r="23" spans="1:4" x14ac:dyDescent="0.35">
      <c r="A23" t="s">
        <v>14</v>
      </c>
      <c r="B23">
        <v>154.79400000000001</v>
      </c>
      <c r="C23">
        <v>4</v>
      </c>
      <c r="D23">
        <v>2.5000000000000001E-2</v>
      </c>
    </row>
    <row r="24" spans="1:4" x14ac:dyDescent="0.35">
      <c r="A24" t="s">
        <v>13</v>
      </c>
      <c r="B24">
        <v>161.94999999999999</v>
      </c>
      <c r="C24">
        <v>4</v>
      </c>
      <c r="D24">
        <v>0.02</v>
      </c>
    </row>
    <row r="25" spans="1:4" x14ac:dyDescent="0.35">
      <c r="A25" t="s">
        <v>12</v>
      </c>
      <c r="B25">
        <v>169.946</v>
      </c>
      <c r="C25">
        <v>4</v>
      </c>
      <c r="D25">
        <v>2.5000000000000001E-2</v>
      </c>
    </row>
    <row r="26" spans="1:4" x14ac:dyDescent="0.35">
      <c r="A26" t="s">
        <v>11</v>
      </c>
      <c r="B26">
        <v>178.733</v>
      </c>
      <c r="C26">
        <v>4</v>
      </c>
      <c r="D26">
        <v>0.01</v>
      </c>
    </row>
    <row r="27" spans="1:4" x14ac:dyDescent="0.35">
      <c r="A27" t="s">
        <v>10</v>
      </c>
      <c r="B27">
        <v>184.08099999999999</v>
      </c>
      <c r="C27">
        <v>4</v>
      </c>
      <c r="D27">
        <v>0.02</v>
      </c>
    </row>
    <row r="28" spans="1:4" x14ac:dyDescent="0.35">
      <c r="A28" t="s">
        <v>9</v>
      </c>
      <c r="B28">
        <v>194.911</v>
      </c>
      <c r="C28">
        <v>4</v>
      </c>
      <c r="D28">
        <v>1.4999999999999999E-2</v>
      </c>
    </row>
    <row r="29" spans="1:4" x14ac:dyDescent="0.35">
      <c r="A29" t="s">
        <v>8</v>
      </c>
      <c r="B29">
        <v>204.096</v>
      </c>
      <c r="C29">
        <v>4</v>
      </c>
      <c r="D29">
        <v>0.03</v>
      </c>
    </row>
    <row r="30" spans="1:4" x14ac:dyDescent="0.35">
      <c r="A30" t="s">
        <v>7</v>
      </c>
      <c r="B30">
        <v>208.19</v>
      </c>
      <c r="C30">
        <v>4</v>
      </c>
      <c r="D30">
        <v>2.5000000000000001E-2</v>
      </c>
    </row>
    <row r="31" spans="1:4" x14ac:dyDescent="0.35">
      <c r="A31" t="s">
        <v>6</v>
      </c>
      <c r="B31">
        <v>217.61</v>
      </c>
      <c r="C31">
        <v>4</v>
      </c>
      <c r="D31">
        <v>2.5000000000000001E-2</v>
      </c>
    </row>
    <row r="32" spans="1:4" x14ac:dyDescent="0.35">
      <c r="A32" t="s">
        <v>5</v>
      </c>
      <c r="B32">
        <v>225.54</v>
      </c>
      <c r="C32">
        <v>4</v>
      </c>
      <c r="D32">
        <v>5.5E-2</v>
      </c>
    </row>
    <row r="33" spans="1:4" x14ac:dyDescent="0.35">
      <c r="A33" t="s">
        <v>4</v>
      </c>
      <c r="B33">
        <v>228.19399999999999</v>
      </c>
      <c r="C33">
        <v>4</v>
      </c>
      <c r="D33">
        <v>2.5000000000000001E-2</v>
      </c>
    </row>
    <row r="34" spans="1:4" x14ac:dyDescent="0.35">
      <c r="A34" t="s">
        <v>3</v>
      </c>
      <c r="B34">
        <v>240.10499999999999</v>
      </c>
      <c r="C34">
        <v>4</v>
      </c>
      <c r="D34">
        <v>0.03</v>
      </c>
    </row>
    <row r="35" spans="1:4" x14ac:dyDescent="0.35">
      <c r="A35" t="s">
        <v>2</v>
      </c>
      <c r="B35">
        <v>245.20545000000001</v>
      </c>
      <c r="C35">
        <v>4</v>
      </c>
      <c r="D35"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Aug. 12th K600</vt:lpstr>
      <vt:lpstr>Aug 12th Discharge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2019-09-22T02:04:21Z</dcterms:created>
  <dcterms:modified xsi:type="dcterms:W3CDTF">2020-02-12T00:20:00Z</dcterms:modified>
</cp:coreProperties>
</file>