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cribella_upv_edu_es/Documents/"/>
    </mc:Choice>
  </mc:AlternateContent>
  <xr:revisionPtr revIDLastSave="4231" documentId="8_{6E9563CF-F49F-40F4-A4B4-1887230ABF35}" xr6:coauthVersionLast="47" xr6:coauthVersionMax="47" xr10:uidLastSave="{B60B83D8-44BC-404C-B192-345433790CC3}"/>
  <bookViews>
    <workbookView xWindow="-110" yWindow="-110" windowWidth="19420" windowHeight="10300" activeTab="1" xr2:uid="{4347C519-B6F4-4BE5-85E3-94D0FBA9924D}"/>
  </bookViews>
  <sheets>
    <sheet name="Network" sheetId="1" r:id="rId1"/>
    <sheet name="Antenna +Head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7" i="1" l="1"/>
  <c r="C287" i="1"/>
  <c r="O276" i="1"/>
  <c r="O275" i="1"/>
  <c r="N276" i="1"/>
  <c r="N275" i="1"/>
  <c r="M272" i="1"/>
  <c r="M273" i="1"/>
  <c r="O273" i="1"/>
  <c r="N273" i="1"/>
  <c r="O272" i="1"/>
  <c r="N272" i="1"/>
  <c r="O271" i="1"/>
  <c r="N271" i="1"/>
  <c r="O265" i="1"/>
  <c r="O266" i="1"/>
  <c r="O267" i="1"/>
  <c r="O268" i="1"/>
  <c r="O269" i="1"/>
  <c r="N265" i="1"/>
  <c r="N266" i="1"/>
  <c r="N267" i="1"/>
  <c r="N268" i="1"/>
  <c r="N269" i="1"/>
  <c r="O264" i="1"/>
  <c r="N264" i="1"/>
  <c r="O258" i="1"/>
  <c r="O259" i="1"/>
  <c r="O260" i="1"/>
  <c r="O261" i="1"/>
  <c r="O262" i="1"/>
  <c r="N258" i="1"/>
  <c r="N259" i="1"/>
  <c r="N260" i="1"/>
  <c r="N261" i="1"/>
  <c r="N262" i="1"/>
  <c r="O257" i="1"/>
  <c r="N257" i="1"/>
  <c r="O252" i="1"/>
  <c r="O253" i="1"/>
  <c r="O254" i="1"/>
  <c r="O255" i="1"/>
  <c r="N252" i="1"/>
  <c r="N253" i="1"/>
  <c r="N254" i="1"/>
  <c r="N255" i="1"/>
  <c r="O251" i="1"/>
  <c r="N251" i="1"/>
  <c r="O246" i="1"/>
  <c r="O247" i="1"/>
  <c r="O248" i="1"/>
  <c r="O249" i="1"/>
  <c r="N246" i="1"/>
  <c r="N247" i="1"/>
  <c r="N248" i="1"/>
  <c r="N249" i="1"/>
  <c r="O245" i="1"/>
  <c r="N245" i="1"/>
  <c r="O239" i="1"/>
  <c r="O240" i="1"/>
  <c r="O241" i="1"/>
  <c r="O242" i="1"/>
  <c r="O243" i="1"/>
  <c r="N239" i="1"/>
  <c r="N240" i="1"/>
  <c r="N241" i="1"/>
  <c r="N242" i="1"/>
  <c r="N243" i="1"/>
  <c r="O238" i="1"/>
  <c r="N238" i="1"/>
  <c r="M271" i="1"/>
  <c r="L273" i="1"/>
  <c r="L272" i="1"/>
  <c r="L271" i="1"/>
  <c r="K271" i="1"/>
  <c r="G271" i="1"/>
  <c r="O232" i="1"/>
  <c r="O233" i="1"/>
  <c r="O234" i="1"/>
  <c r="O235" i="1"/>
  <c r="O236" i="1"/>
  <c r="N232" i="1"/>
  <c r="N233" i="1"/>
  <c r="N234" i="1"/>
  <c r="N235" i="1"/>
  <c r="N236" i="1"/>
  <c r="O231" i="1"/>
  <c r="N231" i="1"/>
  <c r="O226" i="1"/>
  <c r="O227" i="1"/>
  <c r="O228" i="1"/>
  <c r="O229" i="1"/>
  <c r="N226" i="1"/>
  <c r="N227" i="1"/>
  <c r="N228" i="1"/>
  <c r="N229" i="1"/>
  <c r="O225" i="1"/>
  <c r="N225" i="1"/>
  <c r="O220" i="1"/>
  <c r="O221" i="1"/>
  <c r="O222" i="1"/>
  <c r="O223" i="1"/>
  <c r="N220" i="1"/>
  <c r="N221" i="1"/>
  <c r="N222" i="1"/>
  <c r="N223" i="1"/>
  <c r="O219" i="1"/>
  <c r="N219" i="1"/>
  <c r="O213" i="1"/>
  <c r="O214" i="1"/>
  <c r="O215" i="1"/>
  <c r="O216" i="1"/>
  <c r="O217" i="1"/>
  <c r="N213" i="1"/>
  <c r="N214" i="1"/>
  <c r="N215" i="1"/>
  <c r="N216" i="1"/>
  <c r="N217" i="1"/>
  <c r="O212" i="1"/>
  <c r="N212" i="1"/>
  <c r="O206" i="1"/>
  <c r="O207" i="1"/>
  <c r="O208" i="1"/>
  <c r="O209" i="1"/>
  <c r="O210" i="1"/>
  <c r="N206" i="1"/>
  <c r="N207" i="1"/>
  <c r="N208" i="1"/>
  <c r="N209" i="1"/>
  <c r="N210" i="1"/>
  <c r="O205" i="1"/>
  <c r="N205" i="1"/>
  <c r="O200" i="1"/>
  <c r="O201" i="1"/>
  <c r="O202" i="1"/>
  <c r="O203" i="1"/>
  <c r="N200" i="1"/>
  <c r="N201" i="1"/>
  <c r="N202" i="1"/>
  <c r="N203" i="1"/>
  <c r="O199" i="1"/>
  <c r="N199" i="1"/>
  <c r="O194" i="1"/>
  <c r="O195" i="1"/>
  <c r="O196" i="1"/>
  <c r="O197" i="1"/>
  <c r="N194" i="1"/>
  <c r="N195" i="1"/>
  <c r="N196" i="1"/>
  <c r="N197" i="1"/>
  <c r="O193" i="1"/>
  <c r="N193" i="1"/>
  <c r="O187" i="1"/>
  <c r="O188" i="1"/>
  <c r="O189" i="1"/>
  <c r="O190" i="1"/>
  <c r="O191" i="1"/>
  <c r="N187" i="1"/>
  <c r="N188" i="1"/>
  <c r="N189" i="1"/>
  <c r="N190" i="1"/>
  <c r="N191" i="1"/>
  <c r="O186" i="1"/>
  <c r="N186" i="1"/>
  <c r="O180" i="1"/>
  <c r="O181" i="1"/>
  <c r="O182" i="1"/>
  <c r="O183" i="1"/>
  <c r="O184" i="1"/>
  <c r="N180" i="1"/>
  <c r="N181" i="1"/>
  <c r="N182" i="1"/>
  <c r="N183" i="1"/>
  <c r="N184" i="1"/>
  <c r="O179" i="1"/>
  <c r="N179" i="1"/>
  <c r="O177" i="1"/>
  <c r="N177" i="1"/>
  <c r="O176" i="1"/>
  <c r="N174" i="1"/>
  <c r="N173" i="1"/>
  <c r="N168" i="1"/>
  <c r="N170" i="1"/>
  <c r="O161" i="1"/>
  <c r="N161" i="1"/>
  <c r="N176" i="1" s="1"/>
  <c r="O158" i="1"/>
  <c r="O155" i="1"/>
  <c r="O152" i="1"/>
  <c r="O149" i="1"/>
  <c r="N158" i="1"/>
  <c r="N155" i="1"/>
  <c r="N152" i="1"/>
  <c r="N149" i="1"/>
  <c r="N171" i="1" s="1"/>
  <c r="N146" i="1"/>
  <c r="O146" i="1"/>
  <c r="O162" i="1"/>
  <c r="O168" i="1" s="1"/>
  <c r="N162" i="1"/>
  <c r="L81" i="1"/>
  <c r="M81" i="1"/>
  <c r="O88" i="1"/>
  <c r="O125" i="1"/>
  <c r="O124" i="1"/>
  <c r="O123" i="1"/>
  <c r="O117" i="1"/>
  <c r="O118" i="1"/>
  <c r="O119" i="1"/>
  <c r="O120" i="1"/>
  <c r="O121" i="1"/>
  <c r="O116" i="1"/>
  <c r="O110" i="1"/>
  <c r="O111" i="1"/>
  <c r="O112" i="1"/>
  <c r="O113" i="1"/>
  <c r="O114" i="1"/>
  <c r="O109" i="1"/>
  <c r="O104" i="1"/>
  <c r="O105" i="1"/>
  <c r="O106" i="1"/>
  <c r="O107" i="1"/>
  <c r="O103" i="1"/>
  <c r="O98" i="1"/>
  <c r="O99" i="1"/>
  <c r="O100" i="1"/>
  <c r="O101" i="1"/>
  <c r="O97" i="1"/>
  <c r="O91" i="1"/>
  <c r="O92" i="1"/>
  <c r="O93" i="1"/>
  <c r="O94" i="1"/>
  <c r="O95" i="1"/>
  <c r="O90" i="1"/>
  <c r="O84" i="1"/>
  <c r="O85" i="1"/>
  <c r="O86" i="1"/>
  <c r="O87" i="1"/>
  <c r="O83" i="1"/>
  <c r="O78" i="1"/>
  <c r="O79" i="1"/>
  <c r="O80" i="1"/>
  <c r="O81" i="1"/>
  <c r="O77" i="1"/>
  <c r="O72" i="1"/>
  <c r="O73" i="1"/>
  <c r="O74" i="1"/>
  <c r="O75" i="1"/>
  <c r="O71" i="1"/>
  <c r="O65" i="1"/>
  <c r="O66" i="1"/>
  <c r="O67" i="1"/>
  <c r="O68" i="1"/>
  <c r="O69" i="1"/>
  <c r="O64" i="1"/>
  <c r="O60" i="1"/>
  <c r="O58" i="1"/>
  <c r="O59" i="1"/>
  <c r="O61" i="1"/>
  <c r="O62" i="1"/>
  <c r="O57" i="1"/>
  <c r="O52" i="1"/>
  <c r="O53" i="1"/>
  <c r="O54" i="1"/>
  <c r="O55" i="1"/>
  <c r="O51" i="1"/>
  <c r="O46" i="1"/>
  <c r="O47" i="1"/>
  <c r="O48" i="1"/>
  <c r="O49" i="1"/>
  <c r="O45" i="1"/>
  <c r="O39" i="1"/>
  <c r="O40" i="1"/>
  <c r="O41" i="1"/>
  <c r="O42" i="1"/>
  <c r="O43" i="1"/>
  <c r="O38" i="1"/>
  <c r="O32" i="1"/>
  <c r="O33" i="1"/>
  <c r="O34" i="1"/>
  <c r="O35" i="1"/>
  <c r="O36" i="1"/>
  <c r="O31" i="1"/>
  <c r="O26" i="1"/>
  <c r="O27" i="1"/>
  <c r="O28" i="1"/>
  <c r="O29" i="1"/>
  <c r="O25" i="1"/>
  <c r="O21" i="1"/>
  <c r="O20" i="1"/>
  <c r="O22" i="1"/>
  <c r="O23" i="1"/>
  <c r="O19" i="1"/>
  <c r="N125" i="1"/>
  <c r="N124" i="1"/>
  <c r="N123" i="1"/>
  <c r="N117" i="1"/>
  <c r="N118" i="1"/>
  <c r="N119" i="1"/>
  <c r="N120" i="1"/>
  <c r="N121" i="1"/>
  <c r="N116" i="1"/>
  <c r="N110" i="1"/>
  <c r="N111" i="1"/>
  <c r="N112" i="1"/>
  <c r="N113" i="1"/>
  <c r="N114" i="1"/>
  <c r="N109" i="1"/>
  <c r="N91" i="1"/>
  <c r="N92" i="1"/>
  <c r="N93" i="1"/>
  <c r="N94" i="1"/>
  <c r="N95" i="1"/>
  <c r="N90" i="1"/>
  <c r="N83" i="1"/>
  <c r="N84" i="1"/>
  <c r="N85" i="1"/>
  <c r="N86" i="1"/>
  <c r="N87" i="1"/>
  <c r="N88" i="1"/>
  <c r="N65" i="1"/>
  <c r="N66" i="1"/>
  <c r="N67" i="1"/>
  <c r="N68" i="1"/>
  <c r="N69" i="1"/>
  <c r="N64" i="1"/>
  <c r="N57" i="1"/>
  <c r="N58" i="1"/>
  <c r="N59" i="1"/>
  <c r="N60" i="1"/>
  <c r="N61" i="1"/>
  <c r="N62" i="1"/>
  <c r="N103" i="1"/>
  <c r="N104" i="1"/>
  <c r="N105" i="1"/>
  <c r="N106" i="1"/>
  <c r="N107" i="1"/>
  <c r="N97" i="1"/>
  <c r="N98" i="1"/>
  <c r="N99" i="1"/>
  <c r="N100" i="1"/>
  <c r="N101" i="1"/>
  <c r="N77" i="1"/>
  <c r="N78" i="1"/>
  <c r="N79" i="1"/>
  <c r="N80" i="1"/>
  <c r="N81" i="1"/>
  <c r="N71" i="1"/>
  <c r="N72" i="1"/>
  <c r="N73" i="1"/>
  <c r="N74" i="1"/>
  <c r="N75" i="1"/>
  <c r="N51" i="1"/>
  <c r="N52" i="1"/>
  <c r="N53" i="1"/>
  <c r="N54" i="1"/>
  <c r="N55" i="1"/>
  <c r="N45" i="1"/>
  <c r="N49" i="1"/>
  <c r="N46" i="1"/>
  <c r="N47" i="1"/>
  <c r="N48" i="1"/>
  <c r="N19" i="1"/>
  <c r="N40" i="1"/>
  <c r="N39" i="1"/>
  <c r="N41" i="1"/>
  <c r="N42" i="1"/>
  <c r="N43" i="1"/>
  <c r="N38" i="1"/>
  <c r="N31" i="1"/>
  <c r="N35" i="1"/>
  <c r="N34" i="1"/>
  <c r="N33" i="1"/>
  <c r="N32" i="1"/>
  <c r="N36" i="1"/>
  <c r="N25" i="1"/>
  <c r="N26" i="1"/>
  <c r="N27" i="1"/>
  <c r="N28" i="1"/>
  <c r="N29" i="1"/>
  <c r="N23" i="1"/>
  <c r="N22" i="1"/>
  <c r="N21" i="1"/>
  <c r="N20" i="1"/>
  <c r="M124" i="1"/>
  <c r="M125" i="1"/>
  <c r="L124" i="1"/>
  <c r="L125" i="1"/>
  <c r="M123" i="1"/>
  <c r="L123" i="1"/>
  <c r="M117" i="1"/>
  <c r="M118" i="1"/>
  <c r="M119" i="1"/>
  <c r="M120" i="1"/>
  <c r="M121" i="1"/>
  <c r="L117" i="1"/>
  <c r="L118" i="1"/>
  <c r="L119" i="1"/>
  <c r="L120" i="1"/>
  <c r="L121" i="1"/>
  <c r="M116" i="1"/>
  <c r="L116" i="1"/>
  <c r="M110" i="1"/>
  <c r="M111" i="1"/>
  <c r="M112" i="1"/>
  <c r="M113" i="1"/>
  <c r="M114" i="1"/>
  <c r="L110" i="1"/>
  <c r="L111" i="1"/>
  <c r="L112" i="1"/>
  <c r="L113" i="1"/>
  <c r="L114" i="1"/>
  <c r="M109" i="1"/>
  <c r="L109" i="1"/>
  <c r="M104" i="1"/>
  <c r="M105" i="1"/>
  <c r="M106" i="1"/>
  <c r="M107" i="1"/>
  <c r="L104" i="1"/>
  <c r="L105" i="1"/>
  <c r="L106" i="1"/>
  <c r="L107" i="1"/>
  <c r="M103" i="1"/>
  <c r="L103" i="1"/>
  <c r="M98" i="1"/>
  <c r="M99" i="1"/>
  <c r="M100" i="1"/>
  <c r="M101" i="1"/>
  <c r="L98" i="1"/>
  <c r="L99" i="1"/>
  <c r="L100" i="1"/>
  <c r="L101" i="1"/>
  <c r="M97" i="1"/>
  <c r="L97" i="1"/>
  <c r="M91" i="1"/>
  <c r="M92" i="1"/>
  <c r="M93" i="1"/>
  <c r="M94" i="1"/>
  <c r="M95" i="1"/>
  <c r="L91" i="1"/>
  <c r="L92" i="1"/>
  <c r="L93" i="1"/>
  <c r="L94" i="1"/>
  <c r="L95" i="1"/>
  <c r="M90" i="1"/>
  <c r="L90" i="1"/>
  <c r="M84" i="1"/>
  <c r="M85" i="1"/>
  <c r="M86" i="1"/>
  <c r="M87" i="1"/>
  <c r="M88" i="1"/>
  <c r="L84" i="1"/>
  <c r="L85" i="1"/>
  <c r="L86" i="1"/>
  <c r="L87" i="1"/>
  <c r="L88" i="1"/>
  <c r="M83" i="1"/>
  <c r="L83" i="1"/>
  <c r="M78" i="1"/>
  <c r="M79" i="1"/>
  <c r="M80" i="1"/>
  <c r="L78" i="1"/>
  <c r="L79" i="1"/>
  <c r="L80" i="1"/>
  <c r="M77" i="1"/>
  <c r="L77" i="1"/>
  <c r="M72" i="1"/>
  <c r="M73" i="1"/>
  <c r="M74" i="1"/>
  <c r="M75" i="1"/>
  <c r="L72" i="1"/>
  <c r="L73" i="1"/>
  <c r="L74" i="1"/>
  <c r="L75" i="1"/>
  <c r="M71" i="1"/>
  <c r="L71" i="1"/>
  <c r="M65" i="1"/>
  <c r="M66" i="1"/>
  <c r="M67" i="1"/>
  <c r="M68" i="1"/>
  <c r="M69" i="1"/>
  <c r="L65" i="1"/>
  <c r="L66" i="1"/>
  <c r="L67" i="1"/>
  <c r="L68" i="1"/>
  <c r="L69" i="1"/>
  <c r="M64" i="1"/>
  <c r="L64" i="1"/>
  <c r="M58" i="1"/>
  <c r="M59" i="1"/>
  <c r="M60" i="1"/>
  <c r="M61" i="1"/>
  <c r="M62" i="1"/>
  <c r="L58" i="1"/>
  <c r="L59" i="1"/>
  <c r="L60" i="1"/>
  <c r="L61" i="1"/>
  <c r="L62" i="1"/>
  <c r="M57" i="1"/>
  <c r="L57" i="1"/>
  <c r="M52" i="1"/>
  <c r="M53" i="1"/>
  <c r="M54" i="1"/>
  <c r="M55" i="1"/>
  <c r="L52" i="1"/>
  <c r="L53" i="1"/>
  <c r="L54" i="1"/>
  <c r="L55" i="1"/>
  <c r="M51" i="1"/>
  <c r="L51" i="1"/>
  <c r="M45" i="1"/>
  <c r="L45" i="1"/>
  <c r="M46" i="1"/>
  <c r="M47" i="1"/>
  <c r="M48" i="1"/>
  <c r="M49" i="1"/>
  <c r="L46" i="1"/>
  <c r="L47" i="1"/>
  <c r="L48" i="1"/>
  <c r="L49" i="1"/>
  <c r="M39" i="1"/>
  <c r="M40" i="1"/>
  <c r="M41" i="1"/>
  <c r="M42" i="1"/>
  <c r="M43" i="1"/>
  <c r="L39" i="1"/>
  <c r="L40" i="1"/>
  <c r="L41" i="1"/>
  <c r="L42" i="1"/>
  <c r="L43" i="1"/>
  <c r="M38" i="1"/>
  <c r="L38" i="1"/>
  <c r="K38" i="1"/>
  <c r="M32" i="1"/>
  <c r="M33" i="1"/>
  <c r="M34" i="1"/>
  <c r="M35" i="1"/>
  <c r="M36" i="1"/>
  <c r="M31" i="1"/>
  <c r="L32" i="1"/>
  <c r="L33" i="1"/>
  <c r="L34" i="1"/>
  <c r="L35" i="1"/>
  <c r="L36" i="1"/>
  <c r="L31" i="1"/>
  <c r="K31" i="1"/>
  <c r="M26" i="1"/>
  <c r="M27" i="1"/>
  <c r="M28" i="1"/>
  <c r="M29" i="1"/>
  <c r="M25" i="1"/>
  <c r="L26" i="1"/>
  <c r="L27" i="1"/>
  <c r="L28" i="1"/>
  <c r="L29" i="1"/>
  <c r="L25" i="1"/>
  <c r="K25" i="1"/>
  <c r="L21" i="1"/>
  <c r="L20" i="1"/>
  <c r="L19" i="1"/>
  <c r="M20" i="1"/>
  <c r="M21" i="1"/>
  <c r="M22" i="1"/>
  <c r="M23" i="1"/>
  <c r="L22" i="1"/>
  <c r="L23" i="1"/>
  <c r="M19" i="1"/>
  <c r="K19" i="1"/>
  <c r="G38" i="1"/>
  <c r="K125" i="1"/>
  <c r="K124" i="1"/>
  <c r="K123" i="1"/>
  <c r="G125" i="1"/>
  <c r="G124" i="1"/>
  <c r="G123" i="1"/>
  <c r="G149" i="1"/>
  <c r="G161" i="1"/>
  <c r="G167" i="1" l="1"/>
  <c r="N169" i="1"/>
  <c r="O173" i="1"/>
  <c r="O167" i="1"/>
  <c r="O174" i="1"/>
  <c r="O171" i="1"/>
  <c r="N175" i="1"/>
  <c r="O170" i="1"/>
  <c r="O175" i="1"/>
  <c r="N167" i="1"/>
  <c r="O169" i="1"/>
  <c r="L258" i="1"/>
  <c r="M248" i="1"/>
  <c r="G19" i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9" i="1"/>
  <c r="K40" i="1"/>
  <c r="K41" i="1"/>
  <c r="K42" i="1"/>
  <c r="K43" i="1"/>
  <c r="K32" i="1"/>
  <c r="K33" i="1"/>
  <c r="K34" i="1"/>
  <c r="K35" i="1"/>
  <c r="K36" i="1"/>
  <c r="G58" i="1"/>
  <c r="G59" i="1"/>
  <c r="G60" i="1"/>
  <c r="G61" i="1"/>
  <c r="G62" i="1"/>
  <c r="G65" i="1"/>
  <c r="G66" i="1"/>
  <c r="G67" i="1"/>
  <c r="G68" i="1"/>
  <c r="G69" i="1"/>
  <c r="G72" i="1"/>
  <c r="G220" i="1" s="1"/>
  <c r="G73" i="1"/>
  <c r="G221" i="1" s="1"/>
  <c r="G74" i="1"/>
  <c r="G222" i="1" s="1"/>
  <c r="G75" i="1"/>
  <c r="G223" i="1" s="1"/>
  <c r="G78" i="1"/>
  <c r="G226" i="1" s="1"/>
  <c r="G79" i="1"/>
  <c r="G227" i="1" s="1"/>
  <c r="G80" i="1"/>
  <c r="G228" i="1" s="1"/>
  <c r="G81" i="1"/>
  <c r="G229" i="1" s="1"/>
  <c r="G84" i="1"/>
  <c r="G232" i="1" s="1"/>
  <c r="G85" i="1"/>
  <c r="G233" i="1" s="1"/>
  <c r="G86" i="1"/>
  <c r="G234" i="1" s="1"/>
  <c r="G87" i="1"/>
  <c r="G235" i="1" s="1"/>
  <c r="G88" i="1"/>
  <c r="G236" i="1" s="1"/>
  <c r="G91" i="1"/>
  <c r="G239" i="1" s="1"/>
  <c r="G92" i="1"/>
  <c r="G240" i="1" s="1"/>
  <c r="G93" i="1"/>
  <c r="G241" i="1" s="1"/>
  <c r="G94" i="1"/>
  <c r="G242" i="1" s="1"/>
  <c r="G95" i="1"/>
  <c r="G243" i="1" s="1"/>
  <c r="G98" i="1"/>
  <c r="G246" i="1" s="1"/>
  <c r="G99" i="1"/>
  <c r="G247" i="1" s="1"/>
  <c r="G100" i="1"/>
  <c r="G248" i="1" s="1"/>
  <c r="G101" i="1"/>
  <c r="G249" i="1" s="1"/>
  <c r="G104" i="1"/>
  <c r="G252" i="1" s="1"/>
  <c r="G105" i="1"/>
  <c r="G253" i="1" s="1"/>
  <c r="G106" i="1"/>
  <c r="G254" i="1" s="1"/>
  <c r="G107" i="1"/>
  <c r="G255" i="1" s="1"/>
  <c r="G110" i="1"/>
  <c r="G258" i="1" s="1"/>
  <c r="G111" i="1"/>
  <c r="G259" i="1" s="1"/>
  <c r="G112" i="1"/>
  <c r="G260" i="1" s="1"/>
  <c r="G113" i="1"/>
  <c r="G261" i="1" s="1"/>
  <c r="G114" i="1"/>
  <c r="G262" i="1" s="1"/>
  <c r="G117" i="1"/>
  <c r="G265" i="1" s="1"/>
  <c r="G118" i="1"/>
  <c r="G266" i="1" s="1"/>
  <c r="G119" i="1"/>
  <c r="G267" i="1" s="1"/>
  <c r="G120" i="1"/>
  <c r="G268" i="1" s="1"/>
  <c r="G121" i="1"/>
  <c r="G269" i="1" s="1"/>
  <c r="G116" i="1"/>
  <c r="G264" i="1" s="1"/>
  <c r="G109" i="1"/>
  <c r="G257" i="1" s="1"/>
  <c r="G90" i="1"/>
  <c r="G238" i="1" s="1"/>
  <c r="G83" i="1"/>
  <c r="G231" i="1" s="1"/>
  <c r="G64" i="1"/>
  <c r="G57" i="1"/>
  <c r="G52" i="1"/>
  <c r="G53" i="1"/>
  <c r="G54" i="1"/>
  <c r="G55" i="1"/>
  <c r="G46" i="1"/>
  <c r="G47" i="1"/>
  <c r="G48" i="1"/>
  <c r="G49" i="1"/>
  <c r="G45" i="1"/>
  <c r="G39" i="1"/>
  <c r="G40" i="1"/>
  <c r="G41" i="1"/>
  <c r="G42" i="1"/>
  <c r="G43" i="1"/>
  <c r="G31" i="1"/>
  <c r="G34" i="1"/>
  <c r="G32" i="1"/>
  <c r="G33" i="1"/>
  <c r="G35" i="1"/>
  <c r="G36" i="1"/>
  <c r="G103" i="1"/>
  <c r="G251" i="1" s="1"/>
  <c r="G97" i="1"/>
  <c r="G245" i="1" s="1"/>
  <c r="G71" i="1"/>
  <c r="G219" i="1" s="1"/>
  <c r="G51" i="1"/>
  <c r="G77" i="1"/>
  <c r="G225" i="1" s="1"/>
  <c r="G25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H149" i="1"/>
  <c r="I149" i="1"/>
  <c r="J149" i="1"/>
  <c r="K149" i="1"/>
  <c r="L149" i="1"/>
  <c r="M149" i="1"/>
  <c r="H161" i="1"/>
  <c r="I161" i="1"/>
  <c r="J161" i="1"/>
  <c r="K161" i="1"/>
  <c r="L161" i="1"/>
  <c r="M161" i="1"/>
  <c r="G273" i="1" l="1"/>
  <c r="M252" i="1"/>
  <c r="M268" i="1"/>
  <c r="K273" i="1"/>
  <c r="K272" i="1"/>
  <c r="L248" i="1"/>
  <c r="G272" i="1"/>
  <c r="L260" i="1"/>
  <c r="M259" i="1"/>
  <c r="M261" i="1"/>
  <c r="M255" i="1"/>
  <c r="L262" i="1"/>
  <c r="L255" i="1"/>
  <c r="M247" i="1"/>
  <c r="L253" i="1"/>
  <c r="L247" i="1"/>
  <c r="L249" i="1"/>
  <c r="M249" i="1"/>
  <c r="M265" i="1"/>
  <c r="L184" i="1"/>
  <c r="L189" i="1"/>
  <c r="L195" i="1"/>
  <c r="L201" i="1"/>
  <c r="L206" i="1"/>
  <c r="L236" i="1"/>
  <c r="L241" i="1"/>
  <c r="L200" i="1"/>
  <c r="L190" i="1"/>
  <c r="L196" i="1"/>
  <c r="L202" i="1"/>
  <c r="L207" i="1"/>
  <c r="L242" i="1"/>
  <c r="L194" i="1"/>
  <c r="L191" i="1"/>
  <c r="L197" i="1"/>
  <c r="L203" i="1"/>
  <c r="L208" i="1"/>
  <c r="L213" i="1"/>
  <c r="L243" i="1"/>
  <c r="L240" i="1"/>
  <c r="L168" i="1"/>
  <c r="L174" i="1"/>
  <c r="L209" i="1"/>
  <c r="L214" i="1"/>
  <c r="L220" i="1"/>
  <c r="L226" i="1"/>
  <c r="L183" i="1"/>
  <c r="L235" i="1"/>
  <c r="L169" i="1"/>
  <c r="L175" i="1"/>
  <c r="L180" i="1"/>
  <c r="L210" i="1"/>
  <c r="L215" i="1"/>
  <c r="L221" i="1"/>
  <c r="L227" i="1"/>
  <c r="L232" i="1"/>
  <c r="L188" i="1"/>
  <c r="L170" i="1"/>
  <c r="L176" i="1"/>
  <c r="L181" i="1"/>
  <c r="L216" i="1"/>
  <c r="L222" i="1"/>
  <c r="L228" i="1"/>
  <c r="L233" i="1"/>
  <c r="L171" i="1"/>
  <c r="L177" i="1"/>
  <c r="L182" i="1"/>
  <c r="L187" i="1"/>
  <c r="L217" i="1"/>
  <c r="L223" i="1"/>
  <c r="L229" i="1"/>
  <c r="L234" i="1"/>
  <c r="L239" i="1"/>
  <c r="L259" i="1"/>
  <c r="M269" i="1"/>
  <c r="M253" i="1"/>
  <c r="M262" i="1"/>
  <c r="M267" i="1"/>
  <c r="M254" i="1"/>
  <c r="M258" i="1"/>
  <c r="M260" i="1"/>
  <c r="M169" i="1"/>
  <c r="M175" i="1"/>
  <c r="M181" i="1"/>
  <c r="M216" i="1"/>
  <c r="M221" i="1"/>
  <c r="M227" i="1"/>
  <c r="M233" i="1"/>
  <c r="M215" i="1"/>
  <c r="M170" i="1"/>
  <c r="M176" i="1"/>
  <c r="M182" i="1"/>
  <c r="M187" i="1"/>
  <c r="M217" i="1"/>
  <c r="M222" i="1"/>
  <c r="M228" i="1"/>
  <c r="M234" i="1"/>
  <c r="M239" i="1"/>
  <c r="M220" i="1"/>
  <c r="M171" i="1"/>
  <c r="M177" i="1"/>
  <c r="M183" i="1"/>
  <c r="M188" i="1"/>
  <c r="M223" i="1"/>
  <c r="M229" i="1"/>
  <c r="M235" i="1"/>
  <c r="M240" i="1"/>
  <c r="M180" i="1"/>
  <c r="M210" i="1"/>
  <c r="M184" i="1"/>
  <c r="M189" i="1"/>
  <c r="M194" i="1"/>
  <c r="M200" i="1"/>
  <c r="M206" i="1"/>
  <c r="M236" i="1"/>
  <c r="M241" i="1"/>
  <c r="M190" i="1"/>
  <c r="M195" i="1"/>
  <c r="M201" i="1"/>
  <c r="M207" i="1"/>
  <c r="M242" i="1"/>
  <c r="M232" i="1"/>
  <c r="M191" i="1"/>
  <c r="M196" i="1"/>
  <c r="M202" i="1"/>
  <c r="M208" i="1"/>
  <c r="M213" i="1"/>
  <c r="M243" i="1"/>
  <c r="M168" i="1"/>
  <c r="M226" i="1"/>
  <c r="M197" i="1"/>
  <c r="M203" i="1"/>
  <c r="M209" i="1"/>
  <c r="M214" i="1"/>
  <c r="M174" i="1"/>
  <c r="L246" i="1"/>
  <c r="L252" i="1"/>
  <c r="M246" i="1"/>
  <c r="L261" i="1"/>
  <c r="L254" i="1"/>
  <c r="M266" i="1"/>
  <c r="G195" i="1"/>
  <c r="M257" i="1"/>
  <c r="M231" i="1"/>
  <c r="M205" i="1"/>
  <c r="M193" i="1"/>
  <c r="M167" i="1"/>
  <c r="M251" i="1"/>
  <c r="M225" i="1"/>
  <c r="M186" i="1"/>
  <c r="M179" i="1"/>
  <c r="M245" i="1"/>
  <c r="M219" i="1"/>
  <c r="M173" i="1"/>
  <c r="M264" i="1"/>
  <c r="M238" i="1"/>
  <c r="M212" i="1"/>
  <c r="M199" i="1"/>
  <c r="L265" i="1"/>
  <c r="L199" i="1"/>
  <c r="L266" i="1"/>
  <c r="L257" i="1"/>
  <c r="L231" i="1"/>
  <c r="L205" i="1"/>
  <c r="L267" i="1"/>
  <c r="L193" i="1"/>
  <c r="L245" i="1"/>
  <c r="L167" i="1"/>
  <c r="L268" i="1"/>
  <c r="L251" i="1"/>
  <c r="L225" i="1"/>
  <c r="L179" i="1"/>
  <c r="L269" i="1"/>
  <c r="L173" i="1"/>
  <c r="L219" i="1"/>
  <c r="L186" i="1"/>
  <c r="L264" i="1"/>
  <c r="L238" i="1"/>
  <c r="L212" i="1"/>
  <c r="G169" i="1"/>
  <c r="G213" i="1"/>
  <c r="G215" i="1"/>
  <c r="G181" i="1"/>
  <c r="G207" i="1"/>
  <c r="G188" i="1"/>
  <c r="G171" i="1"/>
  <c r="G173" i="1"/>
  <c r="G174" i="1"/>
  <c r="G187" i="1"/>
  <c r="G209" i="1"/>
  <c r="G210" i="1"/>
  <c r="G184" i="1"/>
  <c r="G200" i="1"/>
  <c r="G212" i="1"/>
  <c r="G189" i="1"/>
  <c r="G196" i="1"/>
  <c r="G186" i="1"/>
  <c r="G191" i="1"/>
  <c r="G176" i="1"/>
  <c r="G202" i="1"/>
  <c r="G214" i="1"/>
  <c r="G194" i="1"/>
  <c r="G203" i="1"/>
  <c r="G168" i="1"/>
  <c r="G217" i="1"/>
  <c r="G183" i="1"/>
  <c r="K269" i="1"/>
  <c r="K257" i="1"/>
  <c r="K246" i="1"/>
  <c r="K242" i="1"/>
  <c r="K236" i="1"/>
  <c r="K214" i="1"/>
  <c r="K208" i="1"/>
  <c r="K203" i="1"/>
  <c r="K179" i="1"/>
  <c r="K175" i="1"/>
  <c r="K170" i="1"/>
  <c r="K264" i="1"/>
  <c r="K247" i="1"/>
  <c r="K243" i="1"/>
  <c r="K231" i="1"/>
  <c r="K220" i="1"/>
  <c r="K215" i="1"/>
  <c r="K209" i="1"/>
  <c r="K199" i="1"/>
  <c r="K187" i="1"/>
  <c r="K180" i="1"/>
  <c r="K176" i="1"/>
  <c r="K171" i="1"/>
  <c r="K245" i="1"/>
  <c r="K232" i="1"/>
  <c r="K212" i="1"/>
  <c r="K190" i="1"/>
  <c r="K252" i="1"/>
  <c r="K248" i="1"/>
  <c r="K238" i="1"/>
  <c r="K221" i="1"/>
  <c r="K216" i="1"/>
  <c r="K210" i="1"/>
  <c r="K188" i="1"/>
  <c r="K181" i="1"/>
  <c r="K177" i="1"/>
  <c r="K254" i="1"/>
  <c r="K227" i="1"/>
  <c r="K258" i="1"/>
  <c r="K253" i="1"/>
  <c r="K249" i="1"/>
  <c r="K226" i="1"/>
  <c r="K222" i="1"/>
  <c r="K217" i="1"/>
  <c r="K205" i="1"/>
  <c r="K194" i="1"/>
  <c r="K189" i="1"/>
  <c r="K182" i="1"/>
  <c r="K173" i="1"/>
  <c r="K259" i="1"/>
  <c r="K223" i="1"/>
  <c r="K195" i="1"/>
  <c r="K183" i="1"/>
  <c r="K265" i="1"/>
  <c r="K266" i="1"/>
  <c r="K260" i="1"/>
  <c r="K255" i="1"/>
  <c r="K239" i="1"/>
  <c r="K233" i="1"/>
  <c r="K228" i="1"/>
  <c r="K219" i="1"/>
  <c r="K200" i="1"/>
  <c r="K196" i="1"/>
  <c r="K191" i="1"/>
  <c r="K184" i="1"/>
  <c r="K167" i="1"/>
  <c r="K267" i="1"/>
  <c r="K261" i="1"/>
  <c r="K251" i="1"/>
  <c r="K240" i="1"/>
  <c r="K234" i="1"/>
  <c r="K229" i="1"/>
  <c r="K206" i="1"/>
  <c r="K201" i="1"/>
  <c r="K197" i="1"/>
  <c r="K186" i="1"/>
  <c r="K168" i="1"/>
  <c r="K268" i="1"/>
  <c r="K262" i="1"/>
  <c r="K241" i="1"/>
  <c r="K235" i="1"/>
  <c r="K225" i="1"/>
  <c r="K213" i="1"/>
  <c r="K207" i="1"/>
  <c r="K202" i="1"/>
  <c r="K193" i="1"/>
  <c r="K174" i="1"/>
  <c r="K169" i="1"/>
  <c r="G206" i="1"/>
  <c r="G170" i="1"/>
  <c r="G216" i="1"/>
  <c r="G208" i="1"/>
  <c r="G179" i="1"/>
  <c r="G193" i="1"/>
  <c r="G199" i="1"/>
  <c r="G197" i="1"/>
  <c r="G190" i="1"/>
  <c r="G180" i="1"/>
  <c r="G175" i="1"/>
  <c r="G177" i="1"/>
  <c r="G182" i="1"/>
  <c r="G201" i="1"/>
  <c r="G205" i="1"/>
  <c r="M276" i="1" l="1"/>
  <c r="H282" i="1" s="1"/>
  <c r="M275" i="1"/>
  <c r="H281" i="1" s="1"/>
  <c r="L275" i="1"/>
  <c r="G281" i="1" s="1"/>
  <c r="G276" i="1"/>
  <c r="C282" i="1" s="1"/>
  <c r="G275" i="1"/>
  <c r="C281" i="1" s="1"/>
  <c r="L276" i="1"/>
  <c r="G282" i="1" s="1"/>
  <c r="K276" i="1"/>
  <c r="D282" i="1" s="1"/>
  <c r="K275" i="1"/>
  <c r="D281" i="1" s="1"/>
  <c r="I281" i="1" l="1"/>
  <c r="G283" i="1"/>
  <c r="E281" i="1"/>
  <c r="C283" i="1"/>
  <c r="I283" i="1"/>
  <c r="I282" i="1"/>
  <c r="H283" i="1"/>
  <c r="D283" i="1"/>
  <c r="E282" i="1"/>
  <c r="E283" i="1"/>
</calcChain>
</file>

<file path=xl/sharedStrings.xml><?xml version="1.0" encoding="utf-8"?>
<sst xmlns="http://schemas.openxmlformats.org/spreadsheetml/2006/main" count="304" uniqueCount="264">
  <si>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</si>
  <si>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</si>
  <si>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</si>
  <si>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</si>
  <si>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</si>
  <si>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</si>
  <si>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</si>
  <si>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</si>
  <si>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</si>
  <si>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</si>
  <si>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</si>
  <si>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</si>
  <si>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</si>
  <si>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</si>
  <si>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</si>
  <si>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</si>
  <si>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</si>
  <si>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</si>
  <si>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</si>
  <si>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</si>
  <si>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</si>
  <si>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</si>
  <si>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</si>
  <si>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</si>
  <si>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</si>
  <si>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</si>
  <si>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</si>
  <si>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</si>
  <si>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ATTENUATION OF DISPERSION+INTERIOR. BEST AND WORST OUTLET ON EACH FLOOR(dB)</t>
  </si>
  <si>
    <t>RS-RS floors cable</t>
  </si>
  <si>
    <t>Floor 4</t>
  </si>
  <si>
    <t>Floor 3</t>
  </si>
  <si>
    <t>Floor 2</t>
  </si>
  <si>
    <t>Floor 1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</si>
  <si>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</si>
  <si>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</si>
  <si>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</si>
  <si>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</si>
  <si>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</si>
  <si>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</si>
  <si>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</si>
  <si>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</si>
  <si>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</si>
  <si>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</si>
  <si>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</si>
  <si>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</si>
  <si>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</si>
  <si>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</si>
  <si>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</si>
  <si>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</si>
  <si>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</si>
  <si>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</si>
  <si>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C57-58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</si>
  <si>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</si>
  <si>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</si>
  <si>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</si>
  <si>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</si>
  <si>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</si>
  <si>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</si>
  <si>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</si>
  <si>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Cuarto del servicio apartment up left floor2</t>
  </si>
  <si>
    <t>Cuarto del servicio apartment down left floor2</t>
  </si>
  <si>
    <t>Cuarto del servicio apartment up right floor2</t>
  </si>
  <si>
    <t>Cuarto del servicio apartment up left floor3</t>
  </si>
  <si>
    <t>Cuarto del servicio apartment down left floor3</t>
  </si>
  <si>
    <t>Cuarto del servicio apartment up right floor3</t>
  </si>
  <si>
    <t>Cuarto del servicio apartment up right floor4</t>
  </si>
  <si>
    <t>Dormitorio 2 apartment down right floor4</t>
  </si>
  <si>
    <t>Dormitorio 1 apartment down right floor4</t>
  </si>
  <si>
    <t>Dormitorio 2 apartment up right floor4</t>
  </si>
  <si>
    <t>Dormitorio 1 apartment up right floor4</t>
  </si>
  <si>
    <t>Cuarto del servicio apartment down left floor4</t>
  </si>
  <si>
    <t>Dormitorio 2 apartment down left floor4</t>
  </si>
  <si>
    <t>Dormitorio 2 apartment up left floor4</t>
  </si>
  <si>
    <t>Cuarto del servicio apartment up left floor4</t>
  </si>
  <si>
    <t>47 MHz</t>
  </si>
  <si>
    <t>862 MHz</t>
  </si>
  <si>
    <t>PAU-BAT Length</t>
  </si>
  <si>
    <t>Dormitorio 2 apartment up left floor5</t>
  </si>
  <si>
    <t>Cuarto del servicio apartment up left floor5</t>
  </si>
  <si>
    <t>Dormitorio 2 apartment down left floor5</t>
  </si>
  <si>
    <t>Cuarto del servicio apartment down left floor5</t>
  </si>
  <si>
    <t>Dormitorio 1 apartment up right floor5</t>
  </si>
  <si>
    <t>Dormitorio 2 apartment up right floor5</t>
  </si>
  <si>
    <t>Cuarto del servicio apartment up right floor5</t>
  </si>
  <si>
    <t>Dormitorio 1 apartment down right floor5</t>
  </si>
  <si>
    <t>Dormitorio 2 apartment down right floor5</t>
  </si>
  <si>
    <t>Recepción floor 1</t>
  </si>
  <si>
    <t>Gimnasio 1 floor1</t>
  </si>
  <si>
    <t>Gimnasio 2 floor1</t>
  </si>
  <si>
    <t>PAU 2 outputs</t>
  </si>
  <si>
    <t>C28 (MPE4)</t>
  </si>
  <si>
    <t>C33 (MPE5)</t>
  </si>
  <si>
    <t>C40 (MPE2)</t>
  </si>
  <si>
    <t xml:space="preserve">C26 </t>
  </si>
  <si>
    <t>C43 (MPE3)</t>
  </si>
  <si>
    <t>C46 (MPE1)</t>
  </si>
  <si>
    <t>ANTENNA GAIN (dBi)</t>
  </si>
  <si>
    <t>FM antenna</t>
  </si>
  <si>
    <t>DAB antenna</t>
  </si>
  <si>
    <t>UHF antenna</t>
  </si>
  <si>
    <t>PAU 7 outputs</t>
  </si>
  <si>
    <t>Living room apartment up left floor2</t>
  </si>
  <si>
    <t>Living room apartment down left floor2</t>
  </si>
  <si>
    <t>Living room apartment up right floor2</t>
  </si>
  <si>
    <t>Living room apartment down right floor2</t>
  </si>
  <si>
    <t>Living room apartment up left floor3</t>
  </si>
  <si>
    <t>Living room apartment down left floor3</t>
  </si>
  <si>
    <t>Living room apartment up right floor3</t>
  </si>
  <si>
    <t>Living room apartment down right floor3</t>
  </si>
  <si>
    <t>Living room apartment up left floor4</t>
  </si>
  <si>
    <t>Living room apartment down left floor4</t>
  </si>
  <si>
    <t>Living room apartment up right floor4</t>
  </si>
  <si>
    <t>Living room apartment down right floor4</t>
  </si>
  <si>
    <t>Living room apartment up left floor5</t>
  </si>
  <si>
    <t>Living room apartment down left floor5</t>
  </si>
  <si>
    <t>Living room apartment up right floor5</t>
  </si>
  <si>
    <t>Living room apartment down right floor5</t>
  </si>
  <si>
    <t>Kitchen apartment down right floor5</t>
  </si>
  <si>
    <t>Kitchen apartment up right floor5</t>
  </si>
  <si>
    <t>Kitchen apartment down left floor5</t>
  </si>
  <si>
    <t>Kitchen apartment up left floor5</t>
  </si>
  <si>
    <t>Kitchen apartment down right floor4</t>
  </si>
  <si>
    <t>Kitchen apartment up right floor4</t>
  </si>
  <si>
    <t>Kitchen apartment down left floor4</t>
  </si>
  <si>
    <t>Kitchen apartment up left floor4</t>
  </si>
  <si>
    <t>Kitchen apartment down right floor3</t>
  </si>
  <si>
    <t>Kitchen apartment up right floor3</t>
  </si>
  <si>
    <t>Kitchen apartment down left floor3</t>
  </si>
  <si>
    <t>Kitchen apartment up left floor3</t>
  </si>
  <si>
    <t>Kitchen apartment down right floor2</t>
  </si>
  <si>
    <t>Kitchen apartment up right floor2</t>
  </si>
  <si>
    <t>Kitchen apartment down left floor2</t>
  </si>
  <si>
    <t>Kitchen apartment up left floor2</t>
  </si>
  <si>
    <t>Main bedroom apartment up left floor2</t>
  </si>
  <si>
    <t>Main bedroom apartment down left floor2</t>
  </si>
  <si>
    <t>Main bedroom apartment up right floor2</t>
  </si>
  <si>
    <t>Main bedroom apartment down right floor2</t>
  </si>
  <si>
    <t>Main bedroom apartment up left floor3</t>
  </si>
  <si>
    <t>Main bedroom apartment down left floor3</t>
  </si>
  <si>
    <t>Main bedroom apartment up right floor3</t>
  </si>
  <si>
    <t>Main bedroom apartment down right floor3</t>
  </si>
  <si>
    <t>Main bedroom apartment up left floor4</t>
  </si>
  <si>
    <t>Main bedroom apartment down left floor4</t>
  </si>
  <si>
    <t>Main bedroom apartment up right floor4</t>
  </si>
  <si>
    <t>Main bedroom apartment down right floor4</t>
  </si>
  <si>
    <t>Main bedroom apartment up left floor5</t>
  </si>
  <si>
    <t>Main bedroom apartment down left floor5</t>
  </si>
  <si>
    <t>Main bedroom apartment up right floor5</t>
  </si>
  <si>
    <t>Main bedroom apartment down right floor5</t>
  </si>
  <si>
    <t>Bedroom 2 apartment up left floor2</t>
  </si>
  <si>
    <t>Bedroom 2 apartment down left floor2</t>
  </si>
  <si>
    <t>Bedroom 2 apartment up right floor2</t>
  </si>
  <si>
    <t>Bedroom 1 apartment up right floor2</t>
  </si>
  <si>
    <t>Bedroom 1 apartment down right floor2</t>
  </si>
  <si>
    <t>Bedroom 2 apartment down right floor2</t>
  </si>
  <si>
    <t>Bedroom 2 apartment up left floor3</t>
  </si>
  <si>
    <t>Bedroom 2 apartment down left floor3</t>
  </si>
  <si>
    <t>Bedroom 2 apartment up right floor3</t>
  </si>
  <si>
    <t>Bedroom 1 apartment up right floor3</t>
  </si>
  <si>
    <t>Bedroom 1 apartment down right floor3</t>
  </si>
  <si>
    <t>Bedroom 2  apartment down right floor3</t>
  </si>
  <si>
    <t>950 MHz</t>
  </si>
  <si>
    <t>2150 MHz</t>
  </si>
  <si>
    <t>Minimum</t>
  </si>
  <si>
    <t>Maximum</t>
  </si>
  <si>
    <t>SUMMARY</t>
  </si>
  <si>
    <t>Best Outlet</t>
  </si>
  <si>
    <t>Worst Outlet</t>
  </si>
  <si>
    <t>Difference</t>
  </si>
  <si>
    <t>Variation in outlets</t>
  </si>
  <si>
    <t>MATV (margin of 23 dB)</t>
  </si>
  <si>
    <t>IF (margin of 30 dB)</t>
  </si>
  <si>
    <t>Gym 2 floor1</t>
  </si>
  <si>
    <t>Gym 1 floor1</t>
  </si>
  <si>
    <t>Reception floor 1</t>
  </si>
  <si>
    <t>Kitchen apartment down CD floor5</t>
  </si>
  <si>
    <t>Dormitorio 2 apartment down CD floor5</t>
  </si>
  <si>
    <t>Dormitorio 1 apartment down CD floor5</t>
  </si>
  <si>
    <t>Main bedroom apartment down CD floor5</t>
  </si>
  <si>
    <t>Living room apartment down CD floor5</t>
  </si>
  <si>
    <t>Kitchen apartment up CD floor5</t>
  </si>
  <si>
    <t>Dormitorio 2 apartment up CD floor5</t>
  </si>
  <si>
    <t>Dormitorio 1 apartment up CD floor5</t>
  </si>
  <si>
    <t>Main bedroom apartment up CD floor5</t>
  </si>
  <si>
    <t>Living room apartment up CD floor5</t>
  </si>
  <si>
    <t>Kitchen apartment down AB floor5</t>
  </si>
  <si>
    <t>Kitchen apartment down CD floor4</t>
  </si>
  <si>
    <t>Dormitorio 2 apartment down CD floor4</t>
  </si>
  <si>
    <t>Dormitorio 1 apartment down CD floor4</t>
  </si>
  <si>
    <t>Main bedroom apartment down CD floor4</t>
  </si>
  <si>
    <t>Living room apartment down CD floor4</t>
  </si>
  <si>
    <t>Kitchen apartment up CD floor4</t>
  </si>
  <si>
    <t>Dormitorio 2 apartment up CD floor4</t>
  </si>
  <si>
    <t>Dormitorio 1 apartment up CD floor4</t>
  </si>
  <si>
    <t>Main bedroom apartment up CD floor4</t>
  </si>
  <si>
    <t>Living room apartment up CD floor4</t>
  </si>
  <si>
    <t>Kitchen apartment down CD floor3</t>
  </si>
  <si>
    <t>Bedroom 2  apartment down CD floor3</t>
  </si>
  <si>
    <t>Bedroom 1 apartment down CD floor3</t>
  </si>
  <si>
    <t>Main bedroom apartment down CD floor3</t>
  </si>
  <si>
    <t>Living room apartment down CD floor3</t>
  </si>
  <si>
    <t>Kitchen apartment up CD floor3</t>
  </si>
  <si>
    <t>Bedroom 2 apartment up CD floor3</t>
  </si>
  <si>
    <t>Bedroom 1 apartment up CD floor3</t>
  </si>
  <si>
    <t>Main bedroom apartment up CD floor3</t>
  </si>
  <si>
    <t>Living room apartment up CD floor3</t>
  </si>
  <si>
    <t>Kitchen apartment down CD floor2</t>
  </si>
  <si>
    <t>Bedroom 2 apartment down CD floor2</t>
  </si>
  <si>
    <t>Bedroom 1 apartment down CD floor2</t>
  </si>
  <si>
    <t>Main bedroom apartment down CD floor2</t>
  </si>
  <si>
    <t>Living room apartment down CD floor2</t>
  </si>
  <si>
    <t>Kitchen apartment up CD floor2</t>
  </si>
  <si>
    <t>Bedroom 2 apartment up CD floor2</t>
  </si>
  <si>
    <t>Bedroom 1 apartment up CD floor2</t>
  </si>
  <si>
    <t>Main bedroom apartment up CD floor2</t>
  </si>
  <si>
    <t>Living room apartment up CD floor2</t>
  </si>
  <si>
    <t>Dormitorio 2 apartment down AB floor5</t>
  </si>
  <si>
    <t>Main bedroom apartment down AB floor5</t>
  </si>
  <si>
    <t>Living room apartment down AB floor5</t>
  </si>
  <si>
    <t>Kitchen apartment up AB floor5</t>
  </si>
  <si>
    <t>Dormitorio 2 apartment up AB floor5</t>
  </si>
  <si>
    <t>Main bedroom apartment up AB floor5</t>
  </si>
  <si>
    <t>Living room apartment up AB floor5</t>
  </si>
  <si>
    <t>Kitchen apartment down AB floor4</t>
  </si>
  <si>
    <t>Dormitorio 2 apartment down AB floor4</t>
  </si>
  <si>
    <t>Main bedroom apartment down AB floor4</t>
  </si>
  <si>
    <t>Living room apartment down AB floor4</t>
  </si>
  <si>
    <t>Kitchen apartment up AB floor4</t>
  </si>
  <si>
    <t>Cuarto del servicio apartment up AB floor4</t>
  </si>
  <si>
    <t>Dormitorio 2 apartment up AB floor4</t>
  </si>
  <si>
    <t>Main bedroom apartment up AB floor4</t>
  </si>
  <si>
    <t>Living room apartment up AB floor4</t>
  </si>
  <si>
    <t>Kitchen apartment down AB floor3</t>
  </si>
  <si>
    <t>Bedroom 2 apartment down AB floor3</t>
  </si>
  <si>
    <t>Main bedroom apartment down AB floor3</t>
  </si>
  <si>
    <t>Living room apartment down AB floor3</t>
  </si>
  <si>
    <t>Kitchen apartment up AB floor3</t>
  </si>
  <si>
    <t>Bedroom 2 apartment up AB floor3</t>
  </si>
  <si>
    <t>Main bedroom apartment up AB floor3</t>
  </si>
  <si>
    <t>Living room apartment up AB floor3</t>
  </si>
  <si>
    <t>Kitchen apartment down AB floor2</t>
  </si>
  <si>
    <t>Bedroom 2 apartment down AB floor2</t>
  </si>
  <si>
    <t>Main bedroom apartment down AB floor2</t>
  </si>
  <si>
    <t>Living room apartment down AB floor2</t>
  </si>
  <si>
    <t>Kitchen apartment up AB floor2</t>
  </si>
  <si>
    <t>Bedroom 2 apartment up AB floor2</t>
  </si>
  <si>
    <t>Main bedroom apartment up AB floor2</t>
  </si>
  <si>
    <t>Living room apartment up AB floor2</t>
  </si>
  <si>
    <t>Service room apartment up AB floor2</t>
  </si>
  <si>
    <t>Service room  apartment down AB floor2</t>
  </si>
  <si>
    <t>Service room  apartment up CD floor2</t>
  </si>
  <si>
    <t>Service room apartment up AB floor3</t>
  </si>
  <si>
    <t>Service room apartment down AB floor3</t>
  </si>
  <si>
    <t>Service room apartment up CD floor3</t>
  </si>
  <si>
    <t>Service room apartment down AB floor4</t>
  </si>
  <si>
    <t>Service room apartment up CD floor4</t>
  </si>
  <si>
    <t>Service room apartment up AB floor5</t>
  </si>
  <si>
    <t>Service room apartment down AB floor5</t>
  </si>
  <si>
    <t>Service room apartment up CD floor5</t>
  </si>
  <si>
    <t>MATV (margen 16 dB)</t>
  </si>
  <si>
    <t>IF (margen 20 dB)</t>
  </si>
  <si>
    <t>OK</t>
  </si>
  <si>
    <t>Network planicity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</si>
</sst>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0" borderId="17" xfId="0" applyBorder="1"/>
    <xf numFmtId="0" fontId="0" fillId="9" borderId="2" xfId="0" applyFill="1" applyBorder="1"/>
    <xf numFmtId="0" fontId="1" fillId="7" borderId="14" xfId="0" applyFont="1" applyFill="1" applyBorder="1"/>
    <xf numFmtId="0" fontId="5" fillId="9" borderId="1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4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1" fillId="14" borderId="2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0" fillId="9" borderId="25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2" fillId="14" borderId="6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9" borderId="2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3" fillId="5" borderId="26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0" fillId="10" borderId="8" xfId="0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8AA-6603-4FF7-9150-EEA00320E63B}">
  <dimension ref="A1:O288"/>
  <sheetViews>
    <sheetView zoomScale="73" zoomScaleNormal="55" workbookViewId="0">
      <selection activeCell="A294" sqref="A294"/>
    </sheetView>
  </sheetViews>
  <sheetFormatPr baseColWidth="10" defaultRowHeight="14.5" x14ac:dyDescent="0.35"/>
  <cols>
    <col min="1" max="1" width="54.1796875" customWidth="1"/>
    <col min="2" max="2" width="16.08984375" customWidth="1"/>
    <col min="3" max="3" width="21.36328125" customWidth="1"/>
    <col min="4" max="4" width="16.54296875" customWidth="1"/>
    <col min="5" max="5" width="14.54296875" customWidth="1"/>
    <col min="7" max="7" width="12.7265625" customWidth="1"/>
    <col min="14" max="14" width="15.26953125" customWidth="1"/>
  </cols>
  <sheetData>
    <row r="1" spans="1:15" ht="15" thickBot="1" x14ac:dyDescent="0.4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5">
      <c r="A2" s="1" t="s">
        <v>0</v>
      </c>
      <c r="B2" s="1"/>
      <c r="C2" s="1"/>
      <c r="D2" s="1"/>
      <c r="E2" s="1"/>
    </row>
    <row r="3" spans="1:15" ht="15" thickBot="1" x14ac:dyDescent="0.4"/>
    <row r="4" spans="1:15" ht="15" thickBot="1" x14ac:dyDescent="0.4">
      <c r="A4" s="15" t="s">
        <v>2</v>
      </c>
    </row>
    <row r="5" spans="1:15" x14ac:dyDescent="0.35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5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5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5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4"/>
    <row r="10" spans="1:15" ht="15" thickBot="1" x14ac:dyDescent="0.4">
      <c r="A10" s="17" t="s">
        <v>7</v>
      </c>
      <c r="C10" s="18" t="s">
        <v>8</v>
      </c>
      <c r="D10" s="18" t="s">
        <v>9</v>
      </c>
    </row>
    <row r="11" spans="1:15" x14ac:dyDescent="0.35">
      <c r="A11" s="16" t="s">
        <v>58</v>
      </c>
      <c r="C11" s="49">
        <v>0.5</v>
      </c>
      <c r="D11" s="49">
        <v>1</v>
      </c>
      <c r="E11" s="40"/>
      <c r="F11" s="40"/>
      <c r="G11" s="50">
        <v>10</v>
      </c>
      <c r="H11" s="50">
        <v>10</v>
      </c>
      <c r="I11" s="50">
        <v>10</v>
      </c>
      <c r="J11" s="50">
        <v>10</v>
      </c>
      <c r="K11" s="50">
        <v>10</v>
      </c>
      <c r="L11" s="50">
        <v>12</v>
      </c>
      <c r="M11" s="50">
        <v>12</v>
      </c>
    </row>
    <row r="12" spans="1:15" x14ac:dyDescent="0.35">
      <c r="A12" s="9" t="s">
        <v>101</v>
      </c>
      <c r="C12" s="51">
        <v>0.5</v>
      </c>
      <c r="D12" s="51">
        <v>1</v>
      </c>
      <c r="E12" s="40"/>
      <c r="F12" s="40"/>
      <c r="G12" s="50">
        <v>12</v>
      </c>
      <c r="H12" s="50">
        <v>12</v>
      </c>
      <c r="I12" s="50">
        <v>12</v>
      </c>
      <c r="J12" s="50">
        <v>12</v>
      </c>
      <c r="K12" s="50">
        <v>12</v>
      </c>
      <c r="L12" s="50">
        <v>15</v>
      </c>
      <c r="M12" s="50">
        <v>15</v>
      </c>
    </row>
    <row r="13" spans="1:15" x14ac:dyDescent="0.35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5">
      <c r="A14" s="9" t="s">
        <v>90</v>
      </c>
      <c r="C14" s="10">
        <v>0.5</v>
      </c>
      <c r="D14" s="10">
        <v>1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4"/>
    <row r="16" spans="1:15" ht="15" thickBot="1" x14ac:dyDescent="0.4">
      <c r="A16" s="28" t="s">
        <v>28</v>
      </c>
      <c r="B16" s="29"/>
      <c r="C16" s="30"/>
    </row>
    <row r="17" spans="1:15" ht="15" thickBot="1" x14ac:dyDescent="0.4"/>
    <row r="18" spans="1:15" ht="16" thickBot="1" x14ac:dyDescent="0.4">
      <c r="A18" s="53" t="s">
        <v>59</v>
      </c>
      <c r="D18" s="57" t="s">
        <v>77</v>
      </c>
      <c r="E18" s="8" t="s">
        <v>11</v>
      </c>
      <c r="G18" s="8" t="s">
        <v>75</v>
      </c>
      <c r="K18" s="89" t="s">
        <v>76</v>
      </c>
      <c r="L18" s="91" t="s">
        <v>162</v>
      </c>
      <c r="M18" s="92" t="s">
        <v>163</v>
      </c>
    </row>
    <row r="19" spans="1:15" ht="15" thickBot="1" x14ac:dyDescent="0.4">
      <c r="A19" s="54" t="s">
        <v>102</v>
      </c>
      <c r="D19" s="58">
        <v>22</v>
      </c>
      <c r="E19" s="63">
        <v>7</v>
      </c>
      <c r="G19" s="58">
        <f>(D19*G$6)+G$11+(E$19*G$5)+G$13</f>
        <v>12.420999999999999</v>
      </c>
      <c r="K19" s="58">
        <f>(D19*K$6)+K$11+(E$19*K$5)+K$13</f>
        <v>16.684000000000001</v>
      </c>
      <c r="L19" s="58">
        <f>(D19*L$6)+L$11+(E$19*L$5)+L$13</f>
        <v>19.59</v>
      </c>
      <c r="M19" s="58">
        <f>(D19*M$6)+M$11+(E$19*M$5)+M$13</f>
        <v>22.924999999999997</v>
      </c>
      <c r="N19" s="104">
        <f>($D19*N$6)+C$11+(E$19*N$5)+C$13</f>
        <v>5.7629999999999999</v>
      </c>
      <c r="O19" s="104">
        <f>($D19*O$6)+D$11+(E$19*O$5)+D$13</f>
        <v>5.335</v>
      </c>
    </row>
    <row r="20" spans="1:15" ht="15" thickBot="1" x14ac:dyDescent="0.4">
      <c r="A20" s="55" t="s">
        <v>134</v>
      </c>
      <c r="D20" s="59">
        <v>19</v>
      </c>
      <c r="G20" s="58">
        <f>(D20*G$6)+G$11+(E$19*G$5)+G$13</f>
        <v>12.274000000000001</v>
      </c>
      <c r="K20" s="58">
        <f>(D20*K$6)+K$11+(E$19*K$5)+K$13</f>
        <v>16.096</v>
      </c>
      <c r="L20" s="58">
        <f>(D20*L$6)+L$11+(E$19*L$5)+L$13</f>
        <v>18.96</v>
      </c>
      <c r="M20" s="58">
        <f t="shared" ref="M20:M23" si="0">(D20*M$6)+M$11+(E$19*M$5)+M$13</f>
        <v>21.95</v>
      </c>
      <c r="N20" s="104">
        <f>($D20*N$6)+C$11+(E$19*N$5)+C$13</f>
        <v>5.3219999999999992</v>
      </c>
      <c r="O20" s="104">
        <f>($D20*O$6)+D$11+(E$19*O$5)+D$13</f>
        <v>4.99</v>
      </c>
    </row>
    <row r="21" spans="1:15" ht="15" thickBot="1" x14ac:dyDescent="0.4">
      <c r="A21" s="55" t="s">
        <v>150</v>
      </c>
      <c r="D21" s="59">
        <v>15</v>
      </c>
      <c r="G21" s="58">
        <f>(D21*G$6)+G$11+(E$19*G$5)+G$13</f>
        <v>12.077999999999999</v>
      </c>
      <c r="K21" s="58">
        <f>(D21*K$6)+K$11+(E$19*K$5)+K$13</f>
        <v>15.311999999999999</v>
      </c>
      <c r="L21" s="58">
        <f>(D21*L$6)+L$11+(E$19*L$5)+L$13</f>
        <v>18.12</v>
      </c>
      <c r="M21" s="58">
        <f t="shared" si="0"/>
        <v>20.65</v>
      </c>
      <c r="N21" s="104">
        <f>($D21*N$6)+C$11+(E$19*N$5)+C$13</f>
        <v>4.734</v>
      </c>
      <c r="O21" s="104">
        <f>($D21*O$6)+D$11+(E$19*O$5)+D$13</f>
        <v>4.53</v>
      </c>
    </row>
    <row r="22" spans="1:15" ht="15" thickBot="1" x14ac:dyDescent="0.4">
      <c r="A22" s="55" t="s">
        <v>60</v>
      </c>
      <c r="D22" s="59">
        <v>2</v>
      </c>
      <c r="G22" s="58">
        <f>(D22*G$6)+G$11+(E$19*G$5)+G$13</f>
        <v>11.441000000000001</v>
      </c>
      <c r="K22" s="58">
        <f>(D22*K$6)+K$11+(E$19*K$5)+K$13</f>
        <v>12.763999999999999</v>
      </c>
      <c r="L22" s="58">
        <f t="shared" ref="L22:L23" si="1">(D22*L$6)+L$11+(E$19*L$5)+L$13</f>
        <v>15.39</v>
      </c>
      <c r="M22" s="58">
        <f t="shared" si="0"/>
        <v>16.425000000000001</v>
      </c>
      <c r="N22" s="104">
        <f>($D22*N$6)+C$11+(E$19*N$5)+C$13</f>
        <v>2.823</v>
      </c>
      <c r="O22" s="104">
        <f t="shared" ref="O22:O23" si="2">($D22*O$6)+D$11+(E$19*O$5)+D$13</f>
        <v>3.0350000000000001</v>
      </c>
    </row>
    <row r="23" spans="1:15" ht="15" thickBot="1" x14ac:dyDescent="0.4">
      <c r="A23" s="56" t="s">
        <v>133</v>
      </c>
      <c r="D23" s="60">
        <v>17</v>
      </c>
      <c r="G23" s="63">
        <f>(D23*G$6)+G$11+(E$19*G$5)+G$13</f>
        <v>12.176</v>
      </c>
      <c r="K23" s="63">
        <f>(D23*K$6)+K$11+(E$19*K$5)+K$13</f>
        <v>15.704000000000001</v>
      </c>
      <c r="L23" s="63">
        <f t="shared" si="1"/>
        <v>18.54</v>
      </c>
      <c r="M23" s="63">
        <f t="shared" si="0"/>
        <v>21.299999999999997</v>
      </c>
      <c r="N23" s="104">
        <f>($D23*N$6)+C$11+(E$19*N$5)+C$13</f>
        <v>5.0279999999999996</v>
      </c>
      <c r="O23" s="104">
        <f t="shared" si="2"/>
        <v>4.76</v>
      </c>
    </row>
    <row r="24" spans="1:15" ht="15" thickBot="1" x14ac:dyDescent="0.4">
      <c r="A24" s="52"/>
      <c r="N24" s="99"/>
      <c r="O24" s="99"/>
    </row>
    <row r="25" spans="1:15" ht="15" thickBot="1" x14ac:dyDescent="0.4">
      <c r="A25" s="54" t="s">
        <v>103</v>
      </c>
      <c r="D25" s="58">
        <v>22</v>
      </c>
      <c r="E25" s="63">
        <v>7</v>
      </c>
      <c r="G25" s="58">
        <f>(D25*G$6)+G$11+(E$25*G$5)+G$13</f>
        <v>12.420999999999999</v>
      </c>
      <c r="K25" s="93">
        <f>(D25*K$6)+K$11+(E$25*K$5)+K$13</f>
        <v>16.684000000000001</v>
      </c>
      <c r="L25" s="93">
        <f>(D25*L$6)+L$11+(E$25*L$5)+L$13</f>
        <v>19.59</v>
      </c>
      <c r="M25" s="93">
        <f>(D25*M$6)+M$11+(E$25*M$5)+M$13</f>
        <v>22.924999999999997</v>
      </c>
      <c r="N25" s="104">
        <f>($D25*N$6)+C$11+(E$25*N$5)+C$13</f>
        <v>5.7629999999999999</v>
      </c>
      <c r="O25" s="104">
        <f>($D25*O$6)+D$11+(E$25*O$5)+D$13</f>
        <v>5.335</v>
      </c>
    </row>
    <row r="26" spans="1:15" ht="15" thickBot="1" x14ac:dyDescent="0.4">
      <c r="A26" s="55" t="s">
        <v>135</v>
      </c>
      <c r="D26" s="59">
        <v>15</v>
      </c>
      <c r="G26" s="58">
        <f>(D26*G$6)+G$11+(E$25*G$5)+G$13</f>
        <v>12.077999999999999</v>
      </c>
      <c r="K26" s="93">
        <f>(D26*K$6)+K$11+(E$25*K$5)+K$13</f>
        <v>15.311999999999999</v>
      </c>
      <c r="L26" s="93">
        <f>(D26*L$6)+L$11+(E$25*L$5)+L$13</f>
        <v>18.12</v>
      </c>
      <c r="M26" s="93">
        <f t="shared" ref="M26:M29" si="3">(D26*M$6)+M$11+(E$25*M$5)+M$13</f>
        <v>20.65</v>
      </c>
      <c r="N26" s="104">
        <f t="shared" ref="N26:N29" si="4">($D26*N$6)+C$11+(E$25*N$5)+C$13</f>
        <v>4.734</v>
      </c>
      <c r="O26" s="104">
        <f t="shared" ref="O26:O29" si="5">($D26*O$6)+D$11+(E$25*O$5)+D$13</f>
        <v>4.53</v>
      </c>
    </row>
    <row r="27" spans="1:15" ht="15" thickBot="1" x14ac:dyDescent="0.4">
      <c r="A27" s="55" t="s">
        <v>151</v>
      </c>
      <c r="D27" s="59">
        <v>15</v>
      </c>
      <c r="G27" s="58">
        <f>(D27*G$6)+G$11+(E$25*G$5)+G$13</f>
        <v>12.077999999999999</v>
      </c>
      <c r="K27" s="93">
        <f>(D27*K$6)+K$11+(E$25*K$5)+K$13</f>
        <v>15.311999999999999</v>
      </c>
      <c r="L27" s="93">
        <f t="shared" ref="L27:L29" si="6">(D27*L$6)+L$11+(E$25*L$5)+L$13</f>
        <v>18.12</v>
      </c>
      <c r="M27" s="93">
        <f t="shared" si="3"/>
        <v>20.65</v>
      </c>
      <c r="N27" s="104">
        <f t="shared" si="4"/>
        <v>4.734</v>
      </c>
      <c r="O27" s="104">
        <f t="shared" si="5"/>
        <v>4.53</v>
      </c>
    </row>
    <row r="28" spans="1:15" ht="15" thickBot="1" x14ac:dyDescent="0.4">
      <c r="A28" s="55" t="s">
        <v>61</v>
      </c>
      <c r="D28" s="59">
        <v>2</v>
      </c>
      <c r="G28" s="58">
        <f>(D28*G$6)+G$11+(E$25*G$5)+G$13</f>
        <v>11.441000000000001</v>
      </c>
      <c r="K28" s="93">
        <f>(D28*K$6)+K$11+(E$25*K$5)+K$13</f>
        <v>12.763999999999999</v>
      </c>
      <c r="L28" s="93">
        <f t="shared" si="6"/>
        <v>15.39</v>
      </c>
      <c r="M28" s="93">
        <f t="shared" si="3"/>
        <v>16.425000000000001</v>
      </c>
      <c r="N28" s="104">
        <f t="shared" si="4"/>
        <v>2.823</v>
      </c>
      <c r="O28" s="104">
        <f t="shared" si="5"/>
        <v>3.0350000000000001</v>
      </c>
    </row>
    <row r="29" spans="1:15" ht="15" thickBot="1" x14ac:dyDescent="0.4">
      <c r="A29" s="56" t="s">
        <v>132</v>
      </c>
      <c r="D29" s="60">
        <v>17</v>
      </c>
      <c r="G29" s="63">
        <f>(D29*G$6)+G$11+(E$25*G$5)+G$13</f>
        <v>12.176</v>
      </c>
      <c r="K29" s="94">
        <f>(D29*K$6)+K$11+(E$25*K$5)+K$13</f>
        <v>15.704000000000001</v>
      </c>
      <c r="L29" s="94">
        <f t="shared" si="6"/>
        <v>18.54</v>
      </c>
      <c r="M29" s="94">
        <f t="shared" si="3"/>
        <v>21.299999999999997</v>
      </c>
      <c r="N29" s="104">
        <f t="shared" si="4"/>
        <v>5.0279999999999996</v>
      </c>
      <c r="O29" s="104">
        <f t="shared" si="5"/>
        <v>4.76</v>
      </c>
    </row>
    <row r="30" spans="1:15" ht="15" thickBot="1" x14ac:dyDescent="0.4">
      <c r="A30" s="52"/>
      <c r="N30" s="99"/>
      <c r="O30" s="99"/>
    </row>
    <row r="31" spans="1:15" ht="15" thickBot="1" x14ac:dyDescent="0.4">
      <c r="A31" s="54" t="s">
        <v>104</v>
      </c>
      <c r="D31" s="58">
        <v>14</v>
      </c>
      <c r="E31" s="63">
        <v>6</v>
      </c>
      <c r="G31" s="58">
        <f t="shared" ref="G31:G36" si="7">(D31*G$6)+G$12+(E$31*G$5)+G$13</f>
        <v>13.98</v>
      </c>
      <c r="K31" s="93">
        <f>(D31*K$6)+K$12+(E$31*K$5)+K$13</f>
        <v>16.920000000000002</v>
      </c>
      <c r="L31" s="93">
        <f>(D31*L$6)+L$12+(E$31*L$5)+L$13</f>
        <v>20.700000000000003</v>
      </c>
      <c r="M31" s="93">
        <f>(D31*M$6)+M$12+(E$31*M$5)+M$13</f>
        <v>23</v>
      </c>
      <c r="N31" s="104">
        <f>($D31*N$6)+C$12+(E$31*N$5)+C$13</f>
        <v>4.4399999999999995</v>
      </c>
      <c r="O31" s="104">
        <f>($D31*O$6)+D$12+(E$31*O$5)+D$13</f>
        <v>4.3000000000000007</v>
      </c>
    </row>
    <row r="32" spans="1:15" ht="15" thickBot="1" x14ac:dyDescent="0.4">
      <c r="A32" s="55" t="s">
        <v>136</v>
      </c>
      <c r="D32" s="59">
        <v>32</v>
      </c>
      <c r="G32" s="58">
        <f t="shared" si="7"/>
        <v>14.862</v>
      </c>
      <c r="K32" s="93">
        <f t="shared" ref="K32:K36" si="8">(D32*K$6)+K$12+(E$31*K$5)+K$13</f>
        <v>20.448</v>
      </c>
      <c r="L32" s="93">
        <f t="shared" ref="L32:L36" si="9">(D32*L$6)+L$12+(E$31*L$5)+L$13</f>
        <v>24.48</v>
      </c>
      <c r="M32" s="93">
        <f t="shared" ref="M32:M36" si="10">(D32*M$6)+M$12+(E$31*M$5)+M$13</f>
        <v>28.849999999999998</v>
      </c>
      <c r="N32" s="104">
        <f>($D32*N$6)+C$12+(E$31*N$5)+C$13</f>
        <v>7.0859999999999994</v>
      </c>
      <c r="O32" s="104">
        <f>($D32*O$6)+D$12+(E$31*O$5)+D$13</f>
        <v>6.37</v>
      </c>
    </row>
    <row r="33" spans="1:15" ht="15" thickBot="1" x14ac:dyDescent="0.4">
      <c r="A33" s="55" t="s">
        <v>153</v>
      </c>
      <c r="D33" s="59">
        <v>13</v>
      </c>
      <c r="E33" s="62"/>
      <c r="G33" s="58">
        <f t="shared" si="7"/>
        <v>13.931000000000001</v>
      </c>
      <c r="K33" s="93">
        <f t="shared" si="8"/>
        <v>16.724</v>
      </c>
      <c r="L33" s="93">
        <f t="shared" si="9"/>
        <v>20.490000000000002</v>
      </c>
      <c r="M33" s="93">
        <f t="shared" si="10"/>
        <v>22.675000000000001</v>
      </c>
      <c r="N33" s="104">
        <f>($D33*N$6)+C$12+(E$31*N$5)+C$13</f>
        <v>4.2929999999999993</v>
      </c>
      <c r="O33" s="104">
        <f t="shared" ref="O33:O36" si="11">($D33*O$6)+D$12+(E$31*O$5)+D$13</f>
        <v>4.1850000000000005</v>
      </c>
    </row>
    <row r="34" spans="1:15" ht="15" thickBot="1" x14ac:dyDescent="0.4">
      <c r="A34" s="55" t="s">
        <v>152</v>
      </c>
      <c r="D34" s="59">
        <v>34</v>
      </c>
      <c r="G34" s="58">
        <f t="shared" si="7"/>
        <v>14.96</v>
      </c>
      <c r="K34" s="93">
        <f t="shared" si="8"/>
        <v>20.840000000000003</v>
      </c>
      <c r="L34" s="93">
        <f t="shared" si="9"/>
        <v>24.900000000000002</v>
      </c>
      <c r="M34" s="93">
        <f t="shared" si="10"/>
        <v>29.5</v>
      </c>
      <c r="N34" s="104">
        <f>($D34*N$6)+C$12+(E$31*N$5)+C$13</f>
        <v>7.379999999999999</v>
      </c>
      <c r="O34" s="104">
        <f t="shared" si="11"/>
        <v>6.6000000000000005</v>
      </c>
    </row>
    <row r="35" spans="1:15" ht="15" thickBot="1" x14ac:dyDescent="0.4">
      <c r="A35" s="55" t="s">
        <v>62</v>
      </c>
      <c r="D35" s="61">
        <v>13</v>
      </c>
      <c r="G35" s="58">
        <f t="shared" si="7"/>
        <v>13.931000000000001</v>
      </c>
      <c r="K35" s="93">
        <f t="shared" si="8"/>
        <v>16.724</v>
      </c>
      <c r="L35" s="93">
        <f t="shared" si="9"/>
        <v>20.490000000000002</v>
      </c>
      <c r="M35" s="93">
        <f t="shared" si="10"/>
        <v>22.675000000000001</v>
      </c>
      <c r="N35" s="104">
        <f>($D35*N$6)+C$12+(E$31*N$5)+C$13</f>
        <v>4.2929999999999993</v>
      </c>
      <c r="O35" s="104">
        <f t="shared" si="11"/>
        <v>4.1850000000000005</v>
      </c>
    </row>
    <row r="36" spans="1:15" ht="15" thickBot="1" x14ac:dyDescent="0.4">
      <c r="A36" s="56" t="s">
        <v>131</v>
      </c>
      <c r="D36" s="60">
        <v>4</v>
      </c>
      <c r="G36" s="63">
        <f t="shared" si="7"/>
        <v>13.49</v>
      </c>
      <c r="K36" s="94">
        <f t="shared" si="8"/>
        <v>14.96</v>
      </c>
      <c r="L36" s="94">
        <f t="shared" si="9"/>
        <v>18.600000000000001</v>
      </c>
      <c r="M36" s="94">
        <f t="shared" si="10"/>
        <v>19.75</v>
      </c>
      <c r="N36" s="104">
        <f t="shared" ref="N36" si="12">($D36*N$6)+C$12+(E$31*N$5)+C$13</f>
        <v>2.9699999999999998</v>
      </c>
      <c r="O36" s="104">
        <f t="shared" si="11"/>
        <v>3.15</v>
      </c>
    </row>
    <row r="37" spans="1:15" ht="15" thickBot="1" x14ac:dyDescent="0.4">
      <c r="A37" s="52"/>
      <c r="N37" s="99"/>
      <c r="O37" s="99"/>
    </row>
    <row r="38" spans="1:15" ht="15" thickBot="1" x14ac:dyDescent="0.4">
      <c r="A38" s="54" t="s">
        <v>105</v>
      </c>
      <c r="D38" s="58">
        <v>14</v>
      </c>
      <c r="E38" s="63">
        <v>6</v>
      </c>
      <c r="G38" s="58">
        <f>(D38*G$6)+G$12+(E$38*G$5)+G$13</f>
        <v>13.98</v>
      </c>
      <c r="K38" s="58">
        <f>(D38*K$6)+K$12+(E$38*K$5)+K$13</f>
        <v>16.920000000000002</v>
      </c>
      <c r="L38" s="58">
        <f>(D38*L$6)+L$12+(E$38*L$5)+L$13</f>
        <v>20.700000000000003</v>
      </c>
      <c r="M38" s="58">
        <f>(D38*M$6)+M$12+(E$38*M$5)+M$13</f>
        <v>23</v>
      </c>
      <c r="N38" s="104">
        <f>($D38*N$6)+C$12+(E$38*N$5)+C$13</f>
        <v>4.4399999999999995</v>
      </c>
      <c r="O38" s="104">
        <f>($D38*O$6)+D$12+(E$38*O$5)+D$13</f>
        <v>4.3000000000000007</v>
      </c>
    </row>
    <row r="39" spans="1:15" ht="15" thickBot="1" x14ac:dyDescent="0.4">
      <c r="A39" s="55" t="s">
        <v>137</v>
      </c>
      <c r="D39" s="59">
        <v>32</v>
      </c>
      <c r="G39" s="58">
        <f t="shared" ref="G39:G43" si="13">(D39*G$6)+G$12+(E$38*G$5)+G$13</f>
        <v>14.862</v>
      </c>
      <c r="K39" s="58">
        <f t="shared" ref="K39:K43" si="14">(D39*K$6)+K$12+(E$38*K$5)+K$13</f>
        <v>20.448</v>
      </c>
      <c r="L39" s="58">
        <f>(D39*L$6)+L$12+(E$38*L$5)+L$13</f>
        <v>24.48</v>
      </c>
      <c r="M39" s="58">
        <f t="shared" ref="M39:M43" si="15">(D39*M$6)+M$12+(E$38*M$5)+M$13</f>
        <v>28.849999999999998</v>
      </c>
      <c r="N39" s="104">
        <f>($D39*N$6)+C$12+(E$38*N$5)+C$13</f>
        <v>7.0859999999999994</v>
      </c>
      <c r="O39" s="104">
        <f t="shared" ref="O39:O43" si="16">($D39*O$6)+D$12+(E$38*O$5)+D$13</f>
        <v>6.37</v>
      </c>
    </row>
    <row r="40" spans="1:15" ht="15" thickBot="1" x14ac:dyDescent="0.4">
      <c r="A40" s="55" t="s">
        <v>154</v>
      </c>
      <c r="D40" s="59">
        <v>13</v>
      </c>
      <c r="G40" s="58">
        <f t="shared" si="13"/>
        <v>13.931000000000001</v>
      </c>
      <c r="K40" s="58">
        <f t="shared" si="14"/>
        <v>16.724</v>
      </c>
      <c r="L40" s="58">
        <f t="shared" ref="L40:L43" si="17">(D40*L$6)+L$12+(E$38*L$5)+L$13</f>
        <v>20.490000000000002</v>
      </c>
      <c r="M40" s="58">
        <f t="shared" si="15"/>
        <v>22.675000000000001</v>
      </c>
      <c r="N40" s="104">
        <f>($D40*N$6)+C$12+(E$38*N$5)+C$13</f>
        <v>4.2929999999999993</v>
      </c>
      <c r="O40" s="104">
        <f t="shared" si="16"/>
        <v>4.1850000000000005</v>
      </c>
    </row>
    <row r="41" spans="1:15" ht="15" thickBot="1" x14ac:dyDescent="0.4">
      <c r="A41" s="55" t="s">
        <v>155</v>
      </c>
      <c r="D41" s="59">
        <v>34</v>
      </c>
      <c r="G41" s="58">
        <f t="shared" si="13"/>
        <v>14.96</v>
      </c>
      <c r="K41" s="58">
        <f t="shared" si="14"/>
        <v>20.840000000000003</v>
      </c>
      <c r="L41" s="58">
        <f t="shared" si="17"/>
        <v>24.900000000000002</v>
      </c>
      <c r="M41" s="58">
        <f t="shared" si="15"/>
        <v>29.5</v>
      </c>
      <c r="N41" s="104">
        <f t="shared" ref="N41:N43" si="18">($D41*N$6)+C$12+(E$38*N$5)+C$13</f>
        <v>7.379999999999999</v>
      </c>
      <c r="O41" s="104">
        <f t="shared" si="16"/>
        <v>6.6000000000000005</v>
      </c>
    </row>
    <row r="42" spans="1:15" ht="15" thickBot="1" x14ac:dyDescent="0.4">
      <c r="A42" s="55" t="s">
        <v>62</v>
      </c>
      <c r="D42" s="61">
        <v>13</v>
      </c>
      <c r="G42" s="58">
        <f t="shared" si="13"/>
        <v>13.931000000000001</v>
      </c>
      <c r="K42" s="58">
        <f t="shared" si="14"/>
        <v>16.724</v>
      </c>
      <c r="L42" s="58">
        <f t="shared" si="17"/>
        <v>20.490000000000002</v>
      </c>
      <c r="M42" s="58">
        <f t="shared" si="15"/>
        <v>22.675000000000001</v>
      </c>
      <c r="N42" s="104">
        <f t="shared" si="18"/>
        <v>4.2929999999999993</v>
      </c>
      <c r="O42" s="104">
        <f t="shared" si="16"/>
        <v>4.1850000000000005</v>
      </c>
    </row>
    <row r="43" spans="1:15" ht="15" thickBot="1" x14ac:dyDescent="0.4">
      <c r="A43" s="56" t="s">
        <v>130</v>
      </c>
      <c r="D43" s="60">
        <v>4</v>
      </c>
      <c r="G43" s="63">
        <f t="shared" si="13"/>
        <v>13.49</v>
      </c>
      <c r="K43" s="63">
        <f t="shared" si="14"/>
        <v>14.96</v>
      </c>
      <c r="L43" s="58">
        <f t="shared" si="17"/>
        <v>18.600000000000001</v>
      </c>
      <c r="M43" s="58">
        <f t="shared" si="15"/>
        <v>19.75</v>
      </c>
      <c r="N43" s="104">
        <f t="shared" si="18"/>
        <v>2.9699999999999998</v>
      </c>
      <c r="O43" s="104">
        <f t="shared" si="16"/>
        <v>3.15</v>
      </c>
    </row>
    <row r="44" spans="1:15" ht="15" thickBot="1" x14ac:dyDescent="0.4">
      <c r="A44" s="52"/>
      <c r="N44" s="99"/>
      <c r="O44" s="99"/>
    </row>
    <row r="45" spans="1:15" ht="15" thickBot="1" x14ac:dyDescent="0.4">
      <c r="A45" s="54" t="s">
        <v>106</v>
      </c>
      <c r="D45" s="58">
        <v>22</v>
      </c>
      <c r="E45" s="63">
        <v>7</v>
      </c>
      <c r="G45" s="58">
        <f>(D45*G$6)+G$11+(E$45*G$5)+G$13</f>
        <v>12.420999999999999</v>
      </c>
      <c r="K45" s="58">
        <f>(D45*K$6)+K$11+(E$45*K$5)+K$13</f>
        <v>16.684000000000001</v>
      </c>
      <c r="L45" s="58">
        <f>(D45*L$6)+L$11+(E$45*L$5)+L$13</f>
        <v>19.59</v>
      </c>
      <c r="M45" s="58">
        <f>(D45*M$6)+M$11+(E$45*M$5)+M$13</f>
        <v>22.924999999999997</v>
      </c>
      <c r="N45" s="104">
        <f>($D45*N$6)+C$11+(E$45*N$5)+C$13</f>
        <v>5.7629999999999999</v>
      </c>
      <c r="O45" s="104">
        <f>($D45*O$6)+D$11+(E$45*O$5)+D$13</f>
        <v>5.335</v>
      </c>
    </row>
    <row r="46" spans="1:15" ht="15" thickBot="1" x14ac:dyDescent="0.4">
      <c r="A46" s="55" t="s">
        <v>138</v>
      </c>
      <c r="D46" s="59">
        <v>19</v>
      </c>
      <c r="G46" s="58">
        <f>(D46*G$6)+G$11+(E$45*G$5)+G$13</f>
        <v>12.274000000000001</v>
      </c>
      <c r="K46" s="58">
        <f>(D46*K$6)+K$11+(E$45*K$5)+K$13</f>
        <v>16.096</v>
      </c>
      <c r="L46" s="58">
        <f t="shared" ref="L46:L49" si="19">(D46*L$6)+L$11+(E$45*L$5)+L$13</f>
        <v>18.96</v>
      </c>
      <c r="M46" s="58">
        <f t="shared" ref="M46:M49" si="20">(D46*M$6)+M$11+(E$45*M$5)+M$13</f>
        <v>21.95</v>
      </c>
      <c r="N46" s="104">
        <f t="shared" ref="N46:N48" si="21">($D46*N$6)+C$11+(E$45*N$5)+C$13</f>
        <v>5.3219999999999992</v>
      </c>
      <c r="O46" s="104">
        <f t="shared" ref="O46:O49" si="22">($D46*O$6)+D$11+(E$45*O$5)+D$13</f>
        <v>4.99</v>
      </c>
    </row>
    <row r="47" spans="1:15" ht="15" thickBot="1" x14ac:dyDescent="0.4">
      <c r="A47" s="55" t="s">
        <v>156</v>
      </c>
      <c r="D47" s="59">
        <v>15</v>
      </c>
      <c r="G47" s="58">
        <f>(D47*G$6)+G$11+(E$45*G$5)+G$13</f>
        <v>12.077999999999999</v>
      </c>
      <c r="K47" s="58">
        <f>(D47*K$6)+K$11+(E$45*K$5)+K$13</f>
        <v>15.311999999999999</v>
      </c>
      <c r="L47" s="58">
        <f t="shared" si="19"/>
        <v>18.12</v>
      </c>
      <c r="M47" s="58">
        <f t="shared" si="20"/>
        <v>20.65</v>
      </c>
      <c r="N47" s="104">
        <f t="shared" si="21"/>
        <v>4.734</v>
      </c>
      <c r="O47" s="104">
        <f t="shared" si="22"/>
        <v>4.53</v>
      </c>
    </row>
    <row r="48" spans="1:15" ht="15" thickBot="1" x14ac:dyDescent="0.4">
      <c r="A48" s="55" t="s">
        <v>63</v>
      </c>
      <c r="D48" s="59">
        <v>2</v>
      </c>
      <c r="G48" s="58">
        <f>(D48*G$6)+G$11+(E$45*G$5)+G$13</f>
        <v>11.441000000000001</v>
      </c>
      <c r="K48" s="58">
        <f>(D48*K$6)+K$11+(E$45*K$5)+K$13</f>
        <v>12.763999999999999</v>
      </c>
      <c r="L48" s="58">
        <f t="shared" si="19"/>
        <v>15.39</v>
      </c>
      <c r="M48" s="58">
        <f t="shared" si="20"/>
        <v>16.425000000000001</v>
      </c>
      <c r="N48" s="104">
        <f t="shared" si="21"/>
        <v>2.823</v>
      </c>
      <c r="O48" s="104">
        <f t="shared" si="22"/>
        <v>3.0350000000000001</v>
      </c>
    </row>
    <row r="49" spans="1:15" ht="15" thickBot="1" x14ac:dyDescent="0.4">
      <c r="A49" s="56" t="s">
        <v>129</v>
      </c>
      <c r="D49" s="60">
        <v>17</v>
      </c>
      <c r="G49" s="63">
        <f>(D49*G$6)+G$11+(E$45*G$5)+G$13</f>
        <v>12.176</v>
      </c>
      <c r="K49" s="63">
        <f>(D49*K$6)+K$11+(E$45*K$5)+K$13</f>
        <v>15.704000000000001</v>
      </c>
      <c r="L49" s="58">
        <f t="shared" si="19"/>
        <v>18.54</v>
      </c>
      <c r="M49" s="58">
        <f t="shared" si="20"/>
        <v>21.299999999999997</v>
      </c>
      <c r="N49" s="104">
        <f>($D49*N$6)+C$11+(E$45*N$5)+C$13</f>
        <v>5.0279999999999996</v>
      </c>
      <c r="O49" s="104">
        <f t="shared" si="22"/>
        <v>4.76</v>
      </c>
    </row>
    <row r="50" spans="1:15" ht="15" thickBot="1" x14ac:dyDescent="0.4">
      <c r="A50" s="52"/>
      <c r="N50" s="99"/>
      <c r="O50" s="99"/>
    </row>
    <row r="51" spans="1:15" ht="15" thickBot="1" x14ac:dyDescent="0.4">
      <c r="A51" s="54" t="s">
        <v>107</v>
      </c>
      <c r="D51" s="58">
        <v>22</v>
      </c>
      <c r="E51" s="63">
        <v>7</v>
      </c>
      <c r="G51" s="58">
        <f>(D51*G$6)+G$11+(E$51*G$5)+G$13</f>
        <v>12.420999999999999</v>
      </c>
      <c r="K51" s="58">
        <f>(D51*K$6)+K$11+(E$51*K$5)+K$13</f>
        <v>16.684000000000001</v>
      </c>
      <c r="L51" s="58">
        <f>(D51*L$6)+L$11+(E$51*L$5)+L$13</f>
        <v>19.59</v>
      </c>
      <c r="M51" s="58">
        <f>(D51*M$6)+M$11+(E$51*M$5)+M$13</f>
        <v>22.924999999999997</v>
      </c>
      <c r="N51" s="104">
        <f>($D51*N$6)+C$11+(E$51*N$5)+C$13</f>
        <v>5.7629999999999999</v>
      </c>
      <c r="O51" s="104">
        <f>($D51*O$6)+D$11+(E$51*O$5)+D$13</f>
        <v>5.335</v>
      </c>
    </row>
    <row r="52" spans="1:15" ht="15" thickBot="1" x14ac:dyDescent="0.4">
      <c r="A52" s="55" t="s">
        <v>139</v>
      </c>
      <c r="D52" s="59">
        <v>15</v>
      </c>
      <c r="G52" s="58">
        <f>(D52*G$6)+G$11+(E$51*G$5)+G$13</f>
        <v>12.077999999999999</v>
      </c>
      <c r="K52" s="58">
        <f>(D52*K$6)+K$11+(E$51*K$5)+K$13</f>
        <v>15.311999999999999</v>
      </c>
      <c r="L52" s="58">
        <f t="shared" ref="L52:L55" si="23">(D52*L$6)+L$11+(E$51*L$5)+L$13</f>
        <v>18.12</v>
      </c>
      <c r="M52" s="58">
        <f t="shared" ref="M52:M55" si="24">(D52*M$6)+M$11+(E$51*M$5)+M$13</f>
        <v>20.65</v>
      </c>
      <c r="N52" s="104">
        <f t="shared" ref="N52:N55" si="25">($D52*N$6)+C$11+(E$51*N$5)+C$13</f>
        <v>4.734</v>
      </c>
      <c r="O52" s="104">
        <f t="shared" ref="O52:O55" si="26">($D52*O$6)+D$11+(E$51*O$5)+D$13</f>
        <v>4.53</v>
      </c>
    </row>
    <row r="53" spans="1:15" ht="15" thickBot="1" x14ac:dyDescent="0.4">
      <c r="A53" s="55" t="s">
        <v>157</v>
      </c>
      <c r="D53" s="59">
        <v>15</v>
      </c>
      <c r="G53" s="58">
        <f>(D53*G$6)+G$11+(E$51*G$5)+G$13</f>
        <v>12.077999999999999</v>
      </c>
      <c r="K53" s="58">
        <f>(D53*K$6)+K$11+(E$51*K$5)+K$13</f>
        <v>15.311999999999999</v>
      </c>
      <c r="L53" s="58">
        <f t="shared" si="23"/>
        <v>18.12</v>
      </c>
      <c r="M53" s="58">
        <f t="shared" si="24"/>
        <v>20.65</v>
      </c>
      <c r="N53" s="104">
        <f t="shared" si="25"/>
        <v>4.734</v>
      </c>
      <c r="O53" s="104">
        <f t="shared" si="26"/>
        <v>4.53</v>
      </c>
    </row>
    <row r="54" spans="1:15" ht="15" thickBot="1" x14ac:dyDescent="0.4">
      <c r="A54" s="55" t="s">
        <v>64</v>
      </c>
      <c r="D54" s="59">
        <v>2</v>
      </c>
      <c r="G54" s="58">
        <f>(D54*G$6)+G$11+(E$51*G$5)+G$13</f>
        <v>11.441000000000001</v>
      </c>
      <c r="K54" s="58">
        <f>(D54*K$6)+K$11+(E$51*K$5)+K$13</f>
        <v>12.763999999999999</v>
      </c>
      <c r="L54" s="58">
        <f t="shared" si="23"/>
        <v>15.39</v>
      </c>
      <c r="M54" s="58">
        <f t="shared" si="24"/>
        <v>16.425000000000001</v>
      </c>
      <c r="N54" s="104">
        <f t="shared" si="25"/>
        <v>2.823</v>
      </c>
      <c r="O54" s="104">
        <f t="shared" si="26"/>
        <v>3.0350000000000001</v>
      </c>
    </row>
    <row r="55" spans="1:15" ht="15" thickBot="1" x14ac:dyDescent="0.4">
      <c r="A55" s="56" t="s">
        <v>128</v>
      </c>
      <c r="D55" s="60">
        <v>17</v>
      </c>
      <c r="G55" s="58">
        <f>(D55*G$6)+G$11+(E$51*G$5)+G$13</f>
        <v>12.176</v>
      </c>
      <c r="K55" s="63">
        <f>(D55*K$6)+K$11+(E$51*K$5)+K$13</f>
        <v>15.704000000000001</v>
      </c>
      <c r="L55" s="63">
        <f t="shared" si="23"/>
        <v>18.54</v>
      </c>
      <c r="M55" s="63">
        <f t="shared" si="24"/>
        <v>21.299999999999997</v>
      </c>
      <c r="N55" s="104">
        <f t="shared" si="25"/>
        <v>5.0279999999999996</v>
      </c>
      <c r="O55" s="104">
        <f t="shared" si="26"/>
        <v>4.76</v>
      </c>
    </row>
    <row r="56" spans="1:15" ht="15" thickBot="1" x14ac:dyDescent="0.4">
      <c r="A56" s="52"/>
      <c r="N56" s="99"/>
      <c r="O56" s="99"/>
    </row>
    <row r="57" spans="1:15" ht="15" thickBot="1" x14ac:dyDescent="0.4">
      <c r="A57" s="54" t="s">
        <v>108</v>
      </c>
      <c r="D57" s="58">
        <v>14</v>
      </c>
      <c r="E57" s="63">
        <v>6</v>
      </c>
      <c r="G57" s="58">
        <f t="shared" ref="G57:G62" si="27">(D57*G$6)+G$12+(E$57*G$5)+G$13</f>
        <v>13.98</v>
      </c>
      <c r="K57" s="58">
        <f t="shared" ref="K57:K62" si="28">(D57*K$6)+K$12+(E$57*K$5)+K$13</f>
        <v>16.920000000000002</v>
      </c>
      <c r="L57" s="58">
        <f>(D57*L$6)+L$12+(E$57*L$5)+L$13</f>
        <v>20.700000000000003</v>
      </c>
      <c r="M57" s="58">
        <f>(D57*M$6)+M$12+(E$57*M$5)+M$13</f>
        <v>23</v>
      </c>
      <c r="N57" s="104">
        <f>($D57*N$6)+C$12+(E$57*N$5)+C$13</f>
        <v>4.4399999999999995</v>
      </c>
      <c r="O57" s="104">
        <f>($D57*O$6)+D$12+(E$57*O$5)+D$13</f>
        <v>4.3000000000000007</v>
      </c>
    </row>
    <row r="58" spans="1:15" ht="15" thickBot="1" x14ac:dyDescent="0.4">
      <c r="A58" s="55" t="s">
        <v>140</v>
      </c>
      <c r="D58" s="59">
        <v>32</v>
      </c>
      <c r="G58" s="58">
        <f t="shared" si="27"/>
        <v>14.862</v>
      </c>
      <c r="K58" s="58">
        <f t="shared" si="28"/>
        <v>20.448</v>
      </c>
      <c r="L58" s="58">
        <f t="shared" ref="L58:L62" si="29">(D58*L$6)+L$12+(E$57*L$5)+L$13</f>
        <v>24.48</v>
      </c>
      <c r="M58" s="58">
        <f t="shared" ref="M58:M62" si="30">(D58*M$6)+M$12+(E$57*M$5)+M$13</f>
        <v>28.849999999999998</v>
      </c>
      <c r="N58" s="104">
        <f t="shared" ref="N58:N62" si="31">($D58*N$6)+C$12+(E$57*N$5)+C$13</f>
        <v>7.0859999999999994</v>
      </c>
      <c r="O58" s="104">
        <f t="shared" ref="O58:O62" si="32">($D58*O$6)+D$12+(E$57*O$5)+D$13</f>
        <v>6.37</v>
      </c>
    </row>
    <row r="59" spans="1:15" ht="15" thickBot="1" x14ac:dyDescent="0.4">
      <c r="A59" s="55" t="s">
        <v>159</v>
      </c>
      <c r="D59" s="59">
        <v>13</v>
      </c>
      <c r="G59" s="58">
        <f t="shared" si="27"/>
        <v>13.931000000000001</v>
      </c>
      <c r="K59" s="58">
        <f t="shared" si="28"/>
        <v>16.724</v>
      </c>
      <c r="L59" s="58">
        <f t="shared" si="29"/>
        <v>20.490000000000002</v>
      </c>
      <c r="M59" s="58">
        <f t="shared" si="30"/>
        <v>22.675000000000001</v>
      </c>
      <c r="N59" s="104">
        <f t="shared" si="31"/>
        <v>4.2929999999999993</v>
      </c>
      <c r="O59" s="104">
        <f t="shared" si="32"/>
        <v>4.1850000000000005</v>
      </c>
    </row>
    <row r="60" spans="1:15" ht="15" thickBot="1" x14ac:dyDescent="0.4">
      <c r="A60" s="55" t="s">
        <v>158</v>
      </c>
      <c r="D60" s="59">
        <v>34</v>
      </c>
      <c r="G60" s="58">
        <f t="shared" si="27"/>
        <v>14.96</v>
      </c>
      <c r="K60" s="58">
        <f t="shared" si="28"/>
        <v>20.840000000000003</v>
      </c>
      <c r="L60" s="58">
        <f t="shared" si="29"/>
        <v>24.900000000000002</v>
      </c>
      <c r="M60" s="58">
        <f t="shared" si="30"/>
        <v>29.5</v>
      </c>
      <c r="N60" s="104">
        <f t="shared" si="31"/>
        <v>7.379999999999999</v>
      </c>
      <c r="O60" s="104">
        <f>($D60*O$6)+D$12+(E$57*O$5)+D$13</f>
        <v>6.6000000000000005</v>
      </c>
    </row>
    <row r="61" spans="1:15" ht="15" thickBot="1" x14ac:dyDescent="0.4">
      <c r="A61" s="55" t="s">
        <v>65</v>
      </c>
      <c r="D61" s="61">
        <v>13</v>
      </c>
      <c r="G61" s="58">
        <f t="shared" si="27"/>
        <v>13.931000000000001</v>
      </c>
      <c r="K61" s="58">
        <f t="shared" si="28"/>
        <v>16.724</v>
      </c>
      <c r="L61" s="58">
        <f t="shared" si="29"/>
        <v>20.490000000000002</v>
      </c>
      <c r="M61" s="58">
        <f t="shared" si="30"/>
        <v>22.675000000000001</v>
      </c>
      <c r="N61" s="104">
        <f t="shared" si="31"/>
        <v>4.2929999999999993</v>
      </c>
      <c r="O61" s="104">
        <f t="shared" si="32"/>
        <v>4.1850000000000005</v>
      </c>
    </row>
    <row r="62" spans="1:15" ht="15" thickBot="1" x14ac:dyDescent="0.4">
      <c r="A62" s="56" t="s">
        <v>127</v>
      </c>
      <c r="D62" s="60">
        <v>4</v>
      </c>
      <c r="G62" s="63">
        <f t="shared" si="27"/>
        <v>13.49</v>
      </c>
      <c r="K62" s="63">
        <f t="shared" si="28"/>
        <v>14.96</v>
      </c>
      <c r="L62" s="58">
        <f t="shared" si="29"/>
        <v>18.600000000000001</v>
      </c>
      <c r="M62" s="58">
        <f t="shared" si="30"/>
        <v>19.75</v>
      </c>
      <c r="N62" s="104">
        <f t="shared" si="31"/>
        <v>2.9699999999999998</v>
      </c>
      <c r="O62" s="104">
        <f t="shared" si="32"/>
        <v>3.15</v>
      </c>
    </row>
    <row r="63" spans="1:15" ht="15" thickBot="1" x14ac:dyDescent="0.4">
      <c r="A63" s="52"/>
      <c r="N63" s="99"/>
      <c r="O63" s="99"/>
    </row>
    <row r="64" spans="1:15" ht="15" thickBot="1" x14ac:dyDescent="0.4">
      <c r="A64" s="54" t="s">
        <v>109</v>
      </c>
      <c r="D64" s="58">
        <v>14</v>
      </c>
      <c r="E64" s="63">
        <v>6</v>
      </c>
      <c r="G64" s="58">
        <f t="shared" ref="G64:G69" si="33">(D64*G$6)+G$12+(E$64*G$5)+G$13</f>
        <v>13.98</v>
      </c>
      <c r="K64" s="58">
        <f t="shared" ref="K64:K69" si="34">(D64*K$6)+K$12+(E$64*K$5)+K$13</f>
        <v>16.920000000000002</v>
      </c>
      <c r="L64" s="58">
        <f>(D64*L$6)+L$12+(E$64*L$5)+L$13</f>
        <v>20.700000000000003</v>
      </c>
      <c r="M64" s="58">
        <f>(D64*M$6)+M$12+(E$64*M$5)+M$13</f>
        <v>23</v>
      </c>
      <c r="N64" s="104">
        <f>($D64*N$6)+C$12+(E$64*N$5)+C$13</f>
        <v>4.4399999999999995</v>
      </c>
      <c r="O64" s="104">
        <f>($D64*O$6)+D$12+(E$64*O$5)+D$13</f>
        <v>4.3000000000000007</v>
      </c>
    </row>
    <row r="65" spans="1:15" ht="15" thickBot="1" x14ac:dyDescent="0.4">
      <c r="A65" s="55" t="s">
        <v>141</v>
      </c>
      <c r="D65" s="59">
        <v>32</v>
      </c>
      <c r="G65" s="58">
        <f t="shared" si="33"/>
        <v>14.862</v>
      </c>
      <c r="K65" s="58">
        <f t="shared" si="34"/>
        <v>20.448</v>
      </c>
      <c r="L65" s="58">
        <f t="shared" ref="L65:L69" si="35">(D65*L$6)+L$12+(E$64*L$5)+L$13</f>
        <v>24.48</v>
      </c>
      <c r="M65" s="58">
        <f t="shared" ref="M65:M69" si="36">(D65*M$6)+M$12+(E$64*M$5)+M$13</f>
        <v>28.849999999999998</v>
      </c>
      <c r="N65" s="104">
        <f t="shared" ref="N65:N69" si="37">($D65*N$6)+C$12+(E$64*N$5)+C$13</f>
        <v>7.0859999999999994</v>
      </c>
      <c r="O65" s="104">
        <f t="shared" ref="O65:O69" si="38">($D65*O$6)+D$12+(E$64*O$5)+D$13</f>
        <v>6.37</v>
      </c>
    </row>
    <row r="66" spans="1:15" ht="15" thickBot="1" x14ac:dyDescent="0.4">
      <c r="A66" s="55" t="s">
        <v>160</v>
      </c>
      <c r="D66" s="59">
        <v>13</v>
      </c>
      <c r="G66" s="58">
        <f t="shared" si="33"/>
        <v>13.931000000000001</v>
      </c>
      <c r="K66" s="58">
        <f t="shared" si="34"/>
        <v>16.724</v>
      </c>
      <c r="L66" s="58">
        <f t="shared" si="35"/>
        <v>20.490000000000002</v>
      </c>
      <c r="M66" s="58">
        <f t="shared" si="36"/>
        <v>22.675000000000001</v>
      </c>
      <c r="N66" s="104">
        <f t="shared" si="37"/>
        <v>4.2929999999999993</v>
      </c>
      <c r="O66" s="104">
        <f t="shared" si="38"/>
        <v>4.1850000000000005</v>
      </c>
    </row>
    <row r="67" spans="1:15" ht="15" thickBot="1" x14ac:dyDescent="0.4">
      <c r="A67" s="55" t="s">
        <v>161</v>
      </c>
      <c r="D67" s="59">
        <v>32</v>
      </c>
      <c r="G67" s="58">
        <f t="shared" si="33"/>
        <v>14.862</v>
      </c>
      <c r="K67" s="58">
        <f t="shared" si="34"/>
        <v>20.448</v>
      </c>
      <c r="L67" s="58">
        <f t="shared" si="35"/>
        <v>24.48</v>
      </c>
      <c r="M67" s="58">
        <f t="shared" si="36"/>
        <v>28.849999999999998</v>
      </c>
      <c r="N67" s="104">
        <f t="shared" si="37"/>
        <v>7.0859999999999994</v>
      </c>
      <c r="O67" s="104">
        <f t="shared" si="38"/>
        <v>6.37</v>
      </c>
    </row>
    <row r="68" spans="1:15" ht="15" thickBot="1" x14ac:dyDescent="0.4">
      <c r="A68" s="55" t="s">
        <v>62</v>
      </c>
      <c r="D68" s="61">
        <v>13</v>
      </c>
      <c r="G68" s="58">
        <f t="shared" si="33"/>
        <v>13.931000000000001</v>
      </c>
      <c r="K68" s="58">
        <f t="shared" si="34"/>
        <v>16.724</v>
      </c>
      <c r="L68" s="58">
        <f t="shared" si="35"/>
        <v>20.490000000000002</v>
      </c>
      <c r="M68" s="58">
        <f t="shared" si="36"/>
        <v>22.675000000000001</v>
      </c>
      <c r="N68" s="104">
        <f t="shared" si="37"/>
        <v>4.2929999999999993</v>
      </c>
      <c r="O68" s="104">
        <f t="shared" si="38"/>
        <v>4.1850000000000005</v>
      </c>
    </row>
    <row r="69" spans="1:15" ht="15" thickBot="1" x14ac:dyDescent="0.4">
      <c r="A69" s="56" t="s">
        <v>126</v>
      </c>
      <c r="D69" s="60">
        <v>4</v>
      </c>
      <c r="G69" s="63">
        <f t="shared" si="33"/>
        <v>13.49</v>
      </c>
      <c r="K69" s="63">
        <f t="shared" si="34"/>
        <v>14.96</v>
      </c>
      <c r="L69" s="58">
        <f t="shared" si="35"/>
        <v>18.600000000000001</v>
      </c>
      <c r="M69" s="58">
        <f t="shared" si="36"/>
        <v>19.75</v>
      </c>
      <c r="N69" s="104">
        <f t="shared" si="37"/>
        <v>2.9699999999999998</v>
      </c>
      <c r="O69" s="104">
        <f t="shared" si="38"/>
        <v>3.15</v>
      </c>
    </row>
    <row r="70" spans="1:15" ht="15" thickBot="1" x14ac:dyDescent="0.4">
      <c r="A70" s="52"/>
      <c r="N70" s="99"/>
      <c r="O70" s="99"/>
    </row>
    <row r="71" spans="1:15" ht="15" thickBot="1" x14ac:dyDescent="0.4">
      <c r="A71" s="54" t="s">
        <v>110</v>
      </c>
      <c r="D71" s="58">
        <v>22</v>
      </c>
      <c r="E71" s="63">
        <v>7</v>
      </c>
      <c r="G71" s="58">
        <f>(D71*G$6)+G$11+(E$71*G$5)+G$13</f>
        <v>12.420999999999999</v>
      </c>
      <c r="K71" s="58">
        <f>(D71*K$6)+K$11+(E$71*K$5)+K$13</f>
        <v>16.684000000000001</v>
      </c>
      <c r="L71" s="58">
        <f>(D71*L$6)+L$11+(E$71*L$5)+L$13</f>
        <v>19.59</v>
      </c>
      <c r="M71" s="58">
        <f>(D71*M$6)+M$11+(E$71*M$5)+M$13</f>
        <v>22.924999999999997</v>
      </c>
      <c r="N71" s="104">
        <f>($D71*N$6)+C$11+(E$71*N$5)+C$13</f>
        <v>5.7629999999999999</v>
      </c>
      <c r="O71" s="104">
        <f>($D71*O$6)+D$11+(E$71*O$5)+D$13</f>
        <v>5.335</v>
      </c>
    </row>
    <row r="72" spans="1:15" ht="15" thickBot="1" x14ac:dyDescent="0.4">
      <c r="A72" s="55" t="s">
        <v>142</v>
      </c>
      <c r="D72" s="59">
        <v>19</v>
      </c>
      <c r="G72" s="58">
        <f>(D72*G$6)+G$11+(E$71*G$5)+G$13</f>
        <v>12.274000000000001</v>
      </c>
      <c r="K72" s="58">
        <f>(D72*K$6)+K$11+(E$71*K$5)+K$13</f>
        <v>16.096</v>
      </c>
      <c r="L72" s="58">
        <f t="shared" ref="L72:L75" si="39">(D72*L$6)+L$11+(E$71*L$5)+L$13</f>
        <v>18.96</v>
      </c>
      <c r="M72" s="58">
        <f t="shared" ref="M72:M75" si="40">(D72*M$6)+M$11+(E$71*M$5)+M$13</f>
        <v>21.95</v>
      </c>
      <c r="N72" s="104">
        <f t="shared" ref="N72:N75" si="41">($D72*N$6)+C$11+(E$71*N$5)+C$13</f>
        <v>5.3219999999999992</v>
      </c>
      <c r="O72" s="104">
        <f t="shared" ref="O72:O75" si="42">($D72*O$6)+D$11+(E$71*O$5)+D$13</f>
        <v>4.99</v>
      </c>
    </row>
    <row r="73" spans="1:15" ht="15" thickBot="1" x14ac:dyDescent="0.4">
      <c r="A73" s="55" t="s">
        <v>73</v>
      </c>
      <c r="D73" s="59">
        <v>15</v>
      </c>
      <c r="G73" s="58">
        <f>(D73*G$6)+G$11+(E$71*G$5)+G$13</f>
        <v>12.077999999999999</v>
      </c>
      <c r="K73" s="58">
        <f>(D73*K$6)+K$11+(E$71*K$5)+K$13</f>
        <v>15.311999999999999</v>
      </c>
      <c r="L73" s="58">
        <f t="shared" si="39"/>
        <v>18.12</v>
      </c>
      <c r="M73" s="58">
        <f t="shared" si="40"/>
        <v>20.65</v>
      </c>
      <c r="N73" s="104">
        <f t="shared" si="41"/>
        <v>4.734</v>
      </c>
      <c r="O73" s="104">
        <f t="shared" si="42"/>
        <v>4.53</v>
      </c>
    </row>
    <row r="74" spans="1:15" ht="15" thickBot="1" x14ac:dyDescent="0.4">
      <c r="A74" s="55" t="s">
        <v>74</v>
      </c>
      <c r="D74" s="59">
        <v>2</v>
      </c>
      <c r="G74" s="58">
        <f>(D74*G$6)+G$11+(E$71*G$5)+G$13</f>
        <v>11.441000000000001</v>
      </c>
      <c r="K74" s="58">
        <f>(D74*K$6)+K$11+(E$71*K$5)+K$13</f>
        <v>12.763999999999999</v>
      </c>
      <c r="L74" s="58">
        <f t="shared" si="39"/>
        <v>15.39</v>
      </c>
      <c r="M74" s="58">
        <f t="shared" si="40"/>
        <v>16.425000000000001</v>
      </c>
      <c r="N74" s="104">
        <f t="shared" si="41"/>
        <v>2.823</v>
      </c>
      <c r="O74" s="104">
        <f t="shared" si="42"/>
        <v>3.0350000000000001</v>
      </c>
    </row>
    <row r="75" spans="1:15" ht="15" thickBot="1" x14ac:dyDescent="0.4">
      <c r="A75" s="56" t="s">
        <v>125</v>
      </c>
      <c r="D75" s="60">
        <v>17</v>
      </c>
      <c r="G75" s="63">
        <f>(D75*G$6)+G$11+(E$71*G$5)+G$13</f>
        <v>12.176</v>
      </c>
      <c r="K75" s="63">
        <f>(D75*K$6)+K$11+(E$71*K$5)+K$13</f>
        <v>15.704000000000001</v>
      </c>
      <c r="L75" s="58">
        <f t="shared" si="39"/>
        <v>18.54</v>
      </c>
      <c r="M75" s="58">
        <f t="shared" si="40"/>
        <v>21.299999999999997</v>
      </c>
      <c r="N75" s="104">
        <f t="shared" si="41"/>
        <v>5.0279999999999996</v>
      </c>
      <c r="O75" s="104">
        <f t="shared" si="42"/>
        <v>4.76</v>
      </c>
    </row>
    <row r="76" spans="1:15" ht="15" thickBot="1" x14ac:dyDescent="0.4">
      <c r="A76" s="52"/>
      <c r="N76" s="99"/>
      <c r="O76" s="99"/>
    </row>
    <row r="77" spans="1:15" ht="15" thickBot="1" x14ac:dyDescent="0.4">
      <c r="A77" s="54" t="s">
        <v>111</v>
      </c>
      <c r="D77" s="58">
        <v>22</v>
      </c>
      <c r="E77" s="63">
        <v>7</v>
      </c>
      <c r="G77" s="58">
        <f>(D25*G$6)+G$11+(E$25*G$5)+G$13</f>
        <v>12.420999999999999</v>
      </c>
      <c r="K77" s="58">
        <f>(D77*K$6)+K$11+(E$77*K$5)+K$13</f>
        <v>16.684000000000001</v>
      </c>
      <c r="L77" s="58">
        <f>(D77*L$6)+L$11+(E$77*L$5)+L$13</f>
        <v>19.59</v>
      </c>
      <c r="M77" s="58">
        <f>(D77*M$6)+M$11+(E$77*M$5)+M$13</f>
        <v>22.924999999999997</v>
      </c>
      <c r="N77" s="104">
        <f>($D77*N$6)+C$11+(E$77*N$5)+C$13</f>
        <v>5.7629999999999999</v>
      </c>
      <c r="O77" s="104">
        <f>($D77*O$6)+D$11+(E$77*O$5)+D$13</f>
        <v>5.335</v>
      </c>
    </row>
    <row r="78" spans="1:15" ht="15" thickBot="1" x14ac:dyDescent="0.4">
      <c r="A78" s="55" t="s">
        <v>143</v>
      </c>
      <c r="D78" s="59">
        <v>15</v>
      </c>
      <c r="G78" s="58">
        <f>(D26*G$6)+G$11+(E$25*G$5)+G$13</f>
        <v>12.077999999999999</v>
      </c>
      <c r="K78" s="58">
        <f>(D78*K$6)+K$11+(E$77*K$5)+K$13</f>
        <v>15.311999999999999</v>
      </c>
      <c r="L78" s="58">
        <f t="shared" ref="L78:L81" si="43">(D78*L$6)+L$11+(E$77*L$5)+L$13</f>
        <v>18.12</v>
      </c>
      <c r="M78" s="58">
        <f t="shared" ref="M78:M81" si="44">(D78*M$6)+M$11+(E$77*M$5)+M$13</f>
        <v>20.65</v>
      </c>
      <c r="N78" s="104">
        <f t="shared" ref="N78:N81" si="45">($D78*N$6)+C$11+(E$77*N$5)+C$13</f>
        <v>4.734</v>
      </c>
      <c r="O78" s="104">
        <f t="shared" ref="O78:O81" si="46">($D78*O$6)+D$11+(E$77*O$5)+D$13</f>
        <v>4.53</v>
      </c>
    </row>
    <row r="79" spans="1:15" ht="15" thickBot="1" x14ac:dyDescent="0.4">
      <c r="A79" s="55" t="s">
        <v>72</v>
      </c>
      <c r="D79" s="59">
        <v>15</v>
      </c>
      <c r="G79" s="58">
        <f>(D27*G$6)+G$11+(E$25*G$5)+G$13</f>
        <v>12.077999999999999</v>
      </c>
      <c r="K79" s="58">
        <f>(D79*K$6)+K$11+(E$77*K$5)+K$13</f>
        <v>15.311999999999999</v>
      </c>
      <c r="L79" s="58">
        <f t="shared" si="43"/>
        <v>18.12</v>
      </c>
      <c r="M79" s="58">
        <f t="shared" si="44"/>
        <v>20.65</v>
      </c>
      <c r="N79" s="104">
        <f t="shared" si="45"/>
        <v>4.734</v>
      </c>
      <c r="O79" s="104">
        <f t="shared" si="46"/>
        <v>4.53</v>
      </c>
    </row>
    <row r="80" spans="1:15" ht="15" thickBot="1" x14ac:dyDescent="0.4">
      <c r="A80" s="55" t="s">
        <v>71</v>
      </c>
      <c r="D80" s="59">
        <v>2</v>
      </c>
      <c r="G80" s="58">
        <f>(D28*G$6)+G$11+(E$25*G$5)+G$13</f>
        <v>11.441000000000001</v>
      </c>
      <c r="K80" s="58">
        <f>(D80*K$6)+K$11+(E$77*K$5)+K$13</f>
        <v>12.763999999999999</v>
      </c>
      <c r="L80" s="58">
        <f t="shared" si="43"/>
        <v>15.39</v>
      </c>
      <c r="M80" s="58">
        <f t="shared" si="44"/>
        <v>16.425000000000001</v>
      </c>
      <c r="N80" s="104">
        <f t="shared" si="45"/>
        <v>2.823</v>
      </c>
      <c r="O80" s="104">
        <f t="shared" si="46"/>
        <v>3.0350000000000001</v>
      </c>
    </row>
    <row r="81" spans="1:15" ht="15" thickBot="1" x14ac:dyDescent="0.4">
      <c r="A81" s="56" t="s">
        <v>124</v>
      </c>
      <c r="D81" s="60">
        <v>17</v>
      </c>
      <c r="G81" s="63">
        <f>(D29*G$6)+G$11+(E$25*G$5)+G$13</f>
        <v>12.176</v>
      </c>
      <c r="K81" s="63">
        <f>(D81*K$6)+K$11+(E$77*K$5)+K$13</f>
        <v>15.704000000000001</v>
      </c>
      <c r="L81" s="63">
        <f t="shared" si="43"/>
        <v>18.54</v>
      </c>
      <c r="M81" s="63">
        <f t="shared" si="44"/>
        <v>21.299999999999997</v>
      </c>
      <c r="N81" s="104">
        <f t="shared" si="45"/>
        <v>5.0279999999999996</v>
      </c>
      <c r="O81" s="104">
        <f t="shared" si="46"/>
        <v>4.76</v>
      </c>
    </row>
    <row r="82" spans="1:15" ht="15" thickBot="1" x14ac:dyDescent="0.4">
      <c r="A82" s="52"/>
      <c r="N82" s="99"/>
      <c r="O82" s="99"/>
    </row>
    <row r="83" spans="1:15" ht="15" thickBot="1" x14ac:dyDescent="0.4">
      <c r="A83" s="54" t="s">
        <v>112</v>
      </c>
      <c r="D83" s="58">
        <v>14</v>
      </c>
      <c r="E83" s="63">
        <v>6</v>
      </c>
      <c r="G83" s="58">
        <f t="shared" ref="G83:G88" si="47">(D83*G$6)+G$12+(E$83*G$5)+G$13</f>
        <v>13.98</v>
      </c>
      <c r="K83" s="58">
        <f t="shared" ref="K83:K88" si="48">(D83*K$6)+K$12+(E$83*K$5)+K$13</f>
        <v>16.920000000000002</v>
      </c>
      <c r="L83" s="58">
        <f>(D83*L$6)+L$12+(E$83*L$5)+L$13</f>
        <v>20.700000000000003</v>
      </c>
      <c r="M83" s="58">
        <f>(D83*M$6)+M$12+(E$83*M$5)+M$13</f>
        <v>23</v>
      </c>
      <c r="N83" s="104">
        <f>($D83*N$6)+C$12+(E$83*N$5)+C$13</f>
        <v>4.4399999999999995</v>
      </c>
      <c r="O83" s="104">
        <f>($D83*O$6)+D$12+(E$83*O$5)+D$13</f>
        <v>4.3000000000000007</v>
      </c>
    </row>
    <row r="84" spans="1:15" ht="15" thickBot="1" x14ac:dyDescent="0.4">
      <c r="A84" s="55" t="s">
        <v>144</v>
      </c>
      <c r="D84" s="59">
        <v>32</v>
      </c>
      <c r="G84" s="58">
        <f t="shared" si="47"/>
        <v>14.862</v>
      </c>
      <c r="K84" s="58">
        <f t="shared" si="48"/>
        <v>20.448</v>
      </c>
      <c r="L84" s="58">
        <f t="shared" ref="L84:L88" si="49">(D84*L$6)+L$12+(E$83*L$5)+L$13</f>
        <v>24.48</v>
      </c>
      <c r="M84" s="58">
        <f t="shared" ref="M84:M88" si="50">(D84*M$6)+M$12+(E$83*M$5)+M$13</f>
        <v>28.849999999999998</v>
      </c>
      <c r="N84" s="104">
        <f t="shared" ref="N84:N88" si="51">($D84*N$6)+C$12+(E$83*N$5)+C$13</f>
        <v>7.0859999999999994</v>
      </c>
      <c r="O84" s="104">
        <f t="shared" ref="O84:O87" si="52">($D84*O$6)+D$12+(E$83*O$5)+D$13</f>
        <v>6.37</v>
      </c>
    </row>
    <row r="85" spans="1:15" ht="15" thickBot="1" x14ac:dyDescent="0.4">
      <c r="A85" s="55" t="s">
        <v>70</v>
      </c>
      <c r="B85" s="52"/>
      <c r="C85" s="52"/>
      <c r="D85" s="59">
        <v>13</v>
      </c>
      <c r="E85" s="52"/>
      <c r="F85" s="52"/>
      <c r="G85" s="58">
        <f t="shared" si="47"/>
        <v>13.931000000000001</v>
      </c>
      <c r="H85" s="52"/>
      <c r="I85" s="52"/>
      <c r="J85" s="52"/>
      <c r="K85" s="58">
        <f t="shared" si="48"/>
        <v>16.724</v>
      </c>
      <c r="L85" s="58">
        <f t="shared" si="49"/>
        <v>20.490000000000002</v>
      </c>
      <c r="M85" s="58">
        <f t="shared" si="50"/>
        <v>22.675000000000001</v>
      </c>
      <c r="N85" s="104">
        <f t="shared" si="51"/>
        <v>4.2929999999999993</v>
      </c>
      <c r="O85" s="104">
        <f t="shared" si="52"/>
        <v>4.1850000000000005</v>
      </c>
    </row>
    <row r="86" spans="1:15" ht="15" thickBot="1" x14ac:dyDescent="0.4">
      <c r="A86" s="55" t="s">
        <v>69</v>
      </c>
      <c r="B86" s="52"/>
      <c r="C86" s="52"/>
      <c r="D86" s="59">
        <v>34</v>
      </c>
      <c r="E86" s="52"/>
      <c r="F86" s="52"/>
      <c r="G86" s="58">
        <f t="shared" si="47"/>
        <v>14.96</v>
      </c>
      <c r="H86" s="52"/>
      <c r="I86" s="52"/>
      <c r="J86" s="52"/>
      <c r="K86" s="58">
        <f t="shared" si="48"/>
        <v>20.840000000000003</v>
      </c>
      <c r="L86" s="58">
        <f t="shared" si="49"/>
        <v>24.900000000000002</v>
      </c>
      <c r="M86" s="58">
        <f t="shared" si="50"/>
        <v>29.5</v>
      </c>
      <c r="N86" s="104">
        <f t="shared" si="51"/>
        <v>7.379999999999999</v>
      </c>
      <c r="O86" s="104">
        <f t="shared" si="52"/>
        <v>6.6000000000000005</v>
      </c>
    </row>
    <row r="87" spans="1:15" ht="15" thickBot="1" x14ac:dyDescent="0.4">
      <c r="A87" s="55" t="s">
        <v>66</v>
      </c>
      <c r="B87" s="52"/>
      <c r="C87" s="52"/>
      <c r="D87" s="61">
        <v>13</v>
      </c>
      <c r="E87" s="52"/>
      <c r="F87" s="52"/>
      <c r="G87" s="58">
        <f t="shared" si="47"/>
        <v>13.931000000000001</v>
      </c>
      <c r="H87" s="52"/>
      <c r="I87" s="52"/>
      <c r="J87" s="52"/>
      <c r="K87" s="58">
        <f t="shared" si="48"/>
        <v>16.724</v>
      </c>
      <c r="L87" s="58">
        <f t="shared" si="49"/>
        <v>20.490000000000002</v>
      </c>
      <c r="M87" s="58">
        <f t="shared" si="50"/>
        <v>22.675000000000001</v>
      </c>
      <c r="N87" s="104">
        <f t="shared" si="51"/>
        <v>4.2929999999999993</v>
      </c>
      <c r="O87" s="104">
        <f t="shared" si="52"/>
        <v>4.1850000000000005</v>
      </c>
    </row>
    <row r="88" spans="1:15" ht="15" thickBot="1" x14ac:dyDescent="0.4">
      <c r="A88" s="56" t="s">
        <v>123</v>
      </c>
      <c r="B88" s="52"/>
      <c r="C88" s="52"/>
      <c r="D88" s="60">
        <v>4</v>
      </c>
      <c r="E88" s="52"/>
      <c r="F88" s="52"/>
      <c r="G88" s="63">
        <f t="shared" si="47"/>
        <v>13.49</v>
      </c>
      <c r="H88" s="52"/>
      <c r="I88" s="52"/>
      <c r="J88" s="52"/>
      <c r="K88" s="63">
        <f t="shared" si="48"/>
        <v>14.96</v>
      </c>
      <c r="L88" s="63">
        <f t="shared" si="49"/>
        <v>18.600000000000001</v>
      </c>
      <c r="M88" s="63">
        <f t="shared" si="50"/>
        <v>19.75</v>
      </c>
      <c r="N88" s="104">
        <f t="shared" si="51"/>
        <v>2.9699999999999998</v>
      </c>
      <c r="O88" s="104">
        <f>($D88*O$6)+D$12+(E$83*O$5)+D$13</f>
        <v>3.15</v>
      </c>
    </row>
    <row r="89" spans="1:15" ht="15" thickBot="1" x14ac:dyDescent="0.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N89" s="99"/>
      <c r="O89" s="99"/>
    </row>
    <row r="90" spans="1:15" ht="15" thickBot="1" x14ac:dyDescent="0.4">
      <c r="A90" s="54" t="s">
        <v>113</v>
      </c>
      <c r="B90" s="52"/>
      <c r="C90" s="52"/>
      <c r="D90" s="58">
        <v>14</v>
      </c>
      <c r="E90" s="63">
        <v>6</v>
      </c>
      <c r="F90" s="52"/>
      <c r="G90" s="58">
        <f t="shared" ref="G90:G95" si="53">(D90*G$6)+G$12+(E$90*G$5)+G$13</f>
        <v>13.98</v>
      </c>
      <c r="H90" s="52"/>
      <c r="I90" s="52"/>
      <c r="J90" s="52"/>
      <c r="K90" s="58">
        <f t="shared" ref="K90:K95" si="54">(D90*K$6)+K$12+(E$90*K$5)+K$13</f>
        <v>16.920000000000002</v>
      </c>
      <c r="L90" s="58">
        <f>(D90*L$6)+L$12+(E$90*L$5)+L$13</f>
        <v>20.700000000000003</v>
      </c>
      <c r="M90" s="58">
        <f>(D90*M$6)+M$12+(E$90*M$5)+M$13</f>
        <v>23</v>
      </c>
      <c r="N90" s="104">
        <f>($D90*N$6)+C$12+(E$90*N$5)+C$13</f>
        <v>4.4399999999999995</v>
      </c>
      <c r="O90" s="104">
        <f>($D90*O$6)+D$12+(E$90*O$5)+D$13</f>
        <v>4.3000000000000007</v>
      </c>
    </row>
    <row r="91" spans="1:15" ht="15" thickBot="1" x14ac:dyDescent="0.4">
      <c r="A91" s="55" t="s">
        <v>145</v>
      </c>
      <c r="B91" s="52"/>
      <c r="C91" s="52"/>
      <c r="D91" s="59">
        <v>32</v>
      </c>
      <c r="E91" s="52"/>
      <c r="F91" s="52"/>
      <c r="G91" s="58">
        <f t="shared" si="53"/>
        <v>14.862</v>
      </c>
      <c r="H91" s="52"/>
      <c r="I91" s="52"/>
      <c r="J91" s="52"/>
      <c r="K91" s="58">
        <f t="shared" si="54"/>
        <v>20.448</v>
      </c>
      <c r="L91" s="58">
        <f t="shared" ref="L91:L95" si="55">(D91*L$6)+L$12+(E$90*L$5)+L$13</f>
        <v>24.48</v>
      </c>
      <c r="M91" s="58">
        <f t="shared" ref="M91:M95" si="56">(D91*M$6)+M$12+(E$90*M$5)+M$13</f>
        <v>28.849999999999998</v>
      </c>
      <c r="N91" s="104">
        <f t="shared" ref="N91:N95" si="57">($D91*N$6)+C$12+(E$90*N$5)+C$13</f>
        <v>7.0859999999999994</v>
      </c>
      <c r="O91" s="104">
        <f t="shared" ref="O91:O95" si="58">($D91*O$6)+D$12+(E$90*O$5)+D$13</f>
        <v>6.37</v>
      </c>
    </row>
    <row r="92" spans="1:15" s="52" customFormat="1" ht="15" thickBot="1" x14ac:dyDescent="0.4">
      <c r="A92" s="55" t="s">
        <v>68</v>
      </c>
      <c r="D92" s="59">
        <v>13</v>
      </c>
      <c r="G92" s="58">
        <f t="shared" si="53"/>
        <v>13.931000000000001</v>
      </c>
      <c r="K92" s="58">
        <f t="shared" si="54"/>
        <v>16.724</v>
      </c>
      <c r="L92" s="58">
        <f t="shared" si="55"/>
        <v>20.490000000000002</v>
      </c>
      <c r="M92" s="58">
        <f t="shared" si="56"/>
        <v>22.675000000000001</v>
      </c>
      <c r="N92" s="104">
        <f t="shared" si="57"/>
        <v>4.2929999999999993</v>
      </c>
      <c r="O92" s="104">
        <f t="shared" si="58"/>
        <v>4.1850000000000005</v>
      </c>
    </row>
    <row r="93" spans="1:15" s="52" customFormat="1" ht="15" thickBot="1" x14ac:dyDescent="0.4">
      <c r="A93" s="55" t="s">
        <v>67</v>
      </c>
      <c r="D93" s="59">
        <v>32</v>
      </c>
      <c r="G93" s="58">
        <f t="shared" si="53"/>
        <v>14.862</v>
      </c>
      <c r="K93" s="58">
        <f t="shared" si="54"/>
        <v>20.448</v>
      </c>
      <c r="L93" s="58">
        <f t="shared" si="55"/>
        <v>24.48</v>
      </c>
      <c r="M93" s="58">
        <f t="shared" si="56"/>
        <v>28.849999999999998</v>
      </c>
      <c r="N93" s="104">
        <f t="shared" si="57"/>
        <v>7.0859999999999994</v>
      </c>
      <c r="O93" s="104">
        <f t="shared" si="58"/>
        <v>6.37</v>
      </c>
    </row>
    <row r="94" spans="1:15" s="52" customFormat="1" ht="15" thickBot="1" x14ac:dyDescent="0.4">
      <c r="A94" s="55" t="s">
        <v>66</v>
      </c>
      <c r="D94" s="61">
        <v>13</v>
      </c>
      <c r="G94" s="58">
        <f t="shared" si="53"/>
        <v>13.931000000000001</v>
      </c>
      <c r="K94" s="58">
        <f t="shared" si="54"/>
        <v>16.724</v>
      </c>
      <c r="L94" s="58">
        <f t="shared" si="55"/>
        <v>20.490000000000002</v>
      </c>
      <c r="M94" s="58">
        <f t="shared" si="56"/>
        <v>22.675000000000001</v>
      </c>
      <c r="N94" s="104">
        <f t="shared" si="57"/>
        <v>4.2929999999999993</v>
      </c>
      <c r="O94" s="104">
        <f t="shared" si="58"/>
        <v>4.1850000000000005</v>
      </c>
    </row>
    <row r="95" spans="1:15" s="52" customFormat="1" ht="15" thickBot="1" x14ac:dyDescent="0.4">
      <c r="A95" s="56" t="s">
        <v>122</v>
      </c>
      <c r="D95" s="60">
        <v>4</v>
      </c>
      <c r="G95" s="63">
        <f t="shared" si="53"/>
        <v>13.49</v>
      </c>
      <c r="K95" s="63">
        <f t="shared" si="54"/>
        <v>14.96</v>
      </c>
      <c r="L95" s="58">
        <f t="shared" si="55"/>
        <v>18.600000000000001</v>
      </c>
      <c r="M95" s="58">
        <f t="shared" si="56"/>
        <v>19.75</v>
      </c>
      <c r="N95" s="104">
        <f t="shared" si="57"/>
        <v>2.9699999999999998</v>
      </c>
      <c r="O95" s="104">
        <f t="shared" si="58"/>
        <v>3.15</v>
      </c>
    </row>
    <row r="96" spans="1:15" s="52" customFormat="1" ht="15" thickBot="1" x14ac:dyDescent="0.4">
      <c r="N96" s="100"/>
      <c r="O96" s="100"/>
    </row>
    <row r="97" spans="1:15" s="52" customFormat="1" ht="15" thickBot="1" x14ac:dyDescent="0.4">
      <c r="A97" s="54" t="s">
        <v>114</v>
      </c>
      <c r="D97" s="58">
        <v>22</v>
      </c>
      <c r="E97" s="63">
        <v>7</v>
      </c>
      <c r="G97" s="58">
        <f>(D97*G$6)+G$11+(E$97*G$5)+G$13</f>
        <v>12.420999999999999</v>
      </c>
      <c r="K97" s="58">
        <f>(D97*K$6)+K$11+(E$97*K$5)+K$13</f>
        <v>16.684000000000001</v>
      </c>
      <c r="L97" s="58">
        <f>(D97*L$6)+L$11+(E$97*L$5)+L$13</f>
        <v>19.59</v>
      </c>
      <c r="M97" s="58">
        <f>(D97*M$6)+M$11+(E$97*M$5)+M$13</f>
        <v>22.924999999999997</v>
      </c>
      <c r="N97" s="104">
        <f>($D97*N$6)+C$11+(E$97*N$5)+C$13</f>
        <v>5.7629999999999999</v>
      </c>
      <c r="O97" s="104">
        <f>($D97*O$6)+D$11+(E$97*O$5)+D$13</f>
        <v>5.335</v>
      </c>
    </row>
    <row r="98" spans="1:15" s="52" customFormat="1" ht="15" thickBot="1" x14ac:dyDescent="0.4">
      <c r="A98" s="55" t="s">
        <v>146</v>
      </c>
      <c r="D98" s="59">
        <v>15</v>
      </c>
      <c r="G98" s="58">
        <f>(D98*G$6)+G$11+(E$97*G$5)+G$13</f>
        <v>12.077999999999999</v>
      </c>
      <c r="K98" s="58">
        <f>(D98*K$6)+K$11+(E$97*K$5)+K$13</f>
        <v>15.311999999999999</v>
      </c>
      <c r="L98" s="58">
        <f t="shared" ref="L98:L101" si="59">(D98*L$6)+L$11+(E$97*L$5)+L$13</f>
        <v>18.12</v>
      </c>
      <c r="M98" s="58">
        <f t="shared" ref="M98:M101" si="60">(D98*M$6)+M$11+(E$97*M$5)+M$13</f>
        <v>20.65</v>
      </c>
      <c r="N98" s="104">
        <f t="shared" ref="N98:N101" si="61">($D98*N$6)+C$11+(E$97*N$5)+C$13</f>
        <v>4.734</v>
      </c>
      <c r="O98" s="104">
        <f t="shared" ref="O98:O101" si="62">($D98*O$6)+D$11+(E$97*O$5)+D$13</f>
        <v>4.53</v>
      </c>
    </row>
    <row r="99" spans="1:15" s="52" customFormat="1" ht="15" thickBot="1" x14ac:dyDescent="0.4">
      <c r="A99" s="55" t="s">
        <v>78</v>
      </c>
      <c r="D99" s="59">
        <v>15</v>
      </c>
      <c r="G99" s="58">
        <f>(D99*G$6)+G$11+(E$97*G$5)+G$13</f>
        <v>12.077999999999999</v>
      </c>
      <c r="K99" s="58">
        <f>(D99*K$6)+K$11+(E$97*K$5)+K$13</f>
        <v>15.311999999999999</v>
      </c>
      <c r="L99" s="58">
        <f t="shared" si="59"/>
        <v>18.12</v>
      </c>
      <c r="M99" s="58">
        <f t="shared" si="60"/>
        <v>20.65</v>
      </c>
      <c r="N99" s="104">
        <f t="shared" si="61"/>
        <v>4.734</v>
      </c>
      <c r="O99" s="104">
        <f t="shared" si="62"/>
        <v>4.53</v>
      </c>
    </row>
    <row r="100" spans="1:15" s="52" customFormat="1" ht="15" thickBot="1" x14ac:dyDescent="0.4">
      <c r="A100" s="55" t="s">
        <v>79</v>
      </c>
      <c r="D100" s="59">
        <v>2</v>
      </c>
      <c r="G100" s="58">
        <f>(D100*G$6)+G$11+(E$97*G$5)+G$13</f>
        <v>11.441000000000001</v>
      </c>
      <c r="K100" s="58">
        <f>(D100*K$6)+K$11+(E$97*K$5)+K$13</f>
        <v>12.763999999999999</v>
      </c>
      <c r="L100" s="58">
        <f t="shared" si="59"/>
        <v>15.39</v>
      </c>
      <c r="M100" s="58">
        <f t="shared" si="60"/>
        <v>16.425000000000001</v>
      </c>
      <c r="N100" s="104">
        <f t="shared" si="61"/>
        <v>2.823</v>
      </c>
      <c r="O100" s="104">
        <f t="shared" si="62"/>
        <v>3.0350000000000001</v>
      </c>
    </row>
    <row r="101" spans="1:15" s="52" customFormat="1" ht="15" thickBot="1" x14ac:dyDescent="0.4">
      <c r="A101" s="56" t="s">
        <v>121</v>
      </c>
      <c r="D101" s="60">
        <v>17</v>
      </c>
      <c r="G101" s="63">
        <f>(D101*G$6)+G$11+(E$97*G$5)+G$13</f>
        <v>12.176</v>
      </c>
      <c r="K101" s="63">
        <f>(D101*K$6)+K$11+(E$97*K$5)+K$13</f>
        <v>15.704000000000001</v>
      </c>
      <c r="L101" s="63">
        <f t="shared" si="59"/>
        <v>18.54</v>
      </c>
      <c r="M101" s="63">
        <f t="shared" si="60"/>
        <v>21.299999999999997</v>
      </c>
      <c r="N101" s="104">
        <f t="shared" si="61"/>
        <v>5.0279999999999996</v>
      </c>
      <c r="O101" s="104">
        <f t="shared" si="62"/>
        <v>4.76</v>
      </c>
    </row>
    <row r="102" spans="1:15" s="52" customFormat="1" ht="15" thickBot="1" x14ac:dyDescent="0.4">
      <c r="N102" s="100"/>
      <c r="O102" s="100"/>
    </row>
    <row r="103" spans="1:15" s="52" customFormat="1" ht="15" thickBot="1" x14ac:dyDescent="0.4">
      <c r="A103" s="54" t="s">
        <v>115</v>
      </c>
      <c r="D103" s="58">
        <v>22</v>
      </c>
      <c r="E103" s="63">
        <v>7</v>
      </c>
      <c r="G103" s="58">
        <f>(D103*G$6)+G$11+(E$103*G$5)+G$13</f>
        <v>12.420999999999999</v>
      </c>
      <c r="K103" s="58">
        <f>(D103*K$6)+K$11+(E$103*K$5)+K$13</f>
        <v>16.684000000000001</v>
      </c>
      <c r="L103" s="58">
        <f>(D103*L$6)+L$11+(E$103*L$5)+L$13</f>
        <v>19.59</v>
      </c>
      <c r="M103" s="58">
        <f>(D103*M$6)+M$11+(E$103*M$5)+M$13</f>
        <v>22.924999999999997</v>
      </c>
      <c r="N103" s="104">
        <f>($D103*N$6)+C$11+(E$103*N$5)+C$13</f>
        <v>5.7629999999999999</v>
      </c>
      <c r="O103" s="104">
        <f>($D103*O$6)+D$11+(E$103*O$5)+D$13</f>
        <v>5.335</v>
      </c>
    </row>
    <row r="104" spans="1:15" s="52" customFormat="1" ht="15" thickBot="1" x14ac:dyDescent="0.4">
      <c r="A104" s="55" t="s">
        <v>147</v>
      </c>
      <c r="D104" s="59">
        <v>15</v>
      </c>
      <c r="G104" s="58">
        <f>(D104*G$6)+G$11+(E$103*G$5)+G$13</f>
        <v>12.077999999999999</v>
      </c>
      <c r="K104" s="58">
        <f>(D104*K$6)+K$11+(E$103*K$5)+K$13</f>
        <v>15.311999999999999</v>
      </c>
      <c r="L104" s="58">
        <f t="shared" ref="L104:L107" si="63">(D104*L$6)+L$11+(E$103*L$5)+L$13</f>
        <v>18.12</v>
      </c>
      <c r="M104" s="58">
        <f t="shared" ref="M104:M107" si="64">(D104*M$6)+M$11+(E$103*M$5)+M$13</f>
        <v>20.65</v>
      </c>
      <c r="N104" s="104">
        <f t="shared" ref="N104:N107" si="65">($D104*N$6)+C$11+(E$103*N$5)+C$13</f>
        <v>4.734</v>
      </c>
      <c r="O104" s="104">
        <f t="shared" ref="O104:O107" si="66">($D104*O$6)+D$11+(E$103*O$5)+D$13</f>
        <v>4.53</v>
      </c>
    </row>
    <row r="105" spans="1:15" s="52" customFormat="1" ht="15" thickBot="1" x14ac:dyDescent="0.4">
      <c r="A105" s="55" t="s">
        <v>80</v>
      </c>
      <c r="D105" s="59">
        <v>15</v>
      </c>
      <c r="G105" s="58">
        <f>(D105*G$6)+G$11+(E$103*G$5)+G$13</f>
        <v>12.077999999999999</v>
      </c>
      <c r="K105" s="58">
        <f>(D105*K$6)+K$11+(E$103*K$5)+K$13</f>
        <v>15.311999999999999</v>
      </c>
      <c r="L105" s="58">
        <f t="shared" si="63"/>
        <v>18.12</v>
      </c>
      <c r="M105" s="58">
        <f t="shared" si="64"/>
        <v>20.65</v>
      </c>
      <c r="N105" s="104">
        <f t="shared" si="65"/>
        <v>4.734</v>
      </c>
      <c r="O105" s="104">
        <f t="shared" si="66"/>
        <v>4.53</v>
      </c>
    </row>
    <row r="106" spans="1:15" s="52" customFormat="1" ht="15" thickBot="1" x14ac:dyDescent="0.4">
      <c r="A106" s="55" t="s">
        <v>81</v>
      </c>
      <c r="D106" s="59">
        <v>2</v>
      </c>
      <c r="G106" s="58">
        <f>(D106*G$6)+G$11+(E$103*G$5)+G$13</f>
        <v>11.441000000000001</v>
      </c>
      <c r="K106" s="58">
        <f>(D106*K$6)+K$11+(E$103*K$5)+K$13</f>
        <v>12.763999999999999</v>
      </c>
      <c r="L106" s="58">
        <f t="shared" si="63"/>
        <v>15.39</v>
      </c>
      <c r="M106" s="58">
        <f t="shared" si="64"/>
        <v>16.425000000000001</v>
      </c>
      <c r="N106" s="104">
        <f t="shared" si="65"/>
        <v>2.823</v>
      </c>
      <c r="O106" s="104">
        <f t="shared" si="66"/>
        <v>3.0350000000000001</v>
      </c>
    </row>
    <row r="107" spans="1:15" s="52" customFormat="1" ht="15" thickBot="1" x14ac:dyDescent="0.4">
      <c r="A107" s="56" t="s">
        <v>120</v>
      </c>
      <c r="D107" s="60">
        <v>17</v>
      </c>
      <c r="G107" s="63">
        <f>(D107*G$6)+G$11+(E$103*G$5)+G$13</f>
        <v>12.176</v>
      </c>
      <c r="K107" s="63">
        <f>(D107*K$6)+K$11+(E$103*K$5)+K$13</f>
        <v>15.704000000000001</v>
      </c>
      <c r="L107" s="58">
        <f t="shared" si="63"/>
        <v>18.54</v>
      </c>
      <c r="M107" s="58">
        <f t="shared" si="64"/>
        <v>21.299999999999997</v>
      </c>
      <c r="N107" s="104">
        <f t="shared" si="65"/>
        <v>5.0279999999999996</v>
      </c>
      <c r="O107" s="104">
        <f t="shared" si="66"/>
        <v>4.76</v>
      </c>
    </row>
    <row r="108" spans="1:15" s="52" customFormat="1" ht="15" thickBot="1" x14ac:dyDescent="0.4">
      <c r="N108" s="100"/>
      <c r="O108" s="100"/>
    </row>
    <row r="109" spans="1:15" s="52" customFormat="1" ht="15" thickBot="1" x14ac:dyDescent="0.4">
      <c r="A109" s="54" t="s">
        <v>116</v>
      </c>
      <c r="D109" s="58">
        <v>14</v>
      </c>
      <c r="E109" s="63">
        <v>6</v>
      </c>
      <c r="G109" s="58">
        <f t="shared" ref="G109:G114" si="67">(D109*G$6)+G$12+(E$109*G$5)+G$13</f>
        <v>13.98</v>
      </c>
      <c r="K109" s="58">
        <f t="shared" ref="K109:K114" si="68">(D109*K$6)+K$12+(E$109*K$5)+K$13</f>
        <v>16.920000000000002</v>
      </c>
      <c r="L109" s="58">
        <f>(D109*L$6)+L$12+(E$109*L$5)+L$13</f>
        <v>20.700000000000003</v>
      </c>
      <c r="M109" s="58">
        <f>(D109*M$6)+M$12+(E$109*M$5)+M$13</f>
        <v>23</v>
      </c>
      <c r="N109" s="104">
        <f>($D109*N$6)+C$12+(E$109*N$5)+C$13</f>
        <v>4.4399999999999995</v>
      </c>
      <c r="O109" s="104">
        <f>($D109*O$6)+D$12+(E$109*O$5)+D$13</f>
        <v>4.3000000000000007</v>
      </c>
    </row>
    <row r="110" spans="1:15" s="52" customFormat="1" ht="15" thickBot="1" x14ac:dyDescent="0.4">
      <c r="A110" s="55" t="s">
        <v>148</v>
      </c>
      <c r="D110" s="59">
        <v>32</v>
      </c>
      <c r="G110" s="58">
        <f t="shared" si="67"/>
        <v>14.862</v>
      </c>
      <c r="K110" s="58">
        <f t="shared" si="68"/>
        <v>20.448</v>
      </c>
      <c r="L110" s="58">
        <f t="shared" ref="L110:L114" si="69">(D110*L$6)+L$12+(E$109*L$5)+L$13</f>
        <v>24.48</v>
      </c>
      <c r="M110" s="58">
        <f t="shared" ref="M110:M114" si="70">(D110*M$6)+M$12+(E$109*M$5)+M$13</f>
        <v>28.849999999999998</v>
      </c>
      <c r="N110" s="104">
        <f t="shared" ref="N110:N114" si="71">($D110*N$6)+C$12+(E$109*N$5)+C$13</f>
        <v>7.0859999999999994</v>
      </c>
      <c r="O110" s="104">
        <f t="shared" ref="O110:O114" si="72">($D110*O$6)+D$12+(E$109*O$5)+D$13</f>
        <v>6.37</v>
      </c>
    </row>
    <row r="111" spans="1:15" s="52" customFormat="1" ht="15" thickBot="1" x14ac:dyDescent="0.4">
      <c r="A111" s="55" t="s">
        <v>82</v>
      </c>
      <c r="D111" s="59">
        <v>13</v>
      </c>
      <c r="G111" s="58">
        <f t="shared" si="67"/>
        <v>13.931000000000001</v>
      </c>
      <c r="K111" s="58">
        <f t="shared" si="68"/>
        <v>16.724</v>
      </c>
      <c r="L111" s="58">
        <f t="shared" si="69"/>
        <v>20.490000000000002</v>
      </c>
      <c r="M111" s="58">
        <f t="shared" si="70"/>
        <v>22.675000000000001</v>
      </c>
      <c r="N111" s="104">
        <f t="shared" si="71"/>
        <v>4.2929999999999993</v>
      </c>
      <c r="O111" s="104">
        <f t="shared" si="72"/>
        <v>4.1850000000000005</v>
      </c>
    </row>
    <row r="112" spans="1:15" s="52" customFormat="1" ht="15" thickBot="1" x14ac:dyDescent="0.4">
      <c r="A112" s="55" t="s">
        <v>83</v>
      </c>
      <c r="D112" s="59">
        <v>34</v>
      </c>
      <c r="G112" s="58">
        <f t="shared" si="67"/>
        <v>14.96</v>
      </c>
      <c r="K112" s="58">
        <f t="shared" si="68"/>
        <v>20.840000000000003</v>
      </c>
      <c r="L112" s="58">
        <f t="shared" si="69"/>
        <v>24.900000000000002</v>
      </c>
      <c r="M112" s="58">
        <f t="shared" si="70"/>
        <v>29.5</v>
      </c>
      <c r="N112" s="104">
        <f t="shared" si="71"/>
        <v>7.379999999999999</v>
      </c>
      <c r="O112" s="104">
        <f t="shared" si="72"/>
        <v>6.6000000000000005</v>
      </c>
    </row>
    <row r="113" spans="1:15" s="52" customFormat="1" ht="15" thickBot="1" x14ac:dyDescent="0.4">
      <c r="A113" s="55" t="s">
        <v>84</v>
      </c>
      <c r="D113" s="61">
        <v>13</v>
      </c>
      <c r="G113" s="58">
        <f t="shared" si="67"/>
        <v>13.931000000000001</v>
      </c>
      <c r="K113" s="58">
        <f t="shared" si="68"/>
        <v>16.724</v>
      </c>
      <c r="L113" s="58">
        <f t="shared" si="69"/>
        <v>20.490000000000002</v>
      </c>
      <c r="M113" s="58">
        <f t="shared" si="70"/>
        <v>22.675000000000001</v>
      </c>
      <c r="N113" s="104">
        <f t="shared" si="71"/>
        <v>4.2929999999999993</v>
      </c>
      <c r="O113" s="104">
        <f t="shared" si="72"/>
        <v>4.1850000000000005</v>
      </c>
    </row>
    <row r="114" spans="1:15" s="52" customFormat="1" ht="15" thickBot="1" x14ac:dyDescent="0.4">
      <c r="A114" s="56" t="s">
        <v>119</v>
      </c>
      <c r="D114" s="68">
        <v>4</v>
      </c>
      <c r="G114" s="63">
        <f t="shared" si="67"/>
        <v>13.49</v>
      </c>
      <c r="K114" s="63">
        <f t="shared" si="68"/>
        <v>14.96</v>
      </c>
      <c r="L114" s="63">
        <f t="shared" si="69"/>
        <v>18.600000000000001</v>
      </c>
      <c r="M114" s="63">
        <f t="shared" si="70"/>
        <v>19.75</v>
      </c>
      <c r="N114" s="104">
        <f t="shared" si="71"/>
        <v>2.9699999999999998</v>
      </c>
      <c r="O114" s="104">
        <f t="shared" si="72"/>
        <v>3.15</v>
      </c>
    </row>
    <row r="115" spans="1:15" s="52" customFormat="1" ht="15" thickBot="1" x14ac:dyDescent="0.4">
      <c r="N115" s="100"/>
      <c r="O115" s="100"/>
    </row>
    <row r="116" spans="1:15" s="52" customFormat="1" ht="15" thickBot="1" x14ac:dyDescent="0.4">
      <c r="A116" s="54" t="s">
        <v>117</v>
      </c>
      <c r="D116" s="58">
        <v>14</v>
      </c>
      <c r="E116" s="63">
        <v>6</v>
      </c>
      <c r="G116" s="58">
        <f t="shared" ref="G116:G121" si="73">(D116*G$6)+G$12+(E$116*G$5)+G$13</f>
        <v>13.98</v>
      </c>
      <c r="K116" s="58">
        <f t="shared" ref="K116:K121" si="74">(D116*K$6)+K$12+(E$116*K$5)+K$13</f>
        <v>16.920000000000002</v>
      </c>
      <c r="L116" s="58">
        <f>(D116*L$6)+L$12+(E$116*L$5)+L$13</f>
        <v>20.700000000000003</v>
      </c>
      <c r="M116" s="58">
        <f>(D116*M$6)+M$12+(E$116*M$5)+M$13</f>
        <v>23</v>
      </c>
      <c r="N116" s="104">
        <f>($D116*N$6)+C$12+(E$116*N$5)+C$13</f>
        <v>4.4399999999999995</v>
      </c>
      <c r="O116" s="104">
        <f>($D116*O$6)+D$12+(E$116*O$5)+D$13</f>
        <v>4.3000000000000007</v>
      </c>
    </row>
    <row r="117" spans="1:15" s="52" customFormat="1" ht="15" thickBot="1" x14ac:dyDescent="0.4">
      <c r="A117" s="55" t="s">
        <v>149</v>
      </c>
      <c r="D117" s="59">
        <v>32</v>
      </c>
      <c r="G117" s="58">
        <f t="shared" si="73"/>
        <v>14.862</v>
      </c>
      <c r="K117" s="58">
        <f t="shared" si="74"/>
        <v>20.448</v>
      </c>
      <c r="L117" s="58">
        <f t="shared" ref="L117:L121" si="75">(D117*L$6)+L$12+(E$116*L$5)+L$13</f>
        <v>24.48</v>
      </c>
      <c r="M117" s="58">
        <f t="shared" ref="M117:M121" si="76">(D117*M$6)+M$12+(E$116*M$5)+M$13</f>
        <v>28.849999999999998</v>
      </c>
      <c r="N117" s="104">
        <f t="shared" ref="N117:N121" si="77">($D117*N$6)+C$12+(E$116*N$5)+C$13</f>
        <v>7.0859999999999994</v>
      </c>
      <c r="O117" s="104">
        <f t="shared" ref="O117:O121" si="78">($D117*O$6)+D$12+(E$116*O$5)+D$13</f>
        <v>6.37</v>
      </c>
    </row>
    <row r="118" spans="1:15" s="52" customFormat="1" ht="15" thickBot="1" x14ac:dyDescent="0.4">
      <c r="A118" s="55" t="s">
        <v>85</v>
      </c>
      <c r="D118" s="59">
        <v>13</v>
      </c>
      <c r="G118" s="58">
        <f t="shared" si="73"/>
        <v>13.931000000000001</v>
      </c>
      <c r="K118" s="58">
        <f t="shared" si="74"/>
        <v>16.724</v>
      </c>
      <c r="L118" s="58">
        <f t="shared" si="75"/>
        <v>20.490000000000002</v>
      </c>
      <c r="M118" s="58">
        <f t="shared" si="76"/>
        <v>22.675000000000001</v>
      </c>
      <c r="N118" s="104">
        <f t="shared" si="77"/>
        <v>4.2929999999999993</v>
      </c>
      <c r="O118" s="104">
        <f t="shared" si="78"/>
        <v>4.1850000000000005</v>
      </c>
    </row>
    <row r="119" spans="1:15" s="52" customFormat="1" ht="15" thickBot="1" x14ac:dyDescent="0.4">
      <c r="A119" s="55" t="s">
        <v>86</v>
      </c>
      <c r="D119" s="59">
        <v>34</v>
      </c>
      <c r="G119" s="58">
        <f t="shared" si="73"/>
        <v>14.96</v>
      </c>
      <c r="K119" s="58">
        <f t="shared" si="74"/>
        <v>20.840000000000003</v>
      </c>
      <c r="L119" s="58">
        <f t="shared" si="75"/>
        <v>24.900000000000002</v>
      </c>
      <c r="M119" s="58">
        <f t="shared" si="76"/>
        <v>29.5</v>
      </c>
      <c r="N119" s="104">
        <f t="shared" si="77"/>
        <v>7.379999999999999</v>
      </c>
      <c r="O119" s="104">
        <f t="shared" si="78"/>
        <v>6.6000000000000005</v>
      </c>
    </row>
    <row r="120" spans="1:15" s="52" customFormat="1" ht="15" thickBot="1" x14ac:dyDescent="0.4">
      <c r="A120" s="55" t="s">
        <v>84</v>
      </c>
      <c r="D120" s="61">
        <v>13</v>
      </c>
      <c r="G120" s="58">
        <f t="shared" si="73"/>
        <v>13.931000000000001</v>
      </c>
      <c r="K120" s="58">
        <f t="shared" si="74"/>
        <v>16.724</v>
      </c>
      <c r="L120" s="58">
        <f t="shared" si="75"/>
        <v>20.490000000000002</v>
      </c>
      <c r="M120" s="58">
        <f t="shared" si="76"/>
        <v>22.675000000000001</v>
      </c>
      <c r="N120" s="104">
        <f t="shared" si="77"/>
        <v>4.2929999999999993</v>
      </c>
      <c r="O120" s="104">
        <f t="shared" si="78"/>
        <v>4.1850000000000005</v>
      </c>
    </row>
    <row r="121" spans="1:15" s="52" customFormat="1" ht="15" thickBot="1" x14ac:dyDescent="0.4">
      <c r="A121" s="56" t="s">
        <v>118</v>
      </c>
      <c r="D121" s="60">
        <v>4</v>
      </c>
      <c r="G121" s="63">
        <f t="shared" si="73"/>
        <v>13.49</v>
      </c>
      <c r="K121" s="63">
        <f t="shared" si="74"/>
        <v>14.96</v>
      </c>
      <c r="L121" s="63">
        <f t="shared" si="75"/>
        <v>18.600000000000001</v>
      </c>
      <c r="M121" s="63">
        <f t="shared" si="76"/>
        <v>19.75</v>
      </c>
      <c r="N121" s="104">
        <f t="shared" si="77"/>
        <v>2.9699999999999998</v>
      </c>
      <c r="O121" s="104">
        <f t="shared" si="78"/>
        <v>3.15</v>
      </c>
    </row>
    <row r="122" spans="1:15" s="52" customFormat="1" ht="15" thickBot="1" x14ac:dyDescent="0.4">
      <c r="N122" s="100"/>
      <c r="O122" s="100"/>
    </row>
    <row r="123" spans="1:15" s="52" customFormat="1" ht="15" thickBot="1" x14ac:dyDescent="0.4">
      <c r="A123" s="54" t="s">
        <v>87</v>
      </c>
      <c r="D123" s="65">
        <v>2</v>
      </c>
      <c r="E123" s="66">
        <v>13</v>
      </c>
      <c r="G123" s="65">
        <f>(D123*G6)+G11+(E123*G5)+G14</f>
        <v>14.735000000000001</v>
      </c>
      <c r="K123" s="76">
        <f>(D123*K$6)+K$12+(E$123*K$5)+K$14</f>
        <v>18.939999999999998</v>
      </c>
      <c r="L123" s="76">
        <f>(D123*L$6)+L$12+(E$123*L$5)+L$14</f>
        <v>23.15</v>
      </c>
      <c r="M123" s="101">
        <f>(D123*M$6)+M$12+(E$123*M$5)+M$14</f>
        <v>24.875</v>
      </c>
      <c r="N123" s="104">
        <f>($D123*N$6)+C$14+(E$123*N$5)+C$13</f>
        <v>3.7050000000000001</v>
      </c>
      <c r="O123" s="104">
        <f>($D123*O$6)+D$14+(E$123*O$5)+D$13</f>
        <v>3.7250000000000001</v>
      </c>
    </row>
    <row r="124" spans="1:15" s="52" customFormat="1" ht="15" thickBot="1" x14ac:dyDescent="0.4">
      <c r="A124" s="55" t="s">
        <v>88</v>
      </c>
      <c r="D124" s="67">
        <v>14</v>
      </c>
      <c r="E124" s="66">
        <v>5</v>
      </c>
      <c r="G124" s="67">
        <f>(D124*G6)+G11+(E124*G5)+G14</f>
        <v>14.930999999999999</v>
      </c>
      <c r="K124" s="66">
        <f>(D124*K$6)+K$12+(E$124*K$5)+K$14</f>
        <v>19.724</v>
      </c>
      <c r="L124" s="76">
        <f t="shared" ref="L124:L125" si="79">(D124*L$6)+L$12+(E$123*L$5)+L$14</f>
        <v>25.67</v>
      </c>
      <c r="M124" s="101">
        <f t="shared" ref="M124:M125" si="80">(D124*M$6)+M$12+(E$123*M$5)+M$14</f>
        <v>28.775000000000002</v>
      </c>
      <c r="N124" s="104">
        <f>($D124*N$6)+C$14+(E$124*N$5)+C$13</f>
        <v>4.2929999999999993</v>
      </c>
      <c r="O124" s="104">
        <f>($D124*O$6)+D$14+(E$124*O$5)+D$13</f>
        <v>4.1850000000000005</v>
      </c>
    </row>
    <row r="125" spans="1:15" s="52" customFormat="1" ht="15" thickBot="1" x14ac:dyDescent="0.4">
      <c r="A125" s="56" t="s">
        <v>89</v>
      </c>
      <c r="D125" s="68">
        <v>17</v>
      </c>
      <c r="E125" s="69"/>
      <c r="G125" s="68">
        <f>(D125*G6)+G11+(E124*G5)+G14</f>
        <v>15.077999999999999</v>
      </c>
      <c r="K125" s="75">
        <f>(D125*K$6)+K$12+(E$124*K$5)+K$14</f>
        <v>20.312000000000001</v>
      </c>
      <c r="L125" s="66">
        <f t="shared" si="79"/>
        <v>26.3</v>
      </c>
      <c r="M125" s="102">
        <f t="shared" si="80"/>
        <v>29.75</v>
      </c>
      <c r="N125" s="104">
        <f>($D125*N$6)+C$14+(E$124*N$5)+C$13</f>
        <v>4.734</v>
      </c>
      <c r="O125" s="104">
        <f>($D125*O$6)+D$14+(E$124*O$5)+D$13</f>
        <v>4.53</v>
      </c>
    </row>
    <row r="126" spans="1:15" s="52" customFormat="1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1:15" s="52" customFormat="1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1:15" s="52" customFormat="1" ht="15" thickBot="1" x14ac:dyDescent="0.4">
      <c r="B128"/>
      <c r="C128"/>
      <c r="D128"/>
      <c r="E128"/>
      <c r="F128"/>
      <c r="G128"/>
      <c r="H128"/>
      <c r="I128"/>
      <c r="J128"/>
      <c r="K128"/>
      <c r="L128"/>
    </row>
    <row r="129" spans="1:13" s="52" customFormat="1" ht="15" thickBot="1" x14ac:dyDescent="0.4">
      <c r="A129" s="64" t="s">
        <v>10</v>
      </c>
      <c r="B129"/>
      <c r="C129"/>
      <c r="D129" s="105" t="s">
        <v>8</v>
      </c>
      <c r="E129" s="106" t="s">
        <v>9</v>
      </c>
      <c r="F129"/>
      <c r="G129"/>
      <c r="H129"/>
      <c r="I129"/>
      <c r="J129"/>
      <c r="K129"/>
      <c r="L129"/>
    </row>
    <row r="130" spans="1:13" s="52" customFormat="1" x14ac:dyDescent="0.35">
      <c r="A130" s="26" t="s">
        <v>13</v>
      </c>
      <c r="B130"/>
      <c r="C130"/>
      <c r="D130" s="103">
        <v>0.6</v>
      </c>
      <c r="E130" s="103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2" customFormat="1" x14ac:dyDescent="0.35">
      <c r="A131" s="27" t="s">
        <v>20</v>
      </c>
      <c r="B131" s="22" t="s">
        <v>35</v>
      </c>
      <c r="C131"/>
      <c r="D131" s="23">
        <v>0.5</v>
      </c>
      <c r="E131" s="23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2" customFormat="1" x14ac:dyDescent="0.35">
      <c r="A132" s="24"/>
      <c r="B132" s="22" t="s">
        <v>36</v>
      </c>
      <c r="C132"/>
      <c r="D132" s="23">
        <v>0.5</v>
      </c>
      <c r="E132" s="23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5">
      <c r="A133" s="36" t="s">
        <v>34</v>
      </c>
      <c r="B133" s="35" t="s">
        <v>37</v>
      </c>
      <c r="D133" s="23">
        <v>0.5</v>
      </c>
      <c r="E133" s="23">
        <v>0.5</v>
      </c>
      <c r="G133" s="35">
        <v>2.2999999999999998</v>
      </c>
      <c r="H133" s="35">
        <v>2.2999999999999998</v>
      </c>
      <c r="I133" s="35">
        <v>2.2999999999999998</v>
      </c>
      <c r="J133" s="35">
        <v>2.2999999999999998</v>
      </c>
      <c r="K133" s="35">
        <v>2.2999999999999998</v>
      </c>
      <c r="L133" s="35">
        <v>3.4</v>
      </c>
      <c r="M133" s="35">
        <v>3.4</v>
      </c>
    </row>
    <row r="134" spans="1:13" x14ac:dyDescent="0.35">
      <c r="A134" s="37"/>
      <c r="B134" s="35" t="s">
        <v>38</v>
      </c>
      <c r="D134" s="23">
        <v>0.5</v>
      </c>
      <c r="E134" s="23">
        <v>0.5</v>
      </c>
      <c r="G134" s="35">
        <v>16</v>
      </c>
      <c r="H134" s="35">
        <v>16</v>
      </c>
      <c r="I134" s="35">
        <v>16</v>
      </c>
      <c r="J134" s="35">
        <v>16</v>
      </c>
      <c r="K134" s="35">
        <v>16</v>
      </c>
      <c r="L134" s="35">
        <v>16</v>
      </c>
      <c r="M134" s="35">
        <v>16</v>
      </c>
    </row>
    <row r="135" spans="1:13" x14ac:dyDescent="0.35">
      <c r="A135" s="38" t="s">
        <v>39</v>
      </c>
      <c r="B135" s="35" t="s">
        <v>40</v>
      </c>
      <c r="D135" s="23">
        <v>0.5</v>
      </c>
      <c r="E135" s="23">
        <v>0.5</v>
      </c>
      <c r="G135" s="35">
        <v>1.5</v>
      </c>
      <c r="H135" s="35">
        <v>1.5</v>
      </c>
      <c r="I135" s="35">
        <v>1.5</v>
      </c>
      <c r="J135" s="35">
        <v>1.5</v>
      </c>
      <c r="K135" s="35">
        <v>1.5</v>
      </c>
      <c r="L135" s="35">
        <v>1.5</v>
      </c>
      <c r="M135" s="35">
        <v>1.5</v>
      </c>
    </row>
    <row r="136" spans="1:13" x14ac:dyDescent="0.35">
      <c r="A136" s="39"/>
      <c r="B136" s="35" t="s">
        <v>41</v>
      </c>
      <c r="D136" s="23">
        <v>0.5</v>
      </c>
      <c r="E136" s="23">
        <v>0.5</v>
      </c>
      <c r="G136" s="35">
        <v>19</v>
      </c>
      <c r="H136" s="35">
        <v>19</v>
      </c>
      <c r="I136" s="35">
        <v>19</v>
      </c>
      <c r="J136" s="35">
        <v>19</v>
      </c>
      <c r="K136" s="35">
        <v>19</v>
      </c>
      <c r="L136" s="35">
        <v>20</v>
      </c>
      <c r="M136" s="35">
        <v>20</v>
      </c>
    </row>
    <row r="137" spans="1:13" x14ac:dyDescent="0.35">
      <c r="A137" s="38" t="s">
        <v>42</v>
      </c>
      <c r="B137" s="35" t="s">
        <v>43</v>
      </c>
      <c r="D137" s="23">
        <v>0.5</v>
      </c>
      <c r="E137" s="23">
        <v>0.5</v>
      </c>
      <c r="G137" s="35">
        <v>2.5</v>
      </c>
      <c r="H137" s="35">
        <v>2.5</v>
      </c>
      <c r="I137" s="35">
        <v>2.5</v>
      </c>
      <c r="J137" s="35">
        <v>2.5</v>
      </c>
      <c r="K137" s="35">
        <v>2.5</v>
      </c>
      <c r="L137" s="35">
        <v>2.5</v>
      </c>
      <c r="M137" s="35">
        <v>2.5</v>
      </c>
    </row>
    <row r="138" spans="1:13" x14ac:dyDescent="0.35">
      <c r="A138" s="39"/>
      <c r="B138" s="35" t="s">
        <v>44</v>
      </c>
      <c r="D138" s="23">
        <v>0.5</v>
      </c>
      <c r="E138" s="23">
        <v>0.5</v>
      </c>
      <c r="G138" s="35">
        <v>24</v>
      </c>
      <c r="H138" s="35">
        <v>24</v>
      </c>
      <c r="I138" s="35">
        <v>24</v>
      </c>
      <c r="J138" s="35">
        <v>24</v>
      </c>
      <c r="K138" s="35">
        <v>24</v>
      </c>
      <c r="L138" s="35">
        <v>24</v>
      </c>
      <c r="M138" s="35">
        <v>24</v>
      </c>
    </row>
    <row r="139" spans="1:13" x14ac:dyDescent="0.35">
      <c r="A139" s="38" t="s">
        <v>24</v>
      </c>
      <c r="B139" s="35" t="s">
        <v>45</v>
      </c>
      <c r="D139" s="23">
        <v>0.6</v>
      </c>
      <c r="E139" s="23">
        <v>1</v>
      </c>
      <c r="G139" s="35">
        <v>1.4</v>
      </c>
      <c r="H139" s="35">
        <v>1.4</v>
      </c>
      <c r="I139" s="35">
        <v>1.4</v>
      </c>
      <c r="J139" s="35">
        <v>1.4</v>
      </c>
      <c r="K139" s="35">
        <v>1.4</v>
      </c>
      <c r="L139" s="35">
        <v>2.2000000000000002</v>
      </c>
      <c r="M139" s="35">
        <v>2.2000000000000002</v>
      </c>
    </row>
    <row r="140" spans="1:13" x14ac:dyDescent="0.35">
      <c r="A140" s="39"/>
      <c r="B140" s="35" t="s">
        <v>14</v>
      </c>
      <c r="D140" s="23">
        <v>1</v>
      </c>
      <c r="E140" s="23">
        <v>1.4</v>
      </c>
      <c r="G140" s="35">
        <v>15</v>
      </c>
      <c r="H140" s="35">
        <v>15</v>
      </c>
      <c r="I140" s="35">
        <v>15</v>
      </c>
      <c r="J140" s="35">
        <v>15</v>
      </c>
      <c r="K140" s="35">
        <v>15</v>
      </c>
      <c r="L140" s="35">
        <v>15</v>
      </c>
      <c r="M140" s="35">
        <v>15</v>
      </c>
    </row>
    <row r="141" spans="1:13" x14ac:dyDescent="0.35">
      <c r="A141" s="38" t="s">
        <v>27</v>
      </c>
      <c r="B141" s="35" t="s">
        <v>46</v>
      </c>
      <c r="D141" s="23">
        <v>0.4</v>
      </c>
      <c r="E141" s="23">
        <v>0.6</v>
      </c>
      <c r="G141" s="35">
        <v>0.9</v>
      </c>
      <c r="H141" s="35">
        <v>0.9</v>
      </c>
      <c r="I141" s="35">
        <v>0.9</v>
      </c>
      <c r="J141" s="35">
        <v>0.9</v>
      </c>
      <c r="K141" s="35">
        <v>0.9</v>
      </c>
      <c r="L141" s="35">
        <v>2.1</v>
      </c>
      <c r="M141" s="35">
        <v>2.1</v>
      </c>
    </row>
    <row r="142" spans="1:13" x14ac:dyDescent="0.35">
      <c r="A142" s="39"/>
      <c r="B142" s="35" t="s">
        <v>26</v>
      </c>
      <c r="D142" s="23">
        <v>1</v>
      </c>
      <c r="E142" s="23">
        <v>1.4</v>
      </c>
      <c r="G142" s="35">
        <v>20</v>
      </c>
      <c r="H142" s="35">
        <v>20</v>
      </c>
      <c r="I142" s="35">
        <v>20</v>
      </c>
      <c r="J142" s="35">
        <v>20</v>
      </c>
      <c r="K142" s="35">
        <v>20</v>
      </c>
      <c r="L142" s="35">
        <v>20</v>
      </c>
      <c r="M142" s="35">
        <v>20</v>
      </c>
    </row>
    <row r="144" spans="1:13" ht="15" thickBot="1" x14ac:dyDescent="0.4"/>
    <row r="145" spans="1:15" ht="15" thickBot="1" x14ac:dyDescent="0.4">
      <c r="A145" s="12" t="s">
        <v>15</v>
      </c>
      <c r="C145" s="11" t="s">
        <v>18</v>
      </c>
    </row>
    <row r="146" spans="1:15" ht="15" thickBot="1" x14ac:dyDescent="0.4">
      <c r="A146" s="33" t="s">
        <v>29</v>
      </c>
      <c r="C146" s="22">
        <v>3</v>
      </c>
      <c r="N146" s="23">
        <f>$C146*N$7</f>
        <v>0.38700000000000001</v>
      </c>
      <c r="O146" s="23">
        <f>$C146*O$7</f>
        <v>0.30000000000000004</v>
      </c>
    </row>
    <row r="147" spans="1:15" ht="15" thickBot="1" x14ac:dyDescent="0.4">
      <c r="A147" s="47" t="s">
        <v>57</v>
      </c>
      <c r="B147" s="35" t="s">
        <v>35</v>
      </c>
      <c r="D147" s="31" t="s">
        <v>56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107">
        <v>5</v>
      </c>
      <c r="N147" s="23">
        <v>0.5</v>
      </c>
      <c r="O147" s="23">
        <v>0.5</v>
      </c>
    </row>
    <row r="148" spans="1:15" ht="15" thickBot="1" x14ac:dyDescent="0.4">
      <c r="A148" s="48"/>
      <c r="B148" s="35" t="s">
        <v>36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107">
        <v>12</v>
      </c>
      <c r="N148" s="23">
        <v>0.5</v>
      </c>
      <c r="O148" s="23">
        <v>0.5</v>
      </c>
    </row>
    <row r="149" spans="1:15" ht="15" thickBot="1" x14ac:dyDescent="0.4">
      <c r="A149" s="33" t="s">
        <v>29</v>
      </c>
      <c r="C149" s="22">
        <v>3</v>
      </c>
      <c r="G149" s="22">
        <f>$C149*G$7</f>
        <v>0.11099999999999999</v>
      </c>
      <c r="H149" s="22">
        <f t="shared" ref="H149:L149" si="81">$C149*H$7</f>
        <v>0.159</v>
      </c>
      <c r="I149" s="22">
        <f t="shared" si="81"/>
        <v>0.24</v>
      </c>
      <c r="J149" s="22">
        <f t="shared" si="81"/>
        <v>0.35699999999999998</v>
      </c>
      <c r="K149" s="22">
        <f t="shared" si="81"/>
        <v>0.498</v>
      </c>
      <c r="L149" s="22">
        <f t="shared" si="81"/>
        <v>0.52499999999999991</v>
      </c>
      <c r="M149" s="107">
        <f>$C149*M$7</f>
        <v>0.82500000000000007</v>
      </c>
      <c r="N149" s="23">
        <f>$C149*N$7</f>
        <v>0.38700000000000001</v>
      </c>
      <c r="O149" s="23">
        <f>$C149*O$7</f>
        <v>0.30000000000000004</v>
      </c>
    </row>
    <row r="150" spans="1:15" ht="15" thickBot="1" x14ac:dyDescent="0.4">
      <c r="A150" s="47" t="s">
        <v>34</v>
      </c>
      <c r="B150" s="35" t="s">
        <v>37</v>
      </c>
      <c r="D150" s="31" t="s">
        <v>30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107">
        <v>3.4</v>
      </c>
      <c r="N150" s="23">
        <v>0.5</v>
      </c>
      <c r="O150" s="23">
        <v>0.5</v>
      </c>
    </row>
    <row r="151" spans="1:15" ht="15" thickBot="1" x14ac:dyDescent="0.4">
      <c r="A151" s="25"/>
      <c r="B151" s="35" t="s">
        <v>38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107">
        <v>16</v>
      </c>
      <c r="N151" s="23">
        <v>0.5</v>
      </c>
      <c r="O151" s="23">
        <v>0.5</v>
      </c>
    </row>
    <row r="152" spans="1:15" ht="15" thickBot="1" x14ac:dyDescent="0.4">
      <c r="A152" s="33" t="s">
        <v>29</v>
      </c>
      <c r="C152" s="22">
        <v>3</v>
      </c>
      <c r="G152" s="22">
        <f>$C152*G$7</f>
        <v>0.11099999999999999</v>
      </c>
      <c r="H152" s="22">
        <f t="shared" ref="H152:L152" si="82">$C152*H$7</f>
        <v>0.159</v>
      </c>
      <c r="I152" s="22">
        <f t="shared" si="82"/>
        <v>0.24</v>
      </c>
      <c r="J152" s="22">
        <f t="shared" si="82"/>
        <v>0.35699999999999998</v>
      </c>
      <c r="K152" s="22">
        <f t="shared" si="82"/>
        <v>0.498</v>
      </c>
      <c r="L152" s="22">
        <f t="shared" si="82"/>
        <v>0.52499999999999991</v>
      </c>
      <c r="M152" s="107">
        <f>$C152*M$7</f>
        <v>0.82500000000000007</v>
      </c>
      <c r="N152" s="23">
        <f>$C152*N$7</f>
        <v>0.38700000000000001</v>
      </c>
      <c r="O152" s="23">
        <f>$C152*O$7</f>
        <v>0.30000000000000004</v>
      </c>
    </row>
    <row r="153" spans="1:15" ht="15" thickBot="1" x14ac:dyDescent="0.4">
      <c r="A153" s="47" t="s">
        <v>34</v>
      </c>
      <c r="B153" s="35" t="s">
        <v>37</v>
      </c>
      <c r="D153" s="31" t="s">
        <v>31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107">
        <v>3.4</v>
      </c>
      <c r="N153" s="23">
        <v>0.5</v>
      </c>
      <c r="O153" s="23">
        <v>0.5</v>
      </c>
    </row>
    <row r="154" spans="1:15" ht="15" thickBot="1" x14ac:dyDescent="0.4">
      <c r="A154" s="48"/>
      <c r="B154" s="35" t="s">
        <v>38</v>
      </c>
      <c r="D154" s="32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107">
        <v>16</v>
      </c>
      <c r="N154" s="23">
        <v>0.5</v>
      </c>
      <c r="O154" s="23">
        <v>0.5</v>
      </c>
    </row>
    <row r="155" spans="1:15" ht="15" thickBot="1" x14ac:dyDescent="0.4">
      <c r="A155" s="33" t="s">
        <v>29</v>
      </c>
      <c r="C155" s="22">
        <v>3</v>
      </c>
      <c r="G155" s="22">
        <f>$C155*G$7</f>
        <v>0.11099999999999999</v>
      </c>
      <c r="H155" s="22">
        <f t="shared" ref="H155:L155" si="83">$C155*H$7</f>
        <v>0.159</v>
      </c>
      <c r="I155" s="22">
        <f t="shared" si="83"/>
        <v>0.24</v>
      </c>
      <c r="J155" s="22">
        <f t="shared" si="83"/>
        <v>0.35699999999999998</v>
      </c>
      <c r="K155" s="22">
        <f t="shared" si="83"/>
        <v>0.498</v>
      </c>
      <c r="L155" s="22">
        <f t="shared" si="83"/>
        <v>0.52499999999999991</v>
      </c>
      <c r="M155" s="107">
        <f>$C155*M$7</f>
        <v>0.82500000000000007</v>
      </c>
      <c r="N155" s="23">
        <f>$C155*N$7</f>
        <v>0.38700000000000001</v>
      </c>
      <c r="O155" s="23">
        <f>$C155*O$7</f>
        <v>0.30000000000000004</v>
      </c>
    </row>
    <row r="156" spans="1:15" ht="15" thickBot="1" x14ac:dyDescent="0.4">
      <c r="A156" s="47" t="s">
        <v>39</v>
      </c>
      <c r="B156" s="35" t="s">
        <v>40</v>
      </c>
      <c r="D156" s="31" t="s">
        <v>32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107">
        <v>1.5</v>
      </c>
      <c r="N156" s="23">
        <v>0.5</v>
      </c>
      <c r="O156" s="23">
        <v>0.5</v>
      </c>
    </row>
    <row r="157" spans="1:15" ht="15" thickBot="1" x14ac:dyDescent="0.4">
      <c r="A157" s="34"/>
      <c r="B157" s="35" t="s">
        <v>41</v>
      </c>
      <c r="D157" s="32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107">
        <v>20</v>
      </c>
      <c r="N157" s="23">
        <v>0.5</v>
      </c>
      <c r="O157" s="23">
        <v>0.5</v>
      </c>
    </row>
    <row r="158" spans="1:15" ht="15" thickBot="1" x14ac:dyDescent="0.4">
      <c r="A158" s="33" t="s">
        <v>29</v>
      </c>
      <c r="C158" s="22">
        <v>3</v>
      </c>
      <c r="G158" s="22">
        <f>$C158*G$7</f>
        <v>0.11099999999999999</v>
      </c>
      <c r="H158" s="22">
        <f t="shared" ref="H158:L158" si="84">$C158*H$7</f>
        <v>0.159</v>
      </c>
      <c r="I158" s="22">
        <f t="shared" si="84"/>
        <v>0.24</v>
      </c>
      <c r="J158" s="22">
        <f t="shared" si="84"/>
        <v>0.35699999999999998</v>
      </c>
      <c r="K158" s="22">
        <f t="shared" si="84"/>
        <v>0.498</v>
      </c>
      <c r="L158" s="22">
        <f t="shared" si="84"/>
        <v>0.52499999999999991</v>
      </c>
      <c r="M158" s="107">
        <f>$C158*M$7</f>
        <v>0.82500000000000007</v>
      </c>
      <c r="N158" s="23">
        <f>$C158*N$7</f>
        <v>0.38700000000000001</v>
      </c>
      <c r="O158" s="23">
        <f>$C158*O$7</f>
        <v>0.30000000000000004</v>
      </c>
    </row>
    <row r="159" spans="1:15" ht="15" thickBot="1" x14ac:dyDescent="0.4">
      <c r="A159" s="47" t="s">
        <v>27</v>
      </c>
      <c r="B159" s="35" t="s">
        <v>25</v>
      </c>
      <c r="D159" s="31" t="s">
        <v>33</v>
      </c>
      <c r="G159" s="22">
        <v>0.9</v>
      </c>
      <c r="H159" s="22">
        <v>0.9</v>
      </c>
      <c r="I159" s="22">
        <v>0.9</v>
      </c>
      <c r="J159" s="22">
        <v>0.9</v>
      </c>
      <c r="K159" s="22">
        <v>0.9</v>
      </c>
      <c r="L159" s="22">
        <v>2.1</v>
      </c>
      <c r="M159" s="107">
        <v>2.1</v>
      </c>
      <c r="N159" s="23">
        <v>0.4</v>
      </c>
      <c r="O159" s="23">
        <v>0.6</v>
      </c>
    </row>
    <row r="160" spans="1:15" ht="15" thickBot="1" x14ac:dyDescent="0.4">
      <c r="A160" s="48"/>
      <c r="B160" s="35" t="s">
        <v>26</v>
      </c>
      <c r="D160" s="32"/>
      <c r="G160" s="22">
        <v>25</v>
      </c>
      <c r="H160" s="22">
        <v>25</v>
      </c>
      <c r="I160" s="22">
        <v>25</v>
      </c>
      <c r="J160" s="22">
        <v>25</v>
      </c>
      <c r="K160" s="22">
        <v>25</v>
      </c>
      <c r="L160" s="22">
        <v>25</v>
      </c>
      <c r="M160" s="107">
        <v>25</v>
      </c>
      <c r="N160" s="23">
        <v>1</v>
      </c>
      <c r="O160" s="23">
        <v>1.4</v>
      </c>
    </row>
    <row r="161" spans="1:15" ht="15" thickBot="1" x14ac:dyDescent="0.4">
      <c r="A161" s="33" t="s">
        <v>17</v>
      </c>
      <c r="C161" s="22">
        <v>3</v>
      </c>
      <c r="G161" s="22">
        <f t="shared" ref="G161:M161" si="85">$C161*G$7</f>
        <v>0.11099999999999999</v>
      </c>
      <c r="H161" s="22">
        <f t="shared" si="85"/>
        <v>0.159</v>
      </c>
      <c r="I161" s="22">
        <f t="shared" si="85"/>
        <v>0.24</v>
      </c>
      <c r="J161" s="22">
        <f t="shared" si="85"/>
        <v>0.35699999999999998</v>
      </c>
      <c r="K161" s="22">
        <f t="shared" si="85"/>
        <v>0.498</v>
      </c>
      <c r="L161" s="22">
        <f t="shared" si="85"/>
        <v>0.52499999999999991</v>
      </c>
      <c r="M161" s="107">
        <f t="shared" si="85"/>
        <v>0.82500000000000007</v>
      </c>
      <c r="N161" s="23">
        <f>$C161*N$7</f>
        <v>0.38700000000000001</v>
      </c>
      <c r="O161" s="23">
        <f>$C161*O$7</f>
        <v>0.30000000000000004</v>
      </c>
    </row>
    <row r="162" spans="1:15" ht="15" thickBot="1" x14ac:dyDescent="0.4">
      <c r="A162" s="74" t="s">
        <v>16</v>
      </c>
      <c r="G162" s="22">
        <v>3.7</v>
      </c>
      <c r="H162" s="22">
        <v>3.7</v>
      </c>
      <c r="I162" s="22">
        <v>3.7</v>
      </c>
      <c r="J162" s="22">
        <v>3.7</v>
      </c>
      <c r="K162" s="22">
        <v>3.7</v>
      </c>
      <c r="L162" s="22">
        <v>1.5</v>
      </c>
      <c r="M162" s="107">
        <v>1.5</v>
      </c>
      <c r="N162" s="23">
        <f>D130</f>
        <v>0.6</v>
      </c>
      <c r="O162" s="23">
        <f>E130</f>
        <v>1</v>
      </c>
    </row>
    <row r="165" spans="1:15" ht="15" thickBot="1" x14ac:dyDescent="0.4"/>
    <row r="166" spans="1:15" ht="15" thickBot="1" x14ac:dyDescent="0.4">
      <c r="A166" s="13" t="s">
        <v>19</v>
      </c>
      <c r="G166" s="77" t="s">
        <v>75</v>
      </c>
      <c r="K166" s="8" t="s">
        <v>76</v>
      </c>
      <c r="L166" s="8" t="s">
        <v>162</v>
      </c>
      <c r="M166" s="90" t="s">
        <v>163</v>
      </c>
      <c r="N166" s="18" t="s">
        <v>8</v>
      </c>
      <c r="O166" s="18" t="s">
        <v>9</v>
      </c>
    </row>
    <row r="167" spans="1:15" ht="15" thickBot="1" x14ac:dyDescent="0.4">
      <c r="A167" s="54" t="s">
        <v>248</v>
      </c>
      <c r="G167" s="58">
        <f>SUM(G$161:G$162)+G$147+G$149+G$150+G$152+G$153+G$155+G$157+$G19</f>
        <v>44.664999999999999</v>
      </c>
      <c r="K167" s="58">
        <f>SUM(K$161:K$162)+K$147+K$149+K$150+K$152+K$153+K$155+K$157+$K19</f>
        <v>50.475999999999999</v>
      </c>
      <c r="L167" s="58">
        <f>SUM(L$161:L$162)+L$147+L$149+L$150+L$152+L$153+L$155+L$157+$L19</f>
        <v>54.990000000000009</v>
      </c>
      <c r="M167" s="58">
        <f>SUM(M$161:M$162)+M$147+M$149+M$150+M$152+M$153+M$155+M$157+$M19</f>
        <v>59.524999999999999</v>
      </c>
      <c r="N167" s="108">
        <f>SUM(N$161:N$162)+N$147+N$149+N$150+N$152+N$153+N$155+N$157+$N19</f>
        <v>9.9109999999999996</v>
      </c>
      <c r="O167" s="108">
        <f>SUM(O$161:O$162)+O$147+O$149+O$150+O$152+O$153+O$155+O$157+$O19</f>
        <v>9.5350000000000001</v>
      </c>
    </row>
    <row r="168" spans="1:15" ht="15" thickBot="1" x14ac:dyDescent="0.4">
      <c r="A168" s="55" t="s">
        <v>247</v>
      </c>
      <c r="G168" s="58">
        <f>SUM(G$161:G$162)+G$147+G$149+G$150+G$152+G$153+G$155+G$157+$G20</f>
        <v>44.518000000000001</v>
      </c>
      <c r="K168" s="58">
        <f>SUM(K$161:K$162)+K$147+K$149+K$150+K$152+K$153+K$155+K$157+$K20</f>
        <v>49.887999999999991</v>
      </c>
      <c r="L168" s="58">
        <f>SUM(L$161:L$162)+L$147+L$149+L$150+L$152+L$153+L$155+L$157+$L20</f>
        <v>54.360000000000007</v>
      </c>
      <c r="M168" s="58">
        <f>SUM(M$161:M$162)+M$147+M$149+M$150+M$152+M$153+M$155+M$157+$M20</f>
        <v>58.55</v>
      </c>
      <c r="N168" s="108">
        <f>SUM(N$161:N$162)+N$147+N$149+N$150+N$152+N$153+N$155+N$157+$N20</f>
        <v>9.4699999999999989</v>
      </c>
      <c r="O168" s="108">
        <f t="shared" ref="O168:O171" si="86">SUM(O$161:O$162)+O$147+O$149+O$150+O$152+O$153+O$155+O$157+$O20</f>
        <v>9.1900000000000013</v>
      </c>
    </row>
    <row r="169" spans="1:15" ht="15" thickBot="1" x14ac:dyDescent="0.4">
      <c r="A169" s="55" t="s">
        <v>246</v>
      </c>
      <c r="G169" s="58">
        <f>SUM(G$161:G$162)+G$147+G$149+G$150+G$152+G$153+G$155+G$157+$G21</f>
        <v>44.322000000000003</v>
      </c>
      <c r="K169" s="58">
        <f>SUM(K$161:K$162)+K$147+K$149+K$150+K$152+K$153+K$155+K$157+$K21</f>
        <v>49.103999999999992</v>
      </c>
      <c r="L169" s="58">
        <f>SUM(L$161:L$162)+L$147+L$149+L$150+L$152+L$153+L$155+L$157+$L21</f>
        <v>53.52000000000001</v>
      </c>
      <c r="M169" s="58">
        <f>SUM(M$161:M$162)+M$147+M$149+M$150+M$152+M$153+M$155+M$157+$M21</f>
        <v>57.25</v>
      </c>
      <c r="N169" s="108">
        <f t="shared" ref="N169:N171" si="87">SUM(N$161:N$162)+N$147+N$149+N$150+N$152+N$153+N$155+N$157+$N21</f>
        <v>8.8819999999999997</v>
      </c>
      <c r="O169" s="108">
        <f t="shared" si="86"/>
        <v>8.73</v>
      </c>
    </row>
    <row r="170" spans="1:15" ht="15" thickBot="1" x14ac:dyDescent="0.4">
      <c r="A170" s="55" t="s">
        <v>249</v>
      </c>
      <c r="G170" s="58">
        <f>SUM(G$161:G$162)+G$147+G$149+G$150+G$152+G$153+G$155+G$157+$G22</f>
        <v>43.685000000000002</v>
      </c>
      <c r="K170" s="58">
        <f>SUM(K$161:K$162)+K$147+K$149+K$150+K$152+K$153+K$155+K$157+$K22</f>
        <v>46.555999999999997</v>
      </c>
      <c r="L170" s="58">
        <f>SUM(L$161:L$162)+L$147+L$149+L$150+L$152+L$153+L$155+L$157+$L22</f>
        <v>50.790000000000006</v>
      </c>
      <c r="M170" s="58">
        <f>SUM(M$161:M$162)+M$147+M$149+M$150+M$152+M$153+M$155+M$157+$M22</f>
        <v>53.025000000000006</v>
      </c>
      <c r="N170" s="108">
        <f t="shared" si="87"/>
        <v>6.9710000000000001</v>
      </c>
      <c r="O170" s="108">
        <f t="shared" si="86"/>
        <v>7.2350000000000003</v>
      </c>
    </row>
    <row r="171" spans="1:15" ht="15" thickBot="1" x14ac:dyDescent="0.4">
      <c r="A171" s="56" t="s">
        <v>245</v>
      </c>
      <c r="G171" s="63">
        <f>SUM(G$161:G$162)+G$147+G$149+G$150+G$152+G$153+G$155+G$157+$G23</f>
        <v>44.42</v>
      </c>
      <c r="K171" s="63">
        <f>SUM(K$161:K$162)+K$147+K$149+K$150+K$152+K$153+K$155+K$157+$K23</f>
        <v>49.495999999999995</v>
      </c>
      <c r="L171" s="63">
        <f>SUM(L$161:L$162)+L$147+L$149+L$150+L$152+L$153+L$155+L$157+$L23</f>
        <v>53.940000000000005</v>
      </c>
      <c r="M171" s="63">
        <f>SUM(M$161:M$162)+M$147+M$149+M$150+M$152+M$153+M$155+M$157+$M23</f>
        <v>57.9</v>
      </c>
      <c r="N171" s="108">
        <f t="shared" si="87"/>
        <v>9.1759999999999984</v>
      </c>
      <c r="O171" s="108">
        <f t="shared" si="86"/>
        <v>8.9600000000000009</v>
      </c>
    </row>
    <row r="172" spans="1:15" ht="15" thickBot="1" x14ac:dyDescent="0.4">
      <c r="A172" s="52"/>
    </row>
    <row r="173" spans="1:15" ht="15" thickBot="1" x14ac:dyDescent="0.4">
      <c r="A173" s="54" t="s">
        <v>244</v>
      </c>
      <c r="G173" s="58">
        <f>SUM(G$161:G$162)+G$147+G$149+G$150+G$152+G$153+G$155+G$157+$G25</f>
        <v>44.664999999999999</v>
      </c>
      <c r="K173" s="58">
        <f>SUM(K$161:K$162)+K$147+K$149+K$150+K$152+K$153+K$155+K$157+$K25</f>
        <v>50.475999999999999</v>
      </c>
      <c r="L173" s="58">
        <f>SUM(L$161:L$162)+L$147+L$149+L$150+L$152+L$153+L$155+L$157+$L25</f>
        <v>54.990000000000009</v>
      </c>
      <c r="M173" s="58">
        <f>SUM(M$161:M$162)+M$147+M$149+M$150+M$152+M$153+M$155+M$157+$M25</f>
        <v>59.524999999999999</v>
      </c>
      <c r="N173" s="108">
        <f>SUM(N$161:N$162)+N$147+N$149+N$150+N$152+N$153+N$155+N$157+$N25</f>
        <v>9.9109999999999996</v>
      </c>
      <c r="O173" s="108">
        <f>SUM(O$161:O$162)+O$147+O$149+O$150+O$152+O$153+O$155+O$157+$O25</f>
        <v>9.5350000000000001</v>
      </c>
    </row>
    <row r="174" spans="1:15" ht="15" thickBot="1" x14ac:dyDescent="0.4">
      <c r="A174" s="55" t="s">
        <v>243</v>
      </c>
      <c r="G174" s="58">
        <f>SUM(G$161:G$162)+G$147+G$149+G$150+G$152+G$153+G$155+G$157+$G26</f>
        <v>44.322000000000003</v>
      </c>
      <c r="K174" s="58">
        <f>SUM(K$161:K$162)+K$147+K$149+K$150+K$152+K$153+K$155+K$157+$K26</f>
        <v>49.103999999999992</v>
      </c>
      <c r="L174" s="58">
        <f>SUM(L$161:L$162)+L$147+L$149+L$150+L$152+L$153+L$155+L$157+$L26</f>
        <v>53.52000000000001</v>
      </c>
      <c r="M174" s="58">
        <f>SUM(M$161:M$162)+M$147+M$149+M$150+M$152+M$153+M$155+M$157+$M26</f>
        <v>57.25</v>
      </c>
      <c r="N174" s="108">
        <f>SUM(N$161:N$162)+N$147+N$149+N$150+N$152+N$153+N$155+N$157+$N26</f>
        <v>8.8819999999999997</v>
      </c>
      <c r="O174" s="108">
        <f>SUM(O$161:O$162)+O$147+O$149+O$150+O$152+O$153+O$155+O$157+$O26</f>
        <v>8.73</v>
      </c>
    </row>
    <row r="175" spans="1:15" ht="15" thickBot="1" x14ac:dyDescent="0.4">
      <c r="A175" s="55" t="s">
        <v>242</v>
      </c>
      <c r="G175" s="58">
        <f>SUM(G$161:G$162)+G$147+G$149+G$150+G$152+G$153+G$155+G$157+$G27</f>
        <v>44.322000000000003</v>
      </c>
      <c r="K175" s="58">
        <f>SUM(K$161:K$162)+K$147+K$149+K$150+K$152+K$153+K$155+K$157+$K27</f>
        <v>49.103999999999992</v>
      </c>
      <c r="L175" s="58">
        <f>SUM(L$161:L$162)+L$147+L$149+L$150+L$152+L$153+L$155+L$157+$L27</f>
        <v>53.52000000000001</v>
      </c>
      <c r="M175" s="58">
        <f>SUM(M$161:M$162)+M$147+M$149+M$150+M$152+M$153+M$155+M$157+$M27</f>
        <v>57.25</v>
      </c>
      <c r="N175" s="108">
        <f>SUM(N$161:N$162)+N$147+N$149+N$150+N$152+N$153+N$155+N$157+$N27</f>
        <v>8.8819999999999997</v>
      </c>
      <c r="O175" s="108">
        <f>SUM(O$161:O$162)+O$147+O$149+O$150+O$152+O$153+O$155+O$157+$O27</f>
        <v>8.73</v>
      </c>
    </row>
    <row r="176" spans="1:15" ht="15" thickBot="1" x14ac:dyDescent="0.4">
      <c r="A176" s="55" t="s">
        <v>250</v>
      </c>
      <c r="G176" s="58">
        <f>SUM(G$161:G$162)+G$147+G$149+G$150+G$152+G$153+G$155+G$157+$G28</f>
        <v>43.685000000000002</v>
      </c>
      <c r="K176" s="58">
        <f>SUM(K$161:K$162)+K$147+K$149+K$150+K$152+K$153+K$155+K$157+$K28</f>
        <v>46.555999999999997</v>
      </c>
      <c r="L176" s="58">
        <f>SUM(L$161:L$162)+L$147+L$149+L$150+L$152+L$153+L$155+L$157+$L28</f>
        <v>50.790000000000006</v>
      </c>
      <c r="M176" s="58">
        <f>SUM(M$161:M$162)+M$147+M$149+M$150+M$152+M$153+M$155+M$157+$M28</f>
        <v>53.025000000000006</v>
      </c>
      <c r="N176" s="108">
        <f>SUM(N$161:N$162)+N$147+N$149+N$150+N$152+N$153+N$155+N$157+$N28</f>
        <v>6.9710000000000001</v>
      </c>
      <c r="O176" s="108">
        <f>SUM(O$161:O$162)+O$147+O$149+O$150+O$152+O$153+O$155+O$157+$O28</f>
        <v>7.2350000000000003</v>
      </c>
    </row>
    <row r="177" spans="1:15" ht="15" thickBot="1" x14ac:dyDescent="0.4">
      <c r="A177" s="56" t="s">
        <v>241</v>
      </c>
      <c r="G177" s="63">
        <f>SUM(G$161:G$162)+G$147+G$149+G$150+G$152+G$153+G$155+G$157+$G29</f>
        <v>44.42</v>
      </c>
      <c r="K177" s="63">
        <f>SUM(K$161:K$162)+K$147+K$149+K$150+K$152+K$153+K$155+K$157+$K29</f>
        <v>49.495999999999995</v>
      </c>
      <c r="L177" s="63">
        <f>SUM(L$161:L$162)+L$147+L$149+L$150+L$152+L$153+L$155+L$157+$L29</f>
        <v>53.940000000000005</v>
      </c>
      <c r="M177" s="63">
        <f>SUM(M$161:M$162)+M$147+M$149+M$150+M$152+M$153+M$155+M$157+$M29</f>
        <v>57.9</v>
      </c>
      <c r="N177" s="108">
        <f>SUM(N$161:N$162)+N$147+N$149+N$150+N$152+N$153+N$155+N$157+$N29</f>
        <v>9.1759999999999984</v>
      </c>
      <c r="O177" s="108">
        <f>SUM(O$161:O$162)+O$147+O$149+O$150+O$152+O$153+O$155+O$157+$O29</f>
        <v>8.9600000000000009</v>
      </c>
    </row>
    <row r="178" spans="1:15" ht="15" thickBot="1" x14ac:dyDescent="0.4">
      <c r="A178" s="52"/>
    </row>
    <row r="179" spans="1:15" ht="15" thickBot="1" x14ac:dyDescent="0.4">
      <c r="A179" s="54" t="s">
        <v>216</v>
      </c>
      <c r="G179" s="58">
        <f t="shared" ref="G179:G184" si="88">SUM(G$161:G$162)+G$147+G$149+G$150+G$152+G$153+G$155+G$157+$G31</f>
        <v>46.224000000000004</v>
      </c>
      <c r="K179" s="58">
        <f t="shared" ref="K179:K184" si="89">SUM(K$161:K$162)+K$147+K$149+K$150+K$152+K$153+K$155+K$157+$K31</f>
        <v>50.711999999999996</v>
      </c>
      <c r="L179" s="58">
        <f t="shared" ref="L179:L184" si="90">SUM(L$161:L$162)+L$147+L$149+L$150+L$152+L$153+L$155+L$157+$L31</f>
        <v>56.100000000000009</v>
      </c>
      <c r="M179" s="58">
        <f t="shared" ref="M179:N184" si="91">SUM(M$161:M$162)+M$147+M$149+M$150+M$152+M$153+M$155+M$157+$M31</f>
        <v>59.6</v>
      </c>
      <c r="N179" s="108">
        <f>SUM(N$161:N$162)+N$147+N$149+N$150+N$152+N$153+N$155+N$157+$N31</f>
        <v>8.5879999999999992</v>
      </c>
      <c r="O179" s="108">
        <f>SUM(O$161:O$162)+O$147+O$149+O$150+O$152+O$153+O$155+O$157+$O31</f>
        <v>8.5</v>
      </c>
    </row>
    <row r="180" spans="1:15" ht="15" thickBot="1" x14ac:dyDescent="0.4">
      <c r="A180" s="55" t="s">
        <v>215</v>
      </c>
      <c r="G180" s="58">
        <f t="shared" si="88"/>
        <v>47.106000000000002</v>
      </c>
      <c r="K180" s="58">
        <f t="shared" si="89"/>
        <v>54.239999999999995</v>
      </c>
      <c r="L180" s="58">
        <f t="shared" si="90"/>
        <v>59.88000000000001</v>
      </c>
      <c r="M180" s="58">
        <f t="shared" si="91"/>
        <v>65.45</v>
      </c>
      <c r="N180" s="108">
        <f t="shared" ref="N180:N184" si="92">SUM(N$161:N$162)+N$147+N$149+N$150+N$152+N$153+N$155+N$157+$N32</f>
        <v>11.233999999999998</v>
      </c>
      <c r="O180" s="108">
        <f t="shared" ref="O180:O184" si="93">SUM(O$161:O$162)+O$147+O$149+O$150+O$152+O$153+O$155+O$157+$O32</f>
        <v>10.57</v>
      </c>
    </row>
    <row r="181" spans="1:15" ht="15" thickBot="1" x14ac:dyDescent="0.4">
      <c r="A181" s="55" t="s">
        <v>214</v>
      </c>
      <c r="G181" s="58">
        <f t="shared" si="88"/>
        <v>46.174999999999997</v>
      </c>
      <c r="K181" s="58">
        <f t="shared" si="89"/>
        <v>50.515999999999991</v>
      </c>
      <c r="L181" s="58">
        <f t="shared" si="90"/>
        <v>55.890000000000008</v>
      </c>
      <c r="M181" s="58">
        <f t="shared" si="91"/>
        <v>59.275000000000006</v>
      </c>
      <c r="N181" s="108">
        <f t="shared" si="92"/>
        <v>8.4409999999999989</v>
      </c>
      <c r="O181" s="108">
        <f t="shared" si="93"/>
        <v>8.3850000000000016</v>
      </c>
    </row>
    <row r="182" spans="1:15" ht="15" thickBot="1" x14ac:dyDescent="0.4">
      <c r="A182" s="55" t="s">
        <v>213</v>
      </c>
      <c r="G182" s="58">
        <f t="shared" si="88"/>
        <v>47.204000000000001</v>
      </c>
      <c r="K182" s="58">
        <f t="shared" si="89"/>
        <v>54.631999999999998</v>
      </c>
      <c r="L182" s="58">
        <f t="shared" si="90"/>
        <v>60.300000000000011</v>
      </c>
      <c r="M182" s="58">
        <f t="shared" si="91"/>
        <v>66.099999999999994</v>
      </c>
      <c r="N182" s="108">
        <f t="shared" si="92"/>
        <v>11.527999999999999</v>
      </c>
      <c r="O182" s="108">
        <f t="shared" si="93"/>
        <v>10.8</v>
      </c>
    </row>
    <row r="183" spans="1:15" ht="15" thickBot="1" x14ac:dyDescent="0.4">
      <c r="A183" s="55" t="s">
        <v>251</v>
      </c>
      <c r="G183" s="58">
        <f t="shared" si="88"/>
        <v>46.174999999999997</v>
      </c>
      <c r="K183" s="58">
        <f t="shared" si="89"/>
        <v>50.515999999999991</v>
      </c>
      <c r="L183" s="58">
        <f t="shared" si="90"/>
        <v>55.890000000000008</v>
      </c>
      <c r="M183" s="58">
        <f t="shared" si="91"/>
        <v>59.275000000000006</v>
      </c>
      <c r="N183" s="108">
        <f t="shared" si="92"/>
        <v>8.4409999999999989</v>
      </c>
      <c r="O183" s="108">
        <f t="shared" si="93"/>
        <v>8.3850000000000016</v>
      </c>
    </row>
    <row r="184" spans="1:15" ht="15" thickBot="1" x14ac:dyDescent="0.4">
      <c r="A184" s="56" t="s">
        <v>212</v>
      </c>
      <c r="G184" s="63">
        <f t="shared" si="88"/>
        <v>45.734000000000002</v>
      </c>
      <c r="K184" s="63">
        <f t="shared" si="89"/>
        <v>48.751999999999995</v>
      </c>
      <c r="L184" s="63">
        <f t="shared" si="90"/>
        <v>54.000000000000007</v>
      </c>
      <c r="M184" s="63">
        <f t="shared" si="91"/>
        <v>56.35</v>
      </c>
      <c r="N184" s="108">
        <f t="shared" si="92"/>
        <v>7.1179999999999994</v>
      </c>
      <c r="O184" s="108">
        <f t="shared" si="93"/>
        <v>7.35</v>
      </c>
    </row>
    <row r="185" spans="1:15" ht="15" thickBot="1" x14ac:dyDescent="0.4">
      <c r="A185" s="52"/>
    </row>
    <row r="186" spans="1:15" ht="15" thickBot="1" x14ac:dyDescent="0.4">
      <c r="A186" s="54" t="s">
        <v>211</v>
      </c>
      <c r="G186" s="58">
        <f t="shared" ref="G186:G191" si="94">SUM(G$161:G$162)+G$147+G$149+G$150+G$152+G$153+G$155+G$157+$G38</f>
        <v>46.224000000000004</v>
      </c>
      <c r="K186" s="58">
        <f t="shared" ref="K186:K191" si="95">SUM(K$161:K$162)+K$147+K$149+K$150+K$152+K$153+K$155+K$157+$K38</f>
        <v>50.711999999999996</v>
      </c>
      <c r="L186" s="58">
        <f t="shared" ref="L186:L191" si="96">SUM(L$161:L$162)+L$147+L$149+L$150+L$152+L$153+L$155+L$157+$L38</f>
        <v>56.100000000000009</v>
      </c>
      <c r="M186" s="58">
        <f t="shared" ref="M186:N191" si="97">SUM(M$161:M$162)+M$147+M$149+M$150+M$152+M$153+M$155+M$157+$M38</f>
        <v>59.6</v>
      </c>
      <c r="N186" s="108">
        <f>SUM(N$161:N$162)+N$147+N$149+N$150+N$152+N$153+N$155+N$157+$N38</f>
        <v>8.5879999999999992</v>
      </c>
      <c r="O186" s="108">
        <f>SUM(O$161:O$162)+O$147+O$149+O$150+O$152+O$153+O$155+O$157+$O38</f>
        <v>8.5</v>
      </c>
    </row>
    <row r="187" spans="1:15" ht="15" thickBot="1" x14ac:dyDescent="0.4">
      <c r="A187" s="55" t="s">
        <v>210</v>
      </c>
      <c r="G187" s="58">
        <f t="shared" si="94"/>
        <v>47.106000000000002</v>
      </c>
      <c r="K187" s="58">
        <f t="shared" si="95"/>
        <v>54.239999999999995</v>
      </c>
      <c r="L187" s="58">
        <f t="shared" si="96"/>
        <v>59.88000000000001</v>
      </c>
      <c r="M187" s="58">
        <f t="shared" si="97"/>
        <v>65.45</v>
      </c>
      <c r="N187" s="108">
        <f t="shared" ref="N187:N191" si="98">SUM(N$161:N$162)+N$147+N$149+N$150+N$152+N$153+N$155+N$157+$N39</f>
        <v>11.233999999999998</v>
      </c>
      <c r="O187" s="108">
        <f t="shared" ref="O187:O191" si="99">SUM(O$161:O$162)+O$147+O$149+O$150+O$152+O$153+O$155+O$157+$O39</f>
        <v>10.57</v>
      </c>
    </row>
    <row r="188" spans="1:15" ht="15" thickBot="1" x14ac:dyDescent="0.4">
      <c r="A188" s="55" t="s">
        <v>209</v>
      </c>
      <c r="G188" s="58">
        <f t="shared" si="94"/>
        <v>46.174999999999997</v>
      </c>
      <c r="K188" s="58">
        <f t="shared" si="95"/>
        <v>50.515999999999991</v>
      </c>
      <c r="L188" s="58">
        <f t="shared" si="96"/>
        <v>55.890000000000008</v>
      </c>
      <c r="M188" s="58">
        <f t="shared" si="97"/>
        <v>59.275000000000006</v>
      </c>
      <c r="N188" s="108">
        <f t="shared" si="98"/>
        <v>8.4409999999999989</v>
      </c>
      <c r="O188" s="108">
        <f t="shared" si="99"/>
        <v>8.3850000000000016</v>
      </c>
    </row>
    <row r="189" spans="1:15" ht="15" thickBot="1" x14ac:dyDescent="0.4">
      <c r="A189" s="55" t="s">
        <v>208</v>
      </c>
      <c r="G189" s="58">
        <f t="shared" si="94"/>
        <v>47.204000000000001</v>
      </c>
      <c r="K189" s="58">
        <f t="shared" si="95"/>
        <v>54.631999999999998</v>
      </c>
      <c r="L189" s="58">
        <f t="shared" si="96"/>
        <v>60.300000000000011</v>
      </c>
      <c r="M189" s="58">
        <f t="shared" si="97"/>
        <v>66.099999999999994</v>
      </c>
      <c r="N189" s="108">
        <f t="shared" si="98"/>
        <v>11.527999999999999</v>
      </c>
      <c r="O189" s="108">
        <f t="shared" si="99"/>
        <v>10.8</v>
      </c>
    </row>
    <row r="190" spans="1:15" ht="15" thickBot="1" x14ac:dyDescent="0.4">
      <c r="A190" s="55" t="s">
        <v>251</v>
      </c>
      <c r="G190" s="58">
        <f t="shared" si="94"/>
        <v>46.174999999999997</v>
      </c>
      <c r="K190" s="58">
        <f t="shared" si="95"/>
        <v>50.515999999999991</v>
      </c>
      <c r="L190" s="58">
        <f t="shared" si="96"/>
        <v>55.890000000000008</v>
      </c>
      <c r="M190" s="58">
        <f t="shared" si="97"/>
        <v>59.275000000000006</v>
      </c>
      <c r="N190" s="108">
        <f t="shared" si="98"/>
        <v>8.4409999999999989</v>
      </c>
      <c r="O190" s="108">
        <f t="shared" si="99"/>
        <v>8.3850000000000016</v>
      </c>
    </row>
    <row r="191" spans="1:15" ht="15" thickBot="1" x14ac:dyDescent="0.4">
      <c r="A191" s="56" t="s">
        <v>207</v>
      </c>
      <c r="G191" s="63">
        <f t="shared" si="94"/>
        <v>45.734000000000002</v>
      </c>
      <c r="K191" s="63">
        <f t="shared" si="95"/>
        <v>48.751999999999995</v>
      </c>
      <c r="L191" s="63">
        <f t="shared" si="96"/>
        <v>54.000000000000007</v>
      </c>
      <c r="M191" s="63">
        <f t="shared" si="97"/>
        <v>56.35</v>
      </c>
      <c r="N191" s="108">
        <f t="shared" si="98"/>
        <v>7.1179999999999994</v>
      </c>
      <c r="O191" s="108">
        <f t="shared" si="99"/>
        <v>7.35</v>
      </c>
    </row>
    <row r="192" spans="1:15" ht="15" thickBot="1" x14ac:dyDescent="0.4">
      <c r="A192" s="52"/>
    </row>
    <row r="193" spans="1:15" ht="15" thickBot="1" x14ac:dyDescent="0.4">
      <c r="A193" s="54" t="s">
        <v>240</v>
      </c>
      <c r="G193" s="63">
        <f>SUM(G$161:G$162)+G$147+G$149+G$150+G$152+G$154+$G45</f>
        <v>39.254000000000005</v>
      </c>
      <c r="K193" s="58">
        <f>SUM(K$161:K$162)+K$147+K$149+K$150+K$152+K$154+$K45</f>
        <v>44.677999999999997</v>
      </c>
      <c r="L193" s="58">
        <f>SUM(L$161:L$162)+L$147+L$149+L$150+L$152+L$154+$L45</f>
        <v>47.064999999999998</v>
      </c>
      <c r="M193" s="58">
        <f>SUM(M$161:M$162)+M$147+M$149+M$150+M$152+M$154+$M45</f>
        <v>51.3</v>
      </c>
      <c r="N193" s="108">
        <f>SUM(N$161:N$162)+N$147+N$149+N$150+N$152+N$154+$N45</f>
        <v>9.0240000000000009</v>
      </c>
      <c r="O193" s="108">
        <f>SUM(O$161:O$162)+O$147+O$149+O$150+O$152+O$154+$O45</f>
        <v>8.7349999999999994</v>
      </c>
    </row>
    <row r="194" spans="1:15" ht="15" thickBot="1" x14ac:dyDescent="0.4">
      <c r="A194" s="55" t="s">
        <v>239</v>
      </c>
      <c r="G194" s="63">
        <f>SUM(G$161:G$162)+G$147+G$149+G$150+G$152+G$154+$G46</f>
        <v>39.106999999999999</v>
      </c>
      <c r="K194" s="58">
        <f>SUM(K$161:K$162)+K$147+K$149+K$150+K$152+K$154+$K46</f>
        <v>44.09</v>
      </c>
      <c r="L194" s="58">
        <f>SUM(L$161:L$162)+L$147+L$149+L$150+L$152+L$154+$L46</f>
        <v>46.435000000000002</v>
      </c>
      <c r="M194" s="58">
        <f>SUM(M$161:M$162)+M$147+M$149+M$150+M$152+M$154+$M46</f>
        <v>50.325000000000003</v>
      </c>
      <c r="N194" s="108">
        <f t="shared" ref="N194:N197" si="100">SUM(N$161:N$162)+N$147+N$149+N$150+N$152+N$154+$N46</f>
        <v>8.5829999999999984</v>
      </c>
      <c r="O194" s="108">
        <f t="shared" ref="O194:O197" si="101">SUM(O$161:O$162)+O$147+O$149+O$150+O$152+O$154+$O46</f>
        <v>8.39</v>
      </c>
    </row>
    <row r="195" spans="1:15" ht="15" thickBot="1" x14ac:dyDescent="0.4">
      <c r="A195" s="55" t="s">
        <v>238</v>
      </c>
      <c r="G195" s="63">
        <f>SUM(G$161:G$162)+G$147+G$149+G$150+G$152+G$154+$G47</f>
        <v>38.911000000000001</v>
      </c>
      <c r="K195" s="58">
        <f>SUM(K$161:K$162)+K$147+K$149+K$150+K$152+K$154+$K47</f>
        <v>43.305999999999997</v>
      </c>
      <c r="L195" s="58">
        <f>SUM(L$161:L$162)+L$147+L$149+L$150+L$152+L$154+$L47</f>
        <v>45.594999999999999</v>
      </c>
      <c r="M195" s="58">
        <f>SUM(M$161:M$162)+M$147+M$149+M$150+M$152+M$154+$M47</f>
        <v>49.024999999999999</v>
      </c>
      <c r="N195" s="108">
        <f t="shared" si="100"/>
        <v>7.9950000000000001</v>
      </c>
      <c r="O195" s="108">
        <f t="shared" si="101"/>
        <v>7.9300000000000006</v>
      </c>
    </row>
    <row r="196" spans="1:15" ht="15" thickBot="1" x14ac:dyDescent="0.4">
      <c r="A196" s="55" t="s">
        <v>252</v>
      </c>
      <c r="G196" s="63">
        <f>SUM(G$161:G$162)+G$147+G$149+G$150+G$152+G$154+$G48</f>
        <v>38.274000000000001</v>
      </c>
      <c r="K196" s="58">
        <f>SUM(K$161:K$162)+K$147+K$149+K$150+K$152+K$154+$K48</f>
        <v>40.757999999999996</v>
      </c>
      <c r="L196" s="58">
        <f>SUM(L$161:L$162)+L$147+L$149+L$150+L$152+L$154+$L48</f>
        <v>42.865000000000002</v>
      </c>
      <c r="M196" s="58">
        <f>SUM(M$161:M$162)+M$147+M$149+M$150+M$152+M$154+$M48</f>
        <v>44.8</v>
      </c>
      <c r="N196" s="108">
        <f t="shared" si="100"/>
        <v>6.0839999999999996</v>
      </c>
      <c r="O196" s="108">
        <f t="shared" si="101"/>
        <v>6.4350000000000005</v>
      </c>
    </row>
    <row r="197" spans="1:15" ht="15" thickBot="1" x14ac:dyDescent="0.4">
      <c r="A197" s="56" t="s">
        <v>237</v>
      </c>
      <c r="G197" s="63">
        <f>SUM(G$161:G$162)+G$147+G$149+G$150+G$152+G$154+$G49</f>
        <v>39.009</v>
      </c>
      <c r="K197" s="63">
        <f>SUM(K$161:K$162)+K$147+K$149+K$150+K$152+K$154+$K49</f>
        <v>43.698</v>
      </c>
      <c r="L197" s="63">
        <f>SUM(L$161:L$162)+L$147+L$149+L$150+L$152+L$154+$L49</f>
        <v>46.015000000000001</v>
      </c>
      <c r="M197" s="63">
        <f>SUM(M$161:M$162)+M$147+M$149+M$150+M$152+M$154+$M49</f>
        <v>49.674999999999997</v>
      </c>
      <c r="N197" s="108">
        <f t="shared" si="100"/>
        <v>8.2889999999999997</v>
      </c>
      <c r="O197" s="108">
        <f t="shared" si="101"/>
        <v>8.16</v>
      </c>
    </row>
    <row r="198" spans="1:15" ht="15" thickBot="1" x14ac:dyDescent="0.4">
      <c r="A198" s="52"/>
    </row>
    <row r="199" spans="1:15" ht="15" thickBot="1" x14ac:dyDescent="0.4">
      <c r="A199" s="54" t="s">
        <v>236</v>
      </c>
      <c r="G199" s="58">
        <f>SUM(G$161:G$162)+G$147+G$149+G$150+G$152+G$154+$G51</f>
        <v>39.254000000000005</v>
      </c>
      <c r="K199" s="58">
        <f>SUM(K$161:K$162)+K$147+K$149+K$150+K$152+K$154+$K51</f>
        <v>44.677999999999997</v>
      </c>
      <c r="L199" s="58">
        <f>SUM(L$161:L$162)+L$147+L$149+L$150+L$152+L$154+$L51</f>
        <v>47.064999999999998</v>
      </c>
      <c r="M199" s="58">
        <f>SUM(M$161:M$162)+M$147+M$149+M$150+M$152+M$154+$M51</f>
        <v>51.3</v>
      </c>
      <c r="N199" s="108">
        <f>SUM(N$161:N$162)+N$147+N$149+N$150+N$152+N$154+$N51</f>
        <v>9.0240000000000009</v>
      </c>
      <c r="O199" s="108">
        <f>SUM(O$161:O$162)+O$147+O$149+O$150+O$152+O$154+$O51</f>
        <v>8.7349999999999994</v>
      </c>
    </row>
    <row r="200" spans="1:15" ht="15" thickBot="1" x14ac:dyDescent="0.4">
      <c r="A200" s="55" t="s">
        <v>235</v>
      </c>
      <c r="G200" s="58">
        <f>SUM(G$161:G$162)+G$147+G$149+G$150+G$152+G$154+$G52</f>
        <v>38.911000000000001</v>
      </c>
      <c r="K200" s="58">
        <f>SUM(K$161:K$162)+K$147+K$149+K$150+K$152+K$154+$K52</f>
        <v>43.305999999999997</v>
      </c>
      <c r="L200" s="58">
        <f>SUM(L$161:L$162)+L$147+L$149+L$150+L$152+L$154+$L52</f>
        <v>45.594999999999999</v>
      </c>
      <c r="M200" s="58">
        <f>SUM(M$161:M$162)+M$147+M$149+M$150+M$152+M$154+$M52</f>
        <v>49.024999999999999</v>
      </c>
      <c r="N200" s="108">
        <f t="shared" ref="N200:N203" si="102">SUM(N$161:N$162)+N$147+N$149+N$150+N$152+N$154+$N52</f>
        <v>7.9950000000000001</v>
      </c>
      <c r="O200" s="108">
        <f t="shared" ref="O200:O203" si="103">SUM(O$161:O$162)+O$147+O$149+O$150+O$152+O$154+$O52</f>
        <v>7.9300000000000006</v>
      </c>
    </row>
    <row r="201" spans="1:15" ht="15" thickBot="1" x14ac:dyDescent="0.4">
      <c r="A201" s="55" t="s">
        <v>234</v>
      </c>
      <c r="G201" s="58">
        <f>SUM(G$161:G$162)+G$147+G$149+G$150+G$152+G$154+$G53</f>
        <v>38.911000000000001</v>
      </c>
      <c r="K201" s="58">
        <f>SUM(K$161:K$162)+K$147+K$149+K$150+K$152+K$154+$K53</f>
        <v>43.305999999999997</v>
      </c>
      <c r="L201" s="58">
        <f>SUM(L$161:L$162)+L$147+L$149+L$150+L$152+L$154+$L53</f>
        <v>45.594999999999999</v>
      </c>
      <c r="M201" s="58">
        <f>SUM(M$161:M$162)+M$147+M$149+M$150+M$152+M$154+$M53</f>
        <v>49.024999999999999</v>
      </c>
      <c r="N201" s="108">
        <f t="shared" si="102"/>
        <v>7.9950000000000001</v>
      </c>
      <c r="O201" s="108">
        <f t="shared" si="103"/>
        <v>7.9300000000000006</v>
      </c>
    </row>
    <row r="202" spans="1:15" ht="15" thickBot="1" x14ac:dyDescent="0.4">
      <c r="A202" s="55" t="s">
        <v>253</v>
      </c>
      <c r="G202" s="58">
        <f>SUM(G$161:G$162)+G$147+G$149+G$150+G$152+G$154+$G54</f>
        <v>38.274000000000001</v>
      </c>
      <c r="K202" s="58">
        <f>SUM(K$161:K$162)+K$147+K$149+K$150+K$152+K$154+$K54</f>
        <v>40.757999999999996</v>
      </c>
      <c r="L202" s="58">
        <f>SUM(L$161:L$162)+L$147+L$149+L$150+L$152+L$154+$L54</f>
        <v>42.865000000000002</v>
      </c>
      <c r="M202" s="58">
        <f>SUM(M$161:M$162)+M$147+M$149+M$150+M$152+M$154+$M54</f>
        <v>44.8</v>
      </c>
      <c r="N202" s="108">
        <f t="shared" si="102"/>
        <v>6.0839999999999996</v>
      </c>
      <c r="O202" s="108">
        <f t="shared" si="103"/>
        <v>6.4350000000000005</v>
      </c>
    </row>
    <row r="203" spans="1:15" ht="15" thickBot="1" x14ac:dyDescent="0.4">
      <c r="A203" s="56" t="s">
        <v>233</v>
      </c>
      <c r="G203" s="63">
        <f>SUM(G$161:G$162)+G$147+G$149+G$150+G$152+G$154+$G55</f>
        <v>39.009</v>
      </c>
      <c r="K203" s="63">
        <f>SUM(K$161:K$162)+K$147+K$149+K$150+K$152+K$154+$K55</f>
        <v>43.698</v>
      </c>
      <c r="L203" s="63">
        <f>SUM(L$161:L$162)+L$147+L$149+L$150+L$152+L$154+$L55</f>
        <v>46.015000000000001</v>
      </c>
      <c r="M203" s="63">
        <f>SUM(M$161:M$162)+M$147+M$149+M$150+M$152+M$154+$M55</f>
        <v>49.674999999999997</v>
      </c>
      <c r="N203" s="108">
        <f t="shared" si="102"/>
        <v>8.2889999999999997</v>
      </c>
      <c r="O203" s="108">
        <f t="shared" si="103"/>
        <v>8.16</v>
      </c>
    </row>
    <row r="204" spans="1:15" ht="15" thickBot="1" x14ac:dyDescent="0.4">
      <c r="A204" s="52"/>
    </row>
    <row r="205" spans="1:15" ht="15" thickBot="1" x14ac:dyDescent="0.4">
      <c r="A205" s="54" t="s">
        <v>206</v>
      </c>
      <c r="G205" s="58">
        <f t="shared" ref="G205:G210" si="104">SUM(G$161:G$162)+G$147+G$149+G$150+G$152+G$154+$G57</f>
        <v>40.813000000000002</v>
      </c>
      <c r="K205" s="58">
        <f t="shared" ref="K205:K210" si="105">SUM(K$161:K$162)+K$147+K$149+K$150+K$152+K$154+$K57</f>
        <v>44.914000000000001</v>
      </c>
      <c r="L205" s="58">
        <f t="shared" ref="L205:L210" si="106">SUM(L$161:L$162)+L$147+L$149+L$150+L$152+L$154+$L57</f>
        <v>48.175000000000004</v>
      </c>
      <c r="M205" s="58">
        <f t="shared" ref="M205:N210" si="107">SUM(M$161:M$162)+M$147+M$149+M$150+M$152+M$154+$M57</f>
        <v>51.375</v>
      </c>
      <c r="N205" s="108">
        <f>SUM(N$161:N$162)+N$147+N$149+N$150+N$152+N$154+$N57</f>
        <v>7.7009999999999996</v>
      </c>
      <c r="O205" s="108">
        <f>SUM(O$161:O$162)+O$147+O$149+O$150+O$152+O$154+$O57</f>
        <v>7.7000000000000011</v>
      </c>
    </row>
    <row r="206" spans="1:15" ht="15" thickBot="1" x14ac:dyDescent="0.4">
      <c r="A206" s="55" t="s">
        <v>205</v>
      </c>
      <c r="G206" s="58">
        <f t="shared" si="104"/>
        <v>41.695</v>
      </c>
      <c r="K206" s="58">
        <f t="shared" si="105"/>
        <v>48.442</v>
      </c>
      <c r="L206" s="58">
        <f t="shared" si="106"/>
        <v>51.954999999999998</v>
      </c>
      <c r="M206" s="58">
        <f t="shared" si="107"/>
        <v>57.224999999999994</v>
      </c>
      <c r="N206" s="108">
        <f t="shared" ref="N206:N210" si="108">SUM(N$161:N$162)+N$147+N$149+N$150+N$152+N$154+$N58</f>
        <v>10.347</v>
      </c>
      <c r="O206" s="108">
        <f t="shared" ref="O206:O210" si="109">SUM(O$161:O$162)+O$147+O$149+O$150+O$152+O$154+$O58</f>
        <v>9.77</v>
      </c>
    </row>
    <row r="207" spans="1:15" ht="15" thickBot="1" x14ac:dyDescent="0.4">
      <c r="A207" s="55" t="s">
        <v>204</v>
      </c>
      <c r="G207" s="58">
        <f t="shared" si="104"/>
        <v>40.764000000000003</v>
      </c>
      <c r="K207" s="58">
        <f t="shared" si="105"/>
        <v>44.718000000000004</v>
      </c>
      <c r="L207" s="58">
        <f t="shared" si="106"/>
        <v>47.965000000000003</v>
      </c>
      <c r="M207" s="58">
        <f t="shared" si="107"/>
        <v>51.05</v>
      </c>
      <c r="N207" s="108">
        <f t="shared" si="108"/>
        <v>7.5539999999999994</v>
      </c>
      <c r="O207" s="108">
        <f t="shared" si="109"/>
        <v>7.5850000000000009</v>
      </c>
    </row>
    <row r="208" spans="1:15" ht="15" thickBot="1" x14ac:dyDescent="0.4">
      <c r="A208" s="55" t="s">
        <v>203</v>
      </c>
      <c r="G208" s="58">
        <f t="shared" si="104"/>
        <v>41.793000000000006</v>
      </c>
      <c r="K208" s="58">
        <f t="shared" si="105"/>
        <v>48.834000000000003</v>
      </c>
      <c r="L208" s="58">
        <f t="shared" si="106"/>
        <v>52.375</v>
      </c>
      <c r="M208" s="58">
        <f t="shared" si="107"/>
        <v>57.875</v>
      </c>
      <c r="N208" s="108">
        <f t="shared" si="108"/>
        <v>10.640999999999998</v>
      </c>
      <c r="O208" s="108">
        <f t="shared" si="109"/>
        <v>10</v>
      </c>
    </row>
    <row r="209" spans="1:15" ht="15" thickBot="1" x14ac:dyDescent="0.4">
      <c r="A209" s="55" t="s">
        <v>254</v>
      </c>
      <c r="G209" s="58">
        <f t="shared" si="104"/>
        <v>40.764000000000003</v>
      </c>
      <c r="K209" s="58">
        <f t="shared" si="105"/>
        <v>44.718000000000004</v>
      </c>
      <c r="L209" s="58">
        <f t="shared" si="106"/>
        <v>47.965000000000003</v>
      </c>
      <c r="M209" s="58">
        <f t="shared" si="107"/>
        <v>51.05</v>
      </c>
      <c r="N209" s="108">
        <f t="shared" si="108"/>
        <v>7.5539999999999994</v>
      </c>
      <c r="O209" s="108">
        <f t="shared" si="109"/>
        <v>7.5850000000000009</v>
      </c>
    </row>
    <row r="210" spans="1:15" ht="15" thickBot="1" x14ac:dyDescent="0.4">
      <c r="A210" s="56" t="s">
        <v>202</v>
      </c>
      <c r="G210" s="58">
        <f t="shared" si="104"/>
        <v>40.323</v>
      </c>
      <c r="K210" s="58">
        <f t="shared" si="105"/>
        <v>42.954000000000001</v>
      </c>
      <c r="L210" s="63">
        <f t="shared" si="106"/>
        <v>46.075000000000003</v>
      </c>
      <c r="M210" s="63">
        <f t="shared" si="107"/>
        <v>48.125</v>
      </c>
      <c r="N210" s="108">
        <f t="shared" si="108"/>
        <v>6.2309999999999999</v>
      </c>
      <c r="O210" s="108">
        <f t="shared" si="109"/>
        <v>6.5500000000000007</v>
      </c>
    </row>
    <row r="211" spans="1:15" ht="15" thickBot="1" x14ac:dyDescent="0.4">
      <c r="A211" s="52"/>
    </row>
    <row r="212" spans="1:15" ht="15" thickBot="1" x14ac:dyDescent="0.4">
      <c r="A212" s="54" t="s">
        <v>201</v>
      </c>
      <c r="G212" s="58">
        <f t="shared" ref="G212:G217" si="110">SUM(G$161:G$162)+G$147+G$149+G$150+G$152+G$154+$G64</f>
        <v>40.813000000000002</v>
      </c>
      <c r="K212" s="58">
        <f t="shared" ref="K212:K217" si="111">SUM(K$161:K$162)+K$147+K$149+K$150+K$152+K$154+$K64</f>
        <v>44.914000000000001</v>
      </c>
      <c r="L212" s="58">
        <f t="shared" ref="L212:L217" si="112">SUM(L$161:L$162)+L$147+L$149+L$150+L$152+L$154+$L64</f>
        <v>48.175000000000004</v>
      </c>
      <c r="M212" s="58">
        <f t="shared" ref="M212:N217" si="113">SUM(M$161:M$162)+M$147+M$149+M$150+M$152+M$154+$M64</f>
        <v>51.375</v>
      </c>
      <c r="N212" s="108">
        <f>SUM(N$161:N$162)+N$147+N$149+N$150+N$152+N$154+$N64</f>
        <v>7.7009999999999996</v>
      </c>
      <c r="O212" s="108">
        <f>SUM(O$161:O$162)+O$147+O$149+O$150+O$152+O$154+$O64</f>
        <v>7.7000000000000011</v>
      </c>
    </row>
    <row r="213" spans="1:15" ht="15" thickBot="1" x14ac:dyDescent="0.4">
      <c r="A213" s="55" t="s">
        <v>200</v>
      </c>
      <c r="G213" s="58">
        <f t="shared" si="110"/>
        <v>41.695</v>
      </c>
      <c r="K213" s="58">
        <f t="shared" si="111"/>
        <v>48.442</v>
      </c>
      <c r="L213" s="58">
        <f t="shared" si="112"/>
        <v>51.954999999999998</v>
      </c>
      <c r="M213" s="58">
        <f t="shared" si="113"/>
        <v>57.224999999999994</v>
      </c>
      <c r="N213" s="108">
        <f t="shared" ref="N213:N217" si="114">SUM(N$161:N$162)+N$147+N$149+N$150+N$152+N$154+$N65</f>
        <v>10.347</v>
      </c>
      <c r="O213" s="108">
        <f t="shared" ref="O213:O217" si="115">SUM(O$161:O$162)+O$147+O$149+O$150+O$152+O$154+$O65</f>
        <v>9.77</v>
      </c>
    </row>
    <row r="214" spans="1:15" ht="15" thickBot="1" x14ac:dyDescent="0.4">
      <c r="A214" s="55" t="s">
        <v>199</v>
      </c>
      <c r="G214" s="58">
        <f t="shared" si="110"/>
        <v>40.764000000000003</v>
      </c>
      <c r="K214" s="58">
        <f t="shared" si="111"/>
        <v>44.718000000000004</v>
      </c>
      <c r="L214" s="58">
        <f t="shared" si="112"/>
        <v>47.965000000000003</v>
      </c>
      <c r="M214" s="58">
        <f t="shared" si="113"/>
        <v>51.05</v>
      </c>
      <c r="N214" s="108">
        <f t="shared" si="114"/>
        <v>7.5539999999999994</v>
      </c>
      <c r="O214" s="108">
        <f t="shared" si="115"/>
        <v>7.5850000000000009</v>
      </c>
    </row>
    <row r="215" spans="1:15" ht="15" thickBot="1" x14ac:dyDescent="0.4">
      <c r="A215" s="55" t="s">
        <v>198</v>
      </c>
      <c r="G215" s="58">
        <f t="shared" si="110"/>
        <v>41.695</v>
      </c>
      <c r="K215" s="58">
        <f t="shared" si="111"/>
        <v>48.442</v>
      </c>
      <c r="L215" s="58">
        <f t="shared" si="112"/>
        <v>51.954999999999998</v>
      </c>
      <c r="M215" s="58">
        <f t="shared" si="113"/>
        <v>57.224999999999994</v>
      </c>
      <c r="N215" s="108">
        <f t="shared" si="114"/>
        <v>10.347</v>
      </c>
      <c r="O215" s="108">
        <f t="shared" si="115"/>
        <v>9.77</v>
      </c>
    </row>
    <row r="216" spans="1:15" ht="15" thickBot="1" x14ac:dyDescent="0.4">
      <c r="A216" s="55" t="s">
        <v>254</v>
      </c>
      <c r="G216" s="58">
        <f t="shared" si="110"/>
        <v>40.764000000000003</v>
      </c>
      <c r="K216" s="58">
        <f t="shared" si="111"/>
        <v>44.718000000000004</v>
      </c>
      <c r="L216" s="58">
        <f t="shared" si="112"/>
        <v>47.965000000000003</v>
      </c>
      <c r="M216" s="58">
        <f t="shared" si="113"/>
        <v>51.05</v>
      </c>
      <c r="N216" s="108">
        <f t="shared" si="114"/>
        <v>7.5539999999999994</v>
      </c>
      <c r="O216" s="108">
        <f t="shared" si="115"/>
        <v>7.5850000000000009</v>
      </c>
    </row>
    <row r="217" spans="1:15" ht="15" thickBot="1" x14ac:dyDescent="0.4">
      <c r="A217" s="56" t="s">
        <v>197</v>
      </c>
      <c r="G217" s="63">
        <f t="shared" si="110"/>
        <v>40.323</v>
      </c>
      <c r="K217" s="63">
        <f t="shared" si="111"/>
        <v>42.954000000000001</v>
      </c>
      <c r="L217" s="63">
        <f t="shared" si="112"/>
        <v>46.075000000000003</v>
      </c>
      <c r="M217" s="63">
        <f t="shared" si="113"/>
        <v>48.125</v>
      </c>
      <c r="N217" s="108">
        <f t="shared" si="114"/>
        <v>6.2309999999999999</v>
      </c>
      <c r="O217" s="108">
        <f t="shared" si="115"/>
        <v>6.5500000000000007</v>
      </c>
    </row>
    <row r="218" spans="1:15" ht="15" thickBot="1" x14ac:dyDescent="0.4">
      <c r="A218" s="52"/>
    </row>
    <row r="219" spans="1:15" ht="15" thickBot="1" x14ac:dyDescent="0.4">
      <c r="A219" s="54" t="s">
        <v>232</v>
      </c>
      <c r="G219" s="58">
        <f>SUM(G$161:G$162)+G$147+G$149+G$151+$G71</f>
        <v>36.843000000000004</v>
      </c>
      <c r="K219" s="58">
        <f>SUM(K$161:K$162)+K$147+K$149+K$151+$K71</f>
        <v>41.879999999999995</v>
      </c>
      <c r="L219" s="58">
        <f>SUM(L$161:L$162)+L$147+L$149+L$151+$L71</f>
        <v>43.14</v>
      </c>
      <c r="M219" s="58">
        <f>SUM(M$161:M$162)+M$147+M$149+M$151+$M71</f>
        <v>47.074999999999996</v>
      </c>
      <c r="N219" s="108">
        <f>SUM(N$161:N$162)+N$147+N$149+N$151+$N71</f>
        <v>8.1370000000000005</v>
      </c>
      <c r="O219" s="108">
        <f>SUM(O$161:O$162)+O$147+O$149+O$151+$O71</f>
        <v>7.9350000000000005</v>
      </c>
    </row>
    <row r="220" spans="1:15" ht="15" thickBot="1" x14ac:dyDescent="0.4">
      <c r="A220" s="55" t="s">
        <v>231</v>
      </c>
      <c r="G220" s="58">
        <f>SUM(G$161:G$162)+G$147+G$149+G$151+$G72</f>
        <v>36.695999999999998</v>
      </c>
      <c r="K220" s="58">
        <f>SUM(K$161:K$162)+K$147+K$149+K$151+$K72</f>
        <v>41.292000000000002</v>
      </c>
      <c r="L220" s="58">
        <f>SUM(L$161:L$162)+L$147+L$149+L$151+$L72</f>
        <v>42.510000000000005</v>
      </c>
      <c r="M220" s="58">
        <f>SUM(M$161:M$162)+M$147+M$149+M$151+$M72</f>
        <v>46.099999999999994</v>
      </c>
      <c r="N220" s="108">
        <f t="shared" ref="N220:N223" si="116">SUM(N$161:N$162)+N$147+N$149+N$151+$N72</f>
        <v>7.6959999999999997</v>
      </c>
      <c r="O220" s="108">
        <f t="shared" ref="O220:O223" si="117">SUM(O$161:O$162)+O$147+O$149+O$151+$O72</f>
        <v>7.59</v>
      </c>
    </row>
    <row r="221" spans="1:15" ht="15" thickBot="1" x14ac:dyDescent="0.4">
      <c r="A221" s="55" t="s">
        <v>230</v>
      </c>
      <c r="G221" s="58">
        <f>SUM(G$161:G$162)+G$147+G$149+G$151+$G73</f>
        <v>36.5</v>
      </c>
      <c r="K221" s="58">
        <f>SUM(K$161:K$162)+K$147+K$149+K$151+$K73</f>
        <v>40.507999999999996</v>
      </c>
      <c r="L221" s="58">
        <f>SUM(L$161:L$162)+L$147+L$149+L$151+$L73</f>
        <v>41.67</v>
      </c>
      <c r="M221" s="58">
        <f>SUM(M$161:M$162)+M$147+M$149+M$151+$M73</f>
        <v>44.8</v>
      </c>
      <c r="N221" s="108">
        <f t="shared" si="116"/>
        <v>7.1080000000000005</v>
      </c>
      <c r="O221" s="108">
        <f t="shared" si="117"/>
        <v>7.1300000000000008</v>
      </c>
    </row>
    <row r="222" spans="1:15" ht="15" thickBot="1" x14ac:dyDescent="0.4">
      <c r="A222" s="55" t="s">
        <v>229</v>
      </c>
      <c r="G222" s="58">
        <f>SUM(G$161:G$162)+G$147+G$149+G$151+$G74</f>
        <v>35.863</v>
      </c>
      <c r="K222" s="58">
        <f>SUM(K$161:K$162)+K$147+K$149+K$151+$K74</f>
        <v>37.959999999999994</v>
      </c>
      <c r="L222" s="58">
        <f>SUM(L$161:L$162)+L$147+L$149+L$151+$L74</f>
        <v>38.94</v>
      </c>
      <c r="M222" s="58">
        <f>SUM(M$161:M$162)+M$147+M$149+M$151+$M74</f>
        <v>40.575000000000003</v>
      </c>
      <c r="N222" s="108">
        <f t="shared" si="116"/>
        <v>5.1970000000000001</v>
      </c>
      <c r="O222" s="108">
        <f t="shared" si="117"/>
        <v>5.6349999999999998</v>
      </c>
    </row>
    <row r="223" spans="1:15" ht="15" thickBot="1" x14ac:dyDescent="0.4">
      <c r="A223" s="56" t="s">
        <v>228</v>
      </c>
      <c r="G223" s="63">
        <f>SUM(G$161:G$162)+G$147+G$149+G$151+$G75</f>
        <v>36.597999999999999</v>
      </c>
      <c r="K223" s="63">
        <f>SUM(K$161:K$162)+K$147+K$149+K$151+$K75</f>
        <v>40.9</v>
      </c>
      <c r="L223" s="63">
        <f>SUM(L$161:L$162)+L$147+L$149+L$151+$L75</f>
        <v>42.09</v>
      </c>
      <c r="M223" s="63">
        <f>SUM(M$161:M$162)+M$147+M$149+M$151+$M75</f>
        <v>45.449999999999996</v>
      </c>
      <c r="N223" s="108">
        <f t="shared" si="116"/>
        <v>7.4019999999999992</v>
      </c>
      <c r="O223" s="108">
        <f t="shared" si="117"/>
        <v>7.3599999999999994</v>
      </c>
    </row>
    <row r="224" spans="1:15" ht="15" thickBot="1" x14ac:dyDescent="0.4">
      <c r="A224" s="52"/>
    </row>
    <row r="225" spans="1:15" ht="15" thickBot="1" x14ac:dyDescent="0.4">
      <c r="A225" s="54" t="s">
        <v>227</v>
      </c>
      <c r="G225" s="58">
        <f>SUM(G$161:G$162)+G$147+G$149+G$151+$G77</f>
        <v>36.843000000000004</v>
      </c>
      <c r="K225" s="58">
        <f>SUM(K$161:K$162)+K$147+K$149+K$151+$K77</f>
        <v>41.879999999999995</v>
      </c>
      <c r="L225" s="58">
        <f>SUM(L$161:L$162)+L$147+L$149+L$151+$L77</f>
        <v>43.14</v>
      </c>
      <c r="M225" s="58">
        <f>SUM(M$161:M$162)+M$147+M$149+M$151+$M77</f>
        <v>47.074999999999996</v>
      </c>
      <c r="N225" s="108">
        <f>SUM(N$161:N$162)+N$147+N$149+N$151+$N77</f>
        <v>8.1370000000000005</v>
      </c>
      <c r="O225" s="108">
        <f>SUM(O$161:O$162)+O$147+O$149+O$151+$O77</f>
        <v>7.9350000000000005</v>
      </c>
    </row>
    <row r="226" spans="1:15" ht="15" thickBot="1" x14ac:dyDescent="0.4">
      <c r="A226" s="55" t="s">
        <v>226</v>
      </c>
      <c r="G226" s="58">
        <f>SUM(G$161:G$162)+G$147+G$149+G$151+$G78</f>
        <v>36.5</v>
      </c>
      <c r="K226" s="58">
        <f>SUM(K$161:K$162)+K$147+K$149+K$151+$K78</f>
        <v>40.507999999999996</v>
      </c>
      <c r="L226" s="58">
        <f>SUM(L$161:L$162)+L$147+L$149+L$151+$L78</f>
        <v>41.67</v>
      </c>
      <c r="M226" s="58">
        <f>SUM(M$161:M$162)+M$147+M$149+M$151+$M78</f>
        <v>44.8</v>
      </c>
      <c r="N226" s="108">
        <f t="shared" ref="N226:N229" si="118">SUM(N$161:N$162)+N$147+N$149+N$151+$N78</f>
        <v>7.1080000000000005</v>
      </c>
      <c r="O226" s="108">
        <f t="shared" ref="O226:O229" si="119">SUM(O$161:O$162)+O$147+O$149+O$151+$O78</f>
        <v>7.1300000000000008</v>
      </c>
    </row>
    <row r="227" spans="1:15" ht="15" thickBot="1" x14ac:dyDescent="0.4">
      <c r="A227" s="55" t="s">
        <v>225</v>
      </c>
      <c r="G227" s="58">
        <f>SUM(G$161:G$162)+G$147+G$149+G$151+$G79</f>
        <v>36.5</v>
      </c>
      <c r="K227" s="58">
        <f>SUM(K$161:K$162)+K$147+K$149+K$151+$K79</f>
        <v>40.507999999999996</v>
      </c>
      <c r="L227" s="58">
        <f>SUM(L$161:L$162)+L$147+L$149+L$151+$L79</f>
        <v>41.67</v>
      </c>
      <c r="M227" s="58">
        <f>SUM(M$161:M$162)+M$147+M$149+M$151+$M79</f>
        <v>44.8</v>
      </c>
      <c r="N227" s="108">
        <f t="shared" si="118"/>
        <v>7.1080000000000005</v>
      </c>
      <c r="O227" s="108">
        <f t="shared" si="119"/>
        <v>7.1300000000000008</v>
      </c>
    </row>
    <row r="228" spans="1:15" ht="15" thickBot="1" x14ac:dyDescent="0.4">
      <c r="A228" s="55" t="s">
        <v>255</v>
      </c>
      <c r="G228" s="58">
        <f>SUM(G$161:G$162)+G$147+G$149+G$151+$G80</f>
        <v>35.863</v>
      </c>
      <c r="K228" s="58">
        <f>SUM(K$161:K$162)+K$147+K$149+K$151+$K80</f>
        <v>37.959999999999994</v>
      </c>
      <c r="L228" s="58">
        <f>SUM(L$161:L$162)+L$147+L$149+L$151+$L80</f>
        <v>38.94</v>
      </c>
      <c r="M228" s="58">
        <f>SUM(M$161:M$162)+M$147+M$149+M$151+$M80</f>
        <v>40.575000000000003</v>
      </c>
      <c r="N228" s="108">
        <f t="shared" si="118"/>
        <v>5.1970000000000001</v>
      </c>
      <c r="O228" s="108">
        <f t="shared" si="119"/>
        <v>5.6349999999999998</v>
      </c>
    </row>
    <row r="229" spans="1:15" ht="15" thickBot="1" x14ac:dyDescent="0.4">
      <c r="A229" s="56" t="s">
        <v>224</v>
      </c>
      <c r="G229" s="63">
        <f>SUM(G$161:G$162)+G$147+G$149+G$151+$G81</f>
        <v>36.597999999999999</v>
      </c>
      <c r="K229" s="63">
        <f>SUM(K$161:K$162)+K$147+K$149+K$151+$K81</f>
        <v>40.9</v>
      </c>
      <c r="L229" s="63">
        <f>SUM(L$161:L$162)+L$147+L$149+L$151+$L81</f>
        <v>42.09</v>
      </c>
      <c r="M229" s="63">
        <f>SUM(M$161:M$162)+M$147+M$149+M$151+$M81</f>
        <v>45.449999999999996</v>
      </c>
      <c r="N229" s="108">
        <f t="shared" si="118"/>
        <v>7.4019999999999992</v>
      </c>
      <c r="O229" s="108">
        <f t="shared" si="119"/>
        <v>7.3599999999999994</v>
      </c>
    </row>
    <row r="230" spans="1:15" ht="15" thickBot="1" x14ac:dyDescent="0.4">
      <c r="A230" s="52"/>
    </row>
    <row r="231" spans="1:15" ht="15" thickBot="1" x14ac:dyDescent="0.4">
      <c r="A231" s="54" t="s">
        <v>196</v>
      </c>
      <c r="G231" s="58">
        <f t="shared" ref="G231:G236" si="120">SUM(G$161:G$162)+G$147+G$149+G$151+$G83</f>
        <v>38.402000000000001</v>
      </c>
      <c r="K231" s="58">
        <f t="shared" ref="K231:K236" si="121">SUM(K$161:K$162)+K$147+K$149+K$151+$K83</f>
        <v>42.116</v>
      </c>
      <c r="L231" s="58">
        <f t="shared" ref="L231:L236" si="122">SUM(L$161:L$162)+L$147+L$149+L$151+$L83</f>
        <v>44.25</v>
      </c>
      <c r="M231" s="58">
        <f t="shared" ref="M231:N236" si="123">SUM(M$161:M$162)+M$147+M$149+M$151+$M83</f>
        <v>47.15</v>
      </c>
      <c r="N231" s="108">
        <f>SUM(N$161:N$162)+N$147+N$149+N$151+$N83</f>
        <v>6.8140000000000001</v>
      </c>
      <c r="O231" s="108">
        <f>SUM(O$161:O$162)+O$147+O$149+O$151+$O83</f>
        <v>6.9</v>
      </c>
    </row>
    <row r="232" spans="1:15" ht="15" thickBot="1" x14ac:dyDescent="0.4">
      <c r="A232" s="55" t="s">
        <v>195</v>
      </c>
      <c r="G232" s="58">
        <f t="shared" si="120"/>
        <v>39.283999999999999</v>
      </c>
      <c r="K232" s="58">
        <f t="shared" si="121"/>
        <v>45.643999999999998</v>
      </c>
      <c r="L232" s="58">
        <f t="shared" si="122"/>
        <v>48.03</v>
      </c>
      <c r="M232" s="58">
        <f t="shared" si="123"/>
        <v>53</v>
      </c>
      <c r="N232" s="108">
        <f t="shared" ref="N232:N236" si="124">SUM(N$161:N$162)+N$147+N$149+N$151+$N84</f>
        <v>9.4599999999999991</v>
      </c>
      <c r="O232" s="108">
        <f t="shared" ref="O232:O236" si="125">SUM(O$161:O$162)+O$147+O$149+O$151+$O84</f>
        <v>8.9700000000000006</v>
      </c>
    </row>
    <row r="233" spans="1:15" ht="15" thickBot="1" x14ac:dyDescent="0.4">
      <c r="A233" s="55" t="s">
        <v>194</v>
      </c>
      <c r="G233" s="58">
        <f t="shared" si="120"/>
        <v>38.353000000000002</v>
      </c>
      <c r="K233" s="58">
        <f t="shared" si="121"/>
        <v>41.92</v>
      </c>
      <c r="L233" s="58">
        <f t="shared" si="122"/>
        <v>44.040000000000006</v>
      </c>
      <c r="M233" s="58">
        <f t="shared" si="123"/>
        <v>46.825000000000003</v>
      </c>
      <c r="N233" s="108">
        <f t="shared" si="124"/>
        <v>6.6669999999999998</v>
      </c>
      <c r="O233" s="108">
        <f t="shared" si="125"/>
        <v>6.7850000000000001</v>
      </c>
    </row>
    <row r="234" spans="1:15" ht="15" thickBot="1" x14ac:dyDescent="0.4">
      <c r="A234" s="55" t="s">
        <v>193</v>
      </c>
      <c r="G234" s="58">
        <f t="shared" si="120"/>
        <v>39.382000000000005</v>
      </c>
      <c r="K234" s="58">
        <f t="shared" si="121"/>
        <v>46.036000000000001</v>
      </c>
      <c r="L234" s="58">
        <f t="shared" si="122"/>
        <v>48.45</v>
      </c>
      <c r="M234" s="58">
        <f t="shared" si="123"/>
        <v>53.65</v>
      </c>
      <c r="N234" s="108">
        <f t="shared" si="124"/>
        <v>9.7539999999999996</v>
      </c>
      <c r="O234" s="108">
        <f t="shared" si="125"/>
        <v>9.2000000000000011</v>
      </c>
    </row>
    <row r="235" spans="1:15" ht="15" thickBot="1" x14ac:dyDescent="0.4">
      <c r="A235" s="55" t="s">
        <v>256</v>
      </c>
      <c r="G235" s="58">
        <f t="shared" si="120"/>
        <v>38.353000000000002</v>
      </c>
      <c r="K235" s="58">
        <f t="shared" si="121"/>
        <v>41.92</v>
      </c>
      <c r="L235" s="58">
        <f t="shared" si="122"/>
        <v>44.040000000000006</v>
      </c>
      <c r="M235" s="58">
        <f t="shared" si="123"/>
        <v>46.825000000000003</v>
      </c>
      <c r="N235" s="108">
        <f t="shared" si="124"/>
        <v>6.6669999999999998</v>
      </c>
      <c r="O235" s="108">
        <f t="shared" si="125"/>
        <v>6.7850000000000001</v>
      </c>
    </row>
    <row r="236" spans="1:15" ht="15" thickBot="1" x14ac:dyDescent="0.4">
      <c r="A236" s="56" t="s">
        <v>192</v>
      </c>
      <c r="G236" s="63">
        <f t="shared" si="120"/>
        <v>37.911999999999999</v>
      </c>
      <c r="K236" s="63">
        <f t="shared" si="121"/>
        <v>40.155999999999999</v>
      </c>
      <c r="L236" s="63">
        <f t="shared" si="122"/>
        <v>42.150000000000006</v>
      </c>
      <c r="M236" s="63">
        <f t="shared" si="123"/>
        <v>43.9</v>
      </c>
      <c r="N236" s="108">
        <f t="shared" si="124"/>
        <v>5.3439999999999994</v>
      </c>
      <c r="O236" s="108">
        <f t="shared" si="125"/>
        <v>5.75</v>
      </c>
    </row>
    <row r="237" spans="1:15" ht="15" thickBot="1" x14ac:dyDescent="0.4">
      <c r="A237" s="52"/>
    </row>
    <row r="238" spans="1:15" ht="15" thickBot="1" x14ac:dyDescent="0.4">
      <c r="A238" s="54" t="s">
        <v>191</v>
      </c>
      <c r="G238" s="58">
        <f t="shared" ref="G238:G243" si="126">SUM(G$161:G$162)+G$147+G$149+G$151+$G90</f>
        <v>38.402000000000001</v>
      </c>
      <c r="K238" s="58">
        <f t="shared" ref="K238:K243" si="127">SUM(K$161:K$162)+K$147+K$149+K$151+$K90</f>
        <v>42.116</v>
      </c>
      <c r="L238" s="58">
        <f t="shared" ref="L238:L243" si="128">SUM(L$161:L$162)+L$147+L$149+L$151+$L90</f>
        <v>44.25</v>
      </c>
      <c r="M238" s="58">
        <f t="shared" ref="M238:N243" si="129">SUM(M$161:M$162)+M$147+M$149+M$151+$M90</f>
        <v>47.15</v>
      </c>
      <c r="N238" s="108">
        <f>SUM(N$161:N$162)+N$147+N$149+N$151+$N90</f>
        <v>6.8140000000000001</v>
      </c>
      <c r="O238" s="108">
        <f>SUM(O$161:O$162)+O$147+O$149+O$151+$O90</f>
        <v>6.9</v>
      </c>
    </row>
    <row r="239" spans="1:15" ht="15" thickBot="1" x14ac:dyDescent="0.4">
      <c r="A239" s="55" t="s">
        <v>190</v>
      </c>
      <c r="G239" s="58">
        <f t="shared" si="126"/>
        <v>39.283999999999999</v>
      </c>
      <c r="K239" s="58">
        <f t="shared" si="127"/>
        <v>45.643999999999998</v>
      </c>
      <c r="L239" s="58">
        <f t="shared" si="128"/>
        <v>48.03</v>
      </c>
      <c r="M239" s="58">
        <f t="shared" si="129"/>
        <v>53</v>
      </c>
      <c r="N239" s="108">
        <f t="shared" ref="N239:N243" si="130">SUM(N$161:N$162)+N$147+N$149+N$151+$N91</f>
        <v>9.4599999999999991</v>
      </c>
      <c r="O239" s="108">
        <f t="shared" ref="O239:O243" si="131">SUM(O$161:O$162)+O$147+O$149+O$151+$O91</f>
        <v>8.9700000000000006</v>
      </c>
    </row>
    <row r="240" spans="1:15" ht="15" thickBot="1" x14ac:dyDescent="0.4">
      <c r="A240" s="55" t="s">
        <v>189</v>
      </c>
      <c r="G240" s="58">
        <f t="shared" si="126"/>
        <v>38.353000000000002</v>
      </c>
      <c r="K240" s="58">
        <f t="shared" si="127"/>
        <v>41.92</v>
      </c>
      <c r="L240" s="58">
        <f t="shared" si="128"/>
        <v>44.040000000000006</v>
      </c>
      <c r="M240" s="58">
        <f t="shared" si="129"/>
        <v>46.825000000000003</v>
      </c>
      <c r="N240" s="108">
        <f t="shared" si="130"/>
        <v>6.6669999999999998</v>
      </c>
      <c r="O240" s="108">
        <f t="shared" si="131"/>
        <v>6.7850000000000001</v>
      </c>
    </row>
    <row r="241" spans="1:15" ht="15" thickBot="1" x14ac:dyDescent="0.4">
      <c r="A241" s="55" t="s">
        <v>188</v>
      </c>
      <c r="G241" s="58">
        <f t="shared" si="126"/>
        <v>39.283999999999999</v>
      </c>
      <c r="K241" s="58">
        <f t="shared" si="127"/>
        <v>45.643999999999998</v>
      </c>
      <c r="L241" s="58">
        <f t="shared" si="128"/>
        <v>48.03</v>
      </c>
      <c r="M241" s="58">
        <f t="shared" si="129"/>
        <v>53</v>
      </c>
      <c r="N241" s="108">
        <f t="shared" si="130"/>
        <v>9.4599999999999991</v>
      </c>
      <c r="O241" s="108">
        <f t="shared" si="131"/>
        <v>8.9700000000000006</v>
      </c>
    </row>
    <row r="242" spans="1:15" ht="15" thickBot="1" x14ac:dyDescent="0.4">
      <c r="A242" s="55" t="s">
        <v>256</v>
      </c>
      <c r="G242" s="58">
        <f t="shared" si="126"/>
        <v>38.353000000000002</v>
      </c>
      <c r="K242" s="58">
        <f t="shared" si="127"/>
        <v>41.92</v>
      </c>
      <c r="L242" s="58">
        <f t="shared" si="128"/>
        <v>44.040000000000006</v>
      </c>
      <c r="M242" s="58">
        <f t="shared" si="129"/>
        <v>46.825000000000003</v>
      </c>
      <c r="N242" s="108">
        <f t="shared" si="130"/>
        <v>6.6669999999999998</v>
      </c>
      <c r="O242" s="108">
        <f t="shared" si="131"/>
        <v>6.7850000000000001</v>
      </c>
    </row>
    <row r="243" spans="1:15" ht="15" thickBot="1" x14ac:dyDescent="0.4">
      <c r="A243" s="56" t="s">
        <v>187</v>
      </c>
      <c r="G243" s="63">
        <f t="shared" si="126"/>
        <v>37.911999999999999</v>
      </c>
      <c r="K243" s="63">
        <f t="shared" si="127"/>
        <v>40.155999999999999</v>
      </c>
      <c r="L243" s="63">
        <f t="shared" si="128"/>
        <v>42.150000000000006</v>
      </c>
      <c r="M243" s="63">
        <f t="shared" si="129"/>
        <v>43.9</v>
      </c>
      <c r="N243" s="108">
        <f t="shared" si="130"/>
        <v>5.3439999999999994</v>
      </c>
      <c r="O243" s="108">
        <f t="shared" si="131"/>
        <v>5.75</v>
      </c>
    </row>
    <row r="244" spans="1:15" ht="15" thickBot="1" x14ac:dyDescent="0.4">
      <c r="A244" s="52"/>
    </row>
    <row r="245" spans="1:15" ht="15" thickBot="1" x14ac:dyDescent="0.4">
      <c r="A245" s="54" t="s">
        <v>223</v>
      </c>
      <c r="G245" s="58">
        <f>SUM(G$161:G$162)+G$148+$G97</f>
        <v>28.231999999999999</v>
      </c>
      <c r="K245" s="58">
        <f>SUM(K$161:K$162)+K$148+$K97</f>
        <v>32.882000000000005</v>
      </c>
      <c r="L245" s="58">
        <f>SUM(L$161:L$162)+L$148+$L97</f>
        <v>33.615000000000002</v>
      </c>
      <c r="M245" s="58">
        <f>SUM(M$161:M$162)+M$148+$M97</f>
        <v>37.25</v>
      </c>
      <c r="N245" s="108">
        <f>SUM(N$161:N$162)+N$148+$N97</f>
        <v>7.25</v>
      </c>
      <c r="O245" s="108">
        <f>SUM(O$161:O$162)+O$148+$O97</f>
        <v>7.1349999999999998</v>
      </c>
    </row>
    <row r="246" spans="1:15" ht="15" thickBot="1" x14ac:dyDescent="0.4">
      <c r="A246" s="55" t="s">
        <v>222</v>
      </c>
      <c r="G246" s="58">
        <f>SUM(G$161:G$162)+G$148+$G98</f>
        <v>27.888999999999999</v>
      </c>
      <c r="K246" s="58">
        <f>SUM(K$161:K$162)+K$148+$K98</f>
        <v>31.509999999999998</v>
      </c>
      <c r="L246" s="58">
        <f>SUM(L$161:L$162)+L$148+$L98</f>
        <v>32.145000000000003</v>
      </c>
      <c r="M246" s="58">
        <f>SUM(M$161:M$162)+M$148+$M98</f>
        <v>34.974999999999994</v>
      </c>
      <c r="N246" s="108">
        <f t="shared" ref="N246:N249" si="132">SUM(N$161:N$162)+N$148+$N98</f>
        <v>6.2210000000000001</v>
      </c>
      <c r="O246" s="108">
        <f t="shared" ref="O246:O249" si="133">SUM(O$161:O$162)+O$148+$O98</f>
        <v>6.33</v>
      </c>
    </row>
    <row r="247" spans="1:15" ht="15" thickBot="1" x14ac:dyDescent="0.4">
      <c r="A247" s="55" t="s">
        <v>221</v>
      </c>
      <c r="G247" s="58">
        <f>SUM(G$161:G$162)+G$148+$G99</f>
        <v>27.888999999999999</v>
      </c>
      <c r="K247" s="58">
        <f>SUM(K$161:K$162)+K$148+$K99</f>
        <v>31.509999999999998</v>
      </c>
      <c r="L247" s="58">
        <f>SUM(L$161:L$162)+L$148+$L99</f>
        <v>32.145000000000003</v>
      </c>
      <c r="M247" s="58">
        <f>SUM(M$161:M$162)+M$148+$M99</f>
        <v>34.974999999999994</v>
      </c>
      <c r="N247" s="108">
        <f t="shared" si="132"/>
        <v>6.2210000000000001</v>
      </c>
      <c r="O247" s="108">
        <f t="shared" si="133"/>
        <v>6.33</v>
      </c>
    </row>
    <row r="248" spans="1:15" ht="15" thickBot="1" x14ac:dyDescent="0.4">
      <c r="A248" s="55" t="s">
        <v>257</v>
      </c>
      <c r="G248" s="58">
        <f>SUM(G$161:G$162)+G$148+$G100</f>
        <v>27.252000000000002</v>
      </c>
      <c r="K248" s="58">
        <f>SUM(K$161:K$162)+K$148+$K100</f>
        <v>28.962</v>
      </c>
      <c r="L248" s="58">
        <f>SUM(L$161:L$162)+L$148+$L100</f>
        <v>29.414999999999999</v>
      </c>
      <c r="M248" s="58">
        <f>SUM(M$161:M$162)+M$148+$M100</f>
        <v>30.75</v>
      </c>
      <c r="N248" s="108">
        <f t="shared" si="132"/>
        <v>4.3100000000000005</v>
      </c>
      <c r="O248" s="108">
        <f t="shared" si="133"/>
        <v>4.835</v>
      </c>
    </row>
    <row r="249" spans="1:15" ht="15" thickBot="1" x14ac:dyDescent="0.4">
      <c r="A249" s="56" t="s">
        <v>220</v>
      </c>
      <c r="G249" s="63">
        <f>SUM(G$161:G$162)+G$148+$G101</f>
        <v>27.987000000000002</v>
      </c>
      <c r="K249" s="63">
        <f>SUM(K$161:K$162)+K$148+$K101</f>
        <v>31.902000000000001</v>
      </c>
      <c r="L249" s="63">
        <f>SUM(L$161:L$162)+L$148+$L101</f>
        <v>32.564999999999998</v>
      </c>
      <c r="M249" s="63">
        <f>SUM(M$161:M$162)+M$148+$M101</f>
        <v>35.625</v>
      </c>
      <c r="N249" s="108">
        <f t="shared" si="132"/>
        <v>6.5149999999999997</v>
      </c>
      <c r="O249" s="108">
        <f t="shared" si="133"/>
        <v>6.56</v>
      </c>
    </row>
    <row r="250" spans="1:15" ht="15" thickBot="1" x14ac:dyDescent="0.4">
      <c r="A250" s="52"/>
    </row>
    <row r="251" spans="1:15" ht="15" thickBot="1" x14ac:dyDescent="0.4">
      <c r="A251" s="54" t="s">
        <v>219</v>
      </c>
      <c r="G251" s="58">
        <f>SUM(G$161:G$162)+G$148+$G103</f>
        <v>28.231999999999999</v>
      </c>
      <c r="K251" s="58">
        <f>SUM(K$161:K$162)+K$148+$K103</f>
        <v>32.882000000000005</v>
      </c>
      <c r="L251" s="58">
        <f>SUM(L$161:L$162)+L$148+$L103</f>
        <v>33.615000000000002</v>
      </c>
      <c r="M251" s="58">
        <f>SUM(M$161:M$162)+M$148+$M103</f>
        <v>37.25</v>
      </c>
      <c r="N251" s="108">
        <f>SUM(N$161:N$162)+N$148+$N103</f>
        <v>7.25</v>
      </c>
      <c r="O251" s="108">
        <f>SUM(O$161:O$162)+O$148+$O103</f>
        <v>7.1349999999999998</v>
      </c>
    </row>
    <row r="252" spans="1:15" ht="15" thickBot="1" x14ac:dyDescent="0.4">
      <c r="A252" s="55" t="s">
        <v>218</v>
      </c>
      <c r="G252" s="58">
        <f>SUM(G$161:G$162)+G$148+$G104</f>
        <v>27.888999999999999</v>
      </c>
      <c r="K252" s="58">
        <f>SUM(K$161:K$162)+K$148+$K104</f>
        <v>31.509999999999998</v>
      </c>
      <c r="L252" s="58">
        <f>SUM(L$161:L$162)+L$148+$L104</f>
        <v>32.145000000000003</v>
      </c>
      <c r="M252" s="58">
        <f>SUM(M$161:M$162)+M$148+$M104</f>
        <v>34.974999999999994</v>
      </c>
      <c r="N252" s="108">
        <f t="shared" ref="N252:N255" si="134">SUM(N$161:N$162)+N$148+$N104</f>
        <v>6.2210000000000001</v>
      </c>
      <c r="O252" s="108">
        <f t="shared" ref="O252:O255" si="135">SUM(O$161:O$162)+O$148+$O104</f>
        <v>6.33</v>
      </c>
    </row>
    <row r="253" spans="1:15" ht="15" thickBot="1" x14ac:dyDescent="0.4">
      <c r="A253" s="55" t="s">
        <v>217</v>
      </c>
      <c r="G253" s="58">
        <f>SUM(G$161:G$162)+G$148+$G105</f>
        <v>27.888999999999999</v>
      </c>
      <c r="K253" s="58">
        <f>SUM(K$161:K$162)+K$148+$K105</f>
        <v>31.509999999999998</v>
      </c>
      <c r="L253" s="58">
        <f>SUM(L$161:L$162)+L$148+$L105</f>
        <v>32.145000000000003</v>
      </c>
      <c r="M253" s="58">
        <f>SUM(M$161:M$162)+M$148+$M105</f>
        <v>34.974999999999994</v>
      </c>
      <c r="N253" s="108">
        <f t="shared" si="134"/>
        <v>6.2210000000000001</v>
      </c>
      <c r="O253" s="108">
        <f t="shared" si="135"/>
        <v>6.33</v>
      </c>
    </row>
    <row r="254" spans="1:15" ht="15" thickBot="1" x14ac:dyDescent="0.4">
      <c r="A254" s="55" t="s">
        <v>258</v>
      </c>
      <c r="G254" s="58">
        <f>SUM(G$161:G$162)+G$148+$G106</f>
        <v>27.252000000000002</v>
      </c>
      <c r="K254" s="58">
        <f>SUM(K$161:K$162)+K$148+$K106</f>
        <v>28.962</v>
      </c>
      <c r="L254" s="58">
        <f>SUM(L$161:L$162)+L$148+$L106</f>
        <v>29.414999999999999</v>
      </c>
      <c r="M254" s="58">
        <f>SUM(M$161:M$162)+M$148+$M106</f>
        <v>30.75</v>
      </c>
      <c r="N254" s="108">
        <f t="shared" si="134"/>
        <v>4.3100000000000005</v>
      </c>
      <c r="O254" s="108">
        <f t="shared" si="135"/>
        <v>4.835</v>
      </c>
    </row>
    <row r="255" spans="1:15" ht="15" thickBot="1" x14ac:dyDescent="0.4">
      <c r="A255" s="56" t="s">
        <v>186</v>
      </c>
      <c r="G255" s="63">
        <f>SUM(G$161:G$162)+G$148+$G107</f>
        <v>27.987000000000002</v>
      </c>
      <c r="K255" s="63">
        <f>SUM(K$161:K$162)+K$148+$K107</f>
        <v>31.902000000000001</v>
      </c>
      <c r="L255" s="63">
        <f>SUM(L$161:L$162)+L$148+$L107</f>
        <v>32.564999999999998</v>
      </c>
      <c r="M255" s="63">
        <f>SUM(M$161:M$162)+M$148+$M107</f>
        <v>35.625</v>
      </c>
      <c r="N255" s="108">
        <f t="shared" si="134"/>
        <v>6.5149999999999997</v>
      </c>
      <c r="O255" s="108">
        <f t="shared" si="135"/>
        <v>6.56</v>
      </c>
    </row>
    <row r="256" spans="1:15" ht="15" thickBot="1" x14ac:dyDescent="0.4">
      <c r="A256" s="52"/>
    </row>
    <row r="257" spans="1:15" ht="15" thickBot="1" x14ac:dyDescent="0.4">
      <c r="A257" s="54" t="s">
        <v>185</v>
      </c>
      <c r="G257" s="58">
        <f t="shared" ref="G257:G262" si="136">SUM(G$161:G$162)+G$148+$G109</f>
        <v>29.791</v>
      </c>
      <c r="K257" s="58">
        <f t="shared" ref="K257:K262" si="137">SUM(K$161:K$162)+K$148+$K109</f>
        <v>33.118000000000002</v>
      </c>
      <c r="L257" s="58">
        <f t="shared" ref="L257:L262" si="138">SUM(L$161:L$162)+L$148+$L109</f>
        <v>34.725000000000001</v>
      </c>
      <c r="M257" s="58">
        <f t="shared" ref="M257:N262" si="139">SUM(M$161:M$162)+M$148+$M109</f>
        <v>37.325000000000003</v>
      </c>
      <c r="N257" s="108">
        <f>SUM(N$161:N$162)+N$148+$N109</f>
        <v>5.9269999999999996</v>
      </c>
      <c r="O257" s="108">
        <f>SUM(O$161:O$162)+O$148+$O109</f>
        <v>6.1000000000000005</v>
      </c>
    </row>
    <row r="258" spans="1:15" ht="15" thickBot="1" x14ac:dyDescent="0.4">
      <c r="A258" s="55" t="s">
        <v>184</v>
      </c>
      <c r="G258" s="58">
        <f t="shared" si="136"/>
        <v>30.673000000000002</v>
      </c>
      <c r="K258" s="58">
        <f t="shared" si="137"/>
        <v>36.646000000000001</v>
      </c>
      <c r="L258" s="58">
        <f t="shared" si="138"/>
        <v>38.505000000000003</v>
      </c>
      <c r="M258" s="58">
        <f t="shared" si="139"/>
        <v>43.174999999999997</v>
      </c>
      <c r="N258" s="108">
        <f t="shared" ref="N258:N262" si="140">SUM(N$161:N$162)+N$148+$N110</f>
        <v>8.5730000000000004</v>
      </c>
      <c r="O258" s="108">
        <f t="shared" ref="O258:O262" si="141">SUM(O$161:O$162)+O$148+$O110</f>
        <v>8.17</v>
      </c>
    </row>
    <row r="259" spans="1:15" ht="15" thickBot="1" x14ac:dyDescent="0.4">
      <c r="A259" s="55" t="s">
        <v>183</v>
      </c>
      <c r="G259" s="58">
        <f t="shared" si="136"/>
        <v>29.742000000000001</v>
      </c>
      <c r="K259" s="58">
        <f t="shared" si="137"/>
        <v>32.921999999999997</v>
      </c>
      <c r="L259" s="58">
        <f t="shared" si="138"/>
        <v>34.515000000000001</v>
      </c>
      <c r="M259" s="58">
        <f t="shared" si="139"/>
        <v>37</v>
      </c>
      <c r="N259" s="108">
        <f t="shared" si="140"/>
        <v>5.7799999999999994</v>
      </c>
      <c r="O259" s="108">
        <f t="shared" si="141"/>
        <v>5.9850000000000003</v>
      </c>
    </row>
    <row r="260" spans="1:15" ht="15" thickBot="1" x14ac:dyDescent="0.4">
      <c r="A260" s="55" t="s">
        <v>182</v>
      </c>
      <c r="G260" s="58">
        <f t="shared" si="136"/>
        <v>30.771000000000001</v>
      </c>
      <c r="K260" s="58">
        <f t="shared" si="137"/>
        <v>37.038000000000004</v>
      </c>
      <c r="L260" s="58">
        <f t="shared" si="138"/>
        <v>38.925000000000004</v>
      </c>
      <c r="M260" s="58">
        <f t="shared" si="139"/>
        <v>43.825000000000003</v>
      </c>
      <c r="N260" s="108">
        <f t="shared" si="140"/>
        <v>8.8669999999999991</v>
      </c>
      <c r="O260" s="108">
        <f t="shared" si="141"/>
        <v>8.4</v>
      </c>
    </row>
    <row r="261" spans="1:15" ht="15" thickBot="1" x14ac:dyDescent="0.4">
      <c r="A261" s="55" t="s">
        <v>259</v>
      </c>
      <c r="G261" s="58">
        <f t="shared" si="136"/>
        <v>29.742000000000001</v>
      </c>
      <c r="K261" s="58">
        <f t="shared" si="137"/>
        <v>32.921999999999997</v>
      </c>
      <c r="L261" s="58">
        <f t="shared" si="138"/>
        <v>34.515000000000001</v>
      </c>
      <c r="M261" s="58">
        <f t="shared" si="139"/>
        <v>37</v>
      </c>
      <c r="N261" s="108">
        <f t="shared" si="140"/>
        <v>5.7799999999999994</v>
      </c>
      <c r="O261" s="108">
        <f t="shared" si="141"/>
        <v>5.9850000000000003</v>
      </c>
    </row>
    <row r="262" spans="1:15" ht="15" thickBot="1" x14ac:dyDescent="0.4">
      <c r="A262" s="56" t="s">
        <v>181</v>
      </c>
      <c r="G262" s="63">
        <f t="shared" si="136"/>
        <v>29.301000000000002</v>
      </c>
      <c r="K262" s="63">
        <f t="shared" si="137"/>
        <v>31.158000000000001</v>
      </c>
      <c r="L262" s="63">
        <f t="shared" si="138"/>
        <v>32.625</v>
      </c>
      <c r="M262" s="63">
        <f t="shared" si="139"/>
        <v>34.075000000000003</v>
      </c>
      <c r="N262" s="108">
        <f t="shared" si="140"/>
        <v>4.4569999999999999</v>
      </c>
      <c r="O262" s="108">
        <f t="shared" si="141"/>
        <v>4.95</v>
      </c>
    </row>
    <row r="263" spans="1:15" ht="15" thickBot="1" x14ac:dyDescent="0.4">
      <c r="A263" s="52"/>
    </row>
    <row r="264" spans="1:15" ht="15" thickBot="1" x14ac:dyDescent="0.4">
      <c r="A264" s="54" t="s">
        <v>180</v>
      </c>
      <c r="G264" s="58">
        <f t="shared" ref="G264:G269" si="142">SUM(G$161:G$162)+G$148+$G116</f>
        <v>29.791</v>
      </c>
      <c r="K264" s="58">
        <f t="shared" ref="K264:K269" si="143">SUM(K$161:K$162)+K$148+$K116</f>
        <v>33.118000000000002</v>
      </c>
      <c r="L264" s="58">
        <f t="shared" ref="L264:L269" si="144">SUM(L$161:L$162)+L$148+$L116</f>
        <v>34.725000000000001</v>
      </c>
      <c r="M264" s="58">
        <f t="shared" ref="M264:N269" si="145">SUM(M$161:M$162)+M$148+$M116</f>
        <v>37.325000000000003</v>
      </c>
      <c r="N264" s="108">
        <f>SUM(N$161:N$162)+N$148+$N116</f>
        <v>5.9269999999999996</v>
      </c>
      <c r="O264" s="108">
        <f>SUM(O$161:O$162)+O$148+$O116</f>
        <v>6.1000000000000005</v>
      </c>
    </row>
    <row r="265" spans="1:15" ht="15" thickBot="1" x14ac:dyDescent="0.4">
      <c r="A265" s="55" t="s">
        <v>179</v>
      </c>
      <c r="G265" s="58">
        <f t="shared" si="142"/>
        <v>30.673000000000002</v>
      </c>
      <c r="K265" s="58">
        <f t="shared" si="143"/>
        <v>36.646000000000001</v>
      </c>
      <c r="L265" s="58">
        <f t="shared" si="144"/>
        <v>38.505000000000003</v>
      </c>
      <c r="M265" s="58">
        <f t="shared" si="145"/>
        <v>43.174999999999997</v>
      </c>
      <c r="N265" s="108">
        <f t="shared" ref="N265:N269" si="146">SUM(N$161:N$162)+N$148+$N117</f>
        <v>8.5730000000000004</v>
      </c>
      <c r="O265" s="108">
        <f t="shared" ref="O265:O269" si="147">SUM(O$161:O$162)+O$148+$O117</f>
        <v>8.17</v>
      </c>
    </row>
    <row r="266" spans="1:15" ht="15" thickBot="1" x14ac:dyDescent="0.4">
      <c r="A266" s="55" t="s">
        <v>178</v>
      </c>
      <c r="G266" s="58">
        <f t="shared" si="142"/>
        <v>29.742000000000001</v>
      </c>
      <c r="K266" s="58">
        <f t="shared" si="143"/>
        <v>32.921999999999997</v>
      </c>
      <c r="L266" s="58">
        <f t="shared" si="144"/>
        <v>34.515000000000001</v>
      </c>
      <c r="M266" s="58">
        <f t="shared" si="145"/>
        <v>37</v>
      </c>
      <c r="N266" s="108">
        <f t="shared" si="146"/>
        <v>5.7799999999999994</v>
      </c>
      <c r="O266" s="108">
        <f t="shared" si="147"/>
        <v>5.9850000000000003</v>
      </c>
    </row>
    <row r="267" spans="1:15" ht="15" thickBot="1" x14ac:dyDescent="0.4">
      <c r="A267" s="55" t="s">
        <v>177</v>
      </c>
      <c r="G267" s="58">
        <f t="shared" si="142"/>
        <v>30.771000000000001</v>
      </c>
      <c r="K267" s="58">
        <f t="shared" si="143"/>
        <v>37.038000000000004</v>
      </c>
      <c r="L267" s="58">
        <f t="shared" si="144"/>
        <v>38.925000000000004</v>
      </c>
      <c r="M267" s="58">
        <f t="shared" si="145"/>
        <v>43.825000000000003</v>
      </c>
      <c r="N267" s="108">
        <f t="shared" si="146"/>
        <v>8.8669999999999991</v>
      </c>
      <c r="O267" s="108">
        <f t="shared" si="147"/>
        <v>8.4</v>
      </c>
    </row>
    <row r="268" spans="1:15" ht="15" thickBot="1" x14ac:dyDescent="0.4">
      <c r="A268" s="55" t="s">
        <v>259</v>
      </c>
      <c r="G268" s="58">
        <f t="shared" si="142"/>
        <v>29.742000000000001</v>
      </c>
      <c r="K268" s="58">
        <f t="shared" si="143"/>
        <v>32.921999999999997</v>
      </c>
      <c r="L268" s="58">
        <f t="shared" si="144"/>
        <v>34.515000000000001</v>
      </c>
      <c r="M268" s="58">
        <f>SUM(M$161:M$162)+M$148+$M120</f>
        <v>37</v>
      </c>
      <c r="N268" s="108">
        <f t="shared" si="146"/>
        <v>5.7799999999999994</v>
      </c>
      <c r="O268" s="108">
        <f t="shared" si="147"/>
        <v>5.9850000000000003</v>
      </c>
    </row>
    <row r="269" spans="1:15" ht="15" thickBot="1" x14ac:dyDescent="0.4">
      <c r="A269" s="56" t="s">
        <v>176</v>
      </c>
      <c r="G269" s="63">
        <f t="shared" si="142"/>
        <v>29.301000000000002</v>
      </c>
      <c r="K269" s="63">
        <f t="shared" si="143"/>
        <v>31.158000000000001</v>
      </c>
      <c r="L269" s="63">
        <f t="shared" si="144"/>
        <v>32.625</v>
      </c>
      <c r="M269" s="63">
        <f t="shared" si="145"/>
        <v>34.075000000000003</v>
      </c>
      <c r="N269" s="108">
        <f t="shared" si="146"/>
        <v>4.4569999999999999</v>
      </c>
      <c r="O269" s="108">
        <f t="shared" si="147"/>
        <v>4.95</v>
      </c>
    </row>
    <row r="270" spans="1:15" ht="15" thickBot="1" x14ac:dyDescent="0.4">
      <c r="A270" s="52"/>
    </row>
    <row r="271" spans="1:15" ht="15" thickBot="1" x14ac:dyDescent="0.4">
      <c r="A271" s="54" t="s">
        <v>175</v>
      </c>
      <c r="G271" s="58">
        <f>SUM(G$161:G$162)+G$147+G$149+G$150+G$152+G$153+G$155+G$156+$G158+$G160+$G123</f>
        <v>54.59</v>
      </c>
      <c r="K271" s="58">
        <f>SUM(K$161:K$162)+K$147+K$149+K$150+K$152+K$153+K$155+K$156+$K158+$K160+$K123</f>
        <v>60.72999999999999</v>
      </c>
      <c r="L271" s="58">
        <f>SUM(L$161:L$162)+L$147+L$149+L$150+L$152+L$153+L$155+L$156+$L158+$L160+$L123</f>
        <v>65.574999999999989</v>
      </c>
      <c r="M271" s="58">
        <f>SUM(M$161:M$162)+M$147+M$149+M$150+M$152+M$153+M$155+M$156+$M158+$M160+$M123</f>
        <v>68.8</v>
      </c>
      <c r="N271" s="108">
        <f>SUM(N$161:N$162)+N$147+N$149+N$150+N$152+N$153+N$155+N$156+$N158+$N160+$N123</f>
        <v>9.24</v>
      </c>
      <c r="O271" s="108">
        <f>SUM(O$161:O$162)+O$147+O$149+O$150+O$152+O$153+O$155+O$156+$O158+$O160+$O123</f>
        <v>9.625</v>
      </c>
    </row>
    <row r="272" spans="1:15" ht="15" thickBot="1" x14ac:dyDescent="0.4">
      <c r="A272" s="55" t="s">
        <v>174</v>
      </c>
      <c r="G272" s="58">
        <f t="shared" ref="G272:G273" si="148">SUM(G$161:G$162)+G$147+G$149+G$150+G$152+G$153+G$155+G$156+$G159+$G161+$G124</f>
        <v>30.686000000000003</v>
      </c>
      <c r="K272" s="58">
        <f>SUM(K$161:K$162)+K$147+K$149+K$150+K$152+K$153+K$155+K$156+$K159+$K161+$K124</f>
        <v>37.413999999999994</v>
      </c>
      <c r="L272" s="58">
        <f>SUM(L$161:L$162)+L$147+L$149+L$150+L$152+L$153+L$155+L$156+$L159+$L161+$L124</f>
        <v>45.195000000000007</v>
      </c>
      <c r="M272" s="58">
        <f>SUM(M$161:M$162)+M$147+M$149+M$150+M$152+M$153+M$155+M$156+$N159+$M161+$M124</f>
        <v>48.1</v>
      </c>
      <c r="N272" s="108">
        <f>SUM(N$161:N$162)+N$147+N$149+N$150+N$152+N$153+N$155+N$156+$N159+$N161+$N124</f>
        <v>9.2279999999999998</v>
      </c>
      <c r="O272" s="108">
        <f>SUM(O$161:O$162)+O$147+O$149+O$150+O$152+O$153+O$155+O$156+$O159+$O161+$O124</f>
        <v>9.2850000000000001</v>
      </c>
    </row>
    <row r="273" spans="1:15" ht="15" thickBot="1" x14ac:dyDescent="0.4">
      <c r="A273" s="56" t="s">
        <v>173</v>
      </c>
      <c r="G273" s="58">
        <f t="shared" si="148"/>
        <v>58.522000000000006</v>
      </c>
      <c r="K273" s="63">
        <f>SUM(K$161:K$162)+K$147+K$149+K$150+K$152+K$153+K$155+K$156+$K160+$K162+$K125</f>
        <v>65.304000000000002</v>
      </c>
      <c r="L273" s="63">
        <f>SUM(L$161:L$162)+L$147+L$149+L$150+L$152+L$153+L$155+L$156+$L160+$L162+$L125</f>
        <v>69.7</v>
      </c>
      <c r="M273" s="63">
        <f>SUM(M$161:M$162)+M$147+M$149+M$150+M$152+M$153+M$155+M$156+$M160+$M125</f>
        <v>72.849999999999994</v>
      </c>
      <c r="N273" s="108">
        <f>SUM(N$161:N$162)+N$147+N$149+N$150+N$152+N$153+N$155+N$156+$N160+$N125</f>
        <v>9.8819999999999997</v>
      </c>
      <c r="O273" s="108">
        <f>SUM(O$161:O$162)+O$147+O$149+O$150+O$152+O$153+O$155+O$156+$O160+$O125</f>
        <v>10.129999999999999</v>
      </c>
    </row>
    <row r="274" spans="1:15" ht="15" thickBot="1" x14ac:dyDescent="0.4"/>
    <row r="275" spans="1:15" ht="15" thickBot="1" x14ac:dyDescent="0.4">
      <c r="A275" s="54" t="s">
        <v>164</v>
      </c>
      <c r="G275" s="78">
        <f>MIN(G167:G273)</f>
        <v>27.252000000000002</v>
      </c>
      <c r="K275" s="78">
        <f>MIN(K167:K273)</f>
        <v>28.962</v>
      </c>
      <c r="L275" s="78">
        <f>MIN(L167:L273)</f>
        <v>29.414999999999999</v>
      </c>
      <c r="M275" s="78">
        <f t="shared" ref="M275:N275" si="149">MIN(M167:M273)</f>
        <v>30.75</v>
      </c>
      <c r="N275" s="18">
        <f>MIN(N167:N273)</f>
        <v>4.3100000000000005</v>
      </c>
      <c r="O275" s="18">
        <f>MIN(O167:O273)</f>
        <v>4.835</v>
      </c>
    </row>
    <row r="276" spans="1:15" ht="15" thickBot="1" x14ac:dyDescent="0.4">
      <c r="A276" s="56" t="s">
        <v>165</v>
      </c>
      <c r="G276" s="78">
        <f>MAX(G167:G273)</f>
        <v>58.522000000000006</v>
      </c>
      <c r="K276" s="78">
        <f>MAX(K167:K273)</f>
        <v>65.304000000000002</v>
      </c>
      <c r="L276" s="78">
        <f t="shared" ref="L276:N276" si="150">MAX(L167:L273)</f>
        <v>69.7</v>
      </c>
      <c r="M276" s="78">
        <f t="shared" si="150"/>
        <v>72.849999999999994</v>
      </c>
      <c r="N276" s="18">
        <f>MAX(N167:N273)</f>
        <v>11.527999999999999</v>
      </c>
      <c r="O276" s="18">
        <f>MAX(O167:O273)</f>
        <v>10.8</v>
      </c>
    </row>
    <row r="278" spans="1:15" ht="15" thickBot="1" x14ac:dyDescent="0.4"/>
    <row r="279" spans="1:15" ht="15" thickBot="1" x14ac:dyDescent="0.4">
      <c r="A279" s="80" t="s">
        <v>166</v>
      </c>
      <c r="C279" s="96" t="s">
        <v>171</v>
      </c>
      <c r="D279" s="97"/>
      <c r="E279" s="98"/>
      <c r="G279" s="96" t="s">
        <v>172</v>
      </c>
      <c r="H279" s="97"/>
      <c r="I279" s="98"/>
    </row>
    <row r="280" spans="1:15" ht="15" thickBot="1" x14ac:dyDescent="0.4">
      <c r="A280" s="81" t="s">
        <v>170</v>
      </c>
      <c r="C280" s="82">
        <v>47</v>
      </c>
      <c r="D280" s="83">
        <v>862</v>
      </c>
      <c r="E280" s="84" t="s">
        <v>169</v>
      </c>
      <c r="G280" s="87">
        <v>950</v>
      </c>
      <c r="H280" s="88">
        <v>2150</v>
      </c>
      <c r="I280" s="84" t="s">
        <v>169</v>
      </c>
    </row>
    <row r="281" spans="1:15" ht="15" thickBot="1" x14ac:dyDescent="0.4">
      <c r="A281" s="79" t="s">
        <v>167</v>
      </c>
      <c r="C281" s="85">
        <f>G275</f>
        <v>27.252000000000002</v>
      </c>
      <c r="D281" s="85">
        <f>K275</f>
        <v>28.962</v>
      </c>
      <c r="E281" s="85">
        <f>D281-C281</f>
        <v>1.7099999999999973</v>
      </c>
      <c r="G281" s="21">
        <f>L275</f>
        <v>29.414999999999999</v>
      </c>
      <c r="H281" s="21">
        <f>M275</f>
        <v>30.75</v>
      </c>
      <c r="I281" s="21">
        <f>H281-G281</f>
        <v>1.3350000000000009</v>
      </c>
    </row>
    <row r="282" spans="1:15" ht="15" thickBot="1" x14ac:dyDescent="0.4">
      <c r="A282" s="78" t="s">
        <v>168</v>
      </c>
      <c r="C282" s="85">
        <f>G276</f>
        <v>58.522000000000006</v>
      </c>
      <c r="D282" s="85">
        <f>K276</f>
        <v>65.304000000000002</v>
      </c>
      <c r="E282" s="85">
        <f>D282-C282</f>
        <v>6.7819999999999965</v>
      </c>
      <c r="G282" s="21">
        <f>L276</f>
        <v>69.7</v>
      </c>
      <c r="H282" s="21">
        <f>M276</f>
        <v>72.849999999999994</v>
      </c>
      <c r="I282" s="21">
        <f>H282-G282</f>
        <v>3.1499999999999915</v>
      </c>
    </row>
    <row r="283" spans="1:15" ht="15" thickBot="1" x14ac:dyDescent="0.4">
      <c r="A283" s="78" t="s">
        <v>169</v>
      </c>
      <c r="C283" s="85">
        <f>C282-C281</f>
        <v>31.270000000000003</v>
      </c>
      <c r="D283" s="85">
        <f>D282-D281</f>
        <v>36.341999999999999</v>
      </c>
      <c r="E283" s="86">
        <f>D282-C281</f>
        <v>38.052</v>
      </c>
      <c r="G283" s="21">
        <f>G282-G281</f>
        <v>40.285000000000004</v>
      </c>
      <c r="H283" s="21">
        <f>H282-H281</f>
        <v>42.099999999999994</v>
      </c>
      <c r="I283" s="95">
        <f>H282-G281</f>
        <v>43.434999999999995</v>
      </c>
    </row>
    <row r="285" spans="1:15" ht="15" thickBot="1" x14ac:dyDescent="0.4"/>
    <row r="286" spans="1:15" ht="15" thickBot="1" x14ac:dyDescent="0.4">
      <c r="C286" s="13" t="s">
        <v>260</v>
      </c>
      <c r="D286" s="13" t="s">
        <v>261</v>
      </c>
    </row>
    <row r="287" spans="1:15" ht="15" thickBot="1" x14ac:dyDescent="0.4">
      <c r="A287" s="8" t="s">
        <v>263</v>
      </c>
      <c r="C287" s="85">
        <f>N276</f>
        <v>11.527999999999999</v>
      </c>
      <c r="D287" s="85">
        <f>O276</f>
        <v>10.8</v>
      </c>
    </row>
    <row r="288" spans="1:15" x14ac:dyDescent="0.35">
      <c r="C288" s="86" t="s">
        <v>262</v>
      </c>
      <c r="D288" s="86" t="s">
        <v>262</v>
      </c>
    </row>
  </sheetData>
  <mergeCells count="2">
    <mergeCell ref="C279:E279"/>
    <mergeCell ref="G279:I2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DB39-8578-429A-9498-50C656F3D0E2}">
  <dimension ref="A1:P10"/>
  <sheetViews>
    <sheetView tabSelected="1" zoomScale="71" zoomScaleNormal="115" workbookViewId="0">
      <selection activeCell="C29" sqref="C29"/>
    </sheetView>
  </sheetViews>
  <sheetFormatPr baseColWidth="10" defaultRowHeight="14.5" x14ac:dyDescent="0.35"/>
  <cols>
    <col min="1" max="1" width="30.453125" customWidth="1"/>
  </cols>
  <sheetData>
    <row r="1" spans="1:16" x14ac:dyDescent="0.35">
      <c r="A1" s="71" t="s">
        <v>47</v>
      </c>
      <c r="B1" s="41"/>
      <c r="C1" s="41"/>
      <c r="D1" s="41"/>
      <c r="E1" s="41"/>
      <c r="F1" s="42" t="s">
        <v>49</v>
      </c>
      <c r="G1" s="42" t="s">
        <v>50</v>
      </c>
      <c r="H1" s="42" t="s">
        <v>55</v>
      </c>
      <c r="I1" s="42" t="s">
        <v>94</v>
      </c>
      <c r="J1" s="42" t="s">
        <v>91</v>
      </c>
      <c r="K1" s="42" t="s">
        <v>92</v>
      </c>
      <c r="L1" s="42" t="s">
        <v>93</v>
      </c>
      <c r="M1" s="42" t="s">
        <v>95</v>
      </c>
      <c r="N1" s="42" t="s">
        <v>96</v>
      </c>
      <c r="O1" s="42" t="s">
        <v>52</v>
      </c>
      <c r="P1" s="45" t="s">
        <v>51</v>
      </c>
    </row>
    <row r="2" spans="1:16" ht="15" thickBot="1" x14ac:dyDescent="0.4">
      <c r="A2" s="44" t="s">
        <v>48</v>
      </c>
      <c r="B2" s="43"/>
      <c r="C2" s="43"/>
      <c r="D2" s="43"/>
      <c r="E2" s="43"/>
      <c r="F2" s="44">
        <v>100</v>
      </c>
      <c r="G2" s="44">
        <v>210</v>
      </c>
      <c r="H2" s="44">
        <v>482</v>
      </c>
      <c r="I2" s="44">
        <v>514</v>
      </c>
      <c r="J2" s="44">
        <v>530</v>
      </c>
      <c r="K2" s="44">
        <v>570</v>
      </c>
      <c r="L2" s="44">
        <v>626</v>
      </c>
      <c r="M2" s="44">
        <v>650</v>
      </c>
      <c r="N2" s="44">
        <v>674</v>
      </c>
      <c r="O2" s="44">
        <v>770</v>
      </c>
      <c r="P2" s="46">
        <v>2150</v>
      </c>
    </row>
    <row r="3" spans="1:16" ht="15" thickBot="1" x14ac:dyDescent="0.4">
      <c r="A3" s="72" t="s">
        <v>53</v>
      </c>
    </row>
    <row r="4" spans="1:16" ht="15" thickBot="1" x14ac:dyDescent="0.4">
      <c r="A4" s="73" t="s">
        <v>2</v>
      </c>
    </row>
    <row r="5" spans="1:16" x14ac:dyDescent="0.35">
      <c r="A5" s="70" t="s">
        <v>54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</v>
      </c>
      <c r="L5" s="2">
        <v>0.11</v>
      </c>
      <c r="M5" s="2">
        <v>0.11</v>
      </c>
      <c r="N5" s="2">
        <v>0.11</v>
      </c>
      <c r="O5" s="2">
        <v>0.12</v>
      </c>
      <c r="P5" s="2">
        <v>0.23</v>
      </c>
    </row>
    <row r="6" spans="1:16" ht="15" thickBot="1" x14ac:dyDescent="0.4">
      <c r="A6" s="32"/>
    </row>
    <row r="7" spans="1:16" ht="15" thickBot="1" x14ac:dyDescent="0.4">
      <c r="A7" s="73" t="s">
        <v>97</v>
      </c>
    </row>
    <row r="8" spans="1:16" x14ac:dyDescent="0.35">
      <c r="A8" s="70" t="s">
        <v>98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</row>
    <row r="9" spans="1:16" x14ac:dyDescent="0.35">
      <c r="A9" s="9" t="s">
        <v>99</v>
      </c>
      <c r="F9" s="2"/>
      <c r="G9" s="2">
        <v>8</v>
      </c>
      <c r="H9" s="2"/>
      <c r="I9" s="2"/>
      <c r="J9" s="2"/>
      <c r="K9" s="2"/>
      <c r="L9" s="2"/>
      <c r="M9" s="2"/>
      <c r="N9" s="2"/>
      <c r="O9" s="2"/>
    </row>
    <row r="10" spans="1:16" x14ac:dyDescent="0.35">
      <c r="A10" s="9" t="s">
        <v>100</v>
      </c>
      <c r="F10" s="2"/>
      <c r="G10" s="2"/>
      <c r="H10" s="2">
        <v>11.5</v>
      </c>
      <c r="I10" s="2">
        <v>12</v>
      </c>
      <c r="J10" s="2">
        <v>12</v>
      </c>
      <c r="K10" s="2">
        <v>12.5</v>
      </c>
      <c r="L10" s="2">
        <v>13</v>
      </c>
      <c r="M10" s="2">
        <v>13.5</v>
      </c>
      <c r="N10" s="2">
        <v>13.5</v>
      </c>
      <c r="O10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Network</vt:lpstr>
      <vt:lpstr>Antenna +Headend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Cristina Benacloche Llácer</cp:lastModifiedBy>
  <dcterms:created xsi:type="dcterms:W3CDTF">2022-11-21T18:37:15Z</dcterms:created>
  <dcterms:modified xsi:type="dcterms:W3CDTF">2022-12-07T22:03:59Z</dcterms:modified>
</cp:coreProperties>
</file>