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-my.sharepoint.com/personal/cribella_upv_edu_es/Documents/"/>
    </mc:Choice>
  </mc:AlternateContent>
  <xr:revisionPtr revIDLastSave="893" documentId="13_ncr:1_{BCABF17B-4915-49D3-973F-BDBDC320AE75}" xr6:coauthVersionLast="47" xr6:coauthVersionMax="47" xr10:uidLastSave="{5BEC26D2-BFA3-4AC2-8600-EF07DBB822DA}"/>
  <bookViews>
    <workbookView xWindow="-110" yWindow="-110" windowWidth="19420" windowHeight="10300" xr2:uid="{4347C519-B6F4-4BE5-85E3-94D0FBA9924D}"/>
  </bookViews>
  <sheets>
    <sheet name="Network" sheetId="1" r:id="rId1"/>
    <sheet name="Antenna +Head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I198" i="1"/>
  <c r="I199" i="1"/>
  <c r="I200" i="1"/>
  <c r="I201" i="1"/>
  <c r="H198" i="1"/>
  <c r="H199" i="1"/>
  <c r="H200" i="1"/>
  <c r="H201" i="1"/>
  <c r="J204" i="1"/>
  <c r="J205" i="1"/>
  <c r="J206" i="1"/>
  <c r="J207" i="1"/>
  <c r="I204" i="1"/>
  <c r="I205" i="1"/>
  <c r="I206" i="1"/>
  <c r="I207" i="1"/>
  <c r="H204" i="1"/>
  <c r="H205" i="1"/>
  <c r="H206" i="1"/>
  <c r="H207" i="1"/>
  <c r="J210" i="1"/>
  <c r="J211" i="1"/>
  <c r="J212" i="1"/>
  <c r="J213" i="1"/>
  <c r="J214" i="1"/>
  <c r="I210" i="1"/>
  <c r="I211" i="1"/>
  <c r="I212" i="1"/>
  <c r="I213" i="1"/>
  <c r="I214" i="1"/>
  <c r="H210" i="1"/>
  <c r="H211" i="1"/>
  <c r="H212" i="1"/>
  <c r="H213" i="1"/>
  <c r="H214" i="1"/>
  <c r="J217" i="1"/>
  <c r="J218" i="1"/>
  <c r="J219" i="1"/>
  <c r="J220" i="1"/>
  <c r="J221" i="1"/>
  <c r="I217" i="1"/>
  <c r="I218" i="1"/>
  <c r="I219" i="1"/>
  <c r="I220" i="1"/>
  <c r="I221" i="1"/>
  <c r="H217" i="1"/>
  <c r="H218" i="1"/>
  <c r="H219" i="1"/>
  <c r="H220" i="1"/>
  <c r="H221" i="1"/>
  <c r="J224" i="1"/>
  <c r="J225" i="1"/>
  <c r="J226" i="1"/>
  <c r="J227" i="1"/>
  <c r="I224" i="1"/>
  <c r="I225" i="1"/>
  <c r="I226" i="1"/>
  <c r="I227" i="1"/>
  <c r="H224" i="1"/>
  <c r="H225" i="1"/>
  <c r="H226" i="1"/>
  <c r="H227" i="1"/>
  <c r="J230" i="1"/>
  <c r="J231" i="1"/>
  <c r="J232" i="1"/>
  <c r="J233" i="1"/>
  <c r="I230" i="1"/>
  <c r="I231" i="1"/>
  <c r="I232" i="1"/>
  <c r="I233" i="1"/>
  <c r="H230" i="1"/>
  <c r="H231" i="1"/>
  <c r="H232" i="1"/>
  <c r="H233" i="1"/>
  <c r="I236" i="1"/>
  <c r="I237" i="1"/>
  <c r="I238" i="1"/>
  <c r="I239" i="1"/>
  <c r="I240" i="1"/>
  <c r="H236" i="1"/>
  <c r="H237" i="1"/>
  <c r="H238" i="1"/>
  <c r="H239" i="1"/>
  <c r="H240" i="1"/>
  <c r="J243" i="1"/>
  <c r="J244" i="1"/>
  <c r="J245" i="1"/>
  <c r="J246" i="1"/>
  <c r="J247" i="1"/>
  <c r="H69" i="1"/>
  <c r="J84" i="1"/>
  <c r="J85" i="1"/>
  <c r="J86" i="1"/>
  <c r="J87" i="1"/>
  <c r="J88" i="1"/>
  <c r="I84" i="1"/>
  <c r="I85" i="1"/>
  <c r="I86" i="1"/>
  <c r="I87" i="1"/>
  <c r="I88" i="1"/>
  <c r="H84" i="1"/>
  <c r="H85" i="1"/>
  <c r="H86" i="1"/>
  <c r="H87" i="1"/>
  <c r="H88" i="1"/>
  <c r="J91" i="1"/>
  <c r="J92" i="1"/>
  <c r="J93" i="1"/>
  <c r="J94" i="1"/>
  <c r="J95" i="1"/>
  <c r="I91" i="1"/>
  <c r="I92" i="1"/>
  <c r="I93" i="1"/>
  <c r="I94" i="1"/>
  <c r="I95" i="1"/>
  <c r="H91" i="1"/>
  <c r="H92" i="1"/>
  <c r="H93" i="1"/>
  <c r="H94" i="1"/>
  <c r="H95" i="1"/>
  <c r="J98" i="1"/>
  <c r="J99" i="1"/>
  <c r="J100" i="1"/>
  <c r="J101" i="1"/>
  <c r="I98" i="1"/>
  <c r="I99" i="1"/>
  <c r="I100" i="1"/>
  <c r="I101" i="1"/>
  <c r="H98" i="1"/>
  <c r="H99" i="1"/>
  <c r="H100" i="1"/>
  <c r="H101" i="1"/>
  <c r="J104" i="1"/>
  <c r="J105" i="1"/>
  <c r="J106" i="1"/>
  <c r="J107" i="1"/>
  <c r="I104" i="1"/>
  <c r="I105" i="1"/>
  <c r="I106" i="1"/>
  <c r="I107" i="1"/>
  <c r="H104" i="1"/>
  <c r="H105" i="1"/>
  <c r="H106" i="1"/>
  <c r="H107" i="1"/>
  <c r="J110" i="1"/>
  <c r="J111" i="1"/>
  <c r="J112" i="1"/>
  <c r="J113" i="1"/>
  <c r="J114" i="1"/>
  <c r="I110" i="1"/>
  <c r="I111" i="1"/>
  <c r="I112" i="1"/>
  <c r="I113" i="1"/>
  <c r="I114" i="1"/>
  <c r="H110" i="1"/>
  <c r="H111" i="1"/>
  <c r="H112" i="1"/>
  <c r="H113" i="1"/>
  <c r="H114" i="1"/>
  <c r="J117" i="1"/>
  <c r="J118" i="1"/>
  <c r="J119" i="1"/>
  <c r="J120" i="1"/>
  <c r="J121" i="1"/>
  <c r="I117" i="1"/>
  <c r="I118" i="1"/>
  <c r="I119" i="1"/>
  <c r="I120" i="1"/>
  <c r="I121" i="1"/>
  <c r="H117" i="1"/>
  <c r="H118" i="1"/>
  <c r="H119" i="1"/>
  <c r="H120" i="1"/>
  <c r="H121" i="1"/>
  <c r="J125" i="1"/>
  <c r="I125" i="1"/>
  <c r="H125" i="1"/>
  <c r="J124" i="1"/>
  <c r="I124" i="1"/>
  <c r="H124" i="1"/>
  <c r="J123" i="1"/>
  <c r="I123" i="1"/>
  <c r="H123" i="1"/>
  <c r="J116" i="1"/>
  <c r="I116" i="1"/>
  <c r="H116" i="1"/>
  <c r="I109" i="1"/>
  <c r="J109" i="1"/>
  <c r="H109" i="1"/>
  <c r="J103" i="1"/>
  <c r="I103" i="1"/>
  <c r="H103" i="1"/>
  <c r="J97" i="1"/>
  <c r="I97" i="1"/>
  <c r="H97" i="1"/>
  <c r="J90" i="1"/>
  <c r="I90" i="1"/>
  <c r="H90" i="1"/>
  <c r="J83" i="1"/>
  <c r="I83" i="1"/>
  <c r="H83" i="1"/>
  <c r="J78" i="1"/>
  <c r="J79" i="1"/>
  <c r="J80" i="1"/>
  <c r="J81" i="1"/>
  <c r="I78" i="1"/>
  <c r="I79" i="1"/>
  <c r="I80" i="1"/>
  <c r="I81" i="1"/>
  <c r="H78" i="1"/>
  <c r="H79" i="1"/>
  <c r="H80" i="1"/>
  <c r="H81" i="1"/>
  <c r="J77" i="1"/>
  <c r="I77" i="1"/>
  <c r="H77" i="1"/>
  <c r="G77" i="1"/>
  <c r="J72" i="1"/>
  <c r="J73" i="1"/>
  <c r="J74" i="1"/>
  <c r="J75" i="1"/>
  <c r="I72" i="1"/>
  <c r="I73" i="1"/>
  <c r="I74" i="1"/>
  <c r="I75" i="1"/>
  <c r="H72" i="1"/>
  <c r="H73" i="1"/>
  <c r="H74" i="1"/>
  <c r="H75" i="1"/>
  <c r="J71" i="1"/>
  <c r="I71" i="1"/>
  <c r="H71" i="1"/>
  <c r="J65" i="1"/>
  <c r="J66" i="1"/>
  <c r="J67" i="1"/>
  <c r="J68" i="1"/>
  <c r="J69" i="1"/>
  <c r="I65" i="1"/>
  <c r="I66" i="1"/>
  <c r="I67" i="1"/>
  <c r="I68" i="1"/>
  <c r="I69" i="1"/>
  <c r="H65" i="1"/>
  <c r="H66" i="1"/>
  <c r="H67" i="1"/>
  <c r="H68" i="1"/>
  <c r="J64" i="1"/>
  <c r="I64" i="1"/>
  <c r="H64" i="1"/>
  <c r="J58" i="1"/>
  <c r="J59" i="1"/>
  <c r="J60" i="1"/>
  <c r="J61" i="1"/>
  <c r="J62" i="1"/>
  <c r="I58" i="1"/>
  <c r="I59" i="1"/>
  <c r="I60" i="1"/>
  <c r="I61" i="1"/>
  <c r="I62" i="1"/>
  <c r="J57" i="1"/>
  <c r="I57" i="1"/>
  <c r="H57" i="1"/>
  <c r="H58" i="1"/>
  <c r="H59" i="1"/>
  <c r="H60" i="1"/>
  <c r="H61" i="1"/>
  <c r="H62" i="1"/>
  <c r="J52" i="1"/>
  <c r="J53" i="1"/>
  <c r="J54" i="1"/>
  <c r="J55" i="1"/>
  <c r="I52" i="1"/>
  <c r="I53" i="1"/>
  <c r="I54" i="1"/>
  <c r="I55" i="1"/>
  <c r="H52" i="1"/>
  <c r="H53" i="1"/>
  <c r="H54" i="1"/>
  <c r="H55" i="1"/>
  <c r="J51" i="1"/>
  <c r="I51" i="1"/>
  <c r="H51" i="1"/>
  <c r="J46" i="1"/>
  <c r="J47" i="1"/>
  <c r="J48" i="1"/>
  <c r="J49" i="1"/>
  <c r="J45" i="1"/>
  <c r="I46" i="1"/>
  <c r="I47" i="1"/>
  <c r="I48" i="1"/>
  <c r="I49" i="1"/>
  <c r="I45" i="1"/>
  <c r="H49" i="1"/>
  <c r="H46" i="1"/>
  <c r="H47" i="1"/>
  <c r="H48" i="1"/>
  <c r="H45" i="1"/>
  <c r="G45" i="1"/>
  <c r="H42" i="1"/>
  <c r="H41" i="1"/>
  <c r="H40" i="1"/>
  <c r="H38" i="1"/>
  <c r="H39" i="1"/>
  <c r="H43" i="1"/>
  <c r="I33" i="1"/>
  <c r="I32" i="1"/>
  <c r="J32" i="1"/>
  <c r="J33" i="1"/>
  <c r="J34" i="1"/>
  <c r="J35" i="1"/>
  <c r="J36" i="1"/>
  <c r="I34" i="1"/>
  <c r="I35" i="1"/>
  <c r="I36" i="1"/>
  <c r="J31" i="1"/>
  <c r="I31" i="1"/>
  <c r="H32" i="1"/>
  <c r="H33" i="1"/>
  <c r="H34" i="1"/>
  <c r="H35" i="1"/>
  <c r="H36" i="1"/>
  <c r="H31" i="1"/>
  <c r="J26" i="1"/>
  <c r="J27" i="1"/>
  <c r="J28" i="1"/>
  <c r="J29" i="1"/>
  <c r="I26" i="1"/>
  <c r="I27" i="1"/>
  <c r="I28" i="1"/>
  <c r="I29" i="1"/>
  <c r="H28" i="1"/>
  <c r="H27" i="1"/>
  <c r="H26" i="1"/>
  <c r="H29" i="1"/>
  <c r="J25" i="1"/>
  <c r="I25" i="1"/>
  <c r="H25" i="1"/>
  <c r="G25" i="1"/>
  <c r="G19" i="1"/>
  <c r="I20" i="1"/>
  <c r="I21" i="1"/>
  <c r="I22" i="1"/>
  <c r="I23" i="1"/>
  <c r="I19" i="1"/>
  <c r="H19" i="1"/>
  <c r="J20" i="1"/>
  <c r="J21" i="1"/>
  <c r="J22" i="1"/>
  <c r="J23" i="1"/>
  <c r="J19" i="1"/>
  <c r="H23" i="1"/>
  <c r="H22" i="1"/>
  <c r="H21" i="1"/>
  <c r="H20" i="1"/>
  <c r="G31" i="1"/>
  <c r="G32" i="2"/>
  <c r="H32" i="2"/>
  <c r="I32" i="2"/>
  <c r="J32" i="2"/>
  <c r="K32" i="2"/>
  <c r="L32" i="2"/>
  <c r="M32" i="2"/>
  <c r="N32" i="2"/>
  <c r="O32" i="2"/>
  <c r="F32" i="2"/>
  <c r="O161" i="1"/>
  <c r="N161" i="1"/>
  <c r="O158" i="1"/>
  <c r="O155" i="1"/>
  <c r="O152" i="1"/>
  <c r="O149" i="1"/>
  <c r="N158" i="1"/>
  <c r="N155" i="1"/>
  <c r="N152" i="1"/>
  <c r="N149" i="1"/>
  <c r="N146" i="1"/>
  <c r="O146" i="1"/>
  <c r="O162" i="1"/>
  <c r="N162" i="1"/>
  <c r="L81" i="1"/>
  <c r="M81" i="1"/>
  <c r="O88" i="1"/>
  <c r="O125" i="1"/>
  <c r="O124" i="1"/>
  <c r="O123" i="1"/>
  <c r="O117" i="1"/>
  <c r="O118" i="1"/>
  <c r="O119" i="1"/>
  <c r="O120" i="1"/>
  <c r="O121" i="1"/>
  <c r="O116" i="1"/>
  <c r="O110" i="1"/>
  <c r="O111" i="1"/>
  <c r="O112" i="1"/>
  <c r="O113" i="1"/>
  <c r="O114" i="1"/>
  <c r="O109" i="1"/>
  <c r="O104" i="1"/>
  <c r="O105" i="1"/>
  <c r="O106" i="1"/>
  <c r="O107" i="1"/>
  <c r="O103" i="1"/>
  <c r="O98" i="1"/>
  <c r="O99" i="1"/>
  <c r="O100" i="1"/>
  <c r="O101" i="1"/>
  <c r="O97" i="1"/>
  <c r="O91" i="1"/>
  <c r="O92" i="1"/>
  <c r="O93" i="1"/>
  <c r="O94" i="1"/>
  <c r="O95" i="1"/>
  <c r="O90" i="1"/>
  <c r="O84" i="1"/>
  <c r="O85" i="1"/>
  <c r="O86" i="1"/>
  <c r="O87" i="1"/>
  <c r="O83" i="1"/>
  <c r="O78" i="1"/>
  <c r="O79" i="1"/>
  <c r="O80" i="1"/>
  <c r="O81" i="1"/>
  <c r="O77" i="1"/>
  <c r="O72" i="1"/>
  <c r="O73" i="1"/>
  <c r="O74" i="1"/>
  <c r="O75" i="1"/>
  <c r="O71" i="1"/>
  <c r="O65" i="1"/>
  <c r="O66" i="1"/>
  <c r="O67" i="1"/>
  <c r="O68" i="1"/>
  <c r="O69" i="1"/>
  <c r="O64" i="1"/>
  <c r="O60" i="1"/>
  <c r="O58" i="1"/>
  <c r="O59" i="1"/>
  <c r="O61" i="1"/>
  <c r="O62" i="1"/>
  <c r="O57" i="1"/>
  <c r="O52" i="1"/>
  <c r="O53" i="1"/>
  <c r="O54" i="1"/>
  <c r="O55" i="1"/>
  <c r="O51" i="1"/>
  <c r="O46" i="1"/>
  <c r="O47" i="1"/>
  <c r="O48" i="1"/>
  <c r="O49" i="1"/>
  <c r="O45" i="1"/>
  <c r="O39" i="1"/>
  <c r="O40" i="1"/>
  <c r="O41" i="1"/>
  <c r="O42" i="1"/>
  <c r="O43" i="1"/>
  <c r="O38" i="1"/>
  <c r="O32" i="1"/>
  <c r="O33" i="1"/>
  <c r="O34" i="1"/>
  <c r="O35" i="1"/>
  <c r="O36" i="1"/>
  <c r="O31" i="1"/>
  <c r="O26" i="1"/>
  <c r="O27" i="1"/>
  <c r="O28" i="1"/>
  <c r="O29" i="1"/>
  <c r="O25" i="1"/>
  <c r="O21" i="1"/>
  <c r="O20" i="1"/>
  <c r="O22" i="1"/>
  <c r="O23" i="1"/>
  <c r="O19" i="1"/>
  <c r="N125" i="1"/>
  <c r="N124" i="1"/>
  <c r="N123" i="1"/>
  <c r="N117" i="1"/>
  <c r="N118" i="1"/>
  <c r="N119" i="1"/>
  <c r="N120" i="1"/>
  <c r="N121" i="1"/>
  <c r="N116" i="1"/>
  <c r="N110" i="1"/>
  <c r="N111" i="1"/>
  <c r="N112" i="1"/>
  <c r="N113" i="1"/>
  <c r="N114" i="1"/>
  <c r="N109" i="1"/>
  <c r="N91" i="1"/>
  <c r="N92" i="1"/>
  <c r="N93" i="1"/>
  <c r="N94" i="1"/>
  <c r="N95" i="1"/>
  <c r="N90" i="1"/>
  <c r="N83" i="1"/>
  <c r="N84" i="1"/>
  <c r="N85" i="1"/>
  <c r="N86" i="1"/>
  <c r="N87" i="1"/>
  <c r="N88" i="1"/>
  <c r="N65" i="1"/>
  <c r="N66" i="1"/>
  <c r="N67" i="1"/>
  <c r="N68" i="1"/>
  <c r="N69" i="1"/>
  <c r="N64" i="1"/>
  <c r="N57" i="1"/>
  <c r="N58" i="1"/>
  <c r="N59" i="1"/>
  <c r="N60" i="1"/>
  <c r="N61" i="1"/>
  <c r="N62" i="1"/>
  <c r="N103" i="1"/>
  <c r="N104" i="1"/>
  <c r="N105" i="1"/>
  <c r="N106" i="1"/>
  <c r="N107" i="1"/>
  <c r="N97" i="1"/>
  <c r="N98" i="1"/>
  <c r="N99" i="1"/>
  <c r="N100" i="1"/>
  <c r="N101" i="1"/>
  <c r="N77" i="1"/>
  <c r="N78" i="1"/>
  <c r="N79" i="1"/>
  <c r="N80" i="1"/>
  <c r="N81" i="1"/>
  <c r="N71" i="1"/>
  <c r="N72" i="1"/>
  <c r="N73" i="1"/>
  <c r="N74" i="1"/>
  <c r="N75" i="1"/>
  <c r="N51" i="1"/>
  <c r="N52" i="1"/>
  <c r="N53" i="1"/>
  <c r="N54" i="1"/>
  <c r="N55" i="1"/>
  <c r="N45" i="1"/>
  <c r="N49" i="1"/>
  <c r="N46" i="1"/>
  <c r="N47" i="1"/>
  <c r="N48" i="1"/>
  <c r="N19" i="1"/>
  <c r="N40" i="1"/>
  <c r="N39" i="1"/>
  <c r="N41" i="1"/>
  <c r="N42" i="1"/>
  <c r="N43" i="1"/>
  <c r="N38" i="1"/>
  <c r="N31" i="1"/>
  <c r="N35" i="1"/>
  <c r="N34" i="1"/>
  <c r="N33" i="1"/>
  <c r="N32" i="1"/>
  <c r="N36" i="1"/>
  <c r="N25" i="1"/>
  <c r="N26" i="1"/>
  <c r="N27" i="1"/>
  <c r="N28" i="1"/>
  <c r="N29" i="1"/>
  <c r="N23" i="1"/>
  <c r="N22" i="1"/>
  <c r="N21" i="1"/>
  <c r="N20" i="1"/>
  <c r="M124" i="1"/>
  <c r="M125" i="1"/>
  <c r="L124" i="1"/>
  <c r="L125" i="1"/>
  <c r="M123" i="1"/>
  <c r="L123" i="1"/>
  <c r="M117" i="1"/>
  <c r="M118" i="1"/>
  <c r="M119" i="1"/>
  <c r="M120" i="1"/>
  <c r="M121" i="1"/>
  <c r="L117" i="1"/>
  <c r="L118" i="1"/>
  <c r="L119" i="1"/>
  <c r="L120" i="1"/>
  <c r="L121" i="1"/>
  <c r="M116" i="1"/>
  <c r="L116" i="1"/>
  <c r="M110" i="1"/>
  <c r="M111" i="1"/>
  <c r="M112" i="1"/>
  <c r="M113" i="1"/>
  <c r="M114" i="1"/>
  <c r="L110" i="1"/>
  <c r="L111" i="1"/>
  <c r="L112" i="1"/>
  <c r="L113" i="1"/>
  <c r="L114" i="1"/>
  <c r="M109" i="1"/>
  <c r="L109" i="1"/>
  <c r="M104" i="1"/>
  <c r="M105" i="1"/>
  <c r="M106" i="1"/>
  <c r="M107" i="1"/>
  <c r="L104" i="1"/>
  <c r="L105" i="1"/>
  <c r="L106" i="1"/>
  <c r="L107" i="1"/>
  <c r="M103" i="1"/>
  <c r="L103" i="1"/>
  <c r="M98" i="1"/>
  <c r="M99" i="1"/>
  <c r="M100" i="1"/>
  <c r="M101" i="1"/>
  <c r="L98" i="1"/>
  <c r="L99" i="1"/>
  <c r="L100" i="1"/>
  <c r="L101" i="1"/>
  <c r="M97" i="1"/>
  <c r="L97" i="1"/>
  <c r="M91" i="1"/>
  <c r="M92" i="1"/>
  <c r="M93" i="1"/>
  <c r="M94" i="1"/>
  <c r="M95" i="1"/>
  <c r="L91" i="1"/>
  <c r="L92" i="1"/>
  <c r="L93" i="1"/>
  <c r="L94" i="1"/>
  <c r="L95" i="1"/>
  <c r="M90" i="1"/>
  <c r="L90" i="1"/>
  <c r="M84" i="1"/>
  <c r="M85" i="1"/>
  <c r="M86" i="1"/>
  <c r="M87" i="1"/>
  <c r="M88" i="1"/>
  <c r="L84" i="1"/>
  <c r="L85" i="1"/>
  <c r="L86" i="1"/>
  <c r="L87" i="1"/>
  <c r="L88" i="1"/>
  <c r="M83" i="1"/>
  <c r="L83" i="1"/>
  <c r="M78" i="1"/>
  <c r="M79" i="1"/>
  <c r="M80" i="1"/>
  <c r="L78" i="1"/>
  <c r="L79" i="1"/>
  <c r="L80" i="1"/>
  <c r="M77" i="1"/>
  <c r="L77" i="1"/>
  <c r="M72" i="1"/>
  <c r="M73" i="1"/>
  <c r="M74" i="1"/>
  <c r="M75" i="1"/>
  <c r="L72" i="1"/>
  <c r="L73" i="1"/>
  <c r="L74" i="1"/>
  <c r="L75" i="1"/>
  <c r="M71" i="1"/>
  <c r="L71" i="1"/>
  <c r="M65" i="1"/>
  <c r="M66" i="1"/>
  <c r="M67" i="1"/>
  <c r="M68" i="1"/>
  <c r="M69" i="1"/>
  <c r="L65" i="1"/>
  <c r="L66" i="1"/>
  <c r="L67" i="1"/>
  <c r="L68" i="1"/>
  <c r="L69" i="1"/>
  <c r="M64" i="1"/>
  <c r="L64" i="1"/>
  <c r="M58" i="1"/>
  <c r="M59" i="1"/>
  <c r="M60" i="1"/>
  <c r="M61" i="1"/>
  <c r="M62" i="1"/>
  <c r="L58" i="1"/>
  <c r="L59" i="1"/>
  <c r="L60" i="1"/>
  <c r="L61" i="1"/>
  <c r="L62" i="1"/>
  <c r="M57" i="1"/>
  <c r="L57" i="1"/>
  <c r="M52" i="1"/>
  <c r="M53" i="1"/>
  <c r="M54" i="1"/>
  <c r="M55" i="1"/>
  <c r="L52" i="1"/>
  <c r="L53" i="1"/>
  <c r="L54" i="1"/>
  <c r="L55" i="1"/>
  <c r="M51" i="1"/>
  <c r="L51" i="1"/>
  <c r="M45" i="1"/>
  <c r="L45" i="1"/>
  <c r="M46" i="1"/>
  <c r="M47" i="1"/>
  <c r="M48" i="1"/>
  <c r="M49" i="1"/>
  <c r="L46" i="1"/>
  <c r="L47" i="1"/>
  <c r="L48" i="1"/>
  <c r="L49" i="1"/>
  <c r="M39" i="1"/>
  <c r="M40" i="1"/>
  <c r="M41" i="1"/>
  <c r="M42" i="1"/>
  <c r="M43" i="1"/>
  <c r="L39" i="1"/>
  <c r="L40" i="1"/>
  <c r="L41" i="1"/>
  <c r="L42" i="1"/>
  <c r="L43" i="1"/>
  <c r="M38" i="1"/>
  <c r="L38" i="1"/>
  <c r="K38" i="1"/>
  <c r="M32" i="1"/>
  <c r="M33" i="1"/>
  <c r="M34" i="1"/>
  <c r="M35" i="1"/>
  <c r="M36" i="1"/>
  <c r="M31" i="1"/>
  <c r="L32" i="1"/>
  <c r="L33" i="1"/>
  <c r="L34" i="1"/>
  <c r="L35" i="1"/>
  <c r="L36" i="1"/>
  <c r="L31" i="1"/>
  <c r="K31" i="1"/>
  <c r="M26" i="1"/>
  <c r="M27" i="1"/>
  <c r="M28" i="1"/>
  <c r="M29" i="1"/>
  <c r="M25" i="1"/>
  <c r="L26" i="1"/>
  <c r="L27" i="1"/>
  <c r="L28" i="1"/>
  <c r="L29" i="1"/>
  <c r="L25" i="1"/>
  <c r="K25" i="1"/>
  <c r="L21" i="1"/>
  <c r="L20" i="1"/>
  <c r="L19" i="1"/>
  <c r="M20" i="1"/>
  <c r="M21" i="1"/>
  <c r="M22" i="1"/>
  <c r="M23" i="1"/>
  <c r="L22" i="1"/>
  <c r="L23" i="1"/>
  <c r="M19" i="1"/>
  <c r="K19" i="1"/>
  <c r="G38" i="1"/>
  <c r="I41" i="1" s="1"/>
  <c r="K125" i="1"/>
  <c r="K124" i="1"/>
  <c r="K123" i="1"/>
  <c r="G125" i="1"/>
  <c r="G124" i="1"/>
  <c r="G123" i="1"/>
  <c r="G149" i="1"/>
  <c r="G161" i="1"/>
  <c r="J38" i="1" l="1"/>
  <c r="I40" i="1"/>
  <c r="I39" i="1"/>
  <c r="I38" i="1"/>
  <c r="I43" i="1"/>
  <c r="I42" i="1"/>
  <c r="N271" i="1"/>
  <c r="G167" i="1"/>
  <c r="N171" i="1"/>
  <c r="N167" i="1"/>
  <c r="O265" i="1"/>
  <c r="G168" i="1"/>
  <c r="G169" i="1"/>
  <c r="N200" i="1"/>
  <c r="N232" i="1"/>
  <c r="N249" i="1"/>
  <c r="O252" i="1"/>
  <c r="O261" i="1"/>
  <c r="O272" i="1"/>
  <c r="O264" i="1"/>
  <c r="O251" i="1"/>
  <c r="O266" i="1"/>
  <c r="O271" i="1"/>
  <c r="O269" i="1"/>
  <c r="N198" i="1"/>
  <c r="N227" i="1"/>
  <c r="N230" i="1"/>
  <c r="N258" i="1"/>
  <c r="N246" i="1"/>
  <c r="N263" i="1"/>
  <c r="O250" i="1"/>
  <c r="O270" i="1"/>
  <c r="N206" i="1"/>
  <c r="O239" i="1"/>
  <c r="O258" i="1"/>
  <c r="O185" i="1"/>
  <c r="N221" i="1"/>
  <c r="O237" i="1"/>
  <c r="N229" i="1"/>
  <c r="N257" i="1"/>
  <c r="N209" i="1"/>
  <c r="N245" i="1"/>
  <c r="N262" i="1"/>
  <c r="O273" i="1"/>
  <c r="O197" i="1"/>
  <c r="O219" i="1"/>
  <c r="O246" i="1"/>
  <c r="N272" i="1"/>
  <c r="N225" i="1"/>
  <c r="N253" i="1"/>
  <c r="N256" i="1"/>
  <c r="N268" i="1"/>
  <c r="O259" i="1"/>
  <c r="N201" i="1"/>
  <c r="O218" i="1"/>
  <c r="N252" i="1"/>
  <c r="N273" i="1"/>
  <c r="O198" i="1"/>
  <c r="N224" i="1"/>
  <c r="N251" i="1"/>
  <c r="N255" i="1"/>
  <c r="N214" i="1"/>
  <c r="N236" i="1"/>
  <c r="O249" i="1"/>
  <c r="O257" i="1"/>
  <c r="O268" i="1"/>
  <c r="O206" i="1"/>
  <c r="O227" i="1"/>
  <c r="O255" i="1"/>
  <c r="N205" i="1"/>
  <c r="N233" i="1"/>
  <c r="N235" i="1"/>
  <c r="N216" i="1"/>
  <c r="O205" i="1"/>
  <c r="O235" i="1"/>
  <c r="O256" i="1"/>
  <c r="N218" i="1"/>
  <c r="N242" i="1"/>
  <c r="N265" i="1"/>
  <c r="N270" i="1"/>
  <c r="N190" i="1"/>
  <c r="O183" i="1"/>
  <c r="N210" i="1"/>
  <c r="N240" i="1"/>
  <c r="N261" i="1"/>
  <c r="N199" i="1"/>
  <c r="N203" i="1"/>
  <c r="N231" i="1"/>
  <c r="N259" i="1"/>
  <c r="N211" i="1"/>
  <c r="N217" i="1"/>
  <c r="N247" i="1"/>
  <c r="N264" i="1"/>
  <c r="N269" i="1"/>
  <c r="O247" i="1"/>
  <c r="O186" i="1"/>
  <c r="O216" i="1"/>
  <c r="O238" i="1"/>
  <c r="N174" i="1"/>
  <c r="N192" i="1"/>
  <c r="N188" i="1"/>
  <c r="N172" i="1"/>
  <c r="N177" i="1"/>
  <c r="N187" i="1"/>
  <c r="O184" i="1"/>
  <c r="O195" i="1"/>
  <c r="O203" i="1"/>
  <c r="O204" i="1"/>
  <c r="O214" i="1"/>
  <c r="N220" i="1"/>
  <c r="O217" i="1"/>
  <c r="O226" i="1"/>
  <c r="N239" i="1"/>
  <c r="O236" i="1"/>
  <c r="O242" i="1"/>
  <c r="O245" i="1"/>
  <c r="N250" i="1"/>
  <c r="O167" i="1"/>
  <c r="N186" i="1"/>
  <c r="N207" i="1"/>
  <c r="O213" i="1"/>
  <c r="N223" i="1"/>
  <c r="O225" i="1"/>
  <c r="O233" i="1"/>
  <c r="O253" i="1"/>
  <c r="N266" i="1"/>
  <c r="O263" i="1"/>
  <c r="N168" i="1"/>
  <c r="N185" i="1"/>
  <c r="O209" i="1"/>
  <c r="O212" i="1"/>
  <c r="O223" i="1"/>
  <c r="N237" i="1"/>
  <c r="O243" i="1"/>
  <c r="N181" i="1"/>
  <c r="N184" i="1"/>
  <c r="N195" i="1"/>
  <c r="O192" i="1"/>
  <c r="O201" i="1"/>
  <c r="O211" i="1"/>
  <c r="O231" i="1"/>
  <c r="N169" i="1"/>
  <c r="N191" i="1"/>
  <c r="O172" i="1"/>
  <c r="N178" i="1"/>
  <c r="O194" i="1"/>
  <c r="N219" i="1"/>
  <c r="N238" i="1"/>
  <c r="O244" i="1"/>
  <c r="O193" i="1"/>
  <c r="O168" i="1"/>
  <c r="N175" i="1"/>
  <c r="N180" i="1"/>
  <c r="O181" i="1"/>
  <c r="O188" i="1"/>
  <c r="N194" i="1"/>
  <c r="O191" i="1"/>
  <c r="O200" i="1"/>
  <c r="N204" i="1"/>
  <c r="N213" i="1"/>
  <c r="O210" i="1"/>
  <c r="O221" i="1"/>
  <c r="N226" i="1"/>
  <c r="O229" i="1"/>
  <c r="O230" i="1"/>
  <c r="O240" i="1"/>
  <c r="N244" i="1"/>
  <c r="O169" i="1"/>
  <c r="O180" i="1"/>
  <c r="O190" i="1"/>
  <c r="O224" i="1"/>
  <c r="O232" i="1"/>
  <c r="O262" i="1"/>
  <c r="N183" i="1"/>
  <c r="O187" i="1"/>
  <c r="N193" i="1"/>
  <c r="N197" i="1"/>
  <c r="O199" i="1"/>
  <c r="O207" i="1"/>
  <c r="N212" i="1"/>
  <c r="O220" i="1"/>
  <c r="N243" i="1"/>
  <c r="N173" i="1"/>
  <c r="O177" i="1"/>
  <c r="O171" i="1"/>
  <c r="O178" i="1"/>
  <c r="O175" i="1"/>
  <c r="N179" i="1"/>
  <c r="O174" i="1"/>
  <c r="O179" i="1"/>
  <c r="O173" i="1"/>
  <c r="K104" i="1"/>
  <c r="K105" i="1"/>
  <c r="K106" i="1"/>
  <c r="K107" i="1"/>
  <c r="K103" i="1"/>
  <c r="K98" i="1"/>
  <c r="K99" i="1"/>
  <c r="K100" i="1"/>
  <c r="K101" i="1"/>
  <c r="K97" i="1"/>
  <c r="K78" i="1"/>
  <c r="K79" i="1"/>
  <c r="K80" i="1"/>
  <c r="K81" i="1"/>
  <c r="K77" i="1"/>
  <c r="K72" i="1"/>
  <c r="K73" i="1"/>
  <c r="K74" i="1"/>
  <c r="K75" i="1"/>
  <c r="K71" i="1"/>
  <c r="K52" i="1"/>
  <c r="K53" i="1"/>
  <c r="K54" i="1"/>
  <c r="K55" i="1"/>
  <c r="K51" i="1"/>
  <c r="K46" i="1"/>
  <c r="K47" i="1"/>
  <c r="K48" i="1"/>
  <c r="K49" i="1"/>
  <c r="K45" i="1"/>
  <c r="K117" i="1"/>
  <c r="K118" i="1"/>
  <c r="K119" i="1"/>
  <c r="K120" i="1"/>
  <c r="K121" i="1"/>
  <c r="K116" i="1"/>
  <c r="K110" i="1"/>
  <c r="K111" i="1"/>
  <c r="K112" i="1"/>
  <c r="K113" i="1"/>
  <c r="K114" i="1"/>
  <c r="K109" i="1"/>
  <c r="K91" i="1"/>
  <c r="K92" i="1"/>
  <c r="K93" i="1"/>
  <c r="K94" i="1"/>
  <c r="K95" i="1"/>
  <c r="K90" i="1"/>
  <c r="K84" i="1"/>
  <c r="K85" i="1"/>
  <c r="K86" i="1"/>
  <c r="K87" i="1"/>
  <c r="K88" i="1"/>
  <c r="K83" i="1"/>
  <c r="K65" i="1"/>
  <c r="K66" i="1"/>
  <c r="K67" i="1"/>
  <c r="K68" i="1"/>
  <c r="K69" i="1"/>
  <c r="K64" i="1"/>
  <c r="K58" i="1"/>
  <c r="K59" i="1"/>
  <c r="K60" i="1"/>
  <c r="K61" i="1"/>
  <c r="K62" i="1"/>
  <c r="K57" i="1"/>
  <c r="K39" i="1"/>
  <c r="K40" i="1"/>
  <c r="K41" i="1"/>
  <c r="K42" i="1"/>
  <c r="K43" i="1"/>
  <c r="K32" i="1"/>
  <c r="K33" i="1"/>
  <c r="K34" i="1"/>
  <c r="K35" i="1"/>
  <c r="K36" i="1"/>
  <c r="G58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8" i="1"/>
  <c r="G79" i="1"/>
  <c r="G80" i="1"/>
  <c r="G81" i="1"/>
  <c r="G84" i="1"/>
  <c r="G85" i="1"/>
  <c r="G86" i="1"/>
  <c r="G87" i="1"/>
  <c r="G88" i="1"/>
  <c r="G91" i="1"/>
  <c r="G92" i="1"/>
  <c r="G93" i="1"/>
  <c r="G94" i="1"/>
  <c r="G95" i="1"/>
  <c r="G98" i="1"/>
  <c r="G99" i="1"/>
  <c r="G100" i="1"/>
  <c r="G101" i="1"/>
  <c r="G104" i="1"/>
  <c r="G105" i="1"/>
  <c r="G106" i="1"/>
  <c r="G107" i="1"/>
  <c r="G110" i="1"/>
  <c r="G111" i="1"/>
  <c r="G112" i="1"/>
  <c r="G113" i="1"/>
  <c r="G114" i="1"/>
  <c r="G117" i="1"/>
  <c r="G118" i="1"/>
  <c r="G119" i="1"/>
  <c r="G120" i="1"/>
  <c r="G121" i="1"/>
  <c r="G116" i="1"/>
  <c r="G109" i="1"/>
  <c r="G90" i="1"/>
  <c r="G83" i="1"/>
  <c r="G64" i="1"/>
  <c r="G57" i="1"/>
  <c r="G52" i="1"/>
  <c r="G53" i="1"/>
  <c r="G54" i="1"/>
  <c r="G55" i="1"/>
  <c r="G46" i="1"/>
  <c r="G47" i="1"/>
  <c r="G48" i="1"/>
  <c r="G49" i="1"/>
  <c r="G39" i="1"/>
  <c r="J39" i="1" s="1"/>
  <c r="G40" i="1"/>
  <c r="J40" i="1" s="1"/>
  <c r="G41" i="1"/>
  <c r="J41" i="1" s="1"/>
  <c r="G42" i="1"/>
  <c r="J42" i="1" s="1"/>
  <c r="G43" i="1"/>
  <c r="J43" i="1" s="1"/>
  <c r="G34" i="1"/>
  <c r="G32" i="1"/>
  <c r="G33" i="1"/>
  <c r="G35" i="1"/>
  <c r="G36" i="1"/>
  <c r="G103" i="1"/>
  <c r="G97" i="1"/>
  <c r="G71" i="1"/>
  <c r="G51" i="1"/>
  <c r="K26" i="1"/>
  <c r="K27" i="1"/>
  <c r="K28" i="1"/>
  <c r="K29" i="1"/>
  <c r="K20" i="1"/>
  <c r="K21" i="1"/>
  <c r="K22" i="1"/>
  <c r="K23" i="1"/>
  <c r="G26" i="1"/>
  <c r="G27" i="1"/>
  <c r="G28" i="1"/>
  <c r="G29" i="1"/>
  <c r="G23" i="1"/>
  <c r="G21" i="1"/>
  <c r="G20" i="1"/>
  <c r="G22" i="1"/>
  <c r="H158" i="1"/>
  <c r="I158" i="1"/>
  <c r="J158" i="1"/>
  <c r="K158" i="1"/>
  <c r="L158" i="1"/>
  <c r="M158" i="1"/>
  <c r="H155" i="1"/>
  <c r="I155" i="1"/>
  <c r="J155" i="1"/>
  <c r="K155" i="1"/>
  <c r="L155" i="1"/>
  <c r="M155" i="1"/>
  <c r="H152" i="1"/>
  <c r="I152" i="1"/>
  <c r="J152" i="1"/>
  <c r="K152" i="1"/>
  <c r="L152" i="1"/>
  <c r="M152" i="1"/>
  <c r="G152" i="1"/>
  <c r="G155" i="1"/>
  <c r="G213" i="1" s="1"/>
  <c r="G158" i="1"/>
  <c r="H149" i="1"/>
  <c r="I149" i="1"/>
  <c r="J149" i="1"/>
  <c r="K149" i="1"/>
  <c r="L149" i="1"/>
  <c r="M149" i="1"/>
  <c r="H161" i="1"/>
  <c r="I161" i="1"/>
  <c r="J161" i="1"/>
  <c r="K161" i="1"/>
  <c r="L161" i="1"/>
  <c r="M161" i="1"/>
  <c r="J253" i="1" l="1"/>
  <c r="J263" i="1"/>
  <c r="J273" i="1"/>
  <c r="J261" i="1"/>
  <c r="J197" i="1"/>
  <c r="J178" i="1"/>
  <c r="J242" i="1"/>
  <c r="J252" i="1"/>
  <c r="J256" i="1"/>
  <c r="J264" i="1"/>
  <c r="J236" i="1"/>
  <c r="J229" i="1"/>
  <c r="J179" i="1"/>
  <c r="J262" i="1"/>
  <c r="J257" i="1"/>
  <c r="J265" i="1"/>
  <c r="J237" i="1"/>
  <c r="J209" i="1"/>
  <c r="J190" i="1"/>
  <c r="J180" i="1"/>
  <c r="J271" i="1"/>
  <c r="J272" i="1"/>
  <c r="J258" i="1"/>
  <c r="J266" i="1"/>
  <c r="J255" i="1"/>
  <c r="J238" i="1"/>
  <c r="J191" i="1"/>
  <c r="J184" i="1"/>
  <c r="J181" i="1"/>
  <c r="J249" i="1"/>
  <c r="J235" i="1"/>
  <c r="J187" i="1"/>
  <c r="J216" i="1"/>
  <c r="J259" i="1"/>
  <c r="J269" i="1"/>
  <c r="J239" i="1"/>
  <c r="J223" i="1"/>
  <c r="J192" i="1"/>
  <c r="J185" i="1"/>
  <c r="J183" i="1"/>
  <c r="J169" i="1"/>
  <c r="J251" i="1"/>
  <c r="J195" i="1"/>
  <c r="J250" i="1"/>
  <c r="J270" i="1"/>
  <c r="J268" i="1"/>
  <c r="J240" i="1"/>
  <c r="J203" i="1"/>
  <c r="J193" i="1"/>
  <c r="J186" i="1"/>
  <c r="J168" i="1"/>
  <c r="J177" i="1"/>
  <c r="J194" i="1"/>
  <c r="J188" i="1"/>
  <c r="I243" i="1"/>
  <c r="I259" i="1"/>
  <c r="I265" i="1"/>
  <c r="I216" i="1"/>
  <c r="I191" i="1"/>
  <c r="I184" i="1"/>
  <c r="I169" i="1"/>
  <c r="I268" i="1"/>
  <c r="I273" i="1"/>
  <c r="I235" i="1"/>
  <c r="I244" i="1"/>
  <c r="I250" i="1"/>
  <c r="I266" i="1"/>
  <c r="I261" i="1"/>
  <c r="I197" i="1"/>
  <c r="I192" i="1"/>
  <c r="I185" i="1"/>
  <c r="I180" i="1"/>
  <c r="I257" i="1"/>
  <c r="I245" i="1"/>
  <c r="I251" i="1"/>
  <c r="I229" i="1"/>
  <c r="I193" i="1"/>
  <c r="I186" i="1"/>
  <c r="I178" i="1"/>
  <c r="I246" i="1"/>
  <c r="I252" i="1"/>
  <c r="I269" i="1"/>
  <c r="I209" i="1"/>
  <c r="I194" i="1"/>
  <c r="I187" i="1"/>
  <c r="I190" i="1"/>
  <c r="I179" i="1"/>
  <c r="I263" i="1"/>
  <c r="I272" i="1"/>
  <c r="I168" i="1"/>
  <c r="I247" i="1"/>
  <c r="I253" i="1"/>
  <c r="I270" i="1"/>
  <c r="I255" i="1"/>
  <c r="I195" i="1"/>
  <c r="I188" i="1"/>
  <c r="I181" i="1"/>
  <c r="I203" i="1"/>
  <c r="I264" i="1"/>
  <c r="I242" i="1"/>
  <c r="I167" i="1"/>
  <c r="I256" i="1"/>
  <c r="I262" i="1"/>
  <c r="I271" i="1"/>
  <c r="I223" i="1"/>
  <c r="I183" i="1"/>
  <c r="I177" i="1"/>
  <c r="I258" i="1"/>
  <c r="I249" i="1"/>
  <c r="G255" i="1"/>
  <c r="H253" i="1"/>
  <c r="H269" i="1"/>
  <c r="H249" i="1"/>
  <c r="H242" i="1"/>
  <c r="H235" i="1"/>
  <c r="H194" i="1"/>
  <c r="H187" i="1"/>
  <c r="H178" i="1"/>
  <c r="H266" i="1"/>
  <c r="H223" i="1"/>
  <c r="H192" i="1"/>
  <c r="H177" i="1"/>
  <c r="H183" i="1"/>
  <c r="H256" i="1"/>
  <c r="H270" i="1"/>
  <c r="H243" i="1"/>
  <c r="H216" i="1"/>
  <c r="H195" i="1"/>
  <c r="H188" i="1"/>
  <c r="H180" i="1"/>
  <c r="H185" i="1"/>
  <c r="H257" i="1"/>
  <c r="H262" i="1"/>
  <c r="H271" i="1"/>
  <c r="H261" i="1"/>
  <c r="H244" i="1"/>
  <c r="H197" i="1"/>
  <c r="H190" i="1"/>
  <c r="H181" i="1"/>
  <c r="H258" i="1"/>
  <c r="H263" i="1"/>
  <c r="H272" i="1"/>
  <c r="H245" i="1"/>
  <c r="H229" i="1"/>
  <c r="H252" i="1"/>
  <c r="H268" i="1"/>
  <c r="H186" i="1"/>
  <c r="H259" i="1"/>
  <c r="H264" i="1"/>
  <c r="H273" i="1"/>
  <c r="H246" i="1"/>
  <c r="H209" i="1"/>
  <c r="H193" i="1"/>
  <c r="H250" i="1"/>
  <c r="H265" i="1"/>
  <c r="H255" i="1"/>
  <c r="H247" i="1"/>
  <c r="H191" i="1"/>
  <c r="H184" i="1"/>
  <c r="H251" i="1"/>
  <c r="H203" i="1"/>
  <c r="H179" i="1"/>
  <c r="G250" i="1"/>
  <c r="G200" i="1"/>
  <c r="G221" i="1"/>
  <c r="G247" i="1"/>
  <c r="G243" i="1"/>
  <c r="G259" i="1"/>
  <c r="G256" i="1"/>
  <c r="H171" i="1"/>
  <c r="H173" i="1"/>
  <c r="H167" i="1"/>
  <c r="H174" i="1"/>
  <c r="H168" i="1"/>
  <c r="H175" i="1"/>
  <c r="H169" i="1"/>
  <c r="H172" i="1"/>
  <c r="G224" i="1"/>
  <c r="G246" i="1"/>
  <c r="K273" i="1"/>
  <c r="K271" i="1"/>
  <c r="K272" i="1"/>
  <c r="K269" i="1"/>
  <c r="K270" i="1"/>
  <c r="K172" i="1"/>
  <c r="J167" i="1"/>
  <c r="J173" i="1"/>
  <c r="J171" i="1"/>
  <c r="J174" i="1"/>
  <c r="J172" i="1"/>
  <c r="J175" i="1"/>
  <c r="M263" i="1"/>
  <c r="M270" i="1"/>
  <c r="M261" i="1"/>
  <c r="M255" i="1"/>
  <c r="M265" i="1"/>
  <c r="M271" i="1"/>
  <c r="M256" i="1"/>
  <c r="M266" i="1"/>
  <c r="M272" i="1"/>
  <c r="M273" i="1"/>
  <c r="M257" i="1"/>
  <c r="M269" i="1"/>
  <c r="M258" i="1"/>
  <c r="M259" i="1"/>
  <c r="I171" i="1"/>
  <c r="I174" i="1"/>
  <c r="I175" i="1"/>
  <c r="I172" i="1"/>
  <c r="I173" i="1"/>
  <c r="G239" i="1"/>
  <c r="L273" i="1"/>
  <c r="L270" i="1"/>
  <c r="L271" i="1"/>
  <c r="L269" i="1"/>
  <c r="L272" i="1"/>
  <c r="L263" i="1"/>
  <c r="G191" i="1"/>
  <c r="G177" i="1"/>
  <c r="G231" i="1"/>
  <c r="G232" i="1"/>
  <c r="G264" i="1"/>
  <c r="G197" i="1"/>
  <c r="G206" i="1"/>
  <c r="L184" i="1"/>
  <c r="M187" i="1"/>
  <c r="L201" i="1"/>
  <c r="L212" i="1"/>
  <c r="L220" i="1"/>
  <c r="L231" i="1"/>
  <c r="L240" i="1"/>
  <c r="L223" i="1"/>
  <c r="L197" i="1"/>
  <c r="M178" i="1"/>
  <c r="L261" i="1"/>
  <c r="M184" i="1"/>
  <c r="L198" i="1"/>
  <c r="L217" i="1"/>
  <c r="M232" i="1"/>
  <c r="L237" i="1"/>
  <c r="L203" i="1"/>
  <c r="L177" i="1"/>
  <c r="L173" i="1"/>
  <c r="L255" i="1"/>
  <c r="L185" i="1"/>
  <c r="M188" i="1"/>
  <c r="L204" i="1"/>
  <c r="L213" i="1"/>
  <c r="L221" i="1"/>
  <c r="L232" i="1"/>
  <c r="L250" i="1"/>
  <c r="L235" i="1"/>
  <c r="L209" i="1"/>
  <c r="M179" i="1"/>
  <c r="L256" i="1"/>
  <c r="L186" i="1"/>
  <c r="L205" i="1"/>
  <c r="L214" i="1"/>
  <c r="L233" i="1"/>
  <c r="L251" i="1"/>
  <c r="M183" i="1"/>
  <c r="M180" i="1"/>
  <c r="L257" i="1"/>
  <c r="L187" i="1"/>
  <c r="L206" i="1"/>
  <c r="L224" i="1"/>
  <c r="M230" i="1"/>
  <c r="L243" i="1"/>
  <c r="L252" i="1"/>
  <c r="L249" i="1"/>
  <c r="M177" i="1"/>
  <c r="M181" i="1"/>
  <c r="L175" i="1"/>
  <c r="L258" i="1"/>
  <c r="L266" i="1"/>
  <c r="L268" i="1"/>
  <c r="L188" i="1"/>
  <c r="L207" i="1"/>
  <c r="L225" i="1"/>
  <c r="M231" i="1"/>
  <c r="L236" i="1"/>
  <c r="L244" i="1"/>
  <c r="L253" i="1"/>
  <c r="L242" i="1"/>
  <c r="M229" i="1"/>
  <c r="L183" i="1"/>
  <c r="L178" i="1"/>
  <c r="L171" i="1"/>
  <c r="L172" i="1"/>
  <c r="L259" i="1"/>
  <c r="L262" i="1"/>
  <c r="L226" i="1"/>
  <c r="L245" i="1"/>
  <c r="L229" i="1"/>
  <c r="L179" i="1"/>
  <c r="L167" i="1"/>
  <c r="M185" i="1"/>
  <c r="L199" i="1"/>
  <c r="L210" i="1"/>
  <c r="L218" i="1"/>
  <c r="L227" i="1"/>
  <c r="M233" i="1"/>
  <c r="L238" i="1"/>
  <c r="L246" i="1"/>
  <c r="L180" i="1"/>
  <c r="L174" i="1"/>
  <c r="L264" i="1"/>
  <c r="L168" i="1"/>
  <c r="M186" i="1"/>
  <c r="L200" i="1"/>
  <c r="L211" i="1"/>
  <c r="L219" i="1"/>
  <c r="L230" i="1"/>
  <c r="L239" i="1"/>
  <c r="L247" i="1"/>
  <c r="L216" i="1"/>
  <c r="L181" i="1"/>
  <c r="L265" i="1"/>
  <c r="L169" i="1"/>
  <c r="L192" i="1"/>
  <c r="K195" i="1"/>
  <c r="K207" i="1"/>
  <c r="K225" i="1"/>
  <c r="K237" i="1"/>
  <c r="K243" i="1"/>
  <c r="K253" i="1"/>
  <c r="K216" i="1"/>
  <c r="K183" i="1"/>
  <c r="K178" i="1"/>
  <c r="K173" i="1"/>
  <c r="K258" i="1"/>
  <c r="K167" i="1"/>
  <c r="K249" i="1"/>
  <c r="L193" i="1"/>
  <c r="K198" i="1"/>
  <c r="K226" i="1"/>
  <c r="K238" i="1"/>
  <c r="K244" i="1"/>
  <c r="K179" i="1"/>
  <c r="K174" i="1"/>
  <c r="K259" i="1"/>
  <c r="K262" i="1"/>
  <c r="K168" i="1"/>
  <c r="K192" i="1"/>
  <c r="M191" i="1"/>
  <c r="L194" i="1"/>
  <c r="K199" i="1"/>
  <c r="K217" i="1"/>
  <c r="K227" i="1"/>
  <c r="K239" i="1"/>
  <c r="K245" i="1"/>
  <c r="K235" i="1"/>
  <c r="K223" i="1"/>
  <c r="K209" i="1"/>
  <c r="K197" i="1"/>
  <c r="K180" i="1"/>
  <c r="K175" i="1"/>
  <c r="K255" i="1"/>
  <c r="K263" i="1"/>
  <c r="K169" i="1"/>
  <c r="M194" i="1"/>
  <c r="K184" i="1"/>
  <c r="M192" i="1"/>
  <c r="L195" i="1"/>
  <c r="K200" i="1"/>
  <c r="K210" i="1"/>
  <c r="K218" i="1"/>
  <c r="K230" i="1"/>
  <c r="K240" i="1"/>
  <c r="K246" i="1"/>
  <c r="K181" i="1"/>
  <c r="K171" i="1"/>
  <c r="K264" i="1"/>
  <c r="K220" i="1"/>
  <c r="K185" i="1"/>
  <c r="M193" i="1"/>
  <c r="K191" i="1"/>
  <c r="K201" i="1"/>
  <c r="K211" i="1"/>
  <c r="K219" i="1"/>
  <c r="K231" i="1"/>
  <c r="K247" i="1"/>
  <c r="K265" i="1"/>
  <c r="K186" i="1"/>
  <c r="K204" i="1"/>
  <c r="K212" i="1"/>
  <c r="K232" i="1"/>
  <c r="K250" i="1"/>
  <c r="M190" i="1"/>
  <c r="K266" i="1"/>
  <c r="K187" i="1"/>
  <c r="M195" i="1"/>
  <c r="K193" i="1"/>
  <c r="K205" i="1"/>
  <c r="K213" i="1"/>
  <c r="K221" i="1"/>
  <c r="K233" i="1"/>
  <c r="K251" i="1"/>
  <c r="K242" i="1"/>
  <c r="K203" i="1"/>
  <c r="L190" i="1"/>
  <c r="K177" i="1"/>
  <c r="K256" i="1"/>
  <c r="K261" i="1"/>
  <c r="K268" i="1"/>
  <c r="K188" i="1"/>
  <c r="L191" i="1"/>
  <c r="K194" i="1"/>
  <c r="K206" i="1"/>
  <c r="K214" i="1"/>
  <c r="K224" i="1"/>
  <c r="K236" i="1"/>
  <c r="K252" i="1"/>
  <c r="K229" i="1"/>
  <c r="K190" i="1"/>
  <c r="K257" i="1"/>
  <c r="G223" i="1"/>
  <c r="G184" i="1"/>
  <c r="G270" i="1"/>
  <c r="G238" i="1"/>
  <c r="G210" i="1"/>
  <c r="G207" i="1"/>
  <c r="G253" i="1"/>
  <c r="G266" i="1"/>
  <c r="G225" i="1"/>
  <c r="G193" i="1"/>
  <c r="G249" i="1"/>
  <c r="G209" i="1"/>
  <c r="G183" i="1"/>
  <c r="M173" i="1"/>
  <c r="G261" i="1"/>
  <c r="G272" i="1"/>
  <c r="G257" i="1"/>
  <c r="G244" i="1"/>
  <c r="G240" i="1"/>
  <c r="G227" i="1"/>
  <c r="G212" i="1"/>
  <c r="G198" i="1"/>
  <c r="G195" i="1"/>
  <c r="G273" i="1"/>
  <c r="G229" i="1"/>
  <c r="G218" i="1"/>
  <c r="G219" i="1"/>
  <c r="G251" i="1"/>
  <c r="G268" i="1"/>
  <c r="G192" i="1"/>
  <c r="G226" i="1"/>
  <c r="G258" i="1"/>
  <c r="G203" i="1"/>
  <c r="G214" i="1"/>
  <c r="G204" i="1"/>
  <c r="G236" i="1"/>
  <c r="G269" i="1"/>
  <c r="G211" i="1"/>
  <c r="G245" i="1"/>
  <c r="G190" i="1"/>
  <c r="G201" i="1"/>
  <c r="G171" i="1"/>
  <c r="G233" i="1"/>
  <c r="G265" i="1"/>
  <c r="G235" i="1"/>
  <c r="G199" i="1"/>
  <c r="G230" i="1"/>
  <c r="M175" i="1"/>
  <c r="M171" i="1"/>
  <c r="G242" i="1"/>
  <c r="G220" i="1"/>
  <c r="G252" i="1"/>
  <c r="M172" i="1"/>
  <c r="G194" i="1"/>
  <c r="M207" i="1"/>
  <c r="M217" i="1"/>
  <c r="M225" i="1"/>
  <c r="M245" i="1"/>
  <c r="M253" i="1"/>
  <c r="M235" i="1"/>
  <c r="M214" i="1"/>
  <c r="M250" i="1"/>
  <c r="M198" i="1"/>
  <c r="M210" i="1"/>
  <c r="M218" i="1"/>
  <c r="M226" i="1"/>
  <c r="M236" i="1"/>
  <c r="M246" i="1"/>
  <c r="M249" i="1"/>
  <c r="M268" i="1"/>
  <c r="M199" i="1"/>
  <c r="M211" i="1"/>
  <c r="M219" i="1"/>
  <c r="M227" i="1"/>
  <c r="M237" i="1"/>
  <c r="M247" i="1"/>
  <c r="M242" i="1"/>
  <c r="M168" i="1"/>
  <c r="M200" i="1"/>
  <c r="M212" i="1"/>
  <c r="M220" i="1"/>
  <c r="M238" i="1"/>
  <c r="M223" i="1"/>
  <c r="M197" i="1"/>
  <c r="M169" i="1"/>
  <c r="M240" i="1"/>
  <c r="M216" i="1"/>
  <c r="M201" i="1"/>
  <c r="M213" i="1"/>
  <c r="M221" i="1"/>
  <c r="M239" i="1"/>
  <c r="M203" i="1"/>
  <c r="M167" i="1"/>
  <c r="M204" i="1"/>
  <c r="M262" i="1"/>
  <c r="M205" i="1"/>
  <c r="M243" i="1"/>
  <c r="M251" i="1"/>
  <c r="M209" i="1"/>
  <c r="M206" i="1"/>
  <c r="M224" i="1"/>
  <c r="M244" i="1"/>
  <c r="M252" i="1"/>
  <c r="M264" i="1"/>
  <c r="G217" i="1"/>
  <c r="G262" i="1"/>
  <c r="G263" i="1"/>
  <c r="G216" i="1"/>
  <c r="G205" i="1"/>
  <c r="G237" i="1"/>
  <c r="G271" i="1"/>
  <c r="M174" i="1"/>
  <c r="G186" i="1"/>
  <c r="G173" i="1"/>
  <c r="G181" i="1"/>
  <c r="G172" i="1"/>
  <c r="G179" i="1"/>
  <c r="G178" i="1"/>
  <c r="G180" i="1"/>
  <c r="G188" i="1"/>
  <c r="G175" i="1"/>
  <c r="G187" i="1"/>
  <c r="G185" i="1"/>
  <c r="G174" i="1"/>
  <c r="N277" i="1"/>
  <c r="C288" i="1" s="1"/>
  <c r="N276" i="1"/>
  <c r="O276" i="1"/>
  <c r="O277" i="1"/>
  <c r="D288" i="1" s="1"/>
  <c r="I277" i="1" l="1"/>
  <c r="J276" i="1"/>
  <c r="I276" i="1"/>
  <c r="H277" i="1"/>
  <c r="H276" i="1"/>
  <c r="J277" i="1"/>
  <c r="G276" i="1"/>
  <c r="C282" i="1" s="1"/>
  <c r="K276" i="1"/>
  <c r="D282" i="1" s="1"/>
  <c r="K277" i="1"/>
  <c r="D283" i="1" s="1"/>
  <c r="G277" i="1"/>
  <c r="C283" i="1" s="1"/>
  <c r="L276" i="1"/>
  <c r="G282" i="1" s="1"/>
  <c r="L277" i="1"/>
  <c r="G283" i="1" s="1"/>
  <c r="M277" i="1"/>
  <c r="H283" i="1" s="1"/>
  <c r="M276" i="1"/>
  <c r="H282" i="1" s="1"/>
  <c r="I282" i="1" l="1"/>
  <c r="D284" i="1"/>
  <c r="G284" i="1"/>
  <c r="E282" i="1"/>
  <c r="C284" i="1"/>
  <c r="I284" i="1"/>
  <c r="I283" i="1"/>
  <c r="H284" i="1"/>
  <c r="E283" i="1"/>
  <c r="E284" i="1"/>
</calcChain>
</file>

<file path=xl/sharedStrings.xml><?xml version="1.0" encoding="utf-8"?>
<sst xmlns="http://schemas.openxmlformats.org/spreadsheetml/2006/main" count="338" uniqueCount="208">
  <si>
    <t>TECHNICAL CHARACTERISTICS OF ELEMENTS FROM CATALOGUE</t>
  </si>
  <si>
    <t>FRECUENCIAS (MHz)</t>
  </si>
  <si>
    <t>CABLE ATTENUATION (dB/m)</t>
  </si>
  <si>
    <t>Cable of interior network</t>
  </si>
  <si>
    <t>Cable of dispersion network</t>
  </si>
  <si>
    <t>Cable of distribution network</t>
  </si>
  <si>
    <t>Outdoor cable</t>
  </si>
  <si>
    <t>USER EQUIPMENT ATTENUATION (dB)</t>
  </si>
  <si>
    <t>MATV Variation</t>
  </si>
  <si>
    <t>IF Variation</t>
  </si>
  <si>
    <t>ATTENUATION OF EQUIPMENT IN COMMON AREAS (dB)</t>
  </si>
  <si>
    <t>RS-PAU length</t>
  </si>
  <si>
    <t>BAT Outlet</t>
  </si>
  <si>
    <t>Splitter/mixer</t>
  </si>
  <si>
    <t>Type A2-Tap</t>
  </si>
  <si>
    <t>ATTENUATION OF DISTRIBUTION (dB)</t>
  </si>
  <si>
    <t>Distr/mixer</t>
  </si>
  <si>
    <t>Headend-RS cable</t>
  </si>
  <si>
    <t>Length (m)</t>
  </si>
  <si>
    <t>TOTAL ATTENUATION NETWORK (FROM HEADEND OUTPUT)</t>
  </si>
  <si>
    <t>4-output tap-12dB</t>
  </si>
  <si>
    <t>CCSB190</t>
  </si>
  <si>
    <t>CCH-175</t>
  </si>
  <si>
    <t>CCTB125</t>
  </si>
  <si>
    <t>2-output tap 15dB</t>
  </si>
  <si>
    <t>Type B2-Through</t>
  </si>
  <si>
    <t>Type B2-Tap</t>
  </si>
  <si>
    <t>2-output tap 25dB</t>
  </si>
  <si>
    <t>ATTENUATION OF DISPERSION+INTERIOR. BEST AND WORST OUTLET ON EACH FLOOR(dB)</t>
  </si>
  <si>
    <t>RS-RS floors cable</t>
  </si>
  <si>
    <t>Floor 4</t>
  </si>
  <si>
    <t>Floor 3</t>
  </si>
  <si>
    <t>Floor 2</t>
  </si>
  <si>
    <t>Floor 1</t>
  </si>
  <si>
    <t>4-output tap 16dB</t>
  </si>
  <si>
    <t>Type A4-Through</t>
  </si>
  <si>
    <t>Type A4-Tap</t>
  </si>
  <si>
    <t>Type B4-Through</t>
  </si>
  <si>
    <t>Type B4-Tap</t>
  </si>
  <si>
    <t>4-output tap 19dB</t>
  </si>
  <si>
    <t>Type C4-Through</t>
  </si>
  <si>
    <t>Type C4-Tap</t>
  </si>
  <si>
    <t>4-output tap 24dB</t>
  </si>
  <si>
    <t>Type D4-Through</t>
  </si>
  <si>
    <t>Type D4-Tap</t>
  </si>
  <si>
    <t>Type A2-Throught</t>
  </si>
  <si>
    <t>Type B2-Throught</t>
  </si>
  <si>
    <t>CHANNELS</t>
  </si>
  <si>
    <t>Frequency (MHz)</t>
  </si>
  <si>
    <t>FM</t>
  </si>
  <si>
    <t>DAB</t>
  </si>
  <si>
    <t>SAT</t>
  </si>
  <si>
    <t>C57-58</t>
  </si>
  <si>
    <t>CATALOG</t>
  </si>
  <si>
    <t>Outdoor cable (Antennas-Headend)</t>
  </si>
  <si>
    <t>C22 (REG)</t>
  </si>
  <si>
    <t>Floor 5</t>
  </si>
  <si>
    <t>4-output tap 12dB</t>
  </si>
  <si>
    <t xml:space="preserve">PAU 5 outputs </t>
  </si>
  <si>
    <t>ATTENUATION OF DISPERSION+INTERIOR (dB)</t>
  </si>
  <si>
    <t>47 MHz</t>
  </si>
  <si>
    <t>862 MHz</t>
  </si>
  <si>
    <t>PAU-BAT Length</t>
  </si>
  <si>
    <t>Recepción floor 1</t>
  </si>
  <si>
    <t>Gimnasio 1 floor1</t>
  </si>
  <si>
    <t>Gimnasio 2 floor1</t>
  </si>
  <si>
    <t>PAU 2 outputs</t>
  </si>
  <si>
    <t>C28 (MPE4)</t>
  </si>
  <si>
    <t>C33 (MPE5)</t>
  </si>
  <si>
    <t>C40 (MPE2)</t>
  </si>
  <si>
    <t xml:space="preserve">C26 </t>
  </si>
  <si>
    <t>C43 (MPE3)</t>
  </si>
  <si>
    <t>C46 (MPE1)</t>
  </si>
  <si>
    <t>ANTENNA GAIN (dBi)</t>
  </si>
  <si>
    <t>FM antenna</t>
  </si>
  <si>
    <t>DAB antenna</t>
  </si>
  <si>
    <t>UHF antenna</t>
  </si>
  <si>
    <t>PAU 7 outputs</t>
  </si>
  <si>
    <t>950 MHz</t>
  </si>
  <si>
    <t>2150 MHz</t>
  </si>
  <si>
    <t>Minimum</t>
  </si>
  <si>
    <t>Maximum</t>
  </si>
  <si>
    <t>SUMMARY</t>
  </si>
  <si>
    <t>Best Outlet</t>
  </si>
  <si>
    <t>Worst Outlet</t>
  </si>
  <si>
    <t>Difference</t>
  </si>
  <si>
    <t>Variation in outlets</t>
  </si>
  <si>
    <t>Gym 2 floor1</t>
  </si>
  <si>
    <t>Gym 1 floor1</t>
  </si>
  <si>
    <t>Reception floor 1</t>
  </si>
  <si>
    <t>Kitchen apartment down CD floor5</t>
  </si>
  <si>
    <t>Dormitorio 2 apartment down CD floor5</t>
  </si>
  <si>
    <t>Dormitorio 1 apartment down CD floor5</t>
  </si>
  <si>
    <t>Main bedroom apartment down CD floor5</t>
  </si>
  <si>
    <t>Living room apartment down CD floor5</t>
  </si>
  <si>
    <t>Kitchen apartment up CD floor5</t>
  </si>
  <si>
    <t>Dormitorio 2 apartment up CD floor5</t>
  </si>
  <si>
    <t>Dormitorio 1 apartment up CD floor5</t>
  </si>
  <si>
    <t>Main bedroom apartment up CD floor5</t>
  </si>
  <si>
    <t>Living room apartment up CD floor5</t>
  </si>
  <si>
    <t>Kitchen apartment down AB floor5</t>
  </si>
  <si>
    <t>Kitchen apartment down CD floor4</t>
  </si>
  <si>
    <t>Dormitorio 2 apartment down CD floor4</t>
  </si>
  <si>
    <t>Dormitorio 1 apartment down CD floor4</t>
  </si>
  <si>
    <t>Main bedroom apartment down CD floor4</t>
  </si>
  <si>
    <t>Living room apartment down CD floor4</t>
  </si>
  <si>
    <t>Kitchen apartment up CD floor4</t>
  </si>
  <si>
    <t>Dormitorio 2 apartment up CD floor4</t>
  </si>
  <si>
    <t>Dormitorio 1 apartment up CD floor4</t>
  </si>
  <si>
    <t>Main bedroom apartment up CD floor4</t>
  </si>
  <si>
    <t>Living room apartment up CD floor4</t>
  </si>
  <si>
    <t>Kitchen apartment down CD floor3</t>
  </si>
  <si>
    <t>Bedroom 2  apartment down CD floor3</t>
  </si>
  <si>
    <t>Bedroom 1 apartment down CD floor3</t>
  </si>
  <si>
    <t>Main bedroom apartment down CD floor3</t>
  </si>
  <si>
    <t>Living room apartment down CD floor3</t>
  </si>
  <si>
    <t>Kitchen apartment up CD floor3</t>
  </si>
  <si>
    <t>Bedroom 2 apartment up CD floor3</t>
  </si>
  <si>
    <t>Bedroom 1 apartment up CD floor3</t>
  </si>
  <si>
    <t>Main bedroom apartment up CD floor3</t>
  </si>
  <si>
    <t>Living room apartment up CD floor3</t>
  </si>
  <si>
    <t>Kitchen apartment down CD floor2</t>
  </si>
  <si>
    <t>Bedroom 2 apartment down CD floor2</t>
  </si>
  <si>
    <t>Bedroom 1 apartment down CD floor2</t>
  </si>
  <si>
    <t>Main bedroom apartment down CD floor2</t>
  </si>
  <si>
    <t>Living room apartment down CD floor2</t>
  </si>
  <si>
    <t>Kitchen apartment up CD floor2</t>
  </si>
  <si>
    <t>Bedroom 2 apartment up CD floor2</t>
  </si>
  <si>
    <t>Bedroom 1 apartment up CD floor2</t>
  </si>
  <si>
    <t>Main bedroom apartment up CD floor2</t>
  </si>
  <si>
    <t>Living room apartment up CD floor2</t>
  </si>
  <si>
    <t>Dormitorio 2 apartment down AB floor5</t>
  </si>
  <si>
    <t>Main bedroom apartment down AB floor5</t>
  </si>
  <si>
    <t>Living room apartment down AB floor5</t>
  </si>
  <si>
    <t>Kitchen apartment up AB floor5</t>
  </si>
  <si>
    <t>Dormitorio 2 apartment up AB floor5</t>
  </si>
  <si>
    <t>Main bedroom apartment up AB floor5</t>
  </si>
  <si>
    <t>Living room apartment up AB floor5</t>
  </si>
  <si>
    <t>Kitchen apartment down AB floor4</t>
  </si>
  <si>
    <t>Dormitorio 2 apartment down AB floor4</t>
  </si>
  <si>
    <t>Main bedroom apartment down AB floor4</t>
  </si>
  <si>
    <t>Living room apartment down AB floor4</t>
  </si>
  <si>
    <t>Kitchen apartment up AB floor4</t>
  </si>
  <si>
    <t>Cuarto del servicio apartment up AB floor4</t>
  </si>
  <si>
    <t>Dormitorio 2 apartment up AB floor4</t>
  </si>
  <si>
    <t>Main bedroom apartment up AB floor4</t>
  </si>
  <si>
    <t>Living room apartment up AB floor4</t>
  </si>
  <si>
    <t>Kitchen apartment down AB floor3</t>
  </si>
  <si>
    <t>Bedroom 2 apartment down AB floor3</t>
  </si>
  <si>
    <t>Main bedroom apartment down AB floor3</t>
  </si>
  <si>
    <t>Living room apartment down AB floor3</t>
  </si>
  <si>
    <t>Kitchen apartment up AB floor3</t>
  </si>
  <si>
    <t>Bedroom 2 apartment up AB floor3</t>
  </si>
  <si>
    <t>Main bedroom apartment up AB floor3</t>
  </si>
  <si>
    <t>Living room apartment up AB floor3</t>
  </si>
  <si>
    <t>Kitchen apartment down AB floor2</t>
  </si>
  <si>
    <t>Bedroom 2 apartment down AB floor2</t>
  </si>
  <si>
    <t>Main bedroom apartment down AB floor2</t>
  </si>
  <si>
    <t>Living room apartment down AB floor2</t>
  </si>
  <si>
    <t>Kitchen apartment up AB floor2</t>
  </si>
  <si>
    <t>Bedroom 2 apartment up AB floor2</t>
  </si>
  <si>
    <t>Main bedroom apartment up AB floor2</t>
  </si>
  <si>
    <t>Living room apartment up AB floor2</t>
  </si>
  <si>
    <t>Service room apartment up AB floor2</t>
  </si>
  <si>
    <t>Service room  apartment down AB floor2</t>
  </si>
  <si>
    <t>Service room  apartment up CD floor2</t>
  </si>
  <si>
    <t>Service room apartment up AB floor3</t>
  </si>
  <si>
    <t>Service room apartment down AB floor3</t>
  </si>
  <si>
    <t>Service room apartment up CD floor3</t>
  </si>
  <si>
    <t>Service room apartment down AB floor4</t>
  </si>
  <si>
    <t>Service room apartment up CD floor4</t>
  </si>
  <si>
    <t>Service room apartment up AB floor5</t>
  </si>
  <si>
    <t>Service room apartment down AB floor5</t>
  </si>
  <si>
    <t>Service room apartment up CD floor5</t>
  </si>
  <si>
    <t>MATV (margen 16 dB)</t>
  </si>
  <si>
    <t>IF (margen 20 dB)</t>
  </si>
  <si>
    <t>OK</t>
  </si>
  <si>
    <t>Network planicity</t>
  </si>
  <si>
    <t>Z-MODULE AMPLIFIERS (HEADEND)</t>
  </si>
  <si>
    <t>Maximum gain (dB)</t>
  </si>
  <si>
    <t>Margin of reduction in gain of amplifier (dB)</t>
  </si>
  <si>
    <t>Noise Figure (dB)</t>
  </si>
  <si>
    <t>Smax amplifier IMD2- 35dB (dBuV)</t>
  </si>
  <si>
    <t>Reference S/I (dB)</t>
  </si>
  <si>
    <t>MAST AMPLIFIER</t>
  </si>
  <si>
    <t>Smax amplifier IMD-35 dB (dBuV)</t>
  </si>
  <si>
    <t>FIELDSTRENGTH MEASUREMENTS</t>
  </si>
  <si>
    <t>Vrec (dBuV)</t>
  </si>
  <si>
    <t>Ganancia antena (dBi)</t>
  </si>
  <si>
    <t>Einc(dBuV/m)</t>
  </si>
  <si>
    <t>Emin(dBuV/m)</t>
  </si>
  <si>
    <t>Distribuited?</t>
  </si>
  <si>
    <t>Cuarto del servicio apartment up AB floor2</t>
  </si>
  <si>
    <t>Cuarto del servicio apartment down AB floor2</t>
  </si>
  <si>
    <t>Cuarto del servicio apartment up AB floor3</t>
  </si>
  <si>
    <t>Cuarto del servicio apartment down AB floor3</t>
  </si>
  <si>
    <t>Cuarto del servicio apartment down AB floor4</t>
  </si>
  <si>
    <t>Cuarto del servicio apartment up AB floor5</t>
  </si>
  <si>
    <t>Cuarto del servicio apartment down AB floor5</t>
  </si>
  <si>
    <t>Cuarto del servicio apartment up CD floor2</t>
  </si>
  <si>
    <t>Cuarto del servicio apartment up CD floor3</t>
  </si>
  <si>
    <t>Cuarto del servicio apartment up CD floor4</t>
  </si>
  <si>
    <t>Cuarto del servicio apartment up CD floor5</t>
  </si>
  <si>
    <t>MATV (margin of 23 dB)</t>
  </si>
  <si>
    <t>IF (margin of 30 dB)</t>
  </si>
  <si>
    <t>100 MHz</t>
  </si>
  <si>
    <t>230 MHz</t>
  </si>
  <si>
    <t>470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</si>
</sst>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EF4"/>
        <bgColor rgb="FFE5DEF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/>
    <xf numFmtId="0" fontId="0" fillId="3" borderId="4" xfId="0" applyFill="1" applyBorder="1"/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5" borderId="7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3" borderId="8" xfId="0" applyFill="1" applyBorder="1"/>
    <xf numFmtId="0" fontId="4" fillId="5" borderId="4" xfId="0" applyFont="1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4" fillId="5" borderId="4" xfId="0" applyFont="1" applyFill="1" applyBorder="1" applyAlignment="1">
      <alignment horizontal="right"/>
    </xf>
    <xf numFmtId="0" fontId="0" fillId="11" borderId="4" xfId="0" applyFill="1" applyBorder="1"/>
    <xf numFmtId="0" fontId="0" fillId="7" borderId="0" xfId="0" applyFill="1"/>
    <xf numFmtId="0" fontId="1" fillId="10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6" borderId="6" xfId="0" applyFont="1" applyFill="1" applyBorder="1"/>
    <xf numFmtId="0" fontId="0" fillId="6" borderId="6" xfId="0" applyFill="1" applyBorder="1"/>
    <xf numFmtId="0" fontId="0" fillId="6" borderId="2" xfId="0" applyFill="1" applyBorder="1"/>
    <xf numFmtId="0" fontId="0" fillId="1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7" borderId="6" xfId="0" applyFill="1" applyBorder="1"/>
    <xf numFmtId="0" fontId="5" fillId="10" borderId="4" xfId="0" applyFont="1" applyFill="1" applyBorder="1"/>
    <xf numFmtId="0" fontId="6" fillId="10" borderId="0" xfId="0" applyFont="1" applyFill="1" applyAlignment="1">
      <alignment horizontal="center"/>
    </xf>
    <xf numFmtId="0" fontId="5" fillId="11" borderId="4" xfId="0" applyFont="1" applyFill="1" applyBorder="1"/>
    <xf numFmtId="0" fontId="6" fillId="10" borderId="8" xfId="0" applyFont="1" applyFill="1" applyBorder="1" applyAlignment="1">
      <alignment horizontal="center"/>
    </xf>
    <xf numFmtId="0" fontId="5" fillId="11" borderId="8" xfId="0" applyFont="1" applyFill="1" applyBorder="1"/>
    <xf numFmtId="0" fontId="5" fillId="0" borderId="0" xfId="0" applyFont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5" fillId="7" borderId="6" xfId="0" applyFont="1" applyFill="1" applyBorder="1"/>
    <xf numFmtId="0" fontId="7" fillId="5" borderId="10" xfId="0" applyFont="1" applyFill="1" applyBorder="1"/>
    <xf numFmtId="0" fontId="5" fillId="3" borderId="4" xfId="0" applyFont="1" applyFill="1" applyBorder="1"/>
    <xf numFmtId="0" fontId="7" fillId="5" borderId="7" xfId="0" applyFont="1" applyFill="1" applyBorder="1"/>
    <xf numFmtId="0" fontId="6" fillId="0" borderId="0" xfId="0" applyFont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0" borderId="17" xfId="0" applyBorder="1"/>
    <xf numFmtId="0" fontId="0" fillId="9" borderId="2" xfId="0" applyFill="1" applyBorder="1"/>
    <xf numFmtId="0" fontId="1" fillId="7" borderId="14" xfId="0" applyFont="1" applyFill="1" applyBorder="1"/>
    <xf numFmtId="0" fontId="5" fillId="9" borderId="1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/>
    </xf>
    <xf numFmtId="0" fontId="5" fillId="9" borderId="14" xfId="0" applyFont="1" applyFill="1" applyBorder="1" applyAlignment="1">
      <alignment horizontal="right"/>
    </xf>
    <xf numFmtId="0" fontId="5" fillId="9" borderId="15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3" borderId="9" xfId="0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right"/>
    </xf>
    <xf numFmtId="0" fontId="5" fillId="9" borderId="5" xfId="0" applyFont="1" applyFill="1" applyBorder="1" applyAlignment="1">
      <alignment horizontal="right"/>
    </xf>
    <xf numFmtId="0" fontId="1" fillId="6" borderId="19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0" fillId="9" borderId="23" xfId="0" applyFill="1" applyBorder="1"/>
    <xf numFmtId="0" fontId="0" fillId="9" borderId="6" xfId="0" applyFill="1" applyBorder="1"/>
    <xf numFmtId="0" fontId="1" fillId="9" borderId="4" xfId="0" applyFont="1" applyFill="1" applyBorder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5" fillId="9" borderId="2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0" fillId="10" borderId="8" xfId="0" applyFill="1" applyBorder="1"/>
    <xf numFmtId="0" fontId="4" fillId="5" borderId="2" xfId="0" applyFont="1" applyFill="1" applyBorder="1"/>
    <xf numFmtId="0" fontId="1" fillId="13" borderId="5" xfId="0" applyFont="1" applyFill="1" applyBorder="1" applyAlignment="1">
      <alignment horizontal="center"/>
    </xf>
    <xf numFmtId="0" fontId="0" fillId="9" borderId="9" xfId="0" applyFill="1" applyBorder="1"/>
    <xf numFmtId="0" fontId="1" fillId="14" borderId="6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0" fillId="16" borderId="4" xfId="0" applyFill="1" applyBorder="1"/>
    <xf numFmtId="0" fontId="0" fillId="16" borderId="4" xfId="0" applyFill="1" applyBorder="1" applyAlignment="1">
      <alignment horizontal="center"/>
    </xf>
    <xf numFmtId="2" fontId="0" fillId="16" borderId="4" xfId="0" applyNumberFormat="1" applyFill="1" applyBorder="1"/>
    <xf numFmtId="0" fontId="1" fillId="1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9" borderId="11" xfId="0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1" fillId="14" borderId="27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8AA-6603-4FF7-9150-EEA00320E63B}">
  <dimension ref="A1:O289"/>
  <sheetViews>
    <sheetView tabSelected="1" zoomScale="70" zoomScaleNormal="55" workbookViewId="0">
      <selection activeCell="D266" sqref="D266"/>
    </sheetView>
  </sheetViews>
  <sheetFormatPr baseColWidth="10" defaultRowHeight="14.5" x14ac:dyDescent="0.35"/>
  <cols>
    <col min="1" max="1" width="56.90625" customWidth="1"/>
    <col min="2" max="2" width="16.08984375" customWidth="1"/>
    <col min="3" max="3" width="21.36328125" customWidth="1"/>
    <col min="4" max="4" width="16.54296875" customWidth="1"/>
    <col min="5" max="5" width="14.54296875" customWidth="1"/>
    <col min="7" max="7" width="12.7265625" customWidth="1"/>
    <col min="14" max="14" width="15.26953125" customWidth="1"/>
  </cols>
  <sheetData>
    <row r="1" spans="1:15" ht="15" thickBot="1" x14ac:dyDescent="0.4">
      <c r="A1" s="5" t="s">
        <v>1</v>
      </c>
      <c r="G1" s="6">
        <v>47</v>
      </c>
      <c r="H1" s="4">
        <v>100</v>
      </c>
      <c r="I1" s="4">
        <v>230</v>
      </c>
      <c r="J1" s="4">
        <v>470</v>
      </c>
      <c r="K1" s="4">
        <v>862</v>
      </c>
      <c r="L1" s="4">
        <v>950</v>
      </c>
      <c r="M1" s="7">
        <v>2150</v>
      </c>
      <c r="N1" s="18" t="s">
        <v>8</v>
      </c>
      <c r="O1" s="18" t="s">
        <v>9</v>
      </c>
    </row>
    <row r="2" spans="1:15" x14ac:dyDescent="0.35">
      <c r="A2" s="1" t="s">
        <v>0</v>
      </c>
      <c r="B2" s="1"/>
      <c r="C2" s="1"/>
      <c r="D2" s="1"/>
      <c r="E2" s="1"/>
    </row>
    <row r="3" spans="1:15" ht="15" thickBot="1" x14ac:dyDescent="0.4"/>
    <row r="4" spans="1:15" ht="15" thickBot="1" x14ac:dyDescent="0.4">
      <c r="A4" s="15" t="s">
        <v>2</v>
      </c>
    </row>
    <row r="5" spans="1:15" x14ac:dyDescent="0.35">
      <c r="A5" s="14" t="s">
        <v>3</v>
      </c>
      <c r="B5" s="9" t="s">
        <v>21</v>
      </c>
      <c r="G5" s="2">
        <v>4.9000000000000002E-2</v>
      </c>
      <c r="H5" s="2">
        <v>6.5000000000000002E-2</v>
      </c>
      <c r="I5" s="2">
        <v>9.5000000000000001E-2</v>
      </c>
      <c r="J5" s="2">
        <v>0.14000000000000001</v>
      </c>
      <c r="K5" s="2">
        <v>0.19600000000000001</v>
      </c>
      <c r="L5" s="2">
        <v>0.21</v>
      </c>
      <c r="M5" s="19">
        <v>0.32500000000000001</v>
      </c>
      <c r="N5" s="20">
        <v>0.14699999999999999</v>
      </c>
      <c r="O5" s="20">
        <v>0.115</v>
      </c>
    </row>
    <row r="6" spans="1:15" x14ac:dyDescent="0.35">
      <c r="A6" s="3" t="s">
        <v>4</v>
      </c>
      <c r="B6" s="9" t="s">
        <v>21</v>
      </c>
      <c r="G6" s="2">
        <v>4.9000000000000002E-2</v>
      </c>
      <c r="H6" s="2">
        <v>6.5000000000000002E-2</v>
      </c>
      <c r="I6" s="2">
        <v>9.5000000000000001E-2</v>
      </c>
      <c r="J6" s="2">
        <v>0.14000000000000001</v>
      </c>
      <c r="K6" s="2">
        <v>0.19600000000000001</v>
      </c>
      <c r="L6" s="2">
        <v>0.21</v>
      </c>
      <c r="M6" s="19">
        <v>0.32500000000000001</v>
      </c>
      <c r="N6" s="20">
        <v>0.14699999999999999</v>
      </c>
      <c r="O6" s="20">
        <v>0.115</v>
      </c>
    </row>
    <row r="7" spans="1:15" x14ac:dyDescent="0.35">
      <c r="A7" s="3" t="s">
        <v>5</v>
      </c>
      <c r="B7" s="9" t="s">
        <v>22</v>
      </c>
      <c r="G7" s="2">
        <v>3.6999999999999998E-2</v>
      </c>
      <c r="H7" s="2">
        <v>5.2999999999999999E-2</v>
      </c>
      <c r="I7" s="2">
        <v>0.08</v>
      </c>
      <c r="J7" s="2">
        <v>0.11899999999999999</v>
      </c>
      <c r="K7" s="2">
        <v>0.16600000000000001</v>
      </c>
      <c r="L7" s="2">
        <v>0.17499999999999999</v>
      </c>
      <c r="M7" s="19">
        <v>0.27500000000000002</v>
      </c>
      <c r="N7" s="20">
        <v>0.129</v>
      </c>
      <c r="O7" s="20">
        <v>0.1</v>
      </c>
    </row>
    <row r="8" spans="1:15" x14ac:dyDescent="0.35">
      <c r="A8" s="3" t="s">
        <v>6</v>
      </c>
      <c r="B8" s="9" t="s">
        <v>23</v>
      </c>
      <c r="G8" s="2">
        <v>3.9E-2</v>
      </c>
      <c r="H8" s="2">
        <v>4.5999999999999999E-2</v>
      </c>
      <c r="I8" s="2">
        <v>6.5000000000000002E-2</v>
      </c>
      <c r="J8" s="2">
        <v>9.8000000000000004E-2</v>
      </c>
      <c r="K8" s="2">
        <v>0.13100000000000001</v>
      </c>
      <c r="L8" s="2">
        <v>0.152</v>
      </c>
      <c r="M8" s="19">
        <v>0.23</v>
      </c>
      <c r="N8" s="20">
        <v>9.1999999999999998E-2</v>
      </c>
      <c r="O8" s="20">
        <v>7.8E-2</v>
      </c>
    </row>
    <row r="9" spans="1:15" ht="15" thickBot="1" x14ac:dyDescent="0.4"/>
    <row r="10" spans="1:15" ht="15" thickBot="1" x14ac:dyDescent="0.4">
      <c r="A10" s="17" t="s">
        <v>7</v>
      </c>
      <c r="C10" s="18" t="s">
        <v>8</v>
      </c>
      <c r="D10" s="18" t="s">
        <v>9</v>
      </c>
    </row>
    <row r="11" spans="1:15" x14ac:dyDescent="0.35">
      <c r="A11" s="16" t="s">
        <v>58</v>
      </c>
      <c r="C11" s="49">
        <v>0.5</v>
      </c>
      <c r="D11" s="49">
        <v>1</v>
      </c>
      <c r="E11" s="40"/>
      <c r="F11" s="40"/>
      <c r="G11" s="50">
        <v>10</v>
      </c>
      <c r="H11" s="50">
        <v>10</v>
      </c>
      <c r="I11" s="50">
        <v>10</v>
      </c>
      <c r="J11" s="50">
        <v>10</v>
      </c>
      <c r="K11" s="50">
        <v>10</v>
      </c>
      <c r="L11" s="50">
        <v>12</v>
      </c>
      <c r="M11" s="50">
        <v>12</v>
      </c>
    </row>
    <row r="12" spans="1:15" x14ac:dyDescent="0.35">
      <c r="A12" s="9" t="s">
        <v>77</v>
      </c>
      <c r="C12" s="51">
        <v>0.5</v>
      </c>
      <c r="D12" s="51">
        <v>1</v>
      </c>
      <c r="E12" s="40"/>
      <c r="F12" s="40"/>
      <c r="G12" s="50">
        <v>12</v>
      </c>
      <c r="H12" s="50">
        <v>12</v>
      </c>
      <c r="I12" s="50">
        <v>12</v>
      </c>
      <c r="J12" s="50">
        <v>12</v>
      </c>
      <c r="K12" s="50">
        <v>12</v>
      </c>
      <c r="L12" s="50">
        <v>15</v>
      </c>
      <c r="M12" s="50">
        <v>15</v>
      </c>
    </row>
    <row r="13" spans="1:15" x14ac:dyDescent="0.35">
      <c r="A13" s="9" t="s">
        <v>12</v>
      </c>
      <c r="C13" s="10">
        <v>1</v>
      </c>
      <c r="D13" s="10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1.5</v>
      </c>
      <c r="M13" s="2">
        <v>1.5</v>
      </c>
    </row>
    <row r="14" spans="1:15" x14ac:dyDescent="0.35">
      <c r="A14" s="9" t="s">
        <v>66</v>
      </c>
      <c r="C14" s="10">
        <v>0.5</v>
      </c>
      <c r="D14" s="10">
        <v>1</v>
      </c>
      <c r="G14" s="2">
        <v>4</v>
      </c>
      <c r="H14" s="2">
        <v>4</v>
      </c>
      <c r="I14" s="2">
        <v>4</v>
      </c>
      <c r="J14" s="2">
        <v>4</v>
      </c>
      <c r="K14" s="2">
        <v>4</v>
      </c>
      <c r="L14" s="2">
        <v>5</v>
      </c>
      <c r="M14" s="2">
        <v>5</v>
      </c>
    </row>
    <row r="15" spans="1:15" ht="15" thickBot="1" x14ac:dyDescent="0.4"/>
    <row r="16" spans="1:15" ht="15" thickBot="1" x14ac:dyDescent="0.4">
      <c r="A16" s="28" t="s">
        <v>28</v>
      </c>
      <c r="B16" s="29"/>
      <c r="C16" s="30"/>
    </row>
    <row r="17" spans="1:15" ht="15" thickBot="1" x14ac:dyDescent="0.4"/>
    <row r="18" spans="1:15" ht="16" thickBot="1" x14ac:dyDescent="0.4">
      <c r="A18" s="53" t="s">
        <v>59</v>
      </c>
      <c r="D18" s="57" t="s">
        <v>62</v>
      </c>
      <c r="E18" s="8" t="s">
        <v>11</v>
      </c>
      <c r="G18" s="8" t="s">
        <v>60</v>
      </c>
      <c r="H18" s="8" t="s">
        <v>205</v>
      </c>
      <c r="I18" s="8" t="s">
        <v>206</v>
      </c>
      <c r="J18" s="8" t="s">
        <v>207</v>
      </c>
      <c r="K18" s="84" t="s">
        <v>61</v>
      </c>
      <c r="L18" s="86" t="s">
        <v>78</v>
      </c>
      <c r="M18" s="87" t="s">
        <v>79</v>
      </c>
    </row>
    <row r="19" spans="1:15" ht="15" thickBot="1" x14ac:dyDescent="0.4">
      <c r="A19" s="54" t="s">
        <v>162</v>
      </c>
      <c r="D19" s="58">
        <v>22</v>
      </c>
      <c r="E19" s="63">
        <v>7</v>
      </c>
      <c r="G19" s="58">
        <f>($D19*G$6)+G$11+($E19*G$5)+G$13</f>
        <v>12.420999999999999</v>
      </c>
      <c r="H19" s="58">
        <f>($D19*H$6)+H$11+(E$19*H$5)+H$13</f>
        <v>12.885</v>
      </c>
      <c r="I19" s="58">
        <f>($D19*I$6)+I$11+(E$19*I$5)+I$13</f>
        <v>13.754999999999999</v>
      </c>
      <c r="J19" s="58">
        <f>($D19*J$6)+J$11+($E19*J$5)+J$13</f>
        <v>15.06</v>
      </c>
      <c r="K19" s="58">
        <f>(D19*K$6)+K$11+(E$19*K$5)+K$13</f>
        <v>16.684000000000001</v>
      </c>
      <c r="L19" s="58">
        <f>(D19*L$6)+L$11+(E$19*L$5)+L$13</f>
        <v>19.59</v>
      </c>
      <c r="M19" s="58">
        <f>(D19*M$6)+M$11+(E$19*M$5)+M$13</f>
        <v>22.924999999999997</v>
      </c>
      <c r="N19" s="96">
        <f>($D19*N$6)+C$11+(E$19*N$5)+C$13</f>
        <v>5.7629999999999999</v>
      </c>
      <c r="O19" s="96">
        <f>($D19*O$6)+D$11+(E$19*O$5)+D$13</f>
        <v>5.335</v>
      </c>
    </row>
    <row r="20" spans="1:15" ht="15" thickBot="1" x14ac:dyDescent="0.4">
      <c r="A20" s="55" t="s">
        <v>161</v>
      </c>
      <c r="D20" s="59">
        <v>19</v>
      </c>
      <c r="G20" s="58">
        <f>(D20*G$6)+G$11+(E$19*G$5)+G$13</f>
        <v>12.274000000000001</v>
      </c>
      <c r="H20" s="58">
        <f>($D20*H$6)+H$11+(E$19*H$5)+H$13</f>
        <v>12.69</v>
      </c>
      <c r="I20" s="58">
        <f t="shared" ref="I20:I23" si="0">($D20*I$6)+I$11+(E$19*I$5)+I$13</f>
        <v>13.469999999999999</v>
      </c>
      <c r="J20" s="58">
        <f t="shared" ref="J20:J23" si="1">($D20*J$6)+J$11+($E20*J$5)+J$13</f>
        <v>13.66</v>
      </c>
      <c r="K20" s="58">
        <f>(D20*K$6)+K$11+(E$19*K$5)+K$13</f>
        <v>16.096</v>
      </c>
      <c r="L20" s="58">
        <f>(D20*L$6)+L$11+(E$19*L$5)+L$13</f>
        <v>18.96</v>
      </c>
      <c r="M20" s="58">
        <f t="shared" ref="M20:M23" si="2">(D20*M$6)+M$11+(E$19*M$5)+M$13</f>
        <v>21.95</v>
      </c>
      <c r="N20" s="96">
        <f>($D20*N$6)+C$11+(E$19*N$5)+C$13</f>
        <v>5.3219999999999992</v>
      </c>
      <c r="O20" s="96">
        <f>($D20*O$6)+D$11+(E$19*O$5)+D$13</f>
        <v>4.99</v>
      </c>
    </row>
    <row r="21" spans="1:15" ht="15" thickBot="1" x14ac:dyDescent="0.4">
      <c r="A21" s="55" t="s">
        <v>160</v>
      </c>
      <c r="D21" s="59">
        <v>15</v>
      </c>
      <c r="G21" s="58">
        <f>(D21*G$6)+G$11+(E$19*G$5)+G$13</f>
        <v>12.077999999999999</v>
      </c>
      <c r="H21" s="58">
        <f>($D21*H$6)+H$11+(E$19*H$5)+H$13</f>
        <v>12.43</v>
      </c>
      <c r="I21" s="58">
        <f t="shared" si="0"/>
        <v>13.09</v>
      </c>
      <c r="J21" s="58">
        <f t="shared" si="1"/>
        <v>13.1</v>
      </c>
      <c r="K21" s="58">
        <f>(D21*K$6)+K$11+(E$19*K$5)+K$13</f>
        <v>15.311999999999999</v>
      </c>
      <c r="L21" s="58">
        <f>(D21*L$6)+L$11+(E$19*L$5)+L$13</f>
        <v>18.12</v>
      </c>
      <c r="M21" s="58">
        <f t="shared" si="2"/>
        <v>20.65</v>
      </c>
      <c r="N21" s="96">
        <f>($D21*N$6)+C$11+(E$19*N$5)+C$13</f>
        <v>4.734</v>
      </c>
      <c r="O21" s="96">
        <f>($D21*O$6)+D$11+(E$19*O$5)+D$13</f>
        <v>4.53</v>
      </c>
    </row>
    <row r="22" spans="1:15" ht="15" thickBot="1" x14ac:dyDescent="0.4">
      <c r="A22" s="55" t="s">
        <v>192</v>
      </c>
      <c r="D22" s="59">
        <v>2</v>
      </c>
      <c r="G22" s="58">
        <f>(D22*G$6)+G$11+(E$19*G$5)+G$13</f>
        <v>11.441000000000001</v>
      </c>
      <c r="H22" s="58">
        <f>($D22*H$6)+H$11+(E$19*H$5)+H$13</f>
        <v>11.585000000000001</v>
      </c>
      <c r="I22" s="58">
        <f t="shared" si="0"/>
        <v>11.855</v>
      </c>
      <c r="J22" s="58">
        <f t="shared" si="1"/>
        <v>11.28</v>
      </c>
      <c r="K22" s="58">
        <f>(D22*K$6)+K$11+(E$19*K$5)+K$13</f>
        <v>12.763999999999999</v>
      </c>
      <c r="L22" s="58">
        <f t="shared" ref="L22:L23" si="3">(D22*L$6)+L$11+(E$19*L$5)+L$13</f>
        <v>15.39</v>
      </c>
      <c r="M22" s="58">
        <f t="shared" si="2"/>
        <v>16.425000000000001</v>
      </c>
      <c r="N22" s="96">
        <f>($D22*N$6)+C$11+(E$19*N$5)+C$13</f>
        <v>2.823</v>
      </c>
      <c r="O22" s="96">
        <f t="shared" ref="O22:O23" si="4">($D22*O$6)+D$11+(E$19*O$5)+D$13</f>
        <v>3.0350000000000001</v>
      </c>
    </row>
    <row r="23" spans="1:15" ht="15" thickBot="1" x14ac:dyDescent="0.4">
      <c r="A23" s="56" t="s">
        <v>159</v>
      </c>
      <c r="D23" s="60">
        <v>17</v>
      </c>
      <c r="G23" s="63">
        <f>(D23*G$6)+G$11+(E$19*G$5)+G$13</f>
        <v>12.176</v>
      </c>
      <c r="H23" s="63">
        <f>($D23*H$6)+H$11+(E$19*H$5)+H$13</f>
        <v>12.56</v>
      </c>
      <c r="I23" s="63">
        <f t="shared" si="0"/>
        <v>13.280000000000001</v>
      </c>
      <c r="J23" s="63">
        <f t="shared" si="1"/>
        <v>13.38</v>
      </c>
      <c r="K23" s="63">
        <f>(D23*K$6)+K$11+(E$19*K$5)+K$13</f>
        <v>15.704000000000001</v>
      </c>
      <c r="L23" s="63">
        <f t="shared" si="3"/>
        <v>18.54</v>
      </c>
      <c r="M23" s="63">
        <f t="shared" si="2"/>
        <v>21.299999999999997</v>
      </c>
      <c r="N23" s="96">
        <f>($D23*N$6)+C$11+(E$19*N$5)+C$13</f>
        <v>5.0279999999999996</v>
      </c>
      <c r="O23" s="96">
        <f t="shared" si="4"/>
        <v>4.76</v>
      </c>
    </row>
    <row r="24" spans="1:15" ht="15" thickBot="1" x14ac:dyDescent="0.4">
      <c r="A24" s="52"/>
      <c r="N24" s="91"/>
      <c r="O24" s="91"/>
    </row>
    <row r="25" spans="1:15" ht="15" thickBot="1" x14ac:dyDescent="0.4">
      <c r="A25" s="54" t="s">
        <v>158</v>
      </c>
      <c r="D25" s="58">
        <v>22</v>
      </c>
      <c r="E25" s="63">
        <v>7</v>
      </c>
      <c r="G25" s="58">
        <f>($D25*G$6)+G$11+(E$25*G$5)+G$13</f>
        <v>12.420999999999999</v>
      </c>
      <c r="H25" s="58">
        <f>($D25*H$6)+H$11+(E$25*H$5)+H$13</f>
        <v>12.885</v>
      </c>
      <c r="I25" s="58">
        <f>($D25*I$6)+I$11+(E$25*I$5)+I$13</f>
        <v>13.754999999999999</v>
      </c>
      <c r="J25" s="58">
        <f>($D25*J$6)+J$11+(E$25*J$5)+J$13</f>
        <v>15.06</v>
      </c>
      <c r="K25" s="88">
        <f>(D25*K$6)+K$11+(E$25*K$5)+K$13</f>
        <v>16.684000000000001</v>
      </c>
      <c r="L25" s="88">
        <f>(D25*L$6)+L$11+(E$25*L$5)+L$13</f>
        <v>19.59</v>
      </c>
      <c r="M25" s="88">
        <f>(D25*M$6)+M$11+(E$25*M$5)+M$13</f>
        <v>22.924999999999997</v>
      </c>
      <c r="N25" s="96">
        <f>($D25*N$6)+C$11+(E$25*N$5)+C$13</f>
        <v>5.7629999999999999</v>
      </c>
      <c r="O25" s="96">
        <f>($D25*O$6)+D$11+(E$25*O$5)+D$13</f>
        <v>5.335</v>
      </c>
    </row>
    <row r="26" spans="1:15" ht="15" thickBot="1" x14ac:dyDescent="0.4">
      <c r="A26" s="55" t="s">
        <v>157</v>
      </c>
      <c r="D26" s="59">
        <v>15</v>
      </c>
      <c r="G26" s="58">
        <f>(D26*G$6)+G$11+(E$25*G$5)+G$13</f>
        <v>12.077999999999999</v>
      </c>
      <c r="H26" s="58">
        <f>($D26*H$6)+H$11+(E$25*H$5)+H$13</f>
        <v>12.43</v>
      </c>
      <c r="I26" s="58">
        <f t="shared" ref="I26:I29" si="5">($D26*I$6)+I$11+(E$25*I$5)+I$13</f>
        <v>13.09</v>
      </c>
      <c r="J26" s="58">
        <f t="shared" ref="J26:J29" si="6">($D26*J$6)+J$11+(E$25*J$5)+J$13</f>
        <v>14.08</v>
      </c>
      <c r="K26" s="88">
        <f>(D26*K$6)+K$11+(E$25*K$5)+K$13</f>
        <v>15.311999999999999</v>
      </c>
      <c r="L26" s="88">
        <f>(D26*L$6)+L$11+(E$25*L$5)+L$13</f>
        <v>18.12</v>
      </c>
      <c r="M26" s="88">
        <f t="shared" ref="M26:M29" si="7">(D26*M$6)+M$11+(E$25*M$5)+M$13</f>
        <v>20.65</v>
      </c>
      <c r="N26" s="96">
        <f t="shared" ref="N26:N29" si="8">($D26*N$6)+C$11+(E$25*N$5)+C$13</f>
        <v>4.734</v>
      </c>
      <c r="O26" s="96">
        <f t="shared" ref="O26:O29" si="9">($D26*O$6)+D$11+(E$25*O$5)+D$13</f>
        <v>4.53</v>
      </c>
    </row>
    <row r="27" spans="1:15" ht="15" thickBot="1" x14ac:dyDescent="0.4">
      <c r="A27" s="55" t="s">
        <v>156</v>
      </c>
      <c r="D27" s="59">
        <v>15</v>
      </c>
      <c r="G27" s="58">
        <f>(D27*G$6)+G$11+(E$25*G$5)+G$13</f>
        <v>12.077999999999999</v>
      </c>
      <c r="H27" s="58">
        <f>($D27*H$6)+H$11+(E$25*H$5)+H$13</f>
        <v>12.43</v>
      </c>
      <c r="I27" s="58">
        <f t="shared" si="5"/>
        <v>13.09</v>
      </c>
      <c r="J27" s="58">
        <f t="shared" si="6"/>
        <v>14.08</v>
      </c>
      <c r="K27" s="88">
        <f>(D27*K$6)+K$11+(E$25*K$5)+K$13</f>
        <v>15.311999999999999</v>
      </c>
      <c r="L27" s="88">
        <f t="shared" ref="L27:L29" si="10">(D27*L$6)+L$11+(E$25*L$5)+L$13</f>
        <v>18.12</v>
      </c>
      <c r="M27" s="88">
        <f t="shared" si="7"/>
        <v>20.65</v>
      </c>
      <c r="N27" s="96">
        <f t="shared" si="8"/>
        <v>4.734</v>
      </c>
      <c r="O27" s="96">
        <f t="shared" si="9"/>
        <v>4.53</v>
      </c>
    </row>
    <row r="28" spans="1:15" ht="15" thickBot="1" x14ac:dyDescent="0.4">
      <c r="A28" s="55" t="s">
        <v>193</v>
      </c>
      <c r="D28" s="59">
        <v>2</v>
      </c>
      <c r="G28" s="58">
        <f>(D28*G$6)+G$11+(E$25*G$5)+G$13</f>
        <v>11.441000000000001</v>
      </c>
      <c r="H28" s="58">
        <f>($D28*H$6)+H$11+(E$25*H$5)+H$13</f>
        <v>11.585000000000001</v>
      </c>
      <c r="I28" s="58">
        <f t="shared" si="5"/>
        <v>11.855</v>
      </c>
      <c r="J28" s="58">
        <f t="shared" si="6"/>
        <v>12.26</v>
      </c>
      <c r="K28" s="88">
        <f>(D28*K$6)+K$11+(E$25*K$5)+K$13</f>
        <v>12.763999999999999</v>
      </c>
      <c r="L28" s="88">
        <f t="shared" si="10"/>
        <v>15.39</v>
      </c>
      <c r="M28" s="88">
        <f t="shared" si="7"/>
        <v>16.425000000000001</v>
      </c>
      <c r="N28" s="96">
        <f t="shared" si="8"/>
        <v>2.823</v>
      </c>
      <c r="O28" s="96">
        <f t="shared" si="9"/>
        <v>3.0350000000000001</v>
      </c>
    </row>
    <row r="29" spans="1:15" ht="15" thickBot="1" x14ac:dyDescent="0.4">
      <c r="A29" s="56" t="s">
        <v>155</v>
      </c>
      <c r="D29" s="60">
        <v>17</v>
      </c>
      <c r="G29" s="63">
        <f>(D29*G$6)+G$11+(E$25*G$5)+G$13</f>
        <v>12.176</v>
      </c>
      <c r="H29" s="63">
        <f t="shared" ref="H29" si="11">($D29*H$6)+H$11+(E$25*H$5)+H$13</f>
        <v>12.56</v>
      </c>
      <c r="I29" s="63">
        <f t="shared" si="5"/>
        <v>13.280000000000001</v>
      </c>
      <c r="J29" s="63">
        <f t="shared" si="6"/>
        <v>14.360000000000001</v>
      </c>
      <c r="K29" s="89">
        <f>(D29*K$6)+K$11+(E$25*K$5)+K$13</f>
        <v>15.704000000000001</v>
      </c>
      <c r="L29" s="89">
        <f t="shared" si="10"/>
        <v>18.54</v>
      </c>
      <c r="M29" s="89">
        <f t="shared" si="7"/>
        <v>21.299999999999997</v>
      </c>
      <c r="N29" s="96">
        <f t="shared" si="8"/>
        <v>5.0279999999999996</v>
      </c>
      <c r="O29" s="96">
        <f t="shared" si="9"/>
        <v>4.76</v>
      </c>
    </row>
    <row r="30" spans="1:15" ht="15" thickBot="1" x14ac:dyDescent="0.4">
      <c r="A30" s="52"/>
      <c r="N30" s="91"/>
      <c r="O30" s="91"/>
    </row>
    <row r="31" spans="1:15" ht="15" thickBot="1" x14ac:dyDescent="0.4">
      <c r="A31" s="54" t="s">
        <v>130</v>
      </c>
      <c r="D31" s="58">
        <v>14</v>
      </c>
      <c r="E31" s="63">
        <v>6</v>
      </c>
      <c r="G31" s="58">
        <f>(D31*G$6)+G$12+(E$31*G$5)+G$13</f>
        <v>13.98</v>
      </c>
      <c r="H31" s="58">
        <f>($D31*H$6)+H$12+(E$31*H$5)+H$13</f>
        <v>14.3</v>
      </c>
      <c r="I31" s="58">
        <f>($D31*I$6)+I$12+(E$31*I$5)+I$13</f>
        <v>14.9</v>
      </c>
      <c r="J31" s="58">
        <f>($D31*J$6)+J$12+(E$31*J$5)+J$13</f>
        <v>15.8</v>
      </c>
      <c r="K31" s="88">
        <f>(D31*K$6)+K$12+(E$31*K$5)+K$13</f>
        <v>16.920000000000002</v>
      </c>
      <c r="L31" s="88">
        <f>(D31*L$6)+L$12+(E$31*L$5)+L$13</f>
        <v>20.700000000000003</v>
      </c>
      <c r="M31" s="88">
        <f>(D31*M$6)+M$12+(E$31*M$5)+M$13</f>
        <v>23</v>
      </c>
      <c r="N31" s="96">
        <f>($D31*N$6)+C$12+(E$31*N$5)+C$13</f>
        <v>4.4399999999999995</v>
      </c>
      <c r="O31" s="96">
        <f>($D31*O$6)+D$12+(E$31*O$5)+D$13</f>
        <v>4.3000000000000007</v>
      </c>
    </row>
    <row r="32" spans="1:15" ht="15" thickBot="1" x14ac:dyDescent="0.4">
      <c r="A32" s="55" t="s">
        <v>129</v>
      </c>
      <c r="D32" s="59">
        <v>32</v>
      </c>
      <c r="G32" s="58">
        <f t="shared" ref="G32:G36" si="12">(D32*G$6)+G$12+(E$31*G$5)+G$13</f>
        <v>14.862</v>
      </c>
      <c r="H32" s="58">
        <f>($D32*H$6)+H$12+(E$31*H$5)+H$13</f>
        <v>15.47</v>
      </c>
      <c r="I32" s="58">
        <f>($D32*I$6)+I$12+(E$31*I$5)+I$13</f>
        <v>16.61</v>
      </c>
      <c r="J32" s="58">
        <f t="shared" ref="J32:J36" si="13">($D32*J$6)+J$12+(E$31*J$5)+J$13</f>
        <v>18.32</v>
      </c>
      <c r="K32" s="88">
        <f t="shared" ref="K32:K36" si="14">(D32*K$6)+K$12+(E$31*K$5)+K$13</f>
        <v>20.448</v>
      </c>
      <c r="L32" s="88">
        <f t="shared" ref="L32:L36" si="15">(D32*L$6)+L$12+(E$31*L$5)+L$13</f>
        <v>24.48</v>
      </c>
      <c r="M32" s="88">
        <f t="shared" ref="M32:M36" si="16">(D32*M$6)+M$12+(E$31*M$5)+M$13</f>
        <v>28.849999999999998</v>
      </c>
      <c r="N32" s="96">
        <f>($D32*N$6)+C$12+(E$31*N$5)+C$13</f>
        <v>7.0859999999999994</v>
      </c>
      <c r="O32" s="96">
        <f>($D32*O$6)+D$12+(E$31*O$5)+D$13</f>
        <v>6.37</v>
      </c>
    </row>
    <row r="33" spans="1:15" ht="15" thickBot="1" x14ac:dyDescent="0.4">
      <c r="A33" s="55" t="s">
        <v>128</v>
      </c>
      <c r="D33" s="59">
        <v>13</v>
      </c>
      <c r="E33" s="62"/>
      <c r="G33" s="58">
        <f t="shared" si="12"/>
        <v>13.931000000000001</v>
      </c>
      <c r="H33" s="58">
        <f t="shared" ref="H33:H36" si="17">($D33*H$6)+H$12+(E$31*H$5)+H$13</f>
        <v>14.235000000000001</v>
      </c>
      <c r="I33" s="58">
        <f>($D33*I$6)+I$12+(E$31*I$5)+I$13</f>
        <v>14.805</v>
      </c>
      <c r="J33" s="58">
        <f t="shared" si="13"/>
        <v>15.66</v>
      </c>
      <c r="K33" s="88">
        <f t="shared" si="14"/>
        <v>16.724</v>
      </c>
      <c r="L33" s="88">
        <f t="shared" si="15"/>
        <v>20.490000000000002</v>
      </c>
      <c r="M33" s="88">
        <f t="shared" si="16"/>
        <v>22.675000000000001</v>
      </c>
      <c r="N33" s="96">
        <f>($D33*N$6)+C$12+(E$31*N$5)+C$13</f>
        <v>4.2929999999999993</v>
      </c>
      <c r="O33" s="96">
        <f t="shared" ref="O33:O36" si="18">($D33*O$6)+D$12+(E$31*O$5)+D$13</f>
        <v>4.1850000000000005</v>
      </c>
    </row>
    <row r="34" spans="1:15" ht="15" thickBot="1" x14ac:dyDescent="0.4">
      <c r="A34" s="55" t="s">
        <v>127</v>
      </c>
      <c r="D34" s="59">
        <v>34</v>
      </c>
      <c r="G34" s="58">
        <f t="shared" si="12"/>
        <v>14.96</v>
      </c>
      <c r="H34" s="58">
        <f t="shared" si="17"/>
        <v>15.600000000000001</v>
      </c>
      <c r="I34" s="58">
        <f t="shared" ref="I34:I36" si="19">($D34*I$6)+I$12+(E$31*I$5)+I$13</f>
        <v>16.8</v>
      </c>
      <c r="J34" s="58">
        <f t="shared" si="13"/>
        <v>18.600000000000001</v>
      </c>
      <c r="K34" s="88">
        <f t="shared" si="14"/>
        <v>20.840000000000003</v>
      </c>
      <c r="L34" s="88">
        <f t="shared" si="15"/>
        <v>24.900000000000002</v>
      </c>
      <c r="M34" s="88">
        <f t="shared" si="16"/>
        <v>29.5</v>
      </c>
      <c r="N34" s="96">
        <f>($D34*N$6)+C$12+(E$31*N$5)+C$13</f>
        <v>7.379999999999999</v>
      </c>
      <c r="O34" s="96">
        <f t="shared" si="18"/>
        <v>6.6000000000000005</v>
      </c>
    </row>
    <row r="35" spans="1:15" ht="15" thickBot="1" x14ac:dyDescent="0.4">
      <c r="A35" s="55" t="s">
        <v>199</v>
      </c>
      <c r="D35" s="61">
        <v>13</v>
      </c>
      <c r="G35" s="58">
        <f t="shared" si="12"/>
        <v>13.931000000000001</v>
      </c>
      <c r="H35" s="58">
        <f t="shared" si="17"/>
        <v>14.235000000000001</v>
      </c>
      <c r="I35" s="58">
        <f t="shared" si="19"/>
        <v>14.805</v>
      </c>
      <c r="J35" s="58">
        <f t="shared" si="13"/>
        <v>15.66</v>
      </c>
      <c r="K35" s="88">
        <f t="shared" si="14"/>
        <v>16.724</v>
      </c>
      <c r="L35" s="88">
        <f t="shared" si="15"/>
        <v>20.490000000000002</v>
      </c>
      <c r="M35" s="88">
        <f t="shared" si="16"/>
        <v>22.675000000000001</v>
      </c>
      <c r="N35" s="96">
        <f>($D35*N$6)+C$12+(E$31*N$5)+C$13</f>
        <v>4.2929999999999993</v>
      </c>
      <c r="O35" s="96">
        <f t="shared" si="18"/>
        <v>4.1850000000000005</v>
      </c>
    </row>
    <row r="36" spans="1:15" ht="15" thickBot="1" x14ac:dyDescent="0.4">
      <c r="A36" s="56" t="s">
        <v>126</v>
      </c>
      <c r="D36" s="60">
        <v>4</v>
      </c>
      <c r="G36" s="63">
        <f t="shared" si="12"/>
        <v>13.49</v>
      </c>
      <c r="H36" s="63">
        <f t="shared" si="17"/>
        <v>13.65</v>
      </c>
      <c r="I36" s="63">
        <f t="shared" si="19"/>
        <v>13.950000000000001</v>
      </c>
      <c r="J36" s="63">
        <f t="shared" si="13"/>
        <v>14.4</v>
      </c>
      <c r="K36" s="89">
        <f t="shared" si="14"/>
        <v>14.96</v>
      </c>
      <c r="L36" s="89">
        <f t="shared" si="15"/>
        <v>18.600000000000001</v>
      </c>
      <c r="M36" s="89">
        <f t="shared" si="16"/>
        <v>19.75</v>
      </c>
      <c r="N36" s="96">
        <f t="shared" ref="N36" si="20">($D36*N$6)+C$12+(E$31*N$5)+C$13</f>
        <v>2.9699999999999998</v>
      </c>
      <c r="O36" s="96">
        <f t="shared" si="18"/>
        <v>3.15</v>
      </c>
    </row>
    <row r="37" spans="1:15" ht="15" thickBot="1" x14ac:dyDescent="0.4">
      <c r="A37" s="52"/>
      <c r="N37" s="91"/>
      <c r="O37" s="91"/>
    </row>
    <row r="38" spans="1:15" ht="15" thickBot="1" x14ac:dyDescent="0.4">
      <c r="A38" s="54" t="s">
        <v>125</v>
      </c>
      <c r="D38" s="58">
        <v>14</v>
      </c>
      <c r="E38" s="63">
        <v>6</v>
      </c>
      <c r="G38" s="58">
        <f>(D38*G$6)+G$12+(E$38*G$5)+G$13</f>
        <v>13.98</v>
      </c>
      <c r="H38" s="58">
        <f>($D38*H$6)+H$12+(E$38*H$5)+H$13</f>
        <v>14.3</v>
      </c>
      <c r="I38" s="58">
        <f t="shared" ref="I38:J43" si="21">(F38*I$6)+I$12+(G$38*I$5)+I$13</f>
        <v>14.328099999999999</v>
      </c>
      <c r="J38" s="58">
        <f t="shared" si="21"/>
        <v>16.959200000000003</v>
      </c>
      <c r="K38" s="58">
        <f>(D38*K$6)+K$12+(E$38*K$5)+K$13</f>
        <v>16.920000000000002</v>
      </c>
      <c r="L38" s="58">
        <f>(D38*L$6)+L$12+(E$38*L$5)+L$13</f>
        <v>20.700000000000003</v>
      </c>
      <c r="M38" s="58">
        <f>(D38*M$6)+M$12+(E$38*M$5)+M$13</f>
        <v>23</v>
      </c>
      <c r="N38" s="96">
        <f>($D38*N$6)+C$12+(E$38*N$5)+C$13</f>
        <v>4.4399999999999995</v>
      </c>
      <c r="O38" s="96">
        <f>($D38*O$6)+D$12+(E$38*O$5)+D$13</f>
        <v>4.3000000000000007</v>
      </c>
    </row>
    <row r="39" spans="1:15" ht="15" thickBot="1" x14ac:dyDescent="0.4">
      <c r="A39" s="55" t="s">
        <v>124</v>
      </c>
      <c r="D39" s="59">
        <v>32</v>
      </c>
      <c r="G39" s="58">
        <f t="shared" ref="G39:G43" si="22">(D39*G$6)+G$12+(E$38*G$5)+G$13</f>
        <v>14.862</v>
      </c>
      <c r="H39" s="58">
        <f t="shared" ref="H39:H43" si="23">($D39*H$6)+H$12+(E$38*H$5)+H$13</f>
        <v>15.47</v>
      </c>
      <c r="I39" s="58">
        <f t="shared" si="21"/>
        <v>14.328099999999999</v>
      </c>
      <c r="J39" s="58">
        <f t="shared" si="21"/>
        <v>17.08268</v>
      </c>
      <c r="K39" s="58">
        <f t="shared" ref="K39:K43" si="24">(D39*K$6)+K$12+(E$38*K$5)+K$13</f>
        <v>20.448</v>
      </c>
      <c r="L39" s="58">
        <f>(D39*L$6)+L$12+(E$38*L$5)+L$13</f>
        <v>24.48</v>
      </c>
      <c r="M39" s="58">
        <f t="shared" ref="M39:M43" si="25">(D39*M$6)+M$12+(E$38*M$5)+M$13</f>
        <v>28.849999999999998</v>
      </c>
      <c r="N39" s="96">
        <f>($D39*N$6)+C$12+(E$38*N$5)+C$13</f>
        <v>7.0859999999999994</v>
      </c>
      <c r="O39" s="96">
        <f t="shared" ref="O39:O43" si="26">($D39*O$6)+D$12+(E$38*O$5)+D$13</f>
        <v>6.37</v>
      </c>
    </row>
    <row r="40" spans="1:15" ht="15" thickBot="1" x14ac:dyDescent="0.4">
      <c r="A40" s="55" t="s">
        <v>123</v>
      </c>
      <c r="D40" s="59">
        <v>13</v>
      </c>
      <c r="G40" s="58">
        <f t="shared" si="22"/>
        <v>13.931000000000001</v>
      </c>
      <c r="H40" s="58">
        <f>($D40*H$6)+H$12+(E$38*H$5)+H$13</f>
        <v>14.235000000000001</v>
      </c>
      <c r="I40" s="58">
        <f t="shared" si="21"/>
        <v>14.328099999999999</v>
      </c>
      <c r="J40" s="58">
        <f t="shared" si="21"/>
        <v>16.95234</v>
      </c>
      <c r="K40" s="58">
        <f t="shared" si="24"/>
        <v>16.724</v>
      </c>
      <c r="L40" s="58">
        <f t="shared" ref="L40:L43" si="27">(D40*L$6)+L$12+(E$38*L$5)+L$13</f>
        <v>20.490000000000002</v>
      </c>
      <c r="M40" s="58">
        <f t="shared" si="25"/>
        <v>22.675000000000001</v>
      </c>
      <c r="N40" s="96">
        <f>($D40*N$6)+C$12+(E$38*N$5)+C$13</f>
        <v>4.2929999999999993</v>
      </c>
      <c r="O40" s="96">
        <f t="shared" si="26"/>
        <v>4.1850000000000005</v>
      </c>
    </row>
    <row r="41" spans="1:15" ht="15" thickBot="1" x14ac:dyDescent="0.4">
      <c r="A41" s="55" t="s">
        <v>122</v>
      </c>
      <c r="D41" s="59">
        <v>34</v>
      </c>
      <c r="G41" s="58">
        <f t="shared" si="22"/>
        <v>14.96</v>
      </c>
      <c r="H41" s="58">
        <f>($D41*H$6)+H$12+(E$38*H$5)+H$13</f>
        <v>15.600000000000001</v>
      </c>
      <c r="I41" s="58">
        <f t="shared" si="21"/>
        <v>14.328099999999999</v>
      </c>
      <c r="J41" s="58">
        <f t="shared" si="21"/>
        <v>17.096399999999999</v>
      </c>
      <c r="K41" s="58">
        <f t="shared" si="24"/>
        <v>20.840000000000003</v>
      </c>
      <c r="L41" s="58">
        <f t="shared" si="27"/>
        <v>24.900000000000002</v>
      </c>
      <c r="M41" s="58">
        <f t="shared" si="25"/>
        <v>29.5</v>
      </c>
      <c r="N41" s="96">
        <f t="shared" ref="N41:N43" si="28">($D41*N$6)+C$12+(E$38*N$5)+C$13</f>
        <v>7.379999999999999</v>
      </c>
      <c r="O41" s="96">
        <f t="shared" si="26"/>
        <v>6.6000000000000005</v>
      </c>
    </row>
    <row r="42" spans="1:15" ht="15" thickBot="1" x14ac:dyDescent="0.4">
      <c r="A42" s="55" t="s">
        <v>199</v>
      </c>
      <c r="D42" s="61">
        <v>13</v>
      </c>
      <c r="G42" s="58">
        <f t="shared" si="22"/>
        <v>13.931000000000001</v>
      </c>
      <c r="H42" s="58">
        <f>($D42*H$6)+H$12+(E$38*H$5)+H$13</f>
        <v>14.235000000000001</v>
      </c>
      <c r="I42" s="58">
        <f t="shared" si="21"/>
        <v>14.328099999999999</v>
      </c>
      <c r="J42" s="58">
        <f t="shared" si="21"/>
        <v>16.95234</v>
      </c>
      <c r="K42" s="58">
        <f t="shared" si="24"/>
        <v>16.724</v>
      </c>
      <c r="L42" s="58">
        <f t="shared" si="27"/>
        <v>20.490000000000002</v>
      </c>
      <c r="M42" s="58">
        <f t="shared" si="25"/>
        <v>22.675000000000001</v>
      </c>
      <c r="N42" s="96">
        <f t="shared" si="28"/>
        <v>4.2929999999999993</v>
      </c>
      <c r="O42" s="96">
        <f t="shared" si="26"/>
        <v>4.1850000000000005</v>
      </c>
    </row>
    <row r="43" spans="1:15" ht="15" thickBot="1" x14ac:dyDescent="0.4">
      <c r="A43" s="56" t="s">
        <v>121</v>
      </c>
      <c r="D43" s="60">
        <v>4</v>
      </c>
      <c r="G43" s="63">
        <f t="shared" si="22"/>
        <v>13.49</v>
      </c>
      <c r="H43" s="63">
        <f t="shared" si="23"/>
        <v>13.65</v>
      </c>
      <c r="I43" s="63">
        <f t="shared" si="21"/>
        <v>14.328099999999999</v>
      </c>
      <c r="J43" s="63">
        <f t="shared" si="21"/>
        <v>16.890599999999999</v>
      </c>
      <c r="K43" s="63">
        <f t="shared" si="24"/>
        <v>14.96</v>
      </c>
      <c r="L43" s="58">
        <f t="shared" si="27"/>
        <v>18.600000000000001</v>
      </c>
      <c r="M43" s="58">
        <f t="shared" si="25"/>
        <v>19.75</v>
      </c>
      <c r="N43" s="96">
        <f t="shared" si="28"/>
        <v>2.9699999999999998</v>
      </c>
      <c r="O43" s="96">
        <f t="shared" si="26"/>
        <v>3.15</v>
      </c>
    </row>
    <row r="44" spans="1:15" ht="15" thickBot="1" x14ac:dyDescent="0.4">
      <c r="A44" s="52"/>
      <c r="N44" s="91"/>
      <c r="O44" s="91"/>
    </row>
    <row r="45" spans="1:15" ht="15" thickBot="1" x14ac:dyDescent="0.4">
      <c r="A45" s="54" t="s">
        <v>154</v>
      </c>
      <c r="D45" s="58">
        <v>22</v>
      </c>
      <c r="E45" s="63">
        <v>7</v>
      </c>
      <c r="G45" s="58">
        <f>($D45*G$6)+G$11+(E$45*G$5)+G$13</f>
        <v>12.420999999999999</v>
      </c>
      <c r="H45" s="58">
        <f>(D45*H$6)+H$11+(E$45*H$5)+H$13</f>
        <v>12.885</v>
      </c>
      <c r="I45" s="58">
        <f>(D45*I$6)+I$11+(E$45*I$5)+I$13</f>
        <v>13.754999999999999</v>
      </c>
      <c r="J45" s="58">
        <f>(D45*J$6)+J$11+(E$45*J$5)+J$13</f>
        <v>15.06</v>
      </c>
      <c r="K45" s="58">
        <f>(D45*K$6)+K$11+(E$45*K$5)+K$13</f>
        <v>16.684000000000001</v>
      </c>
      <c r="L45" s="58">
        <f>(D45*L$6)+L$11+(E$45*L$5)+L$13</f>
        <v>19.59</v>
      </c>
      <c r="M45" s="58">
        <f>(D45*M$6)+M$11+(E$45*M$5)+M$13</f>
        <v>22.924999999999997</v>
      </c>
      <c r="N45" s="96">
        <f>($D45*N$6)+C$11+(E$45*N$5)+C$13</f>
        <v>5.7629999999999999</v>
      </c>
      <c r="O45" s="96">
        <f>($D45*O$6)+D$11+(E$45*O$5)+D$13</f>
        <v>5.335</v>
      </c>
    </row>
    <row r="46" spans="1:15" ht="15" thickBot="1" x14ac:dyDescent="0.4">
      <c r="A46" s="55" t="s">
        <v>153</v>
      </c>
      <c r="D46" s="59">
        <v>19</v>
      </c>
      <c r="G46" s="58">
        <f>(D46*G$6)+G$11+(E$45*G$5)+G$13</f>
        <v>12.274000000000001</v>
      </c>
      <c r="H46" s="58">
        <f t="shared" ref="H46:H48" si="29">(D46*H$6)+H$11+(E$45*H$5)+H$13</f>
        <v>12.69</v>
      </c>
      <c r="I46" s="58">
        <f t="shared" ref="I46:I49" si="30">(D46*I$6)+I$11+(E$45*I$5)+I$13</f>
        <v>13.469999999999999</v>
      </c>
      <c r="J46" s="58">
        <f t="shared" ref="J46:J49" si="31">(D46*J$6)+J$11+(E$45*J$5)+J$13</f>
        <v>14.64</v>
      </c>
      <c r="K46" s="58">
        <f>(D46*K$6)+K$11+(E$45*K$5)+K$13</f>
        <v>16.096</v>
      </c>
      <c r="L46" s="58">
        <f t="shared" ref="L46:L49" si="32">(D46*L$6)+L$11+(E$45*L$5)+L$13</f>
        <v>18.96</v>
      </c>
      <c r="M46" s="58">
        <f t="shared" ref="M46:M49" si="33">(D46*M$6)+M$11+(E$45*M$5)+M$13</f>
        <v>21.95</v>
      </c>
      <c r="N46" s="96">
        <f t="shared" ref="N46:N48" si="34">($D46*N$6)+C$11+(E$45*N$5)+C$13</f>
        <v>5.3219999999999992</v>
      </c>
      <c r="O46" s="96">
        <f t="shared" ref="O46:O49" si="35">($D46*O$6)+D$11+(E$45*O$5)+D$13</f>
        <v>4.99</v>
      </c>
    </row>
    <row r="47" spans="1:15" ht="15" thickBot="1" x14ac:dyDescent="0.4">
      <c r="A47" s="55" t="s">
        <v>152</v>
      </c>
      <c r="D47" s="59">
        <v>15</v>
      </c>
      <c r="G47" s="58">
        <f>(D47*G$6)+G$11+(E$45*G$5)+G$13</f>
        <v>12.077999999999999</v>
      </c>
      <c r="H47" s="58">
        <f t="shared" si="29"/>
        <v>12.43</v>
      </c>
      <c r="I47" s="58">
        <f t="shared" si="30"/>
        <v>13.09</v>
      </c>
      <c r="J47" s="58">
        <f t="shared" si="31"/>
        <v>14.08</v>
      </c>
      <c r="K47" s="58">
        <f>(D47*K$6)+K$11+(E$45*K$5)+K$13</f>
        <v>15.311999999999999</v>
      </c>
      <c r="L47" s="58">
        <f t="shared" si="32"/>
        <v>18.12</v>
      </c>
      <c r="M47" s="58">
        <f t="shared" si="33"/>
        <v>20.65</v>
      </c>
      <c r="N47" s="96">
        <f t="shared" si="34"/>
        <v>4.734</v>
      </c>
      <c r="O47" s="96">
        <f t="shared" si="35"/>
        <v>4.53</v>
      </c>
    </row>
    <row r="48" spans="1:15" ht="15" thickBot="1" x14ac:dyDescent="0.4">
      <c r="A48" s="55" t="s">
        <v>194</v>
      </c>
      <c r="D48" s="59">
        <v>2</v>
      </c>
      <c r="G48" s="58">
        <f>(D48*G$6)+G$11+(E$45*G$5)+G$13</f>
        <v>11.441000000000001</v>
      </c>
      <c r="H48" s="58">
        <f t="shared" si="29"/>
        <v>11.585000000000001</v>
      </c>
      <c r="I48" s="58">
        <f t="shared" si="30"/>
        <v>11.855</v>
      </c>
      <c r="J48" s="58">
        <f t="shared" si="31"/>
        <v>12.26</v>
      </c>
      <c r="K48" s="58">
        <f>(D48*K$6)+K$11+(E$45*K$5)+K$13</f>
        <v>12.763999999999999</v>
      </c>
      <c r="L48" s="58">
        <f t="shared" si="32"/>
        <v>15.39</v>
      </c>
      <c r="M48" s="58">
        <f t="shared" si="33"/>
        <v>16.425000000000001</v>
      </c>
      <c r="N48" s="96">
        <f t="shared" si="34"/>
        <v>2.823</v>
      </c>
      <c r="O48" s="96">
        <f t="shared" si="35"/>
        <v>3.0350000000000001</v>
      </c>
    </row>
    <row r="49" spans="1:15" ht="15" thickBot="1" x14ac:dyDescent="0.4">
      <c r="A49" s="56" t="s">
        <v>151</v>
      </c>
      <c r="D49" s="60">
        <v>17</v>
      </c>
      <c r="G49" s="63">
        <f>(D49*G$6)+G$11+(E$45*G$5)+G$13</f>
        <v>12.176</v>
      </c>
      <c r="H49" s="63">
        <f>(D49*H$6)+H$11+(E$45*H$5)+H$13</f>
        <v>12.56</v>
      </c>
      <c r="I49" s="63">
        <f t="shared" si="30"/>
        <v>13.280000000000001</v>
      </c>
      <c r="J49" s="63">
        <f t="shared" si="31"/>
        <v>14.360000000000001</v>
      </c>
      <c r="K49" s="63">
        <f>(D49*K$6)+K$11+(E$45*K$5)+K$13</f>
        <v>15.704000000000001</v>
      </c>
      <c r="L49" s="58">
        <f t="shared" si="32"/>
        <v>18.54</v>
      </c>
      <c r="M49" s="58">
        <f t="shared" si="33"/>
        <v>21.299999999999997</v>
      </c>
      <c r="N49" s="96">
        <f>($D49*N$6)+C$11+(E$45*N$5)+C$13</f>
        <v>5.0279999999999996</v>
      </c>
      <c r="O49" s="96">
        <f t="shared" si="35"/>
        <v>4.76</v>
      </c>
    </row>
    <row r="50" spans="1:15" ht="15" thickBot="1" x14ac:dyDescent="0.4">
      <c r="A50" s="52"/>
      <c r="N50" s="91"/>
      <c r="O50" s="91"/>
    </row>
    <row r="51" spans="1:15" ht="15" thickBot="1" x14ac:dyDescent="0.4">
      <c r="A51" s="54" t="s">
        <v>150</v>
      </c>
      <c r="D51" s="58">
        <v>22</v>
      </c>
      <c r="E51" s="63">
        <v>7</v>
      </c>
      <c r="G51" s="58">
        <f>(D51*G$6)+G$11+(E$51*G$5)+G$13</f>
        <v>12.420999999999999</v>
      </c>
      <c r="H51" s="58">
        <f>(D51*H$6)+H$11+(E$51*H$5)+H$13</f>
        <v>12.885</v>
      </c>
      <c r="I51" s="58">
        <f>(D51*I$6)+I$11+(E$51*I$5)+I$13</f>
        <v>13.754999999999999</v>
      </c>
      <c r="J51" s="58">
        <f>(D51*J$6)+J$11+(E$51*J$5)+J$13</f>
        <v>15.06</v>
      </c>
      <c r="K51" s="58">
        <f>(D51*K$6)+K$11+(E$51*K$5)+K$13</f>
        <v>16.684000000000001</v>
      </c>
      <c r="L51" s="58">
        <f>(D51*L$6)+L$11+(E$51*L$5)+L$13</f>
        <v>19.59</v>
      </c>
      <c r="M51" s="58">
        <f>(D51*M$6)+M$11+(E$51*M$5)+M$13</f>
        <v>22.924999999999997</v>
      </c>
      <c r="N51" s="96">
        <f>($D51*N$6)+C$11+(E$51*N$5)+C$13</f>
        <v>5.7629999999999999</v>
      </c>
      <c r="O51" s="96">
        <f>($D51*O$6)+D$11+(E$51*O$5)+D$13</f>
        <v>5.335</v>
      </c>
    </row>
    <row r="52" spans="1:15" ht="15" thickBot="1" x14ac:dyDescent="0.4">
      <c r="A52" s="55" t="s">
        <v>149</v>
      </c>
      <c r="D52" s="59">
        <v>15</v>
      </c>
      <c r="G52" s="58">
        <f>(D52*G$6)+G$11+(E$51*G$5)+G$13</f>
        <v>12.077999999999999</v>
      </c>
      <c r="H52" s="58">
        <f t="shared" ref="H52:H55" si="36">(D52*H$6)+H$11+(E$51*H$5)+H$13</f>
        <v>12.43</v>
      </c>
      <c r="I52" s="58">
        <f t="shared" ref="I52:I55" si="37">(D52*I$6)+I$11+(E$51*I$5)+I$13</f>
        <v>13.09</v>
      </c>
      <c r="J52" s="58">
        <f t="shared" ref="J52:J55" si="38">(D52*J$6)+J$11+(E$51*J$5)+J$13</f>
        <v>14.08</v>
      </c>
      <c r="K52" s="58">
        <f>(D52*K$6)+K$11+(E$51*K$5)+K$13</f>
        <v>15.311999999999999</v>
      </c>
      <c r="L52" s="58">
        <f t="shared" ref="L52:L55" si="39">(D52*L$6)+L$11+(E$51*L$5)+L$13</f>
        <v>18.12</v>
      </c>
      <c r="M52" s="58">
        <f t="shared" ref="M52:M55" si="40">(D52*M$6)+M$11+(E$51*M$5)+M$13</f>
        <v>20.65</v>
      </c>
      <c r="N52" s="96">
        <f t="shared" ref="N52:N55" si="41">($D52*N$6)+C$11+(E$51*N$5)+C$13</f>
        <v>4.734</v>
      </c>
      <c r="O52" s="96">
        <f t="shared" ref="O52:O55" si="42">($D52*O$6)+D$11+(E$51*O$5)+D$13</f>
        <v>4.53</v>
      </c>
    </row>
    <row r="53" spans="1:15" ht="15" thickBot="1" x14ac:dyDescent="0.4">
      <c r="A53" s="55" t="s">
        <v>148</v>
      </c>
      <c r="D53" s="59">
        <v>15</v>
      </c>
      <c r="G53" s="58">
        <f>(D53*G$6)+G$11+(E$51*G$5)+G$13</f>
        <v>12.077999999999999</v>
      </c>
      <c r="H53" s="58">
        <f t="shared" si="36"/>
        <v>12.43</v>
      </c>
      <c r="I53" s="58">
        <f t="shared" si="37"/>
        <v>13.09</v>
      </c>
      <c r="J53" s="58">
        <f t="shared" si="38"/>
        <v>14.08</v>
      </c>
      <c r="K53" s="58">
        <f>(D53*K$6)+K$11+(E$51*K$5)+K$13</f>
        <v>15.311999999999999</v>
      </c>
      <c r="L53" s="58">
        <f t="shared" si="39"/>
        <v>18.12</v>
      </c>
      <c r="M53" s="58">
        <f t="shared" si="40"/>
        <v>20.65</v>
      </c>
      <c r="N53" s="96">
        <f t="shared" si="41"/>
        <v>4.734</v>
      </c>
      <c r="O53" s="96">
        <f t="shared" si="42"/>
        <v>4.53</v>
      </c>
    </row>
    <row r="54" spans="1:15" ht="15" thickBot="1" x14ac:dyDescent="0.4">
      <c r="A54" s="55" t="s">
        <v>195</v>
      </c>
      <c r="D54" s="59">
        <v>2</v>
      </c>
      <c r="G54" s="58">
        <f>(D54*G$6)+G$11+(E$51*G$5)+G$13</f>
        <v>11.441000000000001</v>
      </c>
      <c r="H54" s="58">
        <f t="shared" si="36"/>
        <v>11.585000000000001</v>
      </c>
      <c r="I54" s="58">
        <f t="shared" si="37"/>
        <v>11.855</v>
      </c>
      <c r="J54" s="58">
        <f t="shared" si="38"/>
        <v>12.26</v>
      </c>
      <c r="K54" s="58">
        <f>(D54*K$6)+K$11+(E$51*K$5)+K$13</f>
        <v>12.763999999999999</v>
      </c>
      <c r="L54" s="58">
        <f t="shared" si="39"/>
        <v>15.39</v>
      </c>
      <c r="M54" s="58">
        <f t="shared" si="40"/>
        <v>16.425000000000001</v>
      </c>
      <c r="N54" s="96">
        <f t="shared" si="41"/>
        <v>2.823</v>
      </c>
      <c r="O54" s="96">
        <f t="shared" si="42"/>
        <v>3.0350000000000001</v>
      </c>
    </row>
    <row r="55" spans="1:15" ht="15" thickBot="1" x14ac:dyDescent="0.4">
      <c r="A55" s="56" t="s">
        <v>147</v>
      </c>
      <c r="D55" s="60">
        <v>17</v>
      </c>
      <c r="G55" s="58">
        <f>(D55*G$6)+G$11+(E$51*G$5)+G$13</f>
        <v>12.176</v>
      </c>
      <c r="H55" s="63">
        <f t="shared" si="36"/>
        <v>12.56</v>
      </c>
      <c r="I55" s="63">
        <f t="shared" si="37"/>
        <v>13.280000000000001</v>
      </c>
      <c r="J55" s="63">
        <f t="shared" si="38"/>
        <v>14.360000000000001</v>
      </c>
      <c r="K55" s="63">
        <f>(D55*K$6)+K$11+(E$51*K$5)+K$13</f>
        <v>15.704000000000001</v>
      </c>
      <c r="L55" s="63">
        <f t="shared" si="39"/>
        <v>18.54</v>
      </c>
      <c r="M55" s="63">
        <f t="shared" si="40"/>
        <v>21.299999999999997</v>
      </c>
      <c r="N55" s="96">
        <f t="shared" si="41"/>
        <v>5.0279999999999996</v>
      </c>
      <c r="O55" s="96">
        <f t="shared" si="42"/>
        <v>4.76</v>
      </c>
    </row>
    <row r="56" spans="1:15" ht="15" thickBot="1" x14ac:dyDescent="0.4">
      <c r="A56" s="52"/>
      <c r="N56" s="91"/>
      <c r="O56" s="91"/>
    </row>
    <row r="57" spans="1:15" ht="15" thickBot="1" x14ac:dyDescent="0.4">
      <c r="A57" s="54" t="s">
        <v>120</v>
      </c>
      <c r="D57" s="58">
        <v>14</v>
      </c>
      <c r="E57" s="63">
        <v>6</v>
      </c>
      <c r="G57" s="58">
        <f t="shared" ref="G57:G62" si="43">(D57*G$6)+G$12+(E$57*G$5)+G$13</f>
        <v>13.98</v>
      </c>
      <c r="H57" s="58">
        <f>(D57*H$6)+H$12+(E$57*H$5)+H$13</f>
        <v>14.3</v>
      </c>
      <c r="I57" s="58">
        <f>(D57*I$6)+I$12+(E$57*I$5)+I$13</f>
        <v>14.9</v>
      </c>
      <c r="J57" s="58">
        <f>(D57*J$6)+J$12+(E$57*J$5)+J$13</f>
        <v>15.8</v>
      </c>
      <c r="K57" s="58">
        <f t="shared" ref="K57:K62" si="44">(D57*K$6)+K$12+(E$57*K$5)+K$13</f>
        <v>16.920000000000002</v>
      </c>
      <c r="L57" s="58">
        <f>(D57*L$6)+L$12+(E$57*L$5)+L$13</f>
        <v>20.700000000000003</v>
      </c>
      <c r="M57" s="58">
        <f>(D57*M$6)+M$12+(E$57*M$5)+M$13</f>
        <v>23</v>
      </c>
      <c r="N57" s="96">
        <f>($D57*N$6)+C$12+(E$57*N$5)+C$13</f>
        <v>4.4399999999999995</v>
      </c>
      <c r="O57" s="96">
        <f>($D57*O$6)+D$12+(E$57*O$5)+D$13</f>
        <v>4.3000000000000007</v>
      </c>
    </row>
    <row r="58" spans="1:15" ht="15" thickBot="1" x14ac:dyDescent="0.4">
      <c r="A58" s="55" t="s">
        <v>119</v>
      </c>
      <c r="D58" s="59">
        <v>32</v>
      </c>
      <c r="G58" s="58">
        <f t="shared" si="43"/>
        <v>14.862</v>
      </c>
      <c r="H58" s="58">
        <f t="shared" ref="H58:H62" si="45">(D58*H$6)+H$12+(E$57*H$5)+H$13</f>
        <v>15.47</v>
      </c>
      <c r="I58" s="58">
        <f t="shared" ref="I58:I62" si="46">(D58*I$6)+I$12+(E$57*I$5)+I$13</f>
        <v>16.61</v>
      </c>
      <c r="J58" s="58">
        <f t="shared" ref="J58:J62" si="47">(D58*J$6)+J$12+(E$57*J$5)+J$13</f>
        <v>18.32</v>
      </c>
      <c r="K58" s="58">
        <f t="shared" si="44"/>
        <v>20.448</v>
      </c>
      <c r="L58" s="58">
        <f t="shared" ref="L58:L62" si="48">(D58*L$6)+L$12+(E$57*L$5)+L$13</f>
        <v>24.48</v>
      </c>
      <c r="M58" s="58">
        <f t="shared" ref="M58:M62" si="49">(D58*M$6)+M$12+(E$57*M$5)+M$13</f>
        <v>28.849999999999998</v>
      </c>
      <c r="N58" s="96">
        <f t="shared" ref="N58:N62" si="50">($D58*N$6)+C$12+(E$57*N$5)+C$13</f>
        <v>7.0859999999999994</v>
      </c>
      <c r="O58" s="96">
        <f t="shared" ref="O58:O62" si="51">($D58*O$6)+D$12+(E$57*O$5)+D$13</f>
        <v>6.37</v>
      </c>
    </row>
    <row r="59" spans="1:15" ht="15" thickBot="1" x14ac:dyDescent="0.4">
      <c r="A59" s="55" t="s">
        <v>118</v>
      </c>
      <c r="D59" s="59">
        <v>13</v>
      </c>
      <c r="G59" s="58">
        <f t="shared" si="43"/>
        <v>13.931000000000001</v>
      </c>
      <c r="H59" s="58">
        <f t="shared" si="45"/>
        <v>14.235000000000001</v>
      </c>
      <c r="I59" s="58">
        <f t="shared" si="46"/>
        <v>14.805</v>
      </c>
      <c r="J59" s="58">
        <f t="shared" si="47"/>
        <v>15.66</v>
      </c>
      <c r="K59" s="58">
        <f t="shared" si="44"/>
        <v>16.724</v>
      </c>
      <c r="L59" s="58">
        <f t="shared" si="48"/>
        <v>20.490000000000002</v>
      </c>
      <c r="M59" s="58">
        <f t="shared" si="49"/>
        <v>22.675000000000001</v>
      </c>
      <c r="N59" s="96">
        <f t="shared" si="50"/>
        <v>4.2929999999999993</v>
      </c>
      <c r="O59" s="96">
        <f t="shared" si="51"/>
        <v>4.1850000000000005</v>
      </c>
    </row>
    <row r="60" spans="1:15" ht="15" thickBot="1" x14ac:dyDescent="0.4">
      <c r="A60" s="55" t="s">
        <v>117</v>
      </c>
      <c r="D60" s="59">
        <v>34</v>
      </c>
      <c r="G60" s="58">
        <f t="shared" si="43"/>
        <v>14.96</v>
      </c>
      <c r="H60" s="58">
        <f t="shared" si="45"/>
        <v>15.600000000000001</v>
      </c>
      <c r="I60" s="58">
        <f t="shared" si="46"/>
        <v>16.8</v>
      </c>
      <c r="J60" s="58">
        <f t="shared" si="47"/>
        <v>18.600000000000001</v>
      </c>
      <c r="K60" s="58">
        <f t="shared" si="44"/>
        <v>20.840000000000003</v>
      </c>
      <c r="L60" s="58">
        <f t="shared" si="48"/>
        <v>24.900000000000002</v>
      </c>
      <c r="M60" s="58">
        <f t="shared" si="49"/>
        <v>29.5</v>
      </c>
      <c r="N60" s="96">
        <f t="shared" si="50"/>
        <v>7.379999999999999</v>
      </c>
      <c r="O60" s="96">
        <f>($D60*O$6)+D$12+(E$57*O$5)+D$13</f>
        <v>6.6000000000000005</v>
      </c>
    </row>
    <row r="61" spans="1:15" ht="15" thickBot="1" x14ac:dyDescent="0.4">
      <c r="A61" s="55" t="s">
        <v>200</v>
      </c>
      <c r="D61" s="61">
        <v>13</v>
      </c>
      <c r="G61" s="58">
        <f t="shared" si="43"/>
        <v>13.931000000000001</v>
      </c>
      <c r="H61" s="58">
        <f t="shared" si="45"/>
        <v>14.235000000000001</v>
      </c>
      <c r="I61" s="58">
        <f t="shared" si="46"/>
        <v>14.805</v>
      </c>
      <c r="J61" s="58">
        <f t="shared" si="47"/>
        <v>15.66</v>
      </c>
      <c r="K61" s="58">
        <f t="shared" si="44"/>
        <v>16.724</v>
      </c>
      <c r="L61" s="58">
        <f t="shared" si="48"/>
        <v>20.490000000000002</v>
      </c>
      <c r="M61" s="58">
        <f t="shared" si="49"/>
        <v>22.675000000000001</v>
      </c>
      <c r="N61" s="96">
        <f t="shared" si="50"/>
        <v>4.2929999999999993</v>
      </c>
      <c r="O61" s="96">
        <f t="shared" si="51"/>
        <v>4.1850000000000005</v>
      </c>
    </row>
    <row r="62" spans="1:15" ht="15" thickBot="1" x14ac:dyDescent="0.4">
      <c r="A62" s="56" t="s">
        <v>116</v>
      </c>
      <c r="D62" s="60">
        <v>4</v>
      </c>
      <c r="G62" s="63">
        <f t="shared" si="43"/>
        <v>13.49</v>
      </c>
      <c r="H62" s="63">
        <f t="shared" si="45"/>
        <v>13.65</v>
      </c>
      <c r="I62" s="63">
        <f t="shared" si="46"/>
        <v>13.950000000000001</v>
      </c>
      <c r="J62" s="63">
        <f t="shared" si="47"/>
        <v>14.4</v>
      </c>
      <c r="K62" s="63">
        <f t="shared" si="44"/>
        <v>14.96</v>
      </c>
      <c r="L62" s="58">
        <f t="shared" si="48"/>
        <v>18.600000000000001</v>
      </c>
      <c r="M62" s="58">
        <f t="shared" si="49"/>
        <v>19.75</v>
      </c>
      <c r="N62" s="96">
        <f t="shared" si="50"/>
        <v>2.9699999999999998</v>
      </c>
      <c r="O62" s="96">
        <f t="shared" si="51"/>
        <v>3.15</v>
      </c>
    </row>
    <row r="63" spans="1:15" ht="15" thickBot="1" x14ac:dyDescent="0.4">
      <c r="A63" s="52"/>
      <c r="N63" s="91"/>
      <c r="O63" s="91"/>
    </row>
    <row r="64" spans="1:15" ht="15" thickBot="1" x14ac:dyDescent="0.4">
      <c r="A64" s="54" t="s">
        <v>115</v>
      </c>
      <c r="D64" s="58">
        <v>14</v>
      </c>
      <c r="E64" s="63">
        <v>6</v>
      </c>
      <c r="G64" s="58">
        <f t="shared" ref="G64:G69" si="52">(D64*G$6)+G$12+(E$64*G$5)+G$13</f>
        <v>13.98</v>
      </c>
      <c r="H64" s="58">
        <f>(D64*H$6)+H$12+(E$64*H$5)+H$13</f>
        <v>14.3</v>
      </c>
      <c r="I64" s="58">
        <f>(D64*I$6)+I$12+(E$64*I$5)+I$13</f>
        <v>14.9</v>
      </c>
      <c r="J64" s="58">
        <f>(D64*J$6)+J$12+(E$64*J$5)+J$13</f>
        <v>15.8</v>
      </c>
      <c r="K64" s="58">
        <f t="shared" ref="K64:K69" si="53">(D64*K$6)+K$12+(E$64*K$5)+K$13</f>
        <v>16.920000000000002</v>
      </c>
      <c r="L64" s="58">
        <f>(D64*L$6)+L$12+(E$64*L$5)+L$13</f>
        <v>20.700000000000003</v>
      </c>
      <c r="M64" s="58">
        <f>(D64*M$6)+M$12+(E$64*M$5)+M$13</f>
        <v>23</v>
      </c>
      <c r="N64" s="96">
        <f>($D64*N$6)+C$12+(E$64*N$5)+C$13</f>
        <v>4.4399999999999995</v>
      </c>
      <c r="O64" s="96">
        <f>($D64*O$6)+D$12+(E$64*O$5)+D$13</f>
        <v>4.3000000000000007</v>
      </c>
    </row>
    <row r="65" spans="1:15" ht="15" thickBot="1" x14ac:dyDescent="0.4">
      <c r="A65" s="55" t="s">
        <v>114</v>
      </c>
      <c r="D65" s="59">
        <v>32</v>
      </c>
      <c r="G65" s="58">
        <f t="shared" si="52"/>
        <v>14.862</v>
      </c>
      <c r="H65" s="58">
        <f t="shared" ref="H65:H68" si="54">(D65*H$6)+H$12+(E$64*H$5)+H$13</f>
        <v>15.47</v>
      </c>
      <c r="I65" s="58">
        <f t="shared" ref="I65:I69" si="55">(D65*I$6)+I$12+(E$64*I$5)+I$13</f>
        <v>16.61</v>
      </c>
      <c r="J65" s="58">
        <f t="shared" ref="J65:J69" si="56">(D65*J$6)+J$12+(E$64*J$5)+J$13</f>
        <v>18.32</v>
      </c>
      <c r="K65" s="58">
        <f t="shared" si="53"/>
        <v>20.448</v>
      </c>
      <c r="L65" s="58">
        <f t="shared" ref="L65:L69" si="57">(D65*L$6)+L$12+(E$64*L$5)+L$13</f>
        <v>24.48</v>
      </c>
      <c r="M65" s="58">
        <f t="shared" ref="M65:M69" si="58">(D65*M$6)+M$12+(E$64*M$5)+M$13</f>
        <v>28.849999999999998</v>
      </c>
      <c r="N65" s="96">
        <f t="shared" ref="N65:N69" si="59">($D65*N$6)+C$12+(E$64*N$5)+C$13</f>
        <v>7.0859999999999994</v>
      </c>
      <c r="O65" s="96">
        <f t="shared" ref="O65:O69" si="60">($D65*O$6)+D$12+(E$64*O$5)+D$13</f>
        <v>6.37</v>
      </c>
    </row>
    <row r="66" spans="1:15" ht="15" thickBot="1" x14ac:dyDescent="0.4">
      <c r="A66" s="55" t="s">
        <v>113</v>
      </c>
      <c r="D66" s="59">
        <v>13</v>
      </c>
      <c r="G66" s="58">
        <f t="shared" si="52"/>
        <v>13.931000000000001</v>
      </c>
      <c r="H66" s="58">
        <f t="shared" si="54"/>
        <v>14.235000000000001</v>
      </c>
      <c r="I66" s="58">
        <f t="shared" si="55"/>
        <v>14.805</v>
      </c>
      <c r="J66" s="58">
        <f t="shared" si="56"/>
        <v>15.66</v>
      </c>
      <c r="K66" s="58">
        <f t="shared" si="53"/>
        <v>16.724</v>
      </c>
      <c r="L66" s="58">
        <f t="shared" si="57"/>
        <v>20.490000000000002</v>
      </c>
      <c r="M66" s="58">
        <f t="shared" si="58"/>
        <v>22.675000000000001</v>
      </c>
      <c r="N66" s="96">
        <f t="shared" si="59"/>
        <v>4.2929999999999993</v>
      </c>
      <c r="O66" s="96">
        <f t="shared" si="60"/>
        <v>4.1850000000000005</v>
      </c>
    </row>
    <row r="67" spans="1:15" ht="15" thickBot="1" x14ac:dyDescent="0.4">
      <c r="A67" s="55" t="s">
        <v>112</v>
      </c>
      <c r="D67" s="59">
        <v>32</v>
      </c>
      <c r="G67" s="58">
        <f t="shared" si="52"/>
        <v>14.862</v>
      </c>
      <c r="H67" s="58">
        <f t="shared" si="54"/>
        <v>15.47</v>
      </c>
      <c r="I67" s="58">
        <f t="shared" si="55"/>
        <v>16.61</v>
      </c>
      <c r="J67" s="58">
        <f t="shared" si="56"/>
        <v>18.32</v>
      </c>
      <c r="K67" s="58">
        <f t="shared" si="53"/>
        <v>20.448</v>
      </c>
      <c r="L67" s="58">
        <f t="shared" si="57"/>
        <v>24.48</v>
      </c>
      <c r="M67" s="58">
        <f t="shared" si="58"/>
        <v>28.849999999999998</v>
      </c>
      <c r="N67" s="96">
        <f t="shared" si="59"/>
        <v>7.0859999999999994</v>
      </c>
      <c r="O67" s="96">
        <f t="shared" si="60"/>
        <v>6.37</v>
      </c>
    </row>
    <row r="68" spans="1:15" ht="15" thickBot="1" x14ac:dyDescent="0.4">
      <c r="A68" s="55" t="s">
        <v>199</v>
      </c>
      <c r="D68" s="61">
        <v>13</v>
      </c>
      <c r="G68" s="58">
        <f t="shared" si="52"/>
        <v>13.931000000000001</v>
      </c>
      <c r="H68" s="58">
        <f t="shared" si="54"/>
        <v>14.235000000000001</v>
      </c>
      <c r="I68" s="58">
        <f t="shared" si="55"/>
        <v>14.805</v>
      </c>
      <c r="J68" s="58">
        <f t="shared" si="56"/>
        <v>15.66</v>
      </c>
      <c r="K68" s="58">
        <f t="shared" si="53"/>
        <v>16.724</v>
      </c>
      <c r="L68" s="58">
        <f t="shared" si="57"/>
        <v>20.490000000000002</v>
      </c>
      <c r="M68" s="58">
        <f t="shared" si="58"/>
        <v>22.675000000000001</v>
      </c>
      <c r="N68" s="96">
        <f t="shared" si="59"/>
        <v>4.2929999999999993</v>
      </c>
      <c r="O68" s="96">
        <f t="shared" si="60"/>
        <v>4.1850000000000005</v>
      </c>
    </row>
    <row r="69" spans="1:15" ht="15" thickBot="1" x14ac:dyDescent="0.4">
      <c r="A69" s="56" t="s">
        <v>111</v>
      </c>
      <c r="D69" s="60">
        <v>4</v>
      </c>
      <c r="G69" s="63">
        <f t="shared" si="52"/>
        <v>13.49</v>
      </c>
      <c r="H69" s="63">
        <f>(D69*H$6)+H$12+(E$64*H$5)+H$13</f>
        <v>13.65</v>
      </c>
      <c r="I69" s="63">
        <f t="shared" si="55"/>
        <v>13.950000000000001</v>
      </c>
      <c r="J69" s="63">
        <f t="shared" si="56"/>
        <v>14.4</v>
      </c>
      <c r="K69" s="63">
        <f t="shared" si="53"/>
        <v>14.96</v>
      </c>
      <c r="L69" s="58">
        <f t="shared" si="57"/>
        <v>18.600000000000001</v>
      </c>
      <c r="M69" s="58">
        <f t="shared" si="58"/>
        <v>19.75</v>
      </c>
      <c r="N69" s="96">
        <f t="shared" si="59"/>
        <v>2.9699999999999998</v>
      </c>
      <c r="O69" s="96">
        <f t="shared" si="60"/>
        <v>3.15</v>
      </c>
    </row>
    <row r="70" spans="1:15" ht="15" thickBot="1" x14ac:dyDescent="0.4">
      <c r="A70" s="52"/>
      <c r="N70" s="91"/>
      <c r="O70" s="91"/>
    </row>
    <row r="71" spans="1:15" ht="15" thickBot="1" x14ac:dyDescent="0.4">
      <c r="A71" s="54" t="s">
        <v>146</v>
      </c>
      <c r="D71" s="58">
        <v>22</v>
      </c>
      <c r="E71" s="63">
        <v>7</v>
      </c>
      <c r="G71" s="58">
        <f>(D71*G$6)+G$11+(E$71*G$5)+G$13</f>
        <v>12.420999999999999</v>
      </c>
      <c r="H71" s="58">
        <f>(D71*H$6)+H$11+(E$71*H$5)+H$13</f>
        <v>12.885</v>
      </c>
      <c r="I71" s="58">
        <f>(D71*I$6)+I$11+(E$71*I$5)+I$13</f>
        <v>13.754999999999999</v>
      </c>
      <c r="J71" s="58">
        <f>(D71*J$6)+J$11+(E$71*J$5)+J$13</f>
        <v>15.06</v>
      </c>
      <c r="K71" s="58">
        <f>(D71*K$6)+K$11+(E$71*K$5)+K$13</f>
        <v>16.684000000000001</v>
      </c>
      <c r="L71" s="58">
        <f>(D71*L$6)+L$11+(E$71*L$5)+L$13</f>
        <v>19.59</v>
      </c>
      <c r="M71" s="58">
        <f>(D71*M$6)+M$11+(E$71*M$5)+M$13</f>
        <v>22.924999999999997</v>
      </c>
      <c r="N71" s="96">
        <f>($D71*N$6)+C$11+(E$71*N$5)+C$13</f>
        <v>5.7629999999999999</v>
      </c>
      <c r="O71" s="96">
        <f>($D71*O$6)+D$11+(E$71*O$5)+D$13</f>
        <v>5.335</v>
      </c>
    </row>
    <row r="72" spans="1:15" ht="15" thickBot="1" x14ac:dyDescent="0.4">
      <c r="A72" s="55" t="s">
        <v>145</v>
      </c>
      <c r="D72" s="59">
        <v>19</v>
      </c>
      <c r="G72" s="58">
        <f>(D72*G$6)+G$11+(E$71*G$5)+G$13</f>
        <v>12.274000000000001</v>
      </c>
      <c r="H72" s="58">
        <f t="shared" ref="H72:H75" si="61">(D72*H$6)+H$11+(E$71*H$5)+H$13</f>
        <v>12.69</v>
      </c>
      <c r="I72" s="58">
        <f t="shared" ref="I72:I75" si="62">(D72*I$6)+I$11+(E$71*I$5)+I$13</f>
        <v>13.469999999999999</v>
      </c>
      <c r="J72" s="58">
        <f t="shared" ref="J72:J75" si="63">(D72*J$6)+J$11+(E$71*J$5)+J$13</f>
        <v>14.64</v>
      </c>
      <c r="K72" s="58">
        <f>(D72*K$6)+K$11+(E$71*K$5)+K$13</f>
        <v>16.096</v>
      </c>
      <c r="L72" s="58">
        <f t="shared" ref="L72:L75" si="64">(D72*L$6)+L$11+(E$71*L$5)+L$13</f>
        <v>18.96</v>
      </c>
      <c r="M72" s="58">
        <f t="shared" ref="M72:M75" si="65">(D72*M$6)+M$11+(E$71*M$5)+M$13</f>
        <v>21.95</v>
      </c>
      <c r="N72" s="96">
        <f t="shared" ref="N72:N75" si="66">($D72*N$6)+C$11+(E$71*N$5)+C$13</f>
        <v>5.3219999999999992</v>
      </c>
      <c r="O72" s="96">
        <f t="shared" ref="O72:O75" si="67">($D72*O$6)+D$11+(E$71*O$5)+D$13</f>
        <v>4.99</v>
      </c>
    </row>
    <row r="73" spans="1:15" ht="15" thickBot="1" x14ac:dyDescent="0.4">
      <c r="A73" s="55" t="s">
        <v>144</v>
      </c>
      <c r="D73" s="59">
        <v>15</v>
      </c>
      <c r="G73" s="58">
        <f>(D73*G$6)+G$11+(E$71*G$5)+G$13</f>
        <v>12.077999999999999</v>
      </c>
      <c r="H73" s="58">
        <f t="shared" si="61"/>
        <v>12.43</v>
      </c>
      <c r="I73" s="58">
        <f t="shared" si="62"/>
        <v>13.09</v>
      </c>
      <c r="J73" s="58">
        <f t="shared" si="63"/>
        <v>14.08</v>
      </c>
      <c r="K73" s="58">
        <f>(D73*K$6)+K$11+(E$71*K$5)+K$13</f>
        <v>15.311999999999999</v>
      </c>
      <c r="L73" s="58">
        <f t="shared" si="64"/>
        <v>18.12</v>
      </c>
      <c r="M73" s="58">
        <f t="shared" si="65"/>
        <v>20.65</v>
      </c>
      <c r="N73" s="96">
        <f t="shared" si="66"/>
        <v>4.734</v>
      </c>
      <c r="O73" s="96">
        <f t="shared" si="67"/>
        <v>4.53</v>
      </c>
    </row>
    <row r="74" spans="1:15" ht="15" thickBot="1" x14ac:dyDescent="0.4">
      <c r="A74" s="55" t="s">
        <v>143</v>
      </c>
      <c r="D74" s="59">
        <v>2</v>
      </c>
      <c r="G74" s="58">
        <f>(D74*G$6)+G$11+(E$71*G$5)+G$13</f>
        <v>11.441000000000001</v>
      </c>
      <c r="H74" s="58">
        <f t="shared" si="61"/>
        <v>11.585000000000001</v>
      </c>
      <c r="I74" s="58">
        <f t="shared" si="62"/>
        <v>11.855</v>
      </c>
      <c r="J74" s="58">
        <f t="shared" si="63"/>
        <v>12.26</v>
      </c>
      <c r="K74" s="58">
        <f>(D74*K$6)+K$11+(E$71*K$5)+K$13</f>
        <v>12.763999999999999</v>
      </c>
      <c r="L74" s="58">
        <f t="shared" si="64"/>
        <v>15.39</v>
      </c>
      <c r="M74" s="58">
        <f t="shared" si="65"/>
        <v>16.425000000000001</v>
      </c>
      <c r="N74" s="96">
        <f t="shared" si="66"/>
        <v>2.823</v>
      </c>
      <c r="O74" s="96">
        <f t="shared" si="67"/>
        <v>3.0350000000000001</v>
      </c>
    </row>
    <row r="75" spans="1:15" ht="15" thickBot="1" x14ac:dyDescent="0.4">
      <c r="A75" s="56" t="s">
        <v>142</v>
      </c>
      <c r="D75" s="60">
        <v>17</v>
      </c>
      <c r="G75" s="63">
        <f>(D75*G$6)+G$11+(E$71*G$5)+G$13</f>
        <v>12.176</v>
      </c>
      <c r="H75" s="63">
        <f t="shared" si="61"/>
        <v>12.56</v>
      </c>
      <c r="I75" s="63">
        <f t="shared" si="62"/>
        <v>13.280000000000001</v>
      </c>
      <c r="J75" s="63">
        <f t="shared" si="63"/>
        <v>14.360000000000001</v>
      </c>
      <c r="K75" s="63">
        <f>(D75*K$6)+K$11+(E$71*K$5)+K$13</f>
        <v>15.704000000000001</v>
      </c>
      <c r="L75" s="58">
        <f t="shared" si="64"/>
        <v>18.54</v>
      </c>
      <c r="M75" s="58">
        <f t="shared" si="65"/>
        <v>21.299999999999997</v>
      </c>
      <c r="N75" s="96">
        <f t="shared" si="66"/>
        <v>5.0279999999999996</v>
      </c>
      <c r="O75" s="96">
        <f t="shared" si="67"/>
        <v>4.76</v>
      </c>
    </row>
    <row r="76" spans="1:15" ht="15" thickBot="1" x14ac:dyDescent="0.4">
      <c r="A76" s="52"/>
      <c r="N76" s="91"/>
      <c r="O76" s="91"/>
    </row>
    <row r="77" spans="1:15" ht="15" thickBot="1" x14ac:dyDescent="0.4">
      <c r="A77" s="54" t="s">
        <v>141</v>
      </c>
      <c r="D77" s="58">
        <v>22</v>
      </c>
      <c r="E77" s="63">
        <v>7</v>
      </c>
      <c r="G77" s="58">
        <f>(D25*G$6)+G$11+(E$25*G$5)+G$13</f>
        <v>12.420999999999999</v>
      </c>
      <c r="H77" s="58">
        <f>(D25*H$6)+H$11+(E$25*H$5)+H$13</f>
        <v>12.885</v>
      </c>
      <c r="I77" s="58">
        <f>(D25*I$6)+I$11+(E$25*I$5)+I$13</f>
        <v>13.754999999999999</v>
      </c>
      <c r="J77" s="58">
        <f>(D25*J$6)+J$11+(E$25*J$5)+J$13</f>
        <v>15.06</v>
      </c>
      <c r="K77" s="58">
        <f>(D77*K$6)+K$11+(E$77*K$5)+K$13</f>
        <v>16.684000000000001</v>
      </c>
      <c r="L77" s="58">
        <f>(D77*L$6)+L$11+(E$77*L$5)+L$13</f>
        <v>19.59</v>
      </c>
      <c r="M77" s="58">
        <f>(D77*M$6)+M$11+(E$77*M$5)+M$13</f>
        <v>22.924999999999997</v>
      </c>
      <c r="N77" s="96">
        <f>($D77*N$6)+C$11+(E$77*N$5)+C$13</f>
        <v>5.7629999999999999</v>
      </c>
      <c r="O77" s="96">
        <f>($D77*O$6)+D$11+(E$77*O$5)+D$13</f>
        <v>5.335</v>
      </c>
    </row>
    <row r="78" spans="1:15" ht="15" thickBot="1" x14ac:dyDescent="0.4">
      <c r="A78" s="55" t="s">
        <v>140</v>
      </c>
      <c r="D78" s="59">
        <v>15</v>
      </c>
      <c r="G78" s="58">
        <f>(D26*G$6)+G$11+(E$25*G$5)+G$13</f>
        <v>12.077999999999999</v>
      </c>
      <c r="H78" s="58">
        <f t="shared" ref="H78:H81" si="68">(D26*H$6)+H$11+(E$25*H$5)+H$13</f>
        <v>12.43</v>
      </c>
      <c r="I78" s="58">
        <f t="shared" ref="I78:I81" si="69">(D26*I$6)+I$11+(E$25*I$5)+I$13</f>
        <v>13.09</v>
      </c>
      <c r="J78" s="58">
        <f t="shared" ref="J78:J81" si="70">(D26*J$6)+J$11+(E$25*J$5)+J$13</f>
        <v>14.08</v>
      </c>
      <c r="K78" s="58">
        <f>(D78*K$6)+K$11+(E$77*K$5)+K$13</f>
        <v>15.311999999999999</v>
      </c>
      <c r="L78" s="58">
        <f t="shared" ref="L78:L81" si="71">(D78*L$6)+L$11+(E$77*L$5)+L$13</f>
        <v>18.12</v>
      </c>
      <c r="M78" s="58">
        <f t="shared" ref="M78:M81" si="72">(D78*M$6)+M$11+(E$77*M$5)+M$13</f>
        <v>20.65</v>
      </c>
      <c r="N78" s="96">
        <f t="shared" ref="N78:N81" si="73">($D78*N$6)+C$11+(E$77*N$5)+C$13</f>
        <v>4.734</v>
      </c>
      <c r="O78" s="96">
        <f t="shared" ref="O78:O81" si="74">($D78*O$6)+D$11+(E$77*O$5)+D$13</f>
        <v>4.53</v>
      </c>
    </row>
    <row r="79" spans="1:15" ht="15" thickBot="1" x14ac:dyDescent="0.4">
      <c r="A79" s="55" t="s">
        <v>139</v>
      </c>
      <c r="D79" s="59">
        <v>15</v>
      </c>
      <c r="G79" s="58">
        <f>(D27*G$6)+G$11+(E$25*G$5)+G$13</f>
        <v>12.077999999999999</v>
      </c>
      <c r="H79" s="58">
        <f t="shared" si="68"/>
        <v>12.43</v>
      </c>
      <c r="I79" s="58">
        <f t="shared" si="69"/>
        <v>13.09</v>
      </c>
      <c r="J79" s="58">
        <f t="shared" si="70"/>
        <v>14.08</v>
      </c>
      <c r="K79" s="58">
        <f>(D79*K$6)+K$11+(E$77*K$5)+K$13</f>
        <v>15.311999999999999</v>
      </c>
      <c r="L79" s="58">
        <f t="shared" si="71"/>
        <v>18.12</v>
      </c>
      <c r="M79" s="58">
        <f t="shared" si="72"/>
        <v>20.65</v>
      </c>
      <c r="N79" s="96">
        <f t="shared" si="73"/>
        <v>4.734</v>
      </c>
      <c r="O79" s="96">
        <f t="shared" si="74"/>
        <v>4.53</v>
      </c>
    </row>
    <row r="80" spans="1:15" ht="15" thickBot="1" x14ac:dyDescent="0.4">
      <c r="A80" s="55" t="s">
        <v>196</v>
      </c>
      <c r="D80" s="59">
        <v>2</v>
      </c>
      <c r="G80" s="58">
        <f>(D28*G$6)+G$11+(E$25*G$5)+G$13</f>
        <v>11.441000000000001</v>
      </c>
      <c r="H80" s="58">
        <f t="shared" si="68"/>
        <v>11.585000000000001</v>
      </c>
      <c r="I80" s="58">
        <f t="shared" si="69"/>
        <v>11.855</v>
      </c>
      <c r="J80" s="58">
        <f t="shared" si="70"/>
        <v>12.26</v>
      </c>
      <c r="K80" s="58">
        <f>(D80*K$6)+K$11+(E$77*K$5)+K$13</f>
        <v>12.763999999999999</v>
      </c>
      <c r="L80" s="58">
        <f t="shared" si="71"/>
        <v>15.39</v>
      </c>
      <c r="M80" s="58">
        <f t="shared" si="72"/>
        <v>16.425000000000001</v>
      </c>
      <c r="N80" s="96">
        <f t="shared" si="73"/>
        <v>2.823</v>
      </c>
      <c r="O80" s="96">
        <f t="shared" si="74"/>
        <v>3.0350000000000001</v>
      </c>
    </row>
    <row r="81" spans="1:15" ht="15" thickBot="1" x14ac:dyDescent="0.4">
      <c r="A81" s="56" t="s">
        <v>138</v>
      </c>
      <c r="D81" s="60">
        <v>17</v>
      </c>
      <c r="G81" s="63">
        <f>(D29*G$6)+G$11+(E$25*G$5)+G$13</f>
        <v>12.176</v>
      </c>
      <c r="H81" s="63">
        <f t="shared" si="68"/>
        <v>12.56</v>
      </c>
      <c r="I81" s="63">
        <f t="shared" si="69"/>
        <v>13.280000000000001</v>
      </c>
      <c r="J81" s="63">
        <f t="shared" si="70"/>
        <v>14.360000000000001</v>
      </c>
      <c r="K81" s="63">
        <f>(D81*K$6)+K$11+(E$77*K$5)+K$13</f>
        <v>15.704000000000001</v>
      </c>
      <c r="L81" s="63">
        <f t="shared" si="71"/>
        <v>18.54</v>
      </c>
      <c r="M81" s="63">
        <f t="shared" si="72"/>
        <v>21.299999999999997</v>
      </c>
      <c r="N81" s="96">
        <f t="shared" si="73"/>
        <v>5.0279999999999996</v>
      </c>
      <c r="O81" s="96">
        <f t="shared" si="74"/>
        <v>4.76</v>
      </c>
    </row>
    <row r="82" spans="1:15" ht="15" thickBot="1" x14ac:dyDescent="0.4">
      <c r="A82" s="52"/>
      <c r="N82" s="91"/>
      <c r="O82" s="91"/>
    </row>
    <row r="83" spans="1:15" ht="15" thickBot="1" x14ac:dyDescent="0.4">
      <c r="A83" s="54" t="s">
        <v>110</v>
      </c>
      <c r="D83" s="58">
        <v>14</v>
      </c>
      <c r="E83" s="63">
        <v>6</v>
      </c>
      <c r="G83" s="58">
        <f t="shared" ref="G83:G88" si="75">(D83*G$6)+G$12+(E$83*G$5)+G$13</f>
        <v>13.98</v>
      </c>
      <c r="H83" s="58">
        <f>(D83*H$6)+H$12+(E$83*H$5)+H$13</f>
        <v>14.3</v>
      </c>
      <c r="I83" s="58">
        <f>(D83*I$6)+I$12+(E$83*I$5)+I$13</f>
        <v>14.9</v>
      </c>
      <c r="J83" s="58">
        <f>(D83*J$6)+J$12+(E$83*J$5)+J$13</f>
        <v>15.8</v>
      </c>
      <c r="K83" s="58">
        <f t="shared" ref="K83:K88" si="76">(D83*K$6)+K$12+(E$83*K$5)+K$13</f>
        <v>16.920000000000002</v>
      </c>
      <c r="L83" s="58">
        <f>(D83*L$6)+L$12+(E$83*L$5)+L$13</f>
        <v>20.700000000000003</v>
      </c>
      <c r="M83" s="58">
        <f>(D83*M$6)+M$12+(E$83*M$5)+M$13</f>
        <v>23</v>
      </c>
      <c r="N83" s="96">
        <f>($D83*N$6)+C$12+(E$83*N$5)+C$13</f>
        <v>4.4399999999999995</v>
      </c>
      <c r="O83" s="96">
        <f>($D83*O$6)+D$12+(E$83*O$5)+D$13</f>
        <v>4.3000000000000007</v>
      </c>
    </row>
    <row r="84" spans="1:15" ht="15" thickBot="1" x14ac:dyDescent="0.4">
      <c r="A84" s="55" t="s">
        <v>109</v>
      </c>
      <c r="D84" s="59">
        <v>32</v>
      </c>
      <c r="G84" s="58">
        <f t="shared" si="75"/>
        <v>14.862</v>
      </c>
      <c r="H84" s="58">
        <f t="shared" ref="H84:H88" si="77">(D84*H$6)+H$12+(E$83*H$5)+H$13</f>
        <v>15.47</v>
      </c>
      <c r="I84" s="58">
        <f t="shared" ref="I84:I88" si="78">(D84*I$6)+I$12+(E$83*I$5)+I$13</f>
        <v>16.61</v>
      </c>
      <c r="J84" s="58">
        <f t="shared" ref="J84:J88" si="79">(D84*J$6)+J$12+(E$83*J$5)+J$13</f>
        <v>18.32</v>
      </c>
      <c r="K84" s="58">
        <f t="shared" si="76"/>
        <v>20.448</v>
      </c>
      <c r="L84" s="58">
        <f t="shared" ref="L84:L88" si="80">(D84*L$6)+L$12+(E$83*L$5)+L$13</f>
        <v>24.48</v>
      </c>
      <c r="M84" s="58">
        <f t="shared" ref="M84:M88" si="81">(D84*M$6)+M$12+(E$83*M$5)+M$13</f>
        <v>28.849999999999998</v>
      </c>
      <c r="N84" s="96">
        <f t="shared" ref="N84:N88" si="82">($D84*N$6)+C$12+(E$83*N$5)+C$13</f>
        <v>7.0859999999999994</v>
      </c>
      <c r="O84" s="96">
        <f t="shared" ref="O84:O87" si="83">($D84*O$6)+D$12+(E$83*O$5)+D$13</f>
        <v>6.37</v>
      </c>
    </row>
    <row r="85" spans="1:15" ht="15" thickBot="1" x14ac:dyDescent="0.4">
      <c r="A85" s="55" t="s">
        <v>108</v>
      </c>
      <c r="B85" s="52"/>
      <c r="C85" s="52"/>
      <c r="D85" s="59">
        <v>13</v>
      </c>
      <c r="E85" s="52"/>
      <c r="F85" s="52"/>
      <c r="G85" s="58">
        <f t="shared" si="75"/>
        <v>13.931000000000001</v>
      </c>
      <c r="H85" s="58">
        <f t="shared" si="77"/>
        <v>14.235000000000001</v>
      </c>
      <c r="I85" s="58">
        <f t="shared" si="78"/>
        <v>14.805</v>
      </c>
      <c r="J85" s="58">
        <f t="shared" si="79"/>
        <v>15.66</v>
      </c>
      <c r="K85" s="58">
        <f t="shared" si="76"/>
        <v>16.724</v>
      </c>
      <c r="L85" s="58">
        <f t="shared" si="80"/>
        <v>20.490000000000002</v>
      </c>
      <c r="M85" s="58">
        <f t="shared" si="81"/>
        <v>22.675000000000001</v>
      </c>
      <c r="N85" s="96">
        <f t="shared" si="82"/>
        <v>4.2929999999999993</v>
      </c>
      <c r="O85" s="96">
        <f t="shared" si="83"/>
        <v>4.1850000000000005</v>
      </c>
    </row>
    <row r="86" spans="1:15" ht="15" thickBot="1" x14ac:dyDescent="0.4">
      <c r="A86" s="55" t="s">
        <v>107</v>
      </c>
      <c r="B86" s="52"/>
      <c r="C86" s="52"/>
      <c r="D86" s="59">
        <v>34</v>
      </c>
      <c r="E86" s="52"/>
      <c r="F86" s="52"/>
      <c r="G86" s="58">
        <f t="shared" si="75"/>
        <v>14.96</v>
      </c>
      <c r="H86" s="58">
        <f t="shared" si="77"/>
        <v>15.600000000000001</v>
      </c>
      <c r="I86" s="58">
        <f t="shared" si="78"/>
        <v>16.8</v>
      </c>
      <c r="J86" s="58">
        <f t="shared" si="79"/>
        <v>18.600000000000001</v>
      </c>
      <c r="K86" s="58">
        <f t="shared" si="76"/>
        <v>20.840000000000003</v>
      </c>
      <c r="L86" s="58">
        <f t="shared" si="80"/>
        <v>24.900000000000002</v>
      </c>
      <c r="M86" s="58">
        <f t="shared" si="81"/>
        <v>29.5</v>
      </c>
      <c r="N86" s="96">
        <f t="shared" si="82"/>
        <v>7.379999999999999</v>
      </c>
      <c r="O86" s="96">
        <f t="shared" si="83"/>
        <v>6.6000000000000005</v>
      </c>
    </row>
    <row r="87" spans="1:15" ht="15" thickBot="1" x14ac:dyDescent="0.4">
      <c r="A87" s="55" t="s">
        <v>201</v>
      </c>
      <c r="B87" s="52"/>
      <c r="C87" s="52"/>
      <c r="D87" s="61">
        <v>13</v>
      </c>
      <c r="E87" s="52"/>
      <c r="F87" s="52"/>
      <c r="G87" s="58">
        <f t="shared" si="75"/>
        <v>13.931000000000001</v>
      </c>
      <c r="H87" s="58">
        <f t="shared" si="77"/>
        <v>14.235000000000001</v>
      </c>
      <c r="I87" s="58">
        <f t="shared" si="78"/>
        <v>14.805</v>
      </c>
      <c r="J87" s="58">
        <f t="shared" si="79"/>
        <v>15.66</v>
      </c>
      <c r="K87" s="58">
        <f t="shared" si="76"/>
        <v>16.724</v>
      </c>
      <c r="L87" s="58">
        <f t="shared" si="80"/>
        <v>20.490000000000002</v>
      </c>
      <c r="M87" s="58">
        <f t="shared" si="81"/>
        <v>22.675000000000001</v>
      </c>
      <c r="N87" s="96">
        <f t="shared" si="82"/>
        <v>4.2929999999999993</v>
      </c>
      <c r="O87" s="96">
        <f t="shared" si="83"/>
        <v>4.1850000000000005</v>
      </c>
    </row>
    <row r="88" spans="1:15" ht="15" thickBot="1" x14ac:dyDescent="0.4">
      <c r="A88" s="56" t="s">
        <v>106</v>
      </c>
      <c r="B88" s="52"/>
      <c r="C88" s="52"/>
      <c r="D88" s="60">
        <v>4</v>
      </c>
      <c r="E88" s="52"/>
      <c r="F88" s="52"/>
      <c r="G88" s="63">
        <f t="shared" si="75"/>
        <v>13.49</v>
      </c>
      <c r="H88" s="63">
        <f t="shared" si="77"/>
        <v>13.65</v>
      </c>
      <c r="I88" s="63">
        <f t="shared" si="78"/>
        <v>13.950000000000001</v>
      </c>
      <c r="J88" s="63">
        <f t="shared" si="79"/>
        <v>14.4</v>
      </c>
      <c r="K88" s="63">
        <f t="shared" si="76"/>
        <v>14.96</v>
      </c>
      <c r="L88" s="63">
        <f t="shared" si="80"/>
        <v>18.600000000000001</v>
      </c>
      <c r="M88" s="63">
        <f t="shared" si="81"/>
        <v>19.75</v>
      </c>
      <c r="N88" s="96">
        <f t="shared" si="82"/>
        <v>2.9699999999999998</v>
      </c>
      <c r="O88" s="96">
        <f>($D88*O$6)+D$12+(E$83*O$5)+D$13</f>
        <v>3.15</v>
      </c>
    </row>
    <row r="89" spans="1:15" ht="15" thickBot="1" x14ac:dyDescent="0.4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N89" s="91"/>
      <c r="O89" s="91"/>
    </row>
    <row r="90" spans="1:15" ht="15" thickBot="1" x14ac:dyDescent="0.4">
      <c r="A90" s="54" t="s">
        <v>105</v>
      </c>
      <c r="B90" s="52"/>
      <c r="C90" s="52"/>
      <c r="D90" s="58">
        <v>14</v>
      </c>
      <c r="E90" s="63">
        <v>6</v>
      </c>
      <c r="F90" s="52"/>
      <c r="G90" s="58">
        <f t="shared" ref="G90:G95" si="84">(D90*G$6)+G$12+(E$90*G$5)+G$13</f>
        <v>13.98</v>
      </c>
      <c r="H90" s="58">
        <f>(D90*H$6)+H$12+(E$90*H$5)+H$13</f>
        <v>14.3</v>
      </c>
      <c r="I90" s="58">
        <f>(D90*I$6)+I$12+(E$90*I$5)+I$13</f>
        <v>14.9</v>
      </c>
      <c r="J90" s="58">
        <f>(D90*J$6)+J$12+(E$90*J$5)+J$13</f>
        <v>15.8</v>
      </c>
      <c r="K90" s="58">
        <f t="shared" ref="K90:K95" si="85">(D90*K$6)+K$12+(E$90*K$5)+K$13</f>
        <v>16.920000000000002</v>
      </c>
      <c r="L90" s="58">
        <f>(D90*L$6)+L$12+(E$90*L$5)+L$13</f>
        <v>20.700000000000003</v>
      </c>
      <c r="M90" s="58">
        <f>(D90*M$6)+M$12+(E$90*M$5)+M$13</f>
        <v>23</v>
      </c>
      <c r="N90" s="96">
        <f>($D90*N$6)+C$12+(E$90*N$5)+C$13</f>
        <v>4.4399999999999995</v>
      </c>
      <c r="O90" s="96">
        <f>($D90*O$6)+D$12+(E$90*O$5)+D$13</f>
        <v>4.3000000000000007</v>
      </c>
    </row>
    <row r="91" spans="1:15" ht="15" thickBot="1" x14ac:dyDescent="0.4">
      <c r="A91" s="55" t="s">
        <v>104</v>
      </c>
      <c r="B91" s="52"/>
      <c r="C91" s="52"/>
      <c r="D91" s="59">
        <v>32</v>
      </c>
      <c r="E91" s="52"/>
      <c r="F91" s="52"/>
      <c r="G91" s="58">
        <f t="shared" si="84"/>
        <v>14.862</v>
      </c>
      <c r="H91" s="58">
        <f t="shared" ref="H91:H95" si="86">(D91*H$6)+H$12+(E$90*H$5)+H$13</f>
        <v>15.47</v>
      </c>
      <c r="I91" s="58">
        <f t="shared" ref="I91:I95" si="87">(D91*I$6)+I$12+(E$90*I$5)+I$13</f>
        <v>16.61</v>
      </c>
      <c r="J91" s="58">
        <f t="shared" ref="J91:J95" si="88">(D91*J$6)+J$12+(E$90*J$5)+J$13</f>
        <v>18.32</v>
      </c>
      <c r="K91" s="58">
        <f t="shared" si="85"/>
        <v>20.448</v>
      </c>
      <c r="L91" s="58">
        <f t="shared" ref="L91:L95" si="89">(D91*L$6)+L$12+(E$90*L$5)+L$13</f>
        <v>24.48</v>
      </c>
      <c r="M91" s="58">
        <f t="shared" ref="M91:M95" si="90">(D91*M$6)+M$12+(E$90*M$5)+M$13</f>
        <v>28.849999999999998</v>
      </c>
      <c r="N91" s="96">
        <f t="shared" ref="N91:N95" si="91">($D91*N$6)+C$12+(E$90*N$5)+C$13</f>
        <v>7.0859999999999994</v>
      </c>
      <c r="O91" s="96">
        <f t="shared" ref="O91:O95" si="92">($D91*O$6)+D$12+(E$90*O$5)+D$13</f>
        <v>6.37</v>
      </c>
    </row>
    <row r="92" spans="1:15" s="52" customFormat="1" ht="15" thickBot="1" x14ac:dyDescent="0.4">
      <c r="A92" s="55" t="s">
        <v>103</v>
      </c>
      <c r="D92" s="59">
        <v>13</v>
      </c>
      <c r="G92" s="58">
        <f t="shared" si="84"/>
        <v>13.931000000000001</v>
      </c>
      <c r="H92" s="58">
        <f t="shared" si="86"/>
        <v>14.235000000000001</v>
      </c>
      <c r="I92" s="58">
        <f t="shared" si="87"/>
        <v>14.805</v>
      </c>
      <c r="J92" s="58">
        <f t="shared" si="88"/>
        <v>15.66</v>
      </c>
      <c r="K92" s="58">
        <f t="shared" si="85"/>
        <v>16.724</v>
      </c>
      <c r="L92" s="58">
        <f t="shared" si="89"/>
        <v>20.490000000000002</v>
      </c>
      <c r="M92" s="58">
        <f t="shared" si="90"/>
        <v>22.675000000000001</v>
      </c>
      <c r="N92" s="96">
        <f t="shared" si="91"/>
        <v>4.2929999999999993</v>
      </c>
      <c r="O92" s="96">
        <f t="shared" si="92"/>
        <v>4.1850000000000005</v>
      </c>
    </row>
    <row r="93" spans="1:15" s="52" customFormat="1" ht="15" thickBot="1" x14ac:dyDescent="0.4">
      <c r="A93" s="55" t="s">
        <v>102</v>
      </c>
      <c r="D93" s="59">
        <v>32</v>
      </c>
      <c r="G93" s="58">
        <f t="shared" si="84"/>
        <v>14.862</v>
      </c>
      <c r="H93" s="58">
        <f t="shared" si="86"/>
        <v>15.47</v>
      </c>
      <c r="I93" s="58">
        <f t="shared" si="87"/>
        <v>16.61</v>
      </c>
      <c r="J93" s="58">
        <f t="shared" si="88"/>
        <v>18.32</v>
      </c>
      <c r="K93" s="58">
        <f t="shared" si="85"/>
        <v>20.448</v>
      </c>
      <c r="L93" s="58">
        <f t="shared" si="89"/>
        <v>24.48</v>
      </c>
      <c r="M93" s="58">
        <f t="shared" si="90"/>
        <v>28.849999999999998</v>
      </c>
      <c r="N93" s="96">
        <f t="shared" si="91"/>
        <v>7.0859999999999994</v>
      </c>
      <c r="O93" s="96">
        <f t="shared" si="92"/>
        <v>6.37</v>
      </c>
    </row>
    <row r="94" spans="1:15" s="52" customFormat="1" ht="15" thickBot="1" x14ac:dyDescent="0.4">
      <c r="A94" s="55" t="s">
        <v>201</v>
      </c>
      <c r="D94" s="61">
        <v>13</v>
      </c>
      <c r="G94" s="58">
        <f t="shared" si="84"/>
        <v>13.931000000000001</v>
      </c>
      <c r="H94" s="58">
        <f t="shared" si="86"/>
        <v>14.235000000000001</v>
      </c>
      <c r="I94" s="58">
        <f t="shared" si="87"/>
        <v>14.805</v>
      </c>
      <c r="J94" s="58">
        <f t="shared" si="88"/>
        <v>15.66</v>
      </c>
      <c r="K94" s="58">
        <f t="shared" si="85"/>
        <v>16.724</v>
      </c>
      <c r="L94" s="58">
        <f t="shared" si="89"/>
        <v>20.490000000000002</v>
      </c>
      <c r="M94" s="58">
        <f t="shared" si="90"/>
        <v>22.675000000000001</v>
      </c>
      <c r="N94" s="96">
        <f t="shared" si="91"/>
        <v>4.2929999999999993</v>
      </c>
      <c r="O94" s="96">
        <f t="shared" si="92"/>
        <v>4.1850000000000005</v>
      </c>
    </row>
    <row r="95" spans="1:15" s="52" customFormat="1" ht="15" thickBot="1" x14ac:dyDescent="0.4">
      <c r="A95" s="56" t="s">
        <v>101</v>
      </c>
      <c r="D95" s="60">
        <v>4</v>
      </c>
      <c r="G95" s="63">
        <f t="shared" si="84"/>
        <v>13.49</v>
      </c>
      <c r="H95" s="63">
        <f t="shared" si="86"/>
        <v>13.65</v>
      </c>
      <c r="I95" s="63">
        <f t="shared" si="87"/>
        <v>13.950000000000001</v>
      </c>
      <c r="J95" s="63">
        <f t="shared" si="88"/>
        <v>14.4</v>
      </c>
      <c r="K95" s="63">
        <f t="shared" si="85"/>
        <v>14.96</v>
      </c>
      <c r="L95" s="58">
        <f t="shared" si="89"/>
        <v>18.600000000000001</v>
      </c>
      <c r="M95" s="58">
        <f t="shared" si="90"/>
        <v>19.75</v>
      </c>
      <c r="N95" s="96">
        <f t="shared" si="91"/>
        <v>2.9699999999999998</v>
      </c>
      <c r="O95" s="96">
        <f t="shared" si="92"/>
        <v>3.15</v>
      </c>
    </row>
    <row r="96" spans="1:15" s="52" customFormat="1" ht="15" thickBot="1" x14ac:dyDescent="0.4">
      <c r="N96" s="92"/>
      <c r="O96" s="92"/>
    </row>
    <row r="97" spans="1:15" s="52" customFormat="1" ht="15" thickBot="1" x14ac:dyDescent="0.4">
      <c r="A97" s="54" t="s">
        <v>137</v>
      </c>
      <c r="D97" s="58">
        <v>22</v>
      </c>
      <c r="E97" s="63">
        <v>7</v>
      </c>
      <c r="G97" s="58">
        <f>(D97*G$6)+G$11+(E$97*G$5)+G$13</f>
        <v>12.420999999999999</v>
      </c>
      <c r="H97" s="58">
        <f>(D97*H$6)+H$11+(E$97*H$5)+H$13</f>
        <v>12.885</v>
      </c>
      <c r="I97" s="58">
        <f>(D97*I$6)+I$11+(E$97*I$5)+I$13</f>
        <v>13.754999999999999</v>
      </c>
      <c r="J97" s="58">
        <f>(D97*J$6)+J$11+(E$97*J$5)+J$13</f>
        <v>15.06</v>
      </c>
      <c r="K97" s="58">
        <f>(D97*K$6)+K$11+(E$97*K$5)+K$13</f>
        <v>16.684000000000001</v>
      </c>
      <c r="L97" s="58">
        <f>(D97*L$6)+L$11+(E$97*L$5)+L$13</f>
        <v>19.59</v>
      </c>
      <c r="M97" s="58">
        <f>(D97*M$6)+M$11+(E$97*M$5)+M$13</f>
        <v>22.924999999999997</v>
      </c>
      <c r="N97" s="96">
        <f>($D97*N$6)+C$11+(E$97*N$5)+C$13</f>
        <v>5.7629999999999999</v>
      </c>
      <c r="O97" s="96">
        <f>($D97*O$6)+D$11+(E$97*O$5)+D$13</f>
        <v>5.335</v>
      </c>
    </row>
    <row r="98" spans="1:15" s="52" customFormat="1" ht="15" thickBot="1" x14ac:dyDescent="0.4">
      <c r="A98" s="55" t="s">
        <v>136</v>
      </c>
      <c r="D98" s="59">
        <v>15</v>
      </c>
      <c r="G98" s="58">
        <f>(D98*G$6)+G$11+(E$97*G$5)+G$13</f>
        <v>12.077999999999999</v>
      </c>
      <c r="H98" s="58">
        <f t="shared" ref="H98:H101" si="93">(D98*H$6)+H$11+(E$97*H$5)+H$13</f>
        <v>12.43</v>
      </c>
      <c r="I98" s="58">
        <f t="shared" ref="I98:I101" si="94">(D98*I$6)+I$11+(E$97*I$5)+I$13</f>
        <v>13.09</v>
      </c>
      <c r="J98" s="58">
        <f t="shared" ref="J98:J101" si="95">(D98*J$6)+J$11+(E$97*J$5)+J$13</f>
        <v>14.08</v>
      </c>
      <c r="K98" s="58">
        <f>(D98*K$6)+K$11+(E$97*K$5)+K$13</f>
        <v>15.311999999999999</v>
      </c>
      <c r="L98" s="58">
        <f t="shared" ref="L98:L101" si="96">(D98*L$6)+L$11+(E$97*L$5)+L$13</f>
        <v>18.12</v>
      </c>
      <c r="M98" s="58">
        <f t="shared" ref="M98:M101" si="97">(D98*M$6)+M$11+(E$97*M$5)+M$13</f>
        <v>20.65</v>
      </c>
      <c r="N98" s="96">
        <f t="shared" ref="N98:N101" si="98">($D98*N$6)+C$11+(E$97*N$5)+C$13</f>
        <v>4.734</v>
      </c>
      <c r="O98" s="96">
        <f t="shared" ref="O98:O101" si="99">($D98*O$6)+D$11+(E$97*O$5)+D$13</f>
        <v>4.53</v>
      </c>
    </row>
    <row r="99" spans="1:15" s="52" customFormat="1" ht="15" thickBot="1" x14ac:dyDescent="0.4">
      <c r="A99" s="55" t="s">
        <v>135</v>
      </c>
      <c r="D99" s="59">
        <v>15</v>
      </c>
      <c r="G99" s="58">
        <f>(D99*G$6)+G$11+(E$97*G$5)+G$13</f>
        <v>12.077999999999999</v>
      </c>
      <c r="H99" s="58">
        <f t="shared" si="93"/>
        <v>12.43</v>
      </c>
      <c r="I99" s="58">
        <f t="shared" si="94"/>
        <v>13.09</v>
      </c>
      <c r="J99" s="58">
        <f t="shared" si="95"/>
        <v>14.08</v>
      </c>
      <c r="K99" s="58">
        <f>(D99*K$6)+K$11+(E$97*K$5)+K$13</f>
        <v>15.311999999999999</v>
      </c>
      <c r="L99" s="58">
        <f t="shared" si="96"/>
        <v>18.12</v>
      </c>
      <c r="M99" s="58">
        <f t="shared" si="97"/>
        <v>20.65</v>
      </c>
      <c r="N99" s="96">
        <f t="shared" si="98"/>
        <v>4.734</v>
      </c>
      <c r="O99" s="96">
        <f t="shared" si="99"/>
        <v>4.53</v>
      </c>
    </row>
    <row r="100" spans="1:15" s="52" customFormat="1" ht="15" thickBot="1" x14ac:dyDescent="0.4">
      <c r="A100" s="55" t="s">
        <v>197</v>
      </c>
      <c r="D100" s="59">
        <v>2</v>
      </c>
      <c r="G100" s="58">
        <f>(D100*G$6)+G$11+(E$97*G$5)+G$13</f>
        <v>11.441000000000001</v>
      </c>
      <c r="H100" s="58">
        <f t="shared" si="93"/>
        <v>11.585000000000001</v>
      </c>
      <c r="I100" s="58">
        <f t="shared" si="94"/>
        <v>11.855</v>
      </c>
      <c r="J100" s="58">
        <f t="shared" si="95"/>
        <v>12.26</v>
      </c>
      <c r="K100" s="58">
        <f>(D100*K$6)+K$11+(E$97*K$5)+K$13</f>
        <v>12.763999999999999</v>
      </c>
      <c r="L100" s="58">
        <f t="shared" si="96"/>
        <v>15.39</v>
      </c>
      <c r="M100" s="58">
        <f t="shared" si="97"/>
        <v>16.425000000000001</v>
      </c>
      <c r="N100" s="96">
        <f t="shared" si="98"/>
        <v>2.823</v>
      </c>
      <c r="O100" s="96">
        <f t="shared" si="99"/>
        <v>3.0350000000000001</v>
      </c>
    </row>
    <row r="101" spans="1:15" s="52" customFormat="1" ht="15" thickBot="1" x14ac:dyDescent="0.4">
      <c r="A101" s="56" t="s">
        <v>134</v>
      </c>
      <c r="D101" s="60">
        <v>17</v>
      </c>
      <c r="G101" s="63">
        <f>(D101*G$6)+G$11+(E$97*G$5)+G$13</f>
        <v>12.176</v>
      </c>
      <c r="H101" s="63">
        <f t="shared" si="93"/>
        <v>12.56</v>
      </c>
      <c r="I101" s="63">
        <f t="shared" si="94"/>
        <v>13.280000000000001</v>
      </c>
      <c r="J101" s="63">
        <f t="shared" si="95"/>
        <v>14.360000000000001</v>
      </c>
      <c r="K101" s="63">
        <f>(D101*K$6)+K$11+(E$97*K$5)+K$13</f>
        <v>15.704000000000001</v>
      </c>
      <c r="L101" s="63">
        <f t="shared" si="96"/>
        <v>18.54</v>
      </c>
      <c r="M101" s="63">
        <f t="shared" si="97"/>
        <v>21.299999999999997</v>
      </c>
      <c r="N101" s="96">
        <f t="shared" si="98"/>
        <v>5.0279999999999996</v>
      </c>
      <c r="O101" s="96">
        <f t="shared" si="99"/>
        <v>4.76</v>
      </c>
    </row>
    <row r="102" spans="1:15" s="52" customFormat="1" ht="15" thickBot="1" x14ac:dyDescent="0.4">
      <c r="N102" s="92"/>
      <c r="O102" s="92"/>
    </row>
    <row r="103" spans="1:15" s="52" customFormat="1" ht="15" thickBot="1" x14ac:dyDescent="0.4">
      <c r="A103" s="54" t="s">
        <v>133</v>
      </c>
      <c r="D103" s="58">
        <v>22</v>
      </c>
      <c r="E103" s="63">
        <v>7</v>
      </c>
      <c r="G103" s="58">
        <f>(D103*G$6)+G$11+(E$103*G$5)+G$13</f>
        <v>12.420999999999999</v>
      </c>
      <c r="H103" s="58">
        <f>(D103*H$6)+H$11+(E$103*H$5)+H$13</f>
        <v>12.885</v>
      </c>
      <c r="I103" s="58">
        <f>(D103*I$6)+I$11+(E$103*I$5)+I$13</f>
        <v>13.754999999999999</v>
      </c>
      <c r="J103" s="58">
        <f>(D103*J$6)+J$11+(E$103*J$5)+J$13</f>
        <v>15.06</v>
      </c>
      <c r="K103" s="58">
        <f>(D103*K$6)+K$11+(E$103*K$5)+K$13</f>
        <v>16.684000000000001</v>
      </c>
      <c r="L103" s="58">
        <f>(D103*L$6)+L$11+(E$103*L$5)+L$13</f>
        <v>19.59</v>
      </c>
      <c r="M103" s="58">
        <f>(D103*M$6)+M$11+(E$103*M$5)+M$13</f>
        <v>22.924999999999997</v>
      </c>
      <c r="N103" s="96">
        <f>($D103*N$6)+C$11+(E$103*N$5)+C$13</f>
        <v>5.7629999999999999</v>
      </c>
      <c r="O103" s="96">
        <f>($D103*O$6)+D$11+(E$103*O$5)+D$13</f>
        <v>5.335</v>
      </c>
    </row>
    <row r="104" spans="1:15" s="52" customFormat="1" ht="15" thickBot="1" x14ac:dyDescent="0.4">
      <c r="A104" s="55" t="s">
        <v>132</v>
      </c>
      <c r="D104" s="59">
        <v>15</v>
      </c>
      <c r="G104" s="58">
        <f>(D104*G$6)+G$11+(E$103*G$5)+G$13</f>
        <v>12.077999999999999</v>
      </c>
      <c r="H104" s="58">
        <f t="shared" ref="H104:H107" si="100">(D104*H$6)+H$11+(E$103*H$5)+H$13</f>
        <v>12.43</v>
      </c>
      <c r="I104" s="58">
        <f t="shared" ref="I104:I107" si="101">(D104*I$6)+I$11+(E$103*I$5)+I$13</f>
        <v>13.09</v>
      </c>
      <c r="J104" s="58">
        <f t="shared" ref="J104:J107" si="102">(D104*J$6)+J$11+(E$103*J$5)+J$13</f>
        <v>14.08</v>
      </c>
      <c r="K104" s="58">
        <f>(D104*K$6)+K$11+(E$103*K$5)+K$13</f>
        <v>15.311999999999999</v>
      </c>
      <c r="L104" s="58">
        <f t="shared" ref="L104:L107" si="103">(D104*L$6)+L$11+(E$103*L$5)+L$13</f>
        <v>18.12</v>
      </c>
      <c r="M104" s="58">
        <f t="shared" ref="M104:M107" si="104">(D104*M$6)+M$11+(E$103*M$5)+M$13</f>
        <v>20.65</v>
      </c>
      <c r="N104" s="96">
        <f t="shared" ref="N104:N107" si="105">($D104*N$6)+C$11+(E$103*N$5)+C$13</f>
        <v>4.734</v>
      </c>
      <c r="O104" s="96">
        <f t="shared" ref="O104:O107" si="106">($D104*O$6)+D$11+(E$103*O$5)+D$13</f>
        <v>4.53</v>
      </c>
    </row>
    <row r="105" spans="1:15" s="52" customFormat="1" ht="15" thickBot="1" x14ac:dyDescent="0.4">
      <c r="A105" s="55" t="s">
        <v>131</v>
      </c>
      <c r="D105" s="59">
        <v>15</v>
      </c>
      <c r="G105" s="58">
        <f>(D105*G$6)+G$11+(E$103*G$5)+G$13</f>
        <v>12.077999999999999</v>
      </c>
      <c r="H105" s="58">
        <f t="shared" si="100"/>
        <v>12.43</v>
      </c>
      <c r="I105" s="58">
        <f t="shared" si="101"/>
        <v>13.09</v>
      </c>
      <c r="J105" s="58">
        <f t="shared" si="102"/>
        <v>14.08</v>
      </c>
      <c r="K105" s="58">
        <f>(D105*K$6)+K$11+(E$103*K$5)+K$13</f>
        <v>15.311999999999999</v>
      </c>
      <c r="L105" s="58">
        <f t="shared" si="103"/>
        <v>18.12</v>
      </c>
      <c r="M105" s="58">
        <f t="shared" si="104"/>
        <v>20.65</v>
      </c>
      <c r="N105" s="96">
        <f t="shared" si="105"/>
        <v>4.734</v>
      </c>
      <c r="O105" s="96">
        <f t="shared" si="106"/>
        <v>4.53</v>
      </c>
    </row>
    <row r="106" spans="1:15" s="52" customFormat="1" ht="15" thickBot="1" x14ac:dyDescent="0.4">
      <c r="A106" s="55" t="s">
        <v>198</v>
      </c>
      <c r="D106" s="59">
        <v>2</v>
      </c>
      <c r="G106" s="58">
        <f>(D106*G$6)+G$11+(E$103*G$5)+G$13</f>
        <v>11.441000000000001</v>
      </c>
      <c r="H106" s="58">
        <f t="shared" si="100"/>
        <v>11.585000000000001</v>
      </c>
      <c r="I106" s="58">
        <f t="shared" si="101"/>
        <v>11.855</v>
      </c>
      <c r="J106" s="58">
        <f t="shared" si="102"/>
        <v>12.26</v>
      </c>
      <c r="K106" s="58">
        <f>(D106*K$6)+K$11+(E$103*K$5)+K$13</f>
        <v>12.763999999999999</v>
      </c>
      <c r="L106" s="58">
        <f t="shared" si="103"/>
        <v>15.39</v>
      </c>
      <c r="M106" s="58">
        <f t="shared" si="104"/>
        <v>16.425000000000001</v>
      </c>
      <c r="N106" s="96">
        <f t="shared" si="105"/>
        <v>2.823</v>
      </c>
      <c r="O106" s="96">
        <f t="shared" si="106"/>
        <v>3.0350000000000001</v>
      </c>
    </row>
    <row r="107" spans="1:15" s="52" customFormat="1" ht="15" thickBot="1" x14ac:dyDescent="0.4">
      <c r="A107" s="56" t="s">
        <v>100</v>
      </c>
      <c r="D107" s="60">
        <v>17</v>
      </c>
      <c r="G107" s="63">
        <f>(D107*G$6)+G$11+(E$103*G$5)+G$13</f>
        <v>12.176</v>
      </c>
      <c r="H107" s="63">
        <f t="shared" si="100"/>
        <v>12.56</v>
      </c>
      <c r="I107" s="63">
        <f t="shared" si="101"/>
        <v>13.280000000000001</v>
      </c>
      <c r="J107" s="63">
        <f t="shared" si="102"/>
        <v>14.360000000000001</v>
      </c>
      <c r="K107" s="63">
        <f>(D107*K$6)+K$11+(E$103*K$5)+K$13</f>
        <v>15.704000000000001</v>
      </c>
      <c r="L107" s="58">
        <f t="shared" si="103"/>
        <v>18.54</v>
      </c>
      <c r="M107" s="58">
        <f t="shared" si="104"/>
        <v>21.299999999999997</v>
      </c>
      <c r="N107" s="96">
        <f t="shared" si="105"/>
        <v>5.0279999999999996</v>
      </c>
      <c r="O107" s="96">
        <f t="shared" si="106"/>
        <v>4.76</v>
      </c>
    </row>
    <row r="108" spans="1:15" s="52" customFormat="1" ht="15" thickBot="1" x14ac:dyDescent="0.4">
      <c r="N108" s="92"/>
      <c r="O108" s="92"/>
    </row>
    <row r="109" spans="1:15" s="52" customFormat="1" ht="15" thickBot="1" x14ac:dyDescent="0.4">
      <c r="A109" s="54" t="s">
        <v>99</v>
      </c>
      <c r="D109" s="58">
        <v>14</v>
      </c>
      <c r="E109" s="63">
        <v>6</v>
      </c>
      <c r="G109" s="58">
        <f t="shared" ref="G109:G114" si="107">(D109*G$6)+G$12+(E$109*G$5)+G$13</f>
        <v>13.98</v>
      </c>
      <c r="H109" s="58">
        <f>(D109*H$6)+H$12+(E$109*H$5)+H$13</f>
        <v>14.3</v>
      </c>
      <c r="I109" s="58">
        <f>(D109*I$6)+I$12+(E$109*I$5)+I$13</f>
        <v>14.9</v>
      </c>
      <c r="J109" s="58">
        <f>(D109*J$6)+J$12+(E$109*J$5)+J$13</f>
        <v>15.8</v>
      </c>
      <c r="K109" s="58">
        <f t="shared" ref="K109:K114" si="108">(D109*K$6)+K$12+(E$109*K$5)+K$13</f>
        <v>16.920000000000002</v>
      </c>
      <c r="L109" s="58">
        <f>(D109*L$6)+L$12+(E$109*L$5)+L$13</f>
        <v>20.700000000000003</v>
      </c>
      <c r="M109" s="58">
        <f>(D109*M$6)+M$12+(E$109*M$5)+M$13</f>
        <v>23</v>
      </c>
      <c r="N109" s="96">
        <f>($D109*N$6)+C$12+(E$109*N$5)+C$13</f>
        <v>4.4399999999999995</v>
      </c>
      <c r="O109" s="96">
        <f>($D109*O$6)+D$12+(E$109*O$5)+D$13</f>
        <v>4.3000000000000007</v>
      </c>
    </row>
    <row r="110" spans="1:15" s="52" customFormat="1" ht="15" thickBot="1" x14ac:dyDescent="0.4">
      <c r="A110" s="55" t="s">
        <v>98</v>
      </c>
      <c r="D110" s="59">
        <v>32</v>
      </c>
      <c r="G110" s="58">
        <f t="shared" si="107"/>
        <v>14.862</v>
      </c>
      <c r="H110" s="58">
        <f t="shared" ref="H110:H114" si="109">(D110*H$6)+H$12+(E$109*H$5)+H$13</f>
        <v>15.47</v>
      </c>
      <c r="I110" s="58">
        <f t="shared" ref="I110:I114" si="110">(D110*I$6)+I$12+(E$109*I$5)+I$13</f>
        <v>16.61</v>
      </c>
      <c r="J110" s="58">
        <f t="shared" ref="J110:J114" si="111">(D110*J$6)+J$12+(E$109*J$5)+J$13</f>
        <v>18.32</v>
      </c>
      <c r="K110" s="58">
        <f t="shared" si="108"/>
        <v>20.448</v>
      </c>
      <c r="L110" s="58">
        <f t="shared" ref="L110:L114" si="112">(D110*L$6)+L$12+(E$109*L$5)+L$13</f>
        <v>24.48</v>
      </c>
      <c r="M110" s="58">
        <f t="shared" ref="M110:M114" si="113">(D110*M$6)+M$12+(E$109*M$5)+M$13</f>
        <v>28.849999999999998</v>
      </c>
      <c r="N110" s="96">
        <f t="shared" ref="N110:N114" si="114">($D110*N$6)+C$12+(E$109*N$5)+C$13</f>
        <v>7.0859999999999994</v>
      </c>
      <c r="O110" s="96">
        <f t="shared" ref="O110:O114" si="115">($D110*O$6)+D$12+(E$109*O$5)+D$13</f>
        <v>6.37</v>
      </c>
    </row>
    <row r="111" spans="1:15" s="52" customFormat="1" ht="15" thickBot="1" x14ac:dyDescent="0.4">
      <c r="A111" s="55" t="s">
        <v>97</v>
      </c>
      <c r="D111" s="59">
        <v>13</v>
      </c>
      <c r="G111" s="58">
        <f t="shared" si="107"/>
        <v>13.931000000000001</v>
      </c>
      <c r="H111" s="58">
        <f t="shared" si="109"/>
        <v>14.235000000000001</v>
      </c>
      <c r="I111" s="58">
        <f t="shared" si="110"/>
        <v>14.805</v>
      </c>
      <c r="J111" s="58">
        <f t="shared" si="111"/>
        <v>15.66</v>
      </c>
      <c r="K111" s="58">
        <f t="shared" si="108"/>
        <v>16.724</v>
      </c>
      <c r="L111" s="58">
        <f t="shared" si="112"/>
        <v>20.490000000000002</v>
      </c>
      <c r="M111" s="58">
        <f t="shared" si="113"/>
        <v>22.675000000000001</v>
      </c>
      <c r="N111" s="96">
        <f t="shared" si="114"/>
        <v>4.2929999999999993</v>
      </c>
      <c r="O111" s="96">
        <f t="shared" si="115"/>
        <v>4.1850000000000005</v>
      </c>
    </row>
    <row r="112" spans="1:15" s="52" customFormat="1" ht="15" thickBot="1" x14ac:dyDescent="0.4">
      <c r="A112" s="55" t="s">
        <v>96</v>
      </c>
      <c r="D112" s="59">
        <v>34</v>
      </c>
      <c r="G112" s="58">
        <f t="shared" si="107"/>
        <v>14.96</v>
      </c>
      <c r="H112" s="58">
        <f t="shared" si="109"/>
        <v>15.600000000000001</v>
      </c>
      <c r="I112" s="58">
        <f t="shared" si="110"/>
        <v>16.8</v>
      </c>
      <c r="J112" s="58">
        <f t="shared" si="111"/>
        <v>18.600000000000001</v>
      </c>
      <c r="K112" s="58">
        <f t="shared" si="108"/>
        <v>20.840000000000003</v>
      </c>
      <c r="L112" s="58">
        <f t="shared" si="112"/>
        <v>24.900000000000002</v>
      </c>
      <c r="M112" s="58">
        <f t="shared" si="113"/>
        <v>29.5</v>
      </c>
      <c r="N112" s="96">
        <f t="shared" si="114"/>
        <v>7.379999999999999</v>
      </c>
      <c r="O112" s="96">
        <f t="shared" si="115"/>
        <v>6.6000000000000005</v>
      </c>
    </row>
    <row r="113" spans="1:15" s="52" customFormat="1" ht="15" thickBot="1" x14ac:dyDescent="0.4">
      <c r="A113" s="55" t="s">
        <v>202</v>
      </c>
      <c r="D113" s="61">
        <v>13</v>
      </c>
      <c r="G113" s="58">
        <f t="shared" si="107"/>
        <v>13.931000000000001</v>
      </c>
      <c r="H113" s="58">
        <f t="shared" si="109"/>
        <v>14.235000000000001</v>
      </c>
      <c r="I113" s="58">
        <f t="shared" si="110"/>
        <v>14.805</v>
      </c>
      <c r="J113" s="58">
        <f t="shared" si="111"/>
        <v>15.66</v>
      </c>
      <c r="K113" s="58">
        <f t="shared" si="108"/>
        <v>16.724</v>
      </c>
      <c r="L113" s="58">
        <f t="shared" si="112"/>
        <v>20.490000000000002</v>
      </c>
      <c r="M113" s="58">
        <f t="shared" si="113"/>
        <v>22.675000000000001</v>
      </c>
      <c r="N113" s="96">
        <f t="shared" si="114"/>
        <v>4.2929999999999993</v>
      </c>
      <c r="O113" s="96">
        <f t="shared" si="115"/>
        <v>4.1850000000000005</v>
      </c>
    </row>
    <row r="114" spans="1:15" s="52" customFormat="1" ht="15" thickBot="1" x14ac:dyDescent="0.4">
      <c r="A114" s="56" t="s">
        <v>95</v>
      </c>
      <c r="D114" s="68">
        <v>4</v>
      </c>
      <c r="G114" s="63">
        <f t="shared" si="107"/>
        <v>13.49</v>
      </c>
      <c r="H114" s="63">
        <f t="shared" si="109"/>
        <v>13.65</v>
      </c>
      <c r="I114" s="63">
        <f t="shared" si="110"/>
        <v>13.950000000000001</v>
      </c>
      <c r="J114" s="63">
        <f t="shared" si="111"/>
        <v>14.4</v>
      </c>
      <c r="K114" s="63">
        <f t="shared" si="108"/>
        <v>14.96</v>
      </c>
      <c r="L114" s="63">
        <f t="shared" si="112"/>
        <v>18.600000000000001</v>
      </c>
      <c r="M114" s="63">
        <f t="shared" si="113"/>
        <v>19.75</v>
      </c>
      <c r="N114" s="96">
        <f t="shared" si="114"/>
        <v>2.9699999999999998</v>
      </c>
      <c r="O114" s="96">
        <f t="shared" si="115"/>
        <v>3.15</v>
      </c>
    </row>
    <row r="115" spans="1:15" s="52" customFormat="1" ht="15" thickBot="1" x14ac:dyDescent="0.4">
      <c r="N115" s="92"/>
      <c r="O115" s="92"/>
    </row>
    <row r="116" spans="1:15" s="52" customFormat="1" ht="15" thickBot="1" x14ac:dyDescent="0.4">
      <c r="A116" s="54" t="s">
        <v>94</v>
      </c>
      <c r="D116" s="58">
        <v>14</v>
      </c>
      <c r="E116" s="63">
        <v>6</v>
      </c>
      <c r="G116" s="58">
        <f t="shared" ref="G116:G121" si="116">(D116*G$6)+G$12+(E$116*G$5)+G$13</f>
        <v>13.98</v>
      </c>
      <c r="H116" s="58">
        <f>(D116*H$6)+H$12+(E$116*H$5)+H$13</f>
        <v>14.3</v>
      </c>
      <c r="I116" s="58">
        <f>(D116*I$6)+I$12+(E$116*I$5)+I$13</f>
        <v>14.9</v>
      </c>
      <c r="J116" s="58">
        <f>(D116*J$6)+J$12+(E$116*J$5)+J$13</f>
        <v>15.8</v>
      </c>
      <c r="K116" s="58">
        <f t="shared" ref="K116:K121" si="117">(D116*K$6)+K$12+(E$116*K$5)+K$13</f>
        <v>16.920000000000002</v>
      </c>
      <c r="L116" s="58">
        <f>(D116*L$6)+L$12+(E$116*L$5)+L$13</f>
        <v>20.700000000000003</v>
      </c>
      <c r="M116" s="58">
        <f>(D116*M$6)+M$12+(E$116*M$5)+M$13</f>
        <v>23</v>
      </c>
      <c r="N116" s="96">
        <f>($D116*N$6)+C$12+(E$116*N$5)+C$13</f>
        <v>4.4399999999999995</v>
      </c>
      <c r="O116" s="96">
        <f>($D116*O$6)+D$12+(E$116*O$5)+D$13</f>
        <v>4.3000000000000007</v>
      </c>
    </row>
    <row r="117" spans="1:15" s="52" customFormat="1" ht="15" thickBot="1" x14ac:dyDescent="0.4">
      <c r="A117" s="55" t="s">
        <v>93</v>
      </c>
      <c r="D117" s="59">
        <v>32</v>
      </c>
      <c r="G117" s="58">
        <f t="shared" si="116"/>
        <v>14.862</v>
      </c>
      <c r="H117" s="58">
        <f t="shared" ref="H117:H121" si="118">(D117*H$6)+H$12+(E$116*H$5)+H$13</f>
        <v>15.47</v>
      </c>
      <c r="I117" s="58">
        <f t="shared" ref="I117:I121" si="119">(D117*I$6)+I$12+(E$116*I$5)+I$13</f>
        <v>16.61</v>
      </c>
      <c r="J117" s="58">
        <f t="shared" ref="J117:J121" si="120">(D117*J$6)+J$12+(E$116*J$5)+J$13</f>
        <v>18.32</v>
      </c>
      <c r="K117" s="58">
        <f t="shared" si="117"/>
        <v>20.448</v>
      </c>
      <c r="L117" s="58">
        <f t="shared" ref="L117:L121" si="121">(D117*L$6)+L$12+(E$116*L$5)+L$13</f>
        <v>24.48</v>
      </c>
      <c r="M117" s="58">
        <f t="shared" ref="M117:M121" si="122">(D117*M$6)+M$12+(E$116*M$5)+M$13</f>
        <v>28.849999999999998</v>
      </c>
      <c r="N117" s="96">
        <f t="shared" ref="N117:N121" si="123">($D117*N$6)+C$12+(E$116*N$5)+C$13</f>
        <v>7.0859999999999994</v>
      </c>
      <c r="O117" s="96">
        <f t="shared" ref="O117:O121" si="124">($D117*O$6)+D$12+(E$116*O$5)+D$13</f>
        <v>6.37</v>
      </c>
    </row>
    <row r="118" spans="1:15" s="52" customFormat="1" ht="15" thickBot="1" x14ac:dyDescent="0.4">
      <c r="A118" s="55" t="s">
        <v>92</v>
      </c>
      <c r="D118" s="59">
        <v>13</v>
      </c>
      <c r="G118" s="58">
        <f t="shared" si="116"/>
        <v>13.931000000000001</v>
      </c>
      <c r="H118" s="58">
        <f t="shared" si="118"/>
        <v>14.235000000000001</v>
      </c>
      <c r="I118" s="58">
        <f t="shared" si="119"/>
        <v>14.805</v>
      </c>
      <c r="J118" s="58">
        <f t="shared" si="120"/>
        <v>15.66</v>
      </c>
      <c r="K118" s="58">
        <f t="shared" si="117"/>
        <v>16.724</v>
      </c>
      <c r="L118" s="58">
        <f t="shared" si="121"/>
        <v>20.490000000000002</v>
      </c>
      <c r="M118" s="58">
        <f t="shared" si="122"/>
        <v>22.675000000000001</v>
      </c>
      <c r="N118" s="96">
        <f t="shared" si="123"/>
        <v>4.2929999999999993</v>
      </c>
      <c r="O118" s="96">
        <f t="shared" si="124"/>
        <v>4.1850000000000005</v>
      </c>
    </row>
    <row r="119" spans="1:15" s="52" customFormat="1" ht="15" thickBot="1" x14ac:dyDescent="0.4">
      <c r="A119" s="55" t="s">
        <v>91</v>
      </c>
      <c r="D119" s="59">
        <v>34</v>
      </c>
      <c r="G119" s="58">
        <f t="shared" si="116"/>
        <v>14.96</v>
      </c>
      <c r="H119" s="58">
        <f t="shared" si="118"/>
        <v>15.600000000000001</v>
      </c>
      <c r="I119" s="58">
        <f t="shared" si="119"/>
        <v>16.8</v>
      </c>
      <c r="J119" s="58">
        <f t="shared" si="120"/>
        <v>18.600000000000001</v>
      </c>
      <c r="K119" s="58">
        <f t="shared" si="117"/>
        <v>20.840000000000003</v>
      </c>
      <c r="L119" s="58">
        <f t="shared" si="121"/>
        <v>24.900000000000002</v>
      </c>
      <c r="M119" s="58">
        <f t="shared" si="122"/>
        <v>29.5</v>
      </c>
      <c r="N119" s="96">
        <f t="shared" si="123"/>
        <v>7.379999999999999</v>
      </c>
      <c r="O119" s="96">
        <f t="shared" si="124"/>
        <v>6.6000000000000005</v>
      </c>
    </row>
    <row r="120" spans="1:15" s="52" customFormat="1" ht="15" thickBot="1" x14ac:dyDescent="0.4">
      <c r="A120" s="55" t="s">
        <v>202</v>
      </c>
      <c r="D120" s="61">
        <v>13</v>
      </c>
      <c r="G120" s="58">
        <f t="shared" si="116"/>
        <v>13.931000000000001</v>
      </c>
      <c r="H120" s="58">
        <f t="shared" si="118"/>
        <v>14.235000000000001</v>
      </c>
      <c r="I120" s="58">
        <f t="shared" si="119"/>
        <v>14.805</v>
      </c>
      <c r="J120" s="58">
        <f t="shared" si="120"/>
        <v>15.66</v>
      </c>
      <c r="K120" s="58">
        <f t="shared" si="117"/>
        <v>16.724</v>
      </c>
      <c r="L120" s="58">
        <f t="shared" si="121"/>
        <v>20.490000000000002</v>
      </c>
      <c r="M120" s="58">
        <f t="shared" si="122"/>
        <v>22.675000000000001</v>
      </c>
      <c r="N120" s="96">
        <f t="shared" si="123"/>
        <v>4.2929999999999993</v>
      </c>
      <c r="O120" s="96">
        <f t="shared" si="124"/>
        <v>4.1850000000000005</v>
      </c>
    </row>
    <row r="121" spans="1:15" s="52" customFormat="1" ht="15" thickBot="1" x14ac:dyDescent="0.4">
      <c r="A121" s="56" t="s">
        <v>90</v>
      </c>
      <c r="D121" s="60">
        <v>4</v>
      </c>
      <c r="G121" s="63">
        <f t="shared" si="116"/>
        <v>13.49</v>
      </c>
      <c r="H121" s="63">
        <f t="shared" si="118"/>
        <v>13.65</v>
      </c>
      <c r="I121" s="63">
        <f t="shared" si="119"/>
        <v>13.950000000000001</v>
      </c>
      <c r="J121" s="63">
        <f t="shared" si="120"/>
        <v>14.4</v>
      </c>
      <c r="K121" s="63">
        <f t="shared" si="117"/>
        <v>14.96</v>
      </c>
      <c r="L121" s="63">
        <f t="shared" si="121"/>
        <v>18.600000000000001</v>
      </c>
      <c r="M121" s="63">
        <f t="shared" si="122"/>
        <v>19.75</v>
      </c>
      <c r="N121" s="96">
        <f t="shared" si="123"/>
        <v>2.9699999999999998</v>
      </c>
      <c r="O121" s="96">
        <f t="shared" si="124"/>
        <v>3.15</v>
      </c>
    </row>
    <row r="122" spans="1:15" s="52" customFormat="1" ht="15" thickBot="1" x14ac:dyDescent="0.4">
      <c r="N122" s="92"/>
      <c r="O122" s="92"/>
    </row>
    <row r="123" spans="1:15" s="52" customFormat="1" ht="15" thickBot="1" x14ac:dyDescent="0.4">
      <c r="A123" s="54" t="s">
        <v>63</v>
      </c>
      <c r="D123" s="65">
        <v>2</v>
      </c>
      <c r="E123" s="66">
        <v>13</v>
      </c>
      <c r="G123" s="65">
        <f>(D123*G6)+G11+(E123*G5)+G14</f>
        <v>14.735000000000001</v>
      </c>
      <c r="H123" s="65">
        <f>(D23*H6)+H11+(E123*H5)+H14</f>
        <v>15.950000000000001</v>
      </c>
      <c r="I123" s="65">
        <f>(D123*I6)+I11+(E123*I5)+I14</f>
        <v>15.424999999999999</v>
      </c>
      <c r="J123" s="65">
        <f>(D123*J6)+J11+(E123*J5)+J14</f>
        <v>16.100000000000001</v>
      </c>
      <c r="K123" s="76">
        <f>(D123*K$6)+K$12+(E$123*K$5)+K$14</f>
        <v>18.939999999999998</v>
      </c>
      <c r="L123" s="76">
        <f>(D123*L$6)+L$12+(E$123*L$5)+L$14</f>
        <v>23.15</v>
      </c>
      <c r="M123" s="93">
        <f>(D123*M$6)+M$12+(E$123*M$5)+M$14</f>
        <v>24.875</v>
      </c>
      <c r="N123" s="96">
        <f>($D123*N$6)+C$14+(E$123*N$5)+C$13</f>
        <v>3.7050000000000001</v>
      </c>
      <c r="O123" s="96">
        <f>($D123*O$6)+D$14+(E$123*O$5)+D$13</f>
        <v>3.7250000000000001</v>
      </c>
    </row>
    <row r="124" spans="1:15" s="52" customFormat="1" ht="15" thickBot="1" x14ac:dyDescent="0.4">
      <c r="A124" s="55" t="s">
        <v>64</v>
      </c>
      <c r="D124" s="67">
        <v>14</v>
      </c>
      <c r="E124" s="66">
        <v>5</v>
      </c>
      <c r="G124" s="67">
        <f>(D124*G6)+G11+(E124*G5)+G14</f>
        <v>14.930999999999999</v>
      </c>
      <c r="H124" s="67">
        <f>(D124*H6)+H11+(E124*H5)+H14</f>
        <v>15.234999999999999</v>
      </c>
      <c r="I124" s="67">
        <f>(D124*I6)+I11+(E124*I5)+I14</f>
        <v>15.805</v>
      </c>
      <c r="J124" s="67">
        <f>(D124*J6)+J11+(E124*J5)+J14</f>
        <v>16.66</v>
      </c>
      <c r="K124" s="66">
        <f>(D124*K$6)+K$12+(E$124*K$5)+K$14</f>
        <v>19.724</v>
      </c>
      <c r="L124" s="76">
        <f t="shared" ref="L124:L125" si="125">(D124*L$6)+L$12+(E$123*L$5)+L$14</f>
        <v>25.67</v>
      </c>
      <c r="M124" s="93">
        <f t="shared" ref="M124:M125" si="126">(D124*M$6)+M$12+(E$123*M$5)+M$14</f>
        <v>28.775000000000002</v>
      </c>
      <c r="N124" s="96">
        <f>($D124*N$6)+C$14+(E$124*N$5)+C$13</f>
        <v>4.2929999999999993</v>
      </c>
      <c r="O124" s="96">
        <f>($D124*O$6)+D$14+(E$124*O$5)+D$13</f>
        <v>4.1850000000000005</v>
      </c>
    </row>
    <row r="125" spans="1:15" s="52" customFormat="1" ht="15" thickBot="1" x14ac:dyDescent="0.4">
      <c r="A125" s="56" t="s">
        <v>65</v>
      </c>
      <c r="D125" s="68">
        <v>17</v>
      </c>
      <c r="E125" s="69"/>
      <c r="G125" s="68">
        <f>(D125*G6)+G11+(E124*G5)+G14</f>
        <v>15.077999999999999</v>
      </c>
      <c r="H125" s="68">
        <f>(D125*H6)+H11+(E124*H5)+H14</f>
        <v>15.43</v>
      </c>
      <c r="I125" s="68">
        <f>(D125*I6)+I11+(E124*I5)+I14</f>
        <v>16.09</v>
      </c>
      <c r="J125" s="68">
        <f>(D125*J6)+J11+(E124*J5)+J14</f>
        <v>17.079999999999998</v>
      </c>
      <c r="K125" s="75">
        <f>(D125*K$6)+K$12+(E$124*K$5)+K$14</f>
        <v>20.312000000000001</v>
      </c>
      <c r="L125" s="66">
        <f t="shared" si="125"/>
        <v>26.3</v>
      </c>
      <c r="M125" s="94">
        <f t="shared" si="126"/>
        <v>29.75</v>
      </c>
      <c r="N125" s="96">
        <f>($D125*N$6)+C$14+(E$124*N$5)+C$13</f>
        <v>4.734</v>
      </c>
      <c r="O125" s="96">
        <f>($D125*O$6)+D$14+(E$124*O$5)+D$13</f>
        <v>4.53</v>
      </c>
    </row>
    <row r="126" spans="1:15" s="52" customFormat="1" x14ac:dyDescent="0.35">
      <c r="B126"/>
      <c r="C126"/>
      <c r="D126"/>
      <c r="E126"/>
      <c r="F126"/>
      <c r="G126"/>
      <c r="H126"/>
      <c r="I126"/>
      <c r="J126"/>
      <c r="K126"/>
      <c r="L126"/>
    </row>
    <row r="127" spans="1:15" s="52" customFormat="1" x14ac:dyDescent="0.35">
      <c r="B127"/>
      <c r="C127"/>
      <c r="D127"/>
      <c r="E127"/>
      <c r="F127"/>
      <c r="G127"/>
      <c r="H127"/>
      <c r="I127"/>
      <c r="J127"/>
      <c r="K127"/>
      <c r="L127"/>
    </row>
    <row r="128" spans="1:15" s="52" customFormat="1" ht="15" thickBot="1" x14ac:dyDescent="0.4">
      <c r="B128"/>
      <c r="C128"/>
      <c r="D128"/>
      <c r="E128"/>
      <c r="F128"/>
      <c r="G128"/>
      <c r="H128"/>
      <c r="I128"/>
      <c r="J128"/>
      <c r="K128"/>
      <c r="L128"/>
    </row>
    <row r="129" spans="1:13" s="52" customFormat="1" ht="15" thickBot="1" x14ac:dyDescent="0.4">
      <c r="A129" s="64" t="s">
        <v>10</v>
      </c>
      <c r="B129"/>
      <c r="C129"/>
      <c r="D129" s="97" t="s">
        <v>8</v>
      </c>
      <c r="E129" s="98" t="s">
        <v>9</v>
      </c>
      <c r="F129"/>
      <c r="G129"/>
      <c r="H129"/>
      <c r="I129"/>
      <c r="J129"/>
      <c r="K129"/>
      <c r="L129"/>
    </row>
    <row r="130" spans="1:13" s="52" customFormat="1" x14ac:dyDescent="0.35">
      <c r="A130" s="26" t="s">
        <v>13</v>
      </c>
      <c r="B130"/>
      <c r="C130"/>
      <c r="D130" s="95">
        <v>0.6</v>
      </c>
      <c r="E130" s="95">
        <v>1</v>
      </c>
      <c r="F130"/>
      <c r="G130" s="22">
        <v>3.7</v>
      </c>
      <c r="H130" s="22">
        <v>3.7</v>
      </c>
      <c r="I130" s="22">
        <v>3.7</v>
      </c>
      <c r="J130" s="22">
        <v>3.7</v>
      </c>
      <c r="K130" s="22">
        <v>3.7</v>
      </c>
      <c r="L130" s="22">
        <v>1.5</v>
      </c>
      <c r="M130" s="22">
        <v>1.5</v>
      </c>
    </row>
    <row r="131" spans="1:13" s="52" customFormat="1" x14ac:dyDescent="0.35">
      <c r="A131" s="27" t="s">
        <v>20</v>
      </c>
      <c r="B131" s="22" t="s">
        <v>35</v>
      </c>
      <c r="C131"/>
      <c r="D131" s="23">
        <v>0.5</v>
      </c>
      <c r="E131" s="23">
        <v>0.5</v>
      </c>
      <c r="F131"/>
      <c r="G131" s="22">
        <v>4.5</v>
      </c>
      <c r="H131" s="22">
        <v>4.5</v>
      </c>
      <c r="I131" s="22">
        <v>4.5</v>
      </c>
      <c r="J131" s="22">
        <v>4.5</v>
      </c>
      <c r="K131" s="22">
        <v>4.5</v>
      </c>
      <c r="L131" s="22">
        <v>5</v>
      </c>
      <c r="M131" s="22">
        <v>5</v>
      </c>
    </row>
    <row r="132" spans="1:13" s="52" customFormat="1" x14ac:dyDescent="0.35">
      <c r="A132" s="24"/>
      <c r="B132" s="22" t="s">
        <v>36</v>
      </c>
      <c r="C132"/>
      <c r="D132" s="23">
        <v>0.5</v>
      </c>
      <c r="E132" s="23">
        <v>0.5</v>
      </c>
      <c r="F132"/>
      <c r="G132" s="22">
        <v>12</v>
      </c>
      <c r="H132" s="22">
        <v>12</v>
      </c>
      <c r="I132" s="22">
        <v>12</v>
      </c>
      <c r="J132" s="22">
        <v>12</v>
      </c>
      <c r="K132" s="22">
        <v>12</v>
      </c>
      <c r="L132" s="22">
        <v>12</v>
      </c>
      <c r="M132" s="22">
        <v>12</v>
      </c>
    </row>
    <row r="133" spans="1:13" x14ac:dyDescent="0.35">
      <c r="A133" s="36" t="s">
        <v>34</v>
      </c>
      <c r="B133" s="35" t="s">
        <v>37</v>
      </c>
      <c r="D133" s="23">
        <v>0.5</v>
      </c>
      <c r="E133" s="23">
        <v>0.5</v>
      </c>
      <c r="G133" s="35">
        <v>2.2999999999999998</v>
      </c>
      <c r="H133" s="35">
        <v>2.2999999999999998</v>
      </c>
      <c r="I133" s="35">
        <v>2.2999999999999998</v>
      </c>
      <c r="J133" s="35">
        <v>2.2999999999999998</v>
      </c>
      <c r="K133" s="35">
        <v>2.2999999999999998</v>
      </c>
      <c r="L133" s="35">
        <v>3.4</v>
      </c>
      <c r="M133" s="35">
        <v>3.4</v>
      </c>
    </row>
    <row r="134" spans="1:13" x14ac:dyDescent="0.35">
      <c r="A134" s="37"/>
      <c r="B134" s="35" t="s">
        <v>38</v>
      </c>
      <c r="D134" s="23">
        <v>0.5</v>
      </c>
      <c r="E134" s="23">
        <v>0.5</v>
      </c>
      <c r="G134" s="35">
        <v>16</v>
      </c>
      <c r="H134" s="35">
        <v>16</v>
      </c>
      <c r="I134" s="35">
        <v>16</v>
      </c>
      <c r="J134" s="35">
        <v>16</v>
      </c>
      <c r="K134" s="35">
        <v>16</v>
      </c>
      <c r="L134" s="35">
        <v>16</v>
      </c>
      <c r="M134" s="35">
        <v>16</v>
      </c>
    </row>
    <row r="135" spans="1:13" x14ac:dyDescent="0.35">
      <c r="A135" s="38" t="s">
        <v>39</v>
      </c>
      <c r="B135" s="35" t="s">
        <v>40</v>
      </c>
      <c r="D135" s="23">
        <v>0.5</v>
      </c>
      <c r="E135" s="23">
        <v>0.5</v>
      </c>
      <c r="G135" s="35">
        <v>1.5</v>
      </c>
      <c r="H135" s="35">
        <v>1.5</v>
      </c>
      <c r="I135" s="35">
        <v>1.5</v>
      </c>
      <c r="J135" s="35">
        <v>1.5</v>
      </c>
      <c r="K135" s="35">
        <v>1.5</v>
      </c>
      <c r="L135" s="35">
        <v>1.5</v>
      </c>
      <c r="M135" s="35">
        <v>1.5</v>
      </c>
    </row>
    <row r="136" spans="1:13" x14ac:dyDescent="0.35">
      <c r="A136" s="39"/>
      <c r="B136" s="35" t="s">
        <v>41</v>
      </c>
      <c r="D136" s="23">
        <v>0.5</v>
      </c>
      <c r="E136" s="23">
        <v>0.5</v>
      </c>
      <c r="G136" s="35">
        <v>19</v>
      </c>
      <c r="H136" s="35">
        <v>19</v>
      </c>
      <c r="I136" s="35">
        <v>19</v>
      </c>
      <c r="J136" s="35">
        <v>19</v>
      </c>
      <c r="K136" s="35">
        <v>19</v>
      </c>
      <c r="L136" s="35">
        <v>20</v>
      </c>
      <c r="M136" s="35">
        <v>20</v>
      </c>
    </row>
    <row r="137" spans="1:13" x14ac:dyDescent="0.35">
      <c r="A137" s="38" t="s">
        <v>42</v>
      </c>
      <c r="B137" s="35" t="s">
        <v>43</v>
      </c>
      <c r="D137" s="23">
        <v>0.5</v>
      </c>
      <c r="E137" s="23">
        <v>0.5</v>
      </c>
      <c r="G137" s="35">
        <v>2.5</v>
      </c>
      <c r="H137" s="35">
        <v>2.5</v>
      </c>
      <c r="I137" s="35">
        <v>2.5</v>
      </c>
      <c r="J137" s="35">
        <v>2.5</v>
      </c>
      <c r="K137" s="35">
        <v>2.5</v>
      </c>
      <c r="L137" s="35">
        <v>2.5</v>
      </c>
      <c r="M137" s="35">
        <v>2.5</v>
      </c>
    </row>
    <row r="138" spans="1:13" x14ac:dyDescent="0.35">
      <c r="A138" s="39"/>
      <c r="B138" s="35" t="s">
        <v>44</v>
      </c>
      <c r="D138" s="23">
        <v>0.5</v>
      </c>
      <c r="E138" s="23">
        <v>0.5</v>
      </c>
      <c r="G138" s="35">
        <v>24</v>
      </c>
      <c r="H138" s="35">
        <v>24</v>
      </c>
      <c r="I138" s="35">
        <v>24</v>
      </c>
      <c r="J138" s="35">
        <v>24</v>
      </c>
      <c r="K138" s="35">
        <v>24</v>
      </c>
      <c r="L138" s="35">
        <v>24</v>
      </c>
      <c r="M138" s="35">
        <v>24</v>
      </c>
    </row>
    <row r="139" spans="1:13" x14ac:dyDescent="0.35">
      <c r="A139" s="38" t="s">
        <v>24</v>
      </c>
      <c r="B139" s="35" t="s">
        <v>45</v>
      </c>
      <c r="D139" s="23">
        <v>0.6</v>
      </c>
      <c r="E139" s="23">
        <v>1</v>
      </c>
      <c r="G139" s="35">
        <v>1.4</v>
      </c>
      <c r="H139" s="35">
        <v>1.4</v>
      </c>
      <c r="I139" s="35">
        <v>1.4</v>
      </c>
      <c r="J139" s="35">
        <v>1.4</v>
      </c>
      <c r="K139" s="35">
        <v>1.4</v>
      </c>
      <c r="L139" s="35">
        <v>2.2000000000000002</v>
      </c>
      <c r="M139" s="35">
        <v>2.2000000000000002</v>
      </c>
    </row>
    <row r="140" spans="1:13" x14ac:dyDescent="0.35">
      <c r="A140" s="39"/>
      <c r="B140" s="35" t="s">
        <v>14</v>
      </c>
      <c r="D140" s="23">
        <v>1</v>
      </c>
      <c r="E140" s="23">
        <v>1.4</v>
      </c>
      <c r="G140" s="35">
        <v>15</v>
      </c>
      <c r="H140" s="35">
        <v>15</v>
      </c>
      <c r="I140" s="35">
        <v>15</v>
      </c>
      <c r="J140" s="35">
        <v>15</v>
      </c>
      <c r="K140" s="35">
        <v>15</v>
      </c>
      <c r="L140" s="35">
        <v>15</v>
      </c>
      <c r="M140" s="35">
        <v>15</v>
      </c>
    </row>
    <row r="141" spans="1:13" x14ac:dyDescent="0.35">
      <c r="A141" s="38" t="s">
        <v>27</v>
      </c>
      <c r="B141" s="35" t="s">
        <v>46</v>
      </c>
      <c r="D141" s="23">
        <v>0.4</v>
      </c>
      <c r="E141" s="23">
        <v>0.6</v>
      </c>
      <c r="G141" s="35">
        <v>0.9</v>
      </c>
      <c r="H141" s="35">
        <v>0.9</v>
      </c>
      <c r="I141" s="35">
        <v>0.9</v>
      </c>
      <c r="J141" s="35">
        <v>0.9</v>
      </c>
      <c r="K141" s="35">
        <v>0.9</v>
      </c>
      <c r="L141" s="35">
        <v>2.1</v>
      </c>
      <c r="M141" s="35">
        <v>2.1</v>
      </c>
    </row>
    <row r="142" spans="1:13" x14ac:dyDescent="0.35">
      <c r="A142" s="39"/>
      <c r="B142" s="35" t="s">
        <v>26</v>
      </c>
      <c r="D142" s="23">
        <v>1</v>
      </c>
      <c r="E142" s="23">
        <v>1.4</v>
      </c>
      <c r="G142" s="35">
        <v>20</v>
      </c>
      <c r="H142" s="35">
        <v>20</v>
      </c>
      <c r="I142" s="35">
        <v>20</v>
      </c>
      <c r="J142" s="35">
        <v>20</v>
      </c>
      <c r="K142" s="35">
        <v>20</v>
      </c>
      <c r="L142" s="35">
        <v>20</v>
      </c>
      <c r="M142" s="35">
        <v>20</v>
      </c>
    </row>
    <row r="144" spans="1:13" ht="15" thickBot="1" x14ac:dyDescent="0.4"/>
    <row r="145" spans="1:15" ht="15" thickBot="1" x14ac:dyDescent="0.4">
      <c r="A145" s="12" t="s">
        <v>15</v>
      </c>
      <c r="C145" s="11" t="s">
        <v>18</v>
      </c>
    </row>
    <row r="146" spans="1:15" ht="15" thickBot="1" x14ac:dyDescent="0.4">
      <c r="A146" s="33" t="s">
        <v>29</v>
      </c>
      <c r="C146" s="22">
        <v>3</v>
      </c>
      <c r="N146" s="23">
        <f>$C146*N$7</f>
        <v>0.38700000000000001</v>
      </c>
      <c r="O146" s="23">
        <f>$C146*O$7</f>
        <v>0.30000000000000004</v>
      </c>
    </row>
    <row r="147" spans="1:15" ht="15" thickBot="1" x14ac:dyDescent="0.4">
      <c r="A147" s="47" t="s">
        <v>57</v>
      </c>
      <c r="B147" s="35" t="s">
        <v>35</v>
      </c>
      <c r="D147" s="31" t="s">
        <v>56</v>
      </c>
      <c r="G147" s="22">
        <v>4.5</v>
      </c>
      <c r="H147" s="22">
        <v>4.5</v>
      </c>
      <c r="I147" s="22">
        <v>4.5</v>
      </c>
      <c r="J147" s="22">
        <v>4.5</v>
      </c>
      <c r="K147" s="22">
        <v>4.5</v>
      </c>
      <c r="L147" s="22">
        <v>5</v>
      </c>
      <c r="M147" s="99">
        <v>5</v>
      </c>
      <c r="N147" s="23">
        <v>0.5</v>
      </c>
      <c r="O147" s="23">
        <v>0.5</v>
      </c>
    </row>
    <row r="148" spans="1:15" ht="15" thickBot="1" x14ac:dyDescent="0.4">
      <c r="A148" s="48"/>
      <c r="B148" s="35" t="s">
        <v>36</v>
      </c>
      <c r="G148" s="22">
        <v>12</v>
      </c>
      <c r="H148" s="22">
        <v>12</v>
      </c>
      <c r="I148" s="22">
        <v>12</v>
      </c>
      <c r="J148" s="22">
        <v>12</v>
      </c>
      <c r="K148" s="22">
        <v>12</v>
      </c>
      <c r="L148" s="22">
        <v>12</v>
      </c>
      <c r="M148" s="99">
        <v>12</v>
      </c>
      <c r="N148" s="23">
        <v>0.5</v>
      </c>
      <c r="O148" s="23">
        <v>0.5</v>
      </c>
    </row>
    <row r="149" spans="1:15" ht="15" thickBot="1" x14ac:dyDescent="0.4">
      <c r="A149" s="33" t="s">
        <v>29</v>
      </c>
      <c r="C149" s="22">
        <v>3</v>
      </c>
      <c r="G149" s="22">
        <f>$C149*G$7</f>
        <v>0.11099999999999999</v>
      </c>
      <c r="H149" s="22">
        <f t="shared" ref="H149:L149" si="127">$C149*H$7</f>
        <v>0.159</v>
      </c>
      <c r="I149" s="22">
        <f t="shared" si="127"/>
        <v>0.24</v>
      </c>
      <c r="J149" s="22">
        <f t="shared" si="127"/>
        <v>0.35699999999999998</v>
      </c>
      <c r="K149" s="22">
        <f t="shared" si="127"/>
        <v>0.498</v>
      </c>
      <c r="L149" s="22">
        <f t="shared" si="127"/>
        <v>0.52499999999999991</v>
      </c>
      <c r="M149" s="99">
        <f>$C149*M$7</f>
        <v>0.82500000000000007</v>
      </c>
      <c r="N149" s="23">
        <f>$C149*N$7</f>
        <v>0.38700000000000001</v>
      </c>
      <c r="O149" s="23">
        <f>$C149*O$7</f>
        <v>0.30000000000000004</v>
      </c>
    </row>
    <row r="150" spans="1:15" ht="15" thickBot="1" x14ac:dyDescent="0.4">
      <c r="A150" s="47" t="s">
        <v>34</v>
      </c>
      <c r="B150" s="35" t="s">
        <v>37</v>
      </c>
      <c r="D150" s="31" t="s">
        <v>30</v>
      </c>
      <c r="G150" s="22">
        <v>2.2999999999999998</v>
      </c>
      <c r="H150" s="22">
        <v>2.2999999999999998</v>
      </c>
      <c r="I150" s="22">
        <v>2.2999999999999998</v>
      </c>
      <c r="J150" s="22">
        <v>2.2999999999999998</v>
      </c>
      <c r="K150" s="22">
        <v>2.2999999999999998</v>
      </c>
      <c r="L150" s="22">
        <v>3.4</v>
      </c>
      <c r="M150" s="99">
        <v>3.4</v>
      </c>
      <c r="N150" s="23">
        <v>0.5</v>
      </c>
      <c r="O150" s="23">
        <v>0.5</v>
      </c>
    </row>
    <row r="151" spans="1:15" ht="15" thickBot="1" x14ac:dyDescent="0.4">
      <c r="A151" s="25"/>
      <c r="B151" s="35" t="s">
        <v>38</v>
      </c>
      <c r="G151" s="22">
        <v>16</v>
      </c>
      <c r="H151" s="22">
        <v>16</v>
      </c>
      <c r="I151" s="22">
        <v>16</v>
      </c>
      <c r="J151" s="22">
        <v>16</v>
      </c>
      <c r="K151" s="22">
        <v>16</v>
      </c>
      <c r="L151" s="22">
        <v>16</v>
      </c>
      <c r="M151" s="99">
        <v>16</v>
      </c>
      <c r="N151" s="23">
        <v>0.5</v>
      </c>
      <c r="O151" s="23">
        <v>0.5</v>
      </c>
    </row>
    <row r="152" spans="1:15" ht="15" thickBot="1" x14ac:dyDescent="0.4">
      <c r="A152" s="33" t="s">
        <v>29</v>
      </c>
      <c r="C152" s="22">
        <v>3</v>
      </c>
      <c r="G152" s="22">
        <f>$C152*G$7</f>
        <v>0.11099999999999999</v>
      </c>
      <c r="H152" s="22">
        <f t="shared" ref="H152:L152" si="128">$C152*H$7</f>
        <v>0.159</v>
      </c>
      <c r="I152" s="22">
        <f t="shared" si="128"/>
        <v>0.24</v>
      </c>
      <c r="J152" s="22">
        <f t="shared" si="128"/>
        <v>0.35699999999999998</v>
      </c>
      <c r="K152" s="22">
        <f t="shared" si="128"/>
        <v>0.498</v>
      </c>
      <c r="L152" s="22">
        <f t="shared" si="128"/>
        <v>0.52499999999999991</v>
      </c>
      <c r="M152" s="99">
        <f>$C152*M$7</f>
        <v>0.82500000000000007</v>
      </c>
      <c r="N152" s="23">
        <f>$C152*N$7</f>
        <v>0.38700000000000001</v>
      </c>
      <c r="O152" s="23">
        <f>$C152*O$7</f>
        <v>0.30000000000000004</v>
      </c>
    </row>
    <row r="153" spans="1:15" ht="15" thickBot="1" x14ac:dyDescent="0.4">
      <c r="A153" s="47" t="s">
        <v>34</v>
      </c>
      <c r="B153" s="35" t="s">
        <v>37</v>
      </c>
      <c r="D153" s="31" t="s">
        <v>31</v>
      </c>
      <c r="G153" s="22">
        <v>2.2999999999999998</v>
      </c>
      <c r="H153" s="22">
        <v>2.2999999999999998</v>
      </c>
      <c r="I153" s="22">
        <v>2.2999999999999998</v>
      </c>
      <c r="J153" s="22">
        <v>2.2999999999999998</v>
      </c>
      <c r="K153" s="22">
        <v>2.2999999999999998</v>
      </c>
      <c r="L153" s="22">
        <v>3.4</v>
      </c>
      <c r="M153" s="99">
        <v>3.4</v>
      </c>
      <c r="N153" s="23">
        <v>0.5</v>
      </c>
      <c r="O153" s="23">
        <v>0.5</v>
      </c>
    </row>
    <row r="154" spans="1:15" ht="15" thickBot="1" x14ac:dyDescent="0.4">
      <c r="A154" s="48"/>
      <c r="B154" s="35" t="s">
        <v>38</v>
      </c>
      <c r="D154" s="32"/>
      <c r="G154" s="22">
        <v>16</v>
      </c>
      <c r="H154" s="22">
        <v>16</v>
      </c>
      <c r="I154" s="22">
        <v>16</v>
      </c>
      <c r="J154" s="22">
        <v>16</v>
      </c>
      <c r="K154" s="22">
        <v>16</v>
      </c>
      <c r="L154" s="22">
        <v>16</v>
      </c>
      <c r="M154" s="99">
        <v>16</v>
      </c>
      <c r="N154" s="23">
        <v>0.5</v>
      </c>
      <c r="O154" s="23">
        <v>0.5</v>
      </c>
    </row>
    <row r="155" spans="1:15" ht="15" thickBot="1" x14ac:dyDescent="0.4">
      <c r="A155" s="33" t="s">
        <v>29</v>
      </c>
      <c r="C155" s="22">
        <v>3</v>
      </c>
      <c r="G155" s="22">
        <f>$C155*G$7</f>
        <v>0.11099999999999999</v>
      </c>
      <c r="H155" s="22">
        <f t="shared" ref="H155:L155" si="129">$C155*H$7</f>
        <v>0.159</v>
      </c>
      <c r="I155" s="22">
        <f t="shared" si="129"/>
        <v>0.24</v>
      </c>
      <c r="J155" s="22">
        <f t="shared" si="129"/>
        <v>0.35699999999999998</v>
      </c>
      <c r="K155" s="22">
        <f t="shared" si="129"/>
        <v>0.498</v>
      </c>
      <c r="L155" s="22">
        <f t="shared" si="129"/>
        <v>0.52499999999999991</v>
      </c>
      <c r="M155" s="99">
        <f>$C155*M$7</f>
        <v>0.82500000000000007</v>
      </c>
      <c r="N155" s="23">
        <f>$C155*N$7</f>
        <v>0.38700000000000001</v>
      </c>
      <c r="O155" s="23">
        <f>$C155*O$7</f>
        <v>0.30000000000000004</v>
      </c>
    </row>
    <row r="156" spans="1:15" ht="15" thickBot="1" x14ac:dyDescent="0.4">
      <c r="A156" s="47" t="s">
        <v>39</v>
      </c>
      <c r="B156" s="35" t="s">
        <v>40</v>
      </c>
      <c r="D156" s="31" t="s">
        <v>32</v>
      </c>
      <c r="G156" s="22">
        <v>1.5</v>
      </c>
      <c r="H156" s="22">
        <v>1.5</v>
      </c>
      <c r="I156" s="22">
        <v>1.5</v>
      </c>
      <c r="J156" s="22">
        <v>1.5</v>
      </c>
      <c r="K156" s="22">
        <v>1.5</v>
      </c>
      <c r="L156" s="22">
        <v>1.5</v>
      </c>
      <c r="M156" s="99">
        <v>1.5</v>
      </c>
      <c r="N156" s="23">
        <v>0.5</v>
      </c>
      <c r="O156" s="23">
        <v>0.5</v>
      </c>
    </row>
    <row r="157" spans="1:15" ht="15" thickBot="1" x14ac:dyDescent="0.4">
      <c r="A157" s="34"/>
      <c r="B157" s="35" t="s">
        <v>41</v>
      </c>
      <c r="D157" s="32"/>
      <c r="G157" s="22">
        <v>19</v>
      </c>
      <c r="H157" s="22">
        <v>19</v>
      </c>
      <c r="I157" s="22">
        <v>19</v>
      </c>
      <c r="J157" s="22">
        <v>19</v>
      </c>
      <c r="K157" s="22">
        <v>19</v>
      </c>
      <c r="L157" s="22">
        <v>20</v>
      </c>
      <c r="M157" s="99">
        <v>20</v>
      </c>
      <c r="N157" s="23">
        <v>0.5</v>
      </c>
      <c r="O157" s="23">
        <v>0.5</v>
      </c>
    </row>
    <row r="158" spans="1:15" ht="15" thickBot="1" x14ac:dyDescent="0.4">
      <c r="A158" s="33" t="s">
        <v>29</v>
      </c>
      <c r="C158" s="22">
        <v>3</v>
      </c>
      <c r="G158" s="22">
        <f>$C158*G$7</f>
        <v>0.11099999999999999</v>
      </c>
      <c r="H158" s="22">
        <f t="shared" ref="H158:L158" si="130">$C158*H$7</f>
        <v>0.159</v>
      </c>
      <c r="I158" s="22">
        <f t="shared" si="130"/>
        <v>0.24</v>
      </c>
      <c r="J158" s="22">
        <f t="shared" si="130"/>
        <v>0.35699999999999998</v>
      </c>
      <c r="K158" s="22">
        <f t="shared" si="130"/>
        <v>0.498</v>
      </c>
      <c r="L158" s="22">
        <f t="shared" si="130"/>
        <v>0.52499999999999991</v>
      </c>
      <c r="M158" s="99">
        <f>$C158*M$7</f>
        <v>0.82500000000000007</v>
      </c>
      <c r="N158" s="23">
        <f>$C158*N$7</f>
        <v>0.38700000000000001</v>
      </c>
      <c r="O158" s="23">
        <f>$C158*O$7</f>
        <v>0.30000000000000004</v>
      </c>
    </row>
    <row r="159" spans="1:15" ht="15" thickBot="1" x14ac:dyDescent="0.4">
      <c r="A159" s="47" t="s">
        <v>27</v>
      </c>
      <c r="B159" s="35" t="s">
        <v>25</v>
      </c>
      <c r="D159" s="31" t="s">
        <v>33</v>
      </c>
      <c r="G159" s="22">
        <v>0.9</v>
      </c>
      <c r="H159" s="22">
        <v>0.9</v>
      </c>
      <c r="I159" s="22">
        <v>0.9</v>
      </c>
      <c r="J159" s="22">
        <v>0.9</v>
      </c>
      <c r="K159" s="22">
        <v>0.9</v>
      </c>
      <c r="L159" s="22">
        <v>2.1</v>
      </c>
      <c r="M159" s="99">
        <v>2.1</v>
      </c>
      <c r="N159" s="23">
        <v>0.4</v>
      </c>
      <c r="O159" s="23">
        <v>0.6</v>
      </c>
    </row>
    <row r="160" spans="1:15" ht="15" thickBot="1" x14ac:dyDescent="0.4">
      <c r="A160" s="48"/>
      <c r="B160" s="35" t="s">
        <v>26</v>
      </c>
      <c r="D160" s="32"/>
      <c r="G160" s="22">
        <v>25</v>
      </c>
      <c r="H160" s="22">
        <v>25</v>
      </c>
      <c r="I160" s="22">
        <v>25</v>
      </c>
      <c r="J160" s="22">
        <v>25</v>
      </c>
      <c r="K160" s="22">
        <v>25</v>
      </c>
      <c r="L160" s="22">
        <v>25</v>
      </c>
      <c r="M160" s="99">
        <v>25</v>
      </c>
      <c r="N160" s="23">
        <v>1</v>
      </c>
      <c r="O160" s="23">
        <v>1.4</v>
      </c>
    </row>
    <row r="161" spans="1:15" ht="15" thickBot="1" x14ac:dyDescent="0.4">
      <c r="A161" s="33" t="s">
        <v>17</v>
      </c>
      <c r="C161" s="22">
        <v>3</v>
      </c>
      <c r="G161" s="22">
        <f t="shared" ref="G161:M161" si="131">$C161*G$7</f>
        <v>0.11099999999999999</v>
      </c>
      <c r="H161" s="22">
        <f t="shared" si="131"/>
        <v>0.159</v>
      </c>
      <c r="I161" s="22">
        <f t="shared" si="131"/>
        <v>0.24</v>
      </c>
      <c r="J161" s="22">
        <f t="shared" si="131"/>
        <v>0.35699999999999998</v>
      </c>
      <c r="K161" s="22">
        <f t="shared" si="131"/>
        <v>0.498</v>
      </c>
      <c r="L161" s="22">
        <f t="shared" si="131"/>
        <v>0.52499999999999991</v>
      </c>
      <c r="M161" s="99">
        <f t="shared" si="131"/>
        <v>0.82500000000000007</v>
      </c>
      <c r="N161" s="23">
        <f>$C161*N$7</f>
        <v>0.38700000000000001</v>
      </c>
      <c r="O161" s="23">
        <f>$C161*O$7</f>
        <v>0.30000000000000004</v>
      </c>
    </row>
    <row r="162" spans="1:15" ht="15" thickBot="1" x14ac:dyDescent="0.4">
      <c r="A162" s="74" t="s">
        <v>16</v>
      </c>
      <c r="G162" s="22">
        <v>3.7</v>
      </c>
      <c r="H162" s="22">
        <v>3.7</v>
      </c>
      <c r="I162" s="22">
        <v>3.7</v>
      </c>
      <c r="J162" s="22">
        <v>3.7</v>
      </c>
      <c r="K162" s="22">
        <v>3.7</v>
      </c>
      <c r="L162" s="22">
        <v>1.5</v>
      </c>
      <c r="M162" s="99">
        <v>1.5</v>
      </c>
      <c r="N162" s="23">
        <f>D130</f>
        <v>0.6</v>
      </c>
      <c r="O162" s="23">
        <f>E130</f>
        <v>1</v>
      </c>
    </row>
    <row r="165" spans="1:15" ht="15" thickBot="1" x14ac:dyDescent="0.4"/>
    <row r="166" spans="1:15" ht="15" thickBot="1" x14ac:dyDescent="0.4">
      <c r="A166" s="13" t="s">
        <v>19</v>
      </c>
      <c r="G166" s="77" t="s">
        <v>60</v>
      </c>
      <c r="H166" s="77" t="s">
        <v>205</v>
      </c>
      <c r="I166" s="77" t="s">
        <v>206</v>
      </c>
      <c r="J166" s="77" t="s">
        <v>207</v>
      </c>
      <c r="K166" s="8" t="s">
        <v>61</v>
      </c>
      <c r="L166" s="8" t="s">
        <v>78</v>
      </c>
      <c r="M166" s="85" t="s">
        <v>79</v>
      </c>
      <c r="N166" s="18" t="s">
        <v>8</v>
      </c>
      <c r="O166" s="18" t="s">
        <v>9</v>
      </c>
    </row>
    <row r="167" spans="1:15" ht="15" thickBot="1" x14ac:dyDescent="0.4">
      <c r="A167" s="54" t="s">
        <v>89</v>
      </c>
      <c r="G167" s="112">
        <f>SUM(G161:G162)+G160+G123</f>
        <v>43.545999999999999</v>
      </c>
      <c r="H167" s="112">
        <f>SUM(H$161:H$162)+H$160+H$123</f>
        <v>44.809000000000005</v>
      </c>
      <c r="I167" s="112">
        <f>SUM(I$161:I$162)+$I160+$I123</f>
        <v>44.365000000000002</v>
      </c>
      <c r="J167" s="112">
        <f>SUM(J$161:J$162)+J160+J123</f>
        <v>45.157000000000004</v>
      </c>
      <c r="K167" s="112">
        <f>SUM(K$161:K$162)+K$160+K123</f>
        <v>48.137999999999998</v>
      </c>
      <c r="L167" s="112">
        <f>SUM(L$161:L$162)+L$160+L123</f>
        <v>50.174999999999997</v>
      </c>
      <c r="M167" s="114">
        <f>SUM(M$161:M$162)+M$160+M123</f>
        <v>52.2</v>
      </c>
      <c r="N167" s="100">
        <f>SUM(N$161:N$162)+N$147+N$149+N$150+N$152+N$153+N$155+N$156+$N158+$N160+$N123</f>
        <v>9.24</v>
      </c>
      <c r="O167" s="100">
        <f>SUM(O$161:O$162)+O$147+O$149+O$150+O$152+O$153+O$155+O$156+$O158+$O160+$O123</f>
        <v>9.625</v>
      </c>
    </row>
    <row r="168" spans="1:15" ht="15" thickBot="1" x14ac:dyDescent="0.4">
      <c r="A168" s="55" t="s">
        <v>88</v>
      </c>
      <c r="G168" s="112">
        <f>SUM(G162,G161)+G160+G124</f>
        <v>43.741999999999997</v>
      </c>
      <c r="H168" s="112">
        <f>SUM(H$161:H$162)+H$160+H$123</f>
        <v>44.809000000000005</v>
      </c>
      <c r="I168" s="112">
        <f>SUM(I$161:I$162)+$I160+$I124</f>
        <v>44.745000000000005</v>
      </c>
      <c r="J168" s="112">
        <f>SUM(J$161:J$162)+J160+J124</f>
        <v>45.716999999999999</v>
      </c>
      <c r="K168" s="112">
        <f t="shared" ref="K168:M169" si="132">SUM(K$161:K$162)+K$160+K124</f>
        <v>48.921999999999997</v>
      </c>
      <c r="L168" s="112">
        <f t="shared" si="132"/>
        <v>52.695</v>
      </c>
      <c r="M168" s="114">
        <f t="shared" si="132"/>
        <v>56.1</v>
      </c>
      <c r="N168" s="100">
        <f>SUM(N$161:N$162)+N$147+N$149+N$150+N$152+N$153+N$155+N$156+$N159+$N161+$N124</f>
        <v>9.2279999999999998</v>
      </c>
      <c r="O168" s="100">
        <f>SUM(O$161:O$162)+O$147+O$149+O$150+O$152+O$153+O$155+O$156+$O159+$O161+$O124</f>
        <v>9.2850000000000001</v>
      </c>
    </row>
    <row r="169" spans="1:15" ht="15" thickBot="1" x14ac:dyDescent="0.4">
      <c r="A169" s="56" t="s">
        <v>87</v>
      </c>
      <c r="G169" s="113">
        <f>SUM(G161:G162)+G160+G125</f>
        <v>43.888999999999996</v>
      </c>
      <c r="H169" s="113">
        <f t="shared" ref="H169" si="133">SUM(H$161:H$162)+H$160+H$123</f>
        <v>44.809000000000005</v>
      </c>
      <c r="I169" s="113">
        <f>SUM(I$161:I$162)+$I160+$I125</f>
        <v>45.03</v>
      </c>
      <c r="J169" s="113">
        <f>SUM(J$161:J$162)+J160+J125</f>
        <v>46.137</v>
      </c>
      <c r="K169" s="113">
        <f t="shared" si="132"/>
        <v>49.510000000000005</v>
      </c>
      <c r="L169" s="113">
        <f t="shared" si="132"/>
        <v>53.325000000000003</v>
      </c>
      <c r="M169" s="111">
        <f t="shared" si="132"/>
        <v>57.075000000000003</v>
      </c>
      <c r="N169" s="100">
        <f>SUM(N$161:N$162)+N$147+N$149+N$150+N$152+N$153+N$155+N$156+$N160+$N125</f>
        <v>9.8819999999999997</v>
      </c>
      <c r="O169" s="100">
        <f>SUM(O$161:O$162)+O$147+O$149+O$150+O$152+O$153+O$155+O$156+$O160+$O125</f>
        <v>10.129999999999999</v>
      </c>
    </row>
    <row r="170" spans="1:15" ht="15" thickBot="1" x14ac:dyDescent="0.4"/>
    <row r="171" spans="1:15" ht="15" thickBot="1" x14ac:dyDescent="0.4">
      <c r="A171" s="54" t="s">
        <v>162</v>
      </c>
      <c r="G171" s="58">
        <f>SUM(G$161:G$162)+G$159+G$158+G$157+$G19</f>
        <v>36.242999999999995</v>
      </c>
      <c r="H171" s="58">
        <f>SUM(H$161:H$162)+H$159+H$158+H$157+$G19</f>
        <v>36.338999999999999</v>
      </c>
      <c r="I171" s="58">
        <f>SUM(I$161:I$162)+I$159+I$158+I$157+$I19</f>
        <v>37.835000000000001</v>
      </c>
      <c r="J171" s="58">
        <f>SUM(J$161:J$162)+J$159+J$158+J$157+$I19</f>
        <v>38.069000000000003</v>
      </c>
      <c r="K171" s="58">
        <f>SUM(K$161:K$162)+K$159+K$158+K$157+$K19</f>
        <v>41.28</v>
      </c>
      <c r="L171" s="58">
        <f>SUM(L$161:L$162)+L$159+L$158+L$157+$L19</f>
        <v>44.239999999999995</v>
      </c>
      <c r="M171" s="58">
        <f>SUM(G$161:G$162)+G$159+G$158+G$157+$G19</f>
        <v>36.242999999999995</v>
      </c>
      <c r="N171" s="100">
        <f>SUM(N$161:N$162)+N$147+N$149+N$150+N$152+N$153+N$155+N$157+$N19</f>
        <v>9.9109999999999996</v>
      </c>
      <c r="O171" s="100">
        <f>SUM(O$161:O$162)+O$147+O$149+O$150+O$152+O$153+O$155+O$157+$O19</f>
        <v>9.5350000000000001</v>
      </c>
    </row>
    <row r="172" spans="1:15" ht="15" thickBot="1" x14ac:dyDescent="0.4">
      <c r="A172" s="55" t="s">
        <v>161</v>
      </c>
      <c r="G172" s="58">
        <f>SUM(G$161:G$162)+G$159+G$158+G$157+$G20</f>
        <v>36.096000000000004</v>
      </c>
      <c r="H172" s="58">
        <f>SUM(H$161:H$162)+H$159+H$158+H$157+$G20</f>
        <v>36.192</v>
      </c>
      <c r="I172" s="58">
        <f>SUM(I$161:I$162)+I$159+I$158+I$157+$I20</f>
        <v>37.549999999999997</v>
      </c>
      <c r="J172" s="58">
        <f>SUM(J$161:J$162)+J$159+J$158+J$157+$J20</f>
        <v>37.974000000000004</v>
      </c>
      <c r="K172" s="58">
        <f>SUM(K$161:K$162)+K$159+K$158+K$157+$K20</f>
        <v>40.692</v>
      </c>
      <c r="L172" s="58">
        <f t="shared" ref="L172:L174" si="134">SUM(L$161:L$162)+L$159+L$158+L$157+$L20</f>
        <v>43.61</v>
      </c>
      <c r="M172" s="58">
        <f t="shared" ref="M172:M175" si="135">SUM(G$161:G$162)+G$159+G$158+G$157+$G20</f>
        <v>36.096000000000004</v>
      </c>
      <c r="N172" s="100">
        <f>SUM(N$161:N$162)+N$147+N$149+N$150+N$152+N$153+N$155+N$157+$N20</f>
        <v>9.4699999999999989</v>
      </c>
      <c r="O172" s="100">
        <f>SUM(O$161:O$162)+O$147+O$149+O$150+O$152+O$153+O$155+O$157+$O20</f>
        <v>9.1900000000000013</v>
      </c>
    </row>
    <row r="173" spans="1:15" ht="15" thickBot="1" x14ac:dyDescent="0.4">
      <c r="A173" s="55" t="s">
        <v>160</v>
      </c>
      <c r="G173" s="58">
        <f>SUM(G$161:G$162)+G$159+G$158+G$157+$G21</f>
        <v>35.9</v>
      </c>
      <c r="H173" s="58">
        <f t="shared" ref="H173:J175" si="136">SUM(H$161:H$162)+H$159+H$158+H$157+$G21</f>
        <v>35.995999999999995</v>
      </c>
      <c r="I173" s="58">
        <f t="shared" si="136"/>
        <v>36.158000000000001</v>
      </c>
      <c r="J173" s="58">
        <f t="shared" si="136"/>
        <v>36.391999999999996</v>
      </c>
      <c r="K173" s="58">
        <f t="shared" ref="K173:K174" si="137">SUM(K$161:K$162)+K$159+K$158+K$157+$K21</f>
        <v>39.908000000000001</v>
      </c>
      <c r="L173" s="58">
        <f t="shared" si="134"/>
        <v>42.769999999999996</v>
      </c>
      <c r="M173" s="58">
        <f t="shared" si="135"/>
        <v>35.9</v>
      </c>
      <c r="N173" s="100">
        <f>SUM(N$161:N$162)+N$147+N$149+N$150+N$152+N$153+N$155+N$157+$N21</f>
        <v>8.8819999999999997</v>
      </c>
      <c r="O173" s="100">
        <f>SUM(O$161:O$162)+O$147+O$149+O$150+O$152+O$153+O$155+O$157+$O21</f>
        <v>8.73</v>
      </c>
    </row>
    <row r="174" spans="1:15" ht="15" thickBot="1" x14ac:dyDescent="0.4">
      <c r="A174" s="55" t="s">
        <v>163</v>
      </c>
      <c r="G174" s="58">
        <f>SUM(G$161:G$162)+G$159+G$158+G$157+$G22</f>
        <v>35.262999999999998</v>
      </c>
      <c r="H174" s="58">
        <f t="shared" si="136"/>
        <v>35.359000000000002</v>
      </c>
      <c r="I174" s="58">
        <f t="shared" si="136"/>
        <v>35.521000000000001</v>
      </c>
      <c r="J174" s="58">
        <f t="shared" si="136"/>
        <v>35.755000000000003</v>
      </c>
      <c r="K174" s="58">
        <f t="shared" si="137"/>
        <v>37.36</v>
      </c>
      <c r="L174" s="58">
        <f t="shared" si="134"/>
        <v>40.04</v>
      </c>
      <c r="M174" s="58">
        <f t="shared" si="135"/>
        <v>35.262999999999998</v>
      </c>
      <c r="N174" s="100">
        <f>SUM(N$161:N$162)+N$147+N$149+N$150+N$152+N$153+N$155+N$157+$N22</f>
        <v>6.9710000000000001</v>
      </c>
      <c r="O174" s="100">
        <f>SUM(O$161:O$162)+O$147+O$149+O$150+O$152+O$153+O$155+O$157+$O22</f>
        <v>7.2350000000000003</v>
      </c>
    </row>
    <row r="175" spans="1:15" ht="15" thickBot="1" x14ac:dyDescent="0.4">
      <c r="A175" s="56" t="s">
        <v>159</v>
      </c>
      <c r="G175" s="63">
        <f t="shared" ref="G175" si="138">SUM(G$161:G$162)+G$159+G$158+G$157+$G23</f>
        <v>35.997999999999998</v>
      </c>
      <c r="H175" s="58">
        <f t="shared" si="136"/>
        <v>36.094000000000001</v>
      </c>
      <c r="I175" s="58">
        <f>SUM(I$161:I$162)+I$159+I$158+I$157+$I23</f>
        <v>37.36</v>
      </c>
      <c r="J175" s="58">
        <f t="shared" si="136"/>
        <v>36.49</v>
      </c>
      <c r="K175" s="63">
        <f>SUM(K$161:K$162)+K$159+K$158+K$157+$K23</f>
        <v>40.299999999999997</v>
      </c>
      <c r="L175" s="63">
        <f>SUM(L$161:L$162)+L$159+L$158+L$157+$L23</f>
        <v>43.19</v>
      </c>
      <c r="M175" s="63">
        <f t="shared" si="135"/>
        <v>35.997999999999998</v>
      </c>
      <c r="N175" s="100">
        <f>SUM(N$161:N$162)+N$147+N$149+N$150+N$152+N$153+N$155+N$157+$N23</f>
        <v>9.1759999999999984</v>
      </c>
      <c r="O175" s="100">
        <f>SUM(O$161:O$162)+O$147+O$149+O$150+O$152+O$153+O$155+O$157+$O23</f>
        <v>8.9600000000000009</v>
      </c>
    </row>
    <row r="176" spans="1:15" ht="15" thickBot="1" x14ac:dyDescent="0.4">
      <c r="A176" s="52"/>
    </row>
    <row r="177" spans="1:15" ht="15" thickBot="1" x14ac:dyDescent="0.4">
      <c r="A177" s="54" t="s">
        <v>158</v>
      </c>
      <c r="G177" s="58">
        <f>SUM(G$161:G$162)+G$159+G$158+G$157+G25</f>
        <v>36.242999999999995</v>
      </c>
      <c r="H177" s="58">
        <f>SUM(H$161:H$162)+H$159+H$158+H$157+$H25</f>
        <v>36.802999999999997</v>
      </c>
      <c r="I177" s="58">
        <f>SUM(I$161:I$162)+I$159+I$158+I$157+$I25</f>
        <v>37.835000000000001</v>
      </c>
      <c r="J177" s="58">
        <f>SUM(J$161:J$162)+J$159+J$158+J$157+$J25</f>
        <v>39.374000000000002</v>
      </c>
      <c r="K177" s="58">
        <f>SUM(K$161:K$162)+K$159+K$158+K$157+$K25</f>
        <v>41.28</v>
      </c>
      <c r="L177" s="58">
        <f>SUM(L$161:L$162)+L$159+L$158+L$157+$L25</f>
        <v>44.239999999999995</v>
      </c>
      <c r="M177" s="58">
        <f>SUM(L$161:L$162)+L$159+L$158+L$157+$L25</f>
        <v>44.239999999999995</v>
      </c>
      <c r="N177" s="100">
        <f>SUM(N$161:N$162)+N$147+N$149+N$150+N$152+N$153+N$155+N$157+$N25</f>
        <v>9.9109999999999996</v>
      </c>
      <c r="O177" s="100">
        <f>SUM(O$161:O$162)+O$147+O$149+O$150+O$152+O$153+O$155+O$157+$O25</f>
        <v>9.5350000000000001</v>
      </c>
    </row>
    <row r="178" spans="1:15" ht="15" thickBot="1" x14ac:dyDescent="0.4">
      <c r="A178" s="55" t="s">
        <v>157</v>
      </c>
      <c r="G178" s="58">
        <f>SUM(G$161:G$162)+G$159+G$158+G$157+G26</f>
        <v>35.9</v>
      </c>
      <c r="H178" s="58">
        <f>SUM(H$161:H$162)+H$159+H$158+H$157+$H26</f>
        <v>36.347999999999999</v>
      </c>
      <c r="I178" s="58">
        <f t="shared" ref="I178:I181" si="139">SUM(I$161:I$162)+I$159+I$158+I$157+$I26</f>
        <v>37.17</v>
      </c>
      <c r="J178" s="58">
        <f t="shared" ref="J178:J181" si="140">SUM(J$161:J$162)+J$159+J$158+J$157+$J26</f>
        <v>38.393999999999998</v>
      </c>
      <c r="K178" s="58">
        <f t="shared" ref="K178:K181" si="141">SUM(K$161:K$162)+K$159+K$158+K$157+$K26</f>
        <v>39.908000000000001</v>
      </c>
      <c r="L178" s="58">
        <f t="shared" ref="L178:L181" si="142">SUM(L$161:L$162)+L$159+L$158+L$157+$L26</f>
        <v>42.769999999999996</v>
      </c>
      <c r="M178" s="58">
        <f t="shared" ref="M178:M181" si="143">SUM(L$161:L$162)+L$159+L$158+L$157+$L26</f>
        <v>42.769999999999996</v>
      </c>
      <c r="N178" s="100">
        <f>SUM(N$161:N$162)+N$147+N$149+N$150+N$152+N$153+N$155+N$157+$N26</f>
        <v>8.8819999999999997</v>
      </c>
      <c r="O178" s="100">
        <f>SUM(O$161:O$162)+O$147+O$149+O$150+O$152+O$153+O$155+O$157+$O26</f>
        <v>8.73</v>
      </c>
    </row>
    <row r="179" spans="1:15" ht="15" thickBot="1" x14ac:dyDescent="0.4">
      <c r="A179" s="55" t="s">
        <v>156</v>
      </c>
      <c r="G179" s="58">
        <f>SUM(G$161:G$162)+G$159+G$158+G$157+G27</f>
        <v>35.9</v>
      </c>
      <c r="H179" s="58">
        <f>SUM(H$161:H$162)+H$159+H$158+H$157+$H27</f>
        <v>36.347999999999999</v>
      </c>
      <c r="I179" s="58">
        <f t="shared" si="139"/>
        <v>37.17</v>
      </c>
      <c r="J179" s="58">
        <f t="shared" si="140"/>
        <v>38.393999999999998</v>
      </c>
      <c r="K179" s="58">
        <f t="shared" si="141"/>
        <v>39.908000000000001</v>
      </c>
      <c r="L179" s="58">
        <f t="shared" si="142"/>
        <v>42.769999999999996</v>
      </c>
      <c r="M179" s="58">
        <f t="shared" si="143"/>
        <v>42.769999999999996</v>
      </c>
      <c r="N179" s="100">
        <f>SUM(N$161:N$162)+N$147+N$149+N$150+N$152+N$153+N$155+N$157+$N27</f>
        <v>8.8819999999999997</v>
      </c>
      <c r="O179" s="100">
        <f>SUM(O$161:O$162)+O$147+O$149+O$150+O$152+O$153+O$155+O$157+$O27</f>
        <v>8.73</v>
      </c>
    </row>
    <row r="180" spans="1:15" ht="15" thickBot="1" x14ac:dyDescent="0.4">
      <c r="A180" s="55" t="s">
        <v>164</v>
      </c>
      <c r="G180" s="58">
        <f t="shared" ref="G180:G181" si="144">SUM(G$161:G$162)+G$159+G$158+G$157+G28</f>
        <v>35.262999999999998</v>
      </c>
      <c r="H180" s="58">
        <f t="shared" ref="H180:H181" si="145">SUM(H$161:H$162)+H$159+H$158+H$157+$H28</f>
        <v>35.503</v>
      </c>
      <c r="I180" s="58">
        <f>SUM(I$161:I$162)+I$159+I$158+I$157+$I28</f>
        <v>35.935000000000002</v>
      </c>
      <c r="J180" s="58">
        <f t="shared" si="140"/>
        <v>36.573999999999998</v>
      </c>
      <c r="K180" s="58">
        <f t="shared" si="141"/>
        <v>37.36</v>
      </c>
      <c r="L180" s="58">
        <f t="shared" si="142"/>
        <v>40.04</v>
      </c>
      <c r="M180" s="58">
        <f t="shared" si="143"/>
        <v>40.04</v>
      </c>
      <c r="N180" s="100">
        <f>SUM(N$161:N$162)+N$147+N$149+N$150+N$152+N$153+N$155+N$157+$N28</f>
        <v>6.9710000000000001</v>
      </c>
      <c r="O180" s="100">
        <f>SUM(O$161:O$162)+O$147+O$149+O$150+O$152+O$153+O$155+O$157+$O28</f>
        <v>7.2350000000000003</v>
      </c>
    </row>
    <row r="181" spans="1:15" ht="15" thickBot="1" x14ac:dyDescent="0.4">
      <c r="A181" s="56" t="s">
        <v>155</v>
      </c>
      <c r="G181" s="63">
        <f t="shared" si="144"/>
        <v>35.997999999999998</v>
      </c>
      <c r="H181" s="58">
        <f t="shared" si="145"/>
        <v>36.478000000000002</v>
      </c>
      <c r="I181" s="58">
        <f t="shared" si="139"/>
        <v>37.36</v>
      </c>
      <c r="J181" s="58">
        <f t="shared" si="140"/>
        <v>38.673999999999999</v>
      </c>
      <c r="K181" s="63">
        <f t="shared" si="141"/>
        <v>40.299999999999997</v>
      </c>
      <c r="L181" s="63">
        <f t="shared" si="142"/>
        <v>43.19</v>
      </c>
      <c r="M181" s="63">
        <f t="shared" si="143"/>
        <v>43.19</v>
      </c>
      <c r="N181" s="100">
        <f>SUM(N$161:N$162)+N$147+N$149+N$150+N$152+N$153+N$155+N$157+$N29</f>
        <v>9.1759999999999984</v>
      </c>
      <c r="O181" s="100">
        <f>SUM(O$161:O$162)+O$147+O$149+O$150+O$152+O$153+O$155+O$157+$O29</f>
        <v>8.9600000000000009</v>
      </c>
    </row>
    <row r="182" spans="1:15" ht="15" thickBot="1" x14ac:dyDescent="0.4">
      <c r="A182" s="52"/>
    </row>
    <row r="183" spans="1:15" ht="15" thickBot="1" x14ac:dyDescent="0.4">
      <c r="A183" s="54" t="s">
        <v>130</v>
      </c>
      <c r="G183" s="58">
        <f>SUM(G$161:G$162)+G$159+G$158+G$157+G31</f>
        <v>37.802</v>
      </c>
      <c r="H183" s="58">
        <f>SUM(H$161:H$162)+H$159+H$158+H$157+$H31</f>
        <v>38.218000000000004</v>
      </c>
      <c r="I183" s="58">
        <f>SUM(I$161:I$162)+I$159+I$158+I$157+$I31</f>
        <v>38.980000000000004</v>
      </c>
      <c r="J183" s="58">
        <f>SUM(J$161:J$162)+J$159+J$158+J$157+$J31</f>
        <v>40.114000000000004</v>
      </c>
      <c r="K183" s="58">
        <f>SUM(K$161:K$162)+K$159+K$158+K$157+$K31</f>
        <v>41.516000000000005</v>
      </c>
      <c r="L183" s="58">
        <f>SUM(L$161:L$162)+L$159+L$158+L$157+$L31</f>
        <v>45.35</v>
      </c>
      <c r="M183" s="58">
        <f>SUM(L$161:L$162)+L$159+L$158+L$157+$L31</f>
        <v>45.35</v>
      </c>
      <c r="N183" s="100">
        <f t="shared" ref="N183:N188" si="146">SUM(N$161:N$162)+N$147+N$149+N$150+N$152+N$153+N$155+N$157+$N31</f>
        <v>8.5879999999999992</v>
      </c>
      <c r="O183" s="100">
        <f t="shared" ref="O183:O188" si="147">SUM(O$161:O$162)+O$147+O$149+O$150+O$152+O$153+O$155+O$157+$O31</f>
        <v>8.5</v>
      </c>
    </row>
    <row r="184" spans="1:15" ht="15" thickBot="1" x14ac:dyDescent="0.4">
      <c r="A184" s="55" t="s">
        <v>129</v>
      </c>
      <c r="G184" s="58">
        <f t="shared" ref="G184:G188" si="148">SUM(G$161:G$162)+G$159+G$158+G$157+G32</f>
        <v>38.683999999999997</v>
      </c>
      <c r="H184" s="58">
        <f t="shared" ref="H184:H188" si="149">SUM(H$161:H$162)+H$159+H$158+H$157+$H32</f>
        <v>39.387999999999998</v>
      </c>
      <c r="I184" s="58">
        <f t="shared" ref="I184:I188" si="150">SUM(I$161:I$162)+I$159+I$158+I$157+$I32</f>
        <v>40.69</v>
      </c>
      <c r="J184" s="58">
        <f t="shared" ref="J184:J188" si="151">SUM(J$161:J$162)+J$159+J$158+J$157+$J32</f>
        <v>42.634</v>
      </c>
      <c r="K184" s="58">
        <f t="shared" ref="K184:K188" si="152">SUM(K$161:K$162)+K$159+K$158+K$157+$K32</f>
        <v>45.043999999999997</v>
      </c>
      <c r="L184" s="58">
        <f t="shared" ref="L184:L188" si="153">SUM(L$161:L$162)+L$159+L$158+L$157+$L32</f>
        <v>49.129999999999995</v>
      </c>
      <c r="M184" s="58">
        <f t="shared" ref="M184:M188" si="154">SUM(L$161:L$162)+L$159+L$158+L$157+$L32</f>
        <v>49.129999999999995</v>
      </c>
      <c r="N184" s="100">
        <f t="shared" si="146"/>
        <v>11.233999999999998</v>
      </c>
      <c r="O184" s="100">
        <f t="shared" si="147"/>
        <v>10.57</v>
      </c>
    </row>
    <row r="185" spans="1:15" ht="15" thickBot="1" x14ac:dyDescent="0.4">
      <c r="A185" s="55" t="s">
        <v>128</v>
      </c>
      <c r="G185" s="58">
        <f t="shared" si="148"/>
        <v>37.753</v>
      </c>
      <c r="H185" s="58">
        <f t="shared" si="149"/>
        <v>38.152999999999999</v>
      </c>
      <c r="I185" s="58">
        <f t="shared" si="150"/>
        <v>38.885000000000005</v>
      </c>
      <c r="J185" s="58">
        <f t="shared" si="151"/>
        <v>39.974000000000004</v>
      </c>
      <c r="K185" s="58">
        <f t="shared" si="152"/>
        <v>41.32</v>
      </c>
      <c r="L185" s="58">
        <f t="shared" si="153"/>
        <v>45.14</v>
      </c>
      <c r="M185" s="58">
        <f t="shared" si="154"/>
        <v>45.14</v>
      </c>
      <c r="N185" s="100">
        <f t="shared" si="146"/>
        <v>8.4409999999999989</v>
      </c>
      <c r="O185" s="100">
        <f t="shared" si="147"/>
        <v>8.3850000000000016</v>
      </c>
    </row>
    <row r="186" spans="1:15" ht="15" thickBot="1" x14ac:dyDescent="0.4">
      <c r="A186" s="55" t="s">
        <v>127</v>
      </c>
      <c r="G186" s="58">
        <f t="shared" si="148"/>
        <v>38.781999999999996</v>
      </c>
      <c r="H186" s="58">
        <f t="shared" si="149"/>
        <v>39.518000000000001</v>
      </c>
      <c r="I186" s="58">
        <f t="shared" si="150"/>
        <v>40.880000000000003</v>
      </c>
      <c r="J186" s="58">
        <f t="shared" si="151"/>
        <v>42.914000000000001</v>
      </c>
      <c r="K186" s="58">
        <f t="shared" si="152"/>
        <v>45.436000000000007</v>
      </c>
      <c r="L186" s="58">
        <f t="shared" si="153"/>
        <v>49.55</v>
      </c>
      <c r="M186" s="58">
        <f t="shared" si="154"/>
        <v>49.55</v>
      </c>
      <c r="N186" s="100">
        <f t="shared" si="146"/>
        <v>11.527999999999999</v>
      </c>
      <c r="O186" s="100">
        <f t="shared" si="147"/>
        <v>10.8</v>
      </c>
    </row>
    <row r="187" spans="1:15" ht="15" thickBot="1" x14ac:dyDescent="0.4">
      <c r="A187" s="55" t="s">
        <v>165</v>
      </c>
      <c r="G187" s="58">
        <f t="shared" si="148"/>
        <v>37.753</v>
      </c>
      <c r="H187" s="58">
        <f t="shared" si="149"/>
        <v>38.152999999999999</v>
      </c>
      <c r="I187" s="58">
        <f t="shared" si="150"/>
        <v>38.885000000000005</v>
      </c>
      <c r="J187" s="58">
        <f t="shared" si="151"/>
        <v>39.974000000000004</v>
      </c>
      <c r="K187" s="58">
        <f t="shared" si="152"/>
        <v>41.32</v>
      </c>
      <c r="L187" s="58">
        <f t="shared" si="153"/>
        <v>45.14</v>
      </c>
      <c r="M187" s="58">
        <f t="shared" si="154"/>
        <v>45.14</v>
      </c>
      <c r="N187" s="100">
        <f t="shared" si="146"/>
        <v>8.4409999999999989</v>
      </c>
      <c r="O187" s="100">
        <f t="shared" si="147"/>
        <v>8.3850000000000016</v>
      </c>
    </row>
    <row r="188" spans="1:15" ht="15" thickBot="1" x14ac:dyDescent="0.4">
      <c r="A188" s="56" t="s">
        <v>126</v>
      </c>
      <c r="G188" s="63">
        <f t="shared" si="148"/>
        <v>37.311999999999998</v>
      </c>
      <c r="H188" s="58">
        <f t="shared" si="149"/>
        <v>37.567999999999998</v>
      </c>
      <c r="I188" s="58">
        <f t="shared" si="150"/>
        <v>38.03</v>
      </c>
      <c r="J188" s="58">
        <f t="shared" si="151"/>
        <v>38.713999999999999</v>
      </c>
      <c r="K188" s="63">
        <f t="shared" si="152"/>
        <v>39.555999999999997</v>
      </c>
      <c r="L188" s="63">
        <f t="shared" si="153"/>
        <v>43.25</v>
      </c>
      <c r="M188" s="63">
        <f t="shared" si="154"/>
        <v>43.25</v>
      </c>
      <c r="N188" s="100">
        <f t="shared" si="146"/>
        <v>7.1179999999999994</v>
      </c>
      <c r="O188" s="100">
        <f t="shared" si="147"/>
        <v>7.35</v>
      </c>
    </row>
    <row r="189" spans="1:15" ht="15" thickBot="1" x14ac:dyDescent="0.4">
      <c r="A189" s="52"/>
    </row>
    <row r="190" spans="1:15" ht="15" thickBot="1" x14ac:dyDescent="0.4">
      <c r="A190" s="54" t="s">
        <v>125</v>
      </c>
      <c r="G190" s="58">
        <f>SUM(G$161:G$162)+G$159+G$158+G$157+G38</f>
        <v>37.802</v>
      </c>
      <c r="H190" s="58">
        <f>SUM(H$161:H$162)+H$159+H$158+H$157+$H38</f>
        <v>38.218000000000004</v>
      </c>
      <c r="I190" s="58">
        <f>SUM(I$161:I$162)+I$159+I$158+I$157+$I38</f>
        <v>38.408100000000005</v>
      </c>
      <c r="J190" s="58">
        <f>SUM(J$161:J$162)+J$159+J$158+J$157+$J38</f>
        <v>41.273200000000003</v>
      </c>
      <c r="K190" s="58">
        <f>SUM(K$161:K$162)+K$159+K$158+K$157+$K38</f>
        <v>41.516000000000005</v>
      </c>
      <c r="L190" s="58">
        <f>SUM(K$161:K$162)+K$159+K$158+K$157+$K38</f>
        <v>41.516000000000005</v>
      </c>
      <c r="M190" s="58">
        <f>SUM(K$161:K$162)+K$159+K$158+K$157+$K38</f>
        <v>41.516000000000005</v>
      </c>
      <c r="N190" s="100">
        <f t="shared" ref="N190:N195" si="155">SUM(N$161:N$162)+N$147+N$149+N$150+N$152+N$153+N$155+N$157+$N38</f>
        <v>8.5879999999999992</v>
      </c>
      <c r="O190" s="100">
        <f t="shared" ref="O190:O195" si="156">SUM(O$161:O$162)+O$147+O$149+O$150+O$152+O$153+O$155+O$157+$O38</f>
        <v>8.5</v>
      </c>
    </row>
    <row r="191" spans="1:15" ht="15" thickBot="1" x14ac:dyDescent="0.4">
      <c r="A191" s="55" t="s">
        <v>124</v>
      </c>
      <c r="G191" s="58">
        <f t="shared" ref="G191:G195" si="157">SUM(G$161:G$162)+G$159+G$158+G$157+G39</f>
        <v>38.683999999999997</v>
      </c>
      <c r="H191" s="58">
        <f t="shared" ref="H191:H195" si="158">SUM(H$161:H$162)+H$159+H$158+H$157+$H39</f>
        <v>39.387999999999998</v>
      </c>
      <c r="I191" s="58">
        <f t="shared" ref="I191:I195" si="159">SUM(I$161:I$162)+I$159+I$158+I$157+$I39</f>
        <v>38.408100000000005</v>
      </c>
      <c r="J191" s="58">
        <f t="shared" ref="J191:J195" si="160">SUM(J$161:J$162)+J$159+J$158+J$157+$J39</f>
        <v>41.396680000000003</v>
      </c>
      <c r="K191" s="58">
        <f t="shared" ref="K191:K195" si="161">SUM(K$161:K$162)+K$159+K$158+K$157+$K39</f>
        <v>45.043999999999997</v>
      </c>
      <c r="L191" s="58">
        <f t="shared" ref="L191:L195" si="162">SUM(K$161:K$162)+K$159+K$158+K$157+$K39</f>
        <v>45.043999999999997</v>
      </c>
      <c r="M191" s="58">
        <f t="shared" ref="M191:M195" si="163">SUM(K$161:K$162)+K$159+K$158+K$157+$K39</f>
        <v>45.043999999999997</v>
      </c>
      <c r="N191" s="100">
        <f t="shared" si="155"/>
        <v>11.233999999999998</v>
      </c>
      <c r="O191" s="100">
        <f t="shared" si="156"/>
        <v>10.57</v>
      </c>
    </row>
    <row r="192" spans="1:15" ht="15" thickBot="1" x14ac:dyDescent="0.4">
      <c r="A192" s="55" t="s">
        <v>123</v>
      </c>
      <c r="G192" s="58">
        <f t="shared" si="157"/>
        <v>37.753</v>
      </c>
      <c r="H192" s="58">
        <f t="shared" si="158"/>
        <v>38.152999999999999</v>
      </c>
      <c r="I192" s="58">
        <f t="shared" si="159"/>
        <v>38.408100000000005</v>
      </c>
      <c r="J192" s="58">
        <f t="shared" si="160"/>
        <v>41.26634</v>
      </c>
      <c r="K192" s="58">
        <f t="shared" si="161"/>
        <v>41.32</v>
      </c>
      <c r="L192" s="58">
        <f t="shared" si="162"/>
        <v>41.32</v>
      </c>
      <c r="M192" s="58">
        <f t="shared" si="163"/>
        <v>41.32</v>
      </c>
      <c r="N192" s="100">
        <f t="shared" si="155"/>
        <v>8.4409999999999989</v>
      </c>
      <c r="O192" s="100">
        <f t="shared" si="156"/>
        <v>8.3850000000000016</v>
      </c>
    </row>
    <row r="193" spans="1:15" ht="15" thickBot="1" x14ac:dyDescent="0.4">
      <c r="A193" s="55" t="s">
        <v>122</v>
      </c>
      <c r="G193" s="58">
        <f t="shared" si="157"/>
        <v>38.781999999999996</v>
      </c>
      <c r="H193" s="58">
        <f t="shared" si="158"/>
        <v>39.518000000000001</v>
      </c>
      <c r="I193" s="58">
        <f t="shared" si="159"/>
        <v>38.408100000000005</v>
      </c>
      <c r="J193" s="58">
        <f t="shared" si="160"/>
        <v>41.410399999999996</v>
      </c>
      <c r="K193" s="58">
        <f t="shared" si="161"/>
        <v>45.436000000000007</v>
      </c>
      <c r="L193" s="58">
        <f t="shared" si="162"/>
        <v>45.436000000000007</v>
      </c>
      <c r="M193" s="58">
        <f t="shared" si="163"/>
        <v>45.436000000000007</v>
      </c>
      <c r="N193" s="100">
        <f t="shared" si="155"/>
        <v>11.527999999999999</v>
      </c>
      <c r="O193" s="100">
        <f t="shared" si="156"/>
        <v>10.8</v>
      </c>
    </row>
    <row r="194" spans="1:15" ht="15" thickBot="1" x14ac:dyDescent="0.4">
      <c r="A194" s="55" t="s">
        <v>165</v>
      </c>
      <c r="G194" s="58">
        <f t="shared" si="157"/>
        <v>37.753</v>
      </c>
      <c r="H194" s="58">
        <f t="shared" si="158"/>
        <v>38.152999999999999</v>
      </c>
      <c r="I194" s="58">
        <f t="shared" si="159"/>
        <v>38.408100000000005</v>
      </c>
      <c r="J194" s="58">
        <f t="shared" si="160"/>
        <v>41.26634</v>
      </c>
      <c r="K194" s="58">
        <f t="shared" si="161"/>
        <v>41.32</v>
      </c>
      <c r="L194" s="58">
        <f t="shared" si="162"/>
        <v>41.32</v>
      </c>
      <c r="M194" s="58">
        <f t="shared" si="163"/>
        <v>41.32</v>
      </c>
      <c r="N194" s="100">
        <f t="shared" si="155"/>
        <v>8.4409999999999989</v>
      </c>
      <c r="O194" s="100">
        <f t="shared" si="156"/>
        <v>8.3850000000000016</v>
      </c>
    </row>
    <row r="195" spans="1:15" ht="15" thickBot="1" x14ac:dyDescent="0.4">
      <c r="A195" s="56" t="s">
        <v>121</v>
      </c>
      <c r="G195" s="63">
        <f t="shared" si="157"/>
        <v>37.311999999999998</v>
      </c>
      <c r="H195" s="63">
        <f t="shared" si="158"/>
        <v>37.567999999999998</v>
      </c>
      <c r="I195" s="63">
        <f t="shared" si="159"/>
        <v>38.408100000000005</v>
      </c>
      <c r="J195" s="63">
        <f t="shared" si="160"/>
        <v>41.204599999999999</v>
      </c>
      <c r="K195" s="63">
        <f t="shared" si="161"/>
        <v>39.555999999999997</v>
      </c>
      <c r="L195" s="63">
        <f t="shared" si="162"/>
        <v>39.555999999999997</v>
      </c>
      <c r="M195" s="63">
        <f t="shared" si="163"/>
        <v>39.555999999999997</v>
      </c>
      <c r="N195" s="100">
        <f t="shared" si="155"/>
        <v>7.1179999999999994</v>
      </c>
      <c r="O195" s="100">
        <f t="shared" si="156"/>
        <v>7.35</v>
      </c>
    </row>
    <row r="196" spans="1:15" ht="15" thickBot="1" x14ac:dyDescent="0.4">
      <c r="A196" s="52"/>
    </row>
    <row r="197" spans="1:15" ht="15" thickBot="1" x14ac:dyDescent="0.4">
      <c r="A197" s="54" t="s">
        <v>154</v>
      </c>
      <c r="G197" s="63">
        <f>SUM(G$161:G$162)+G$159+G$158+G$156+G$155+G$154+G45</f>
        <v>34.853999999999999</v>
      </c>
      <c r="H197" s="63">
        <f>SUM(H$161:H$162)+H$159+H$158+H$156+H$155+H$154+$H45</f>
        <v>35.461999999999996</v>
      </c>
      <c r="I197" s="63">
        <f>SUM(I$161:I$162)+I$159+I$158+I$156+I$155+I$154+$I45</f>
        <v>36.575000000000003</v>
      </c>
      <c r="J197" s="63">
        <f>SUM(J$161:J$162)+J$159+J$158+J$156+J$155+J$154+$J45</f>
        <v>38.231000000000002</v>
      </c>
      <c r="K197" s="58">
        <f>SUM(K$161:K$162)+K$159+K$158+K$156+K$155+K$154+K45</f>
        <v>40.278000000000006</v>
      </c>
      <c r="L197" s="58">
        <f>SUM(L$161:L$162)+L$159+L$158+L$156+L$155+L$154+L45</f>
        <v>42.265000000000001</v>
      </c>
      <c r="M197" s="58">
        <f>SUM(M$161:M$162)+M$159+M$158+M$156+M$155+M$154+M45</f>
        <v>46.5</v>
      </c>
      <c r="N197" s="100">
        <f>SUM(N$161:N$162)+N$147+N$149+N$150+N$152+N$154+$N45</f>
        <v>9.0240000000000009</v>
      </c>
      <c r="O197" s="100">
        <f>SUM(O$161:O$162)+O$147+O$149+O$150+O$152+O$154+$O45</f>
        <v>8.7349999999999994</v>
      </c>
    </row>
    <row r="198" spans="1:15" ht="15" thickBot="1" x14ac:dyDescent="0.4">
      <c r="A198" s="55" t="s">
        <v>153</v>
      </c>
      <c r="G198" s="63">
        <f>SUM(G$161:G$162)+G$159+G$158+G$156+G$155+G$154+G46</f>
        <v>34.707000000000001</v>
      </c>
      <c r="H198" s="63">
        <f t="shared" ref="H198:H201" si="164">SUM(H$161:H$162)+H$159+H$158+H$156+H$155+H$154+$H46</f>
        <v>35.266999999999996</v>
      </c>
      <c r="I198" s="63">
        <f t="shared" ref="I198:I201" si="165">SUM(I$161:I$162)+I$159+I$158+I$156+I$155+I$154+$I46</f>
        <v>36.29</v>
      </c>
      <c r="J198" s="63">
        <f t="shared" ref="J198:J201" si="166">SUM(J$161:J$162)+J$159+J$158+J$156+J$155+J$154+$J46</f>
        <v>37.811</v>
      </c>
      <c r="K198" s="58">
        <f t="shared" ref="K198:M201" si="167">SUM(K$161:K$162)+K$159+K$158+K$156+K$155+K$154+K46</f>
        <v>39.69</v>
      </c>
      <c r="L198" s="58">
        <f t="shared" si="167"/>
        <v>41.635000000000005</v>
      </c>
      <c r="M198" s="58">
        <f t="shared" si="167"/>
        <v>45.525000000000006</v>
      </c>
      <c r="N198" s="100">
        <f>SUM(N$161:N$162)+N$147+N$149+N$150+N$152+N$154+$N46</f>
        <v>8.5829999999999984</v>
      </c>
      <c r="O198" s="100">
        <f>SUM(O$161:O$162)+O$147+O$149+O$150+O$152+O$154+$O46</f>
        <v>8.39</v>
      </c>
    </row>
    <row r="199" spans="1:15" ht="15" thickBot="1" x14ac:dyDescent="0.4">
      <c r="A199" s="55" t="s">
        <v>152</v>
      </c>
      <c r="G199" s="63">
        <f>SUM(G$161:G$162)+G$159+G$158+G$156+G$155+G$154+G47</f>
        <v>34.510999999999996</v>
      </c>
      <c r="H199" s="63">
        <f t="shared" si="164"/>
        <v>35.006999999999998</v>
      </c>
      <c r="I199" s="63">
        <f t="shared" si="165"/>
        <v>35.909999999999997</v>
      </c>
      <c r="J199" s="63">
        <f t="shared" si="166"/>
        <v>37.250999999999998</v>
      </c>
      <c r="K199" s="58">
        <f t="shared" si="167"/>
        <v>38.905999999999999</v>
      </c>
      <c r="L199" s="58">
        <f t="shared" si="167"/>
        <v>40.795000000000002</v>
      </c>
      <c r="M199" s="58">
        <f t="shared" si="167"/>
        <v>44.225000000000001</v>
      </c>
      <c r="N199" s="100">
        <f>SUM(N$161:N$162)+N$147+N$149+N$150+N$152+N$154+$N47</f>
        <v>7.9950000000000001</v>
      </c>
      <c r="O199" s="100">
        <f>SUM(O$161:O$162)+O$147+O$149+O$150+O$152+O$154+$O47</f>
        <v>7.9300000000000006</v>
      </c>
    </row>
    <row r="200" spans="1:15" ht="15" thickBot="1" x14ac:dyDescent="0.4">
      <c r="A200" s="55" t="s">
        <v>166</v>
      </c>
      <c r="G200" s="63">
        <f t="shared" ref="G200:G201" si="168">SUM(G$161:G$162)+G$159+G$158+G$156+G$155+G$154+G48</f>
        <v>33.874000000000002</v>
      </c>
      <c r="H200" s="63">
        <f t="shared" si="164"/>
        <v>34.161999999999999</v>
      </c>
      <c r="I200" s="63">
        <f t="shared" si="165"/>
        <v>34.674999999999997</v>
      </c>
      <c r="J200" s="63">
        <f t="shared" si="166"/>
        <v>35.430999999999997</v>
      </c>
      <c r="K200" s="58">
        <f t="shared" si="167"/>
        <v>36.358000000000004</v>
      </c>
      <c r="L200" s="58">
        <f t="shared" si="167"/>
        <v>38.064999999999998</v>
      </c>
      <c r="M200" s="58">
        <f t="shared" si="167"/>
        <v>40</v>
      </c>
      <c r="N200" s="100">
        <f>SUM(N$161:N$162)+N$147+N$149+N$150+N$152+N$154+$N48</f>
        <v>6.0839999999999996</v>
      </c>
      <c r="O200" s="100">
        <f>SUM(O$161:O$162)+O$147+O$149+O$150+O$152+O$154+$O48</f>
        <v>6.4350000000000005</v>
      </c>
    </row>
    <row r="201" spans="1:15" ht="15" thickBot="1" x14ac:dyDescent="0.4">
      <c r="A201" s="56" t="s">
        <v>151</v>
      </c>
      <c r="G201" s="63">
        <f t="shared" si="168"/>
        <v>34.609000000000002</v>
      </c>
      <c r="H201" s="63">
        <f t="shared" si="164"/>
        <v>35.137</v>
      </c>
      <c r="I201" s="63">
        <f t="shared" si="165"/>
        <v>36.1</v>
      </c>
      <c r="J201" s="63">
        <f t="shared" si="166"/>
        <v>37.530999999999999</v>
      </c>
      <c r="K201" s="63">
        <f t="shared" si="167"/>
        <v>39.298000000000002</v>
      </c>
      <c r="L201" s="63">
        <f t="shared" si="167"/>
        <v>41.215000000000003</v>
      </c>
      <c r="M201" s="63">
        <f t="shared" si="167"/>
        <v>44.875</v>
      </c>
      <c r="N201" s="100">
        <f>SUM(N$161:N$162)+N$147+N$149+N$150+N$152+N$154+$N49</f>
        <v>8.2889999999999997</v>
      </c>
      <c r="O201" s="100">
        <f>SUM(O$161:O$162)+O$147+O$149+O$150+O$152+O$154+$O49</f>
        <v>8.16</v>
      </c>
    </row>
    <row r="202" spans="1:15" ht="15" thickBot="1" x14ac:dyDescent="0.4">
      <c r="A202" s="52"/>
    </row>
    <row r="203" spans="1:15" ht="15" thickBot="1" x14ac:dyDescent="0.4">
      <c r="A203" s="54" t="s">
        <v>150</v>
      </c>
      <c r="G203" s="58">
        <f>SUM(G$161:G$162)+G$159+G$158+G$156+G$155+G$154+G51</f>
        <v>34.853999999999999</v>
      </c>
      <c r="H203" s="58">
        <f>SUM(H$161:H$162)+H$159+H$158+H$156+H$155+H$154+$H51</f>
        <v>35.461999999999996</v>
      </c>
      <c r="I203" s="58">
        <f>SUM(I$161:I$162)+I$159+I$158+I$156+I$155+I$154+$I51</f>
        <v>36.575000000000003</v>
      </c>
      <c r="J203" s="58">
        <f>SUM(J$161:J$162)+J$159+J$158+J$156+J$155+J$154+$J51</f>
        <v>38.231000000000002</v>
      </c>
      <c r="K203" s="58">
        <f>SUM(K$161:K$162)+K$159+K$158+K$156+K$155+K$154+K51</f>
        <v>40.278000000000006</v>
      </c>
      <c r="L203" s="58">
        <f>SUM(L$161:L$162)+L$159+L$158+L$156+L$155+L$154+L51</f>
        <v>42.265000000000001</v>
      </c>
      <c r="M203" s="58">
        <f>SUM(M$161:M$162)+M$159+M$158+M$156+M$155+M$154+M51</f>
        <v>46.5</v>
      </c>
      <c r="N203" s="100">
        <f>SUM(N$161:N$162)+N$147+N$149+N$150+N$152+N$154+$N51</f>
        <v>9.0240000000000009</v>
      </c>
      <c r="O203" s="100">
        <f>SUM(O$161:O$162)+O$147+O$149+O$150+O$152+O$154+$O51</f>
        <v>8.7349999999999994</v>
      </c>
    </row>
    <row r="204" spans="1:15" ht="15" thickBot="1" x14ac:dyDescent="0.4">
      <c r="A204" s="55" t="s">
        <v>149</v>
      </c>
      <c r="G204" s="58">
        <f t="shared" ref="G204:G207" si="169">SUM(G$161:G$162)+G$159+G$158+G$156+G$155+G$154+G52</f>
        <v>34.510999999999996</v>
      </c>
      <c r="H204" s="58">
        <f t="shared" ref="H204:H207" si="170">SUM(H$161:H$162)+H$159+H$158+H$156+H$155+H$154+$H52</f>
        <v>35.006999999999998</v>
      </c>
      <c r="I204" s="58">
        <f t="shared" ref="I204:I207" si="171">SUM(I$161:I$162)+I$159+I$158+I$156+I$155+I$154+$I52</f>
        <v>35.909999999999997</v>
      </c>
      <c r="J204" s="58">
        <f t="shared" ref="J204:J207" si="172">SUM(J$161:J$162)+J$159+J$158+J$156+J$155+J$154+$J52</f>
        <v>37.250999999999998</v>
      </c>
      <c r="K204" s="58">
        <f t="shared" ref="K204:M207" si="173">SUM(K$161:K$162)+K$159+K$158+K$156+K$155+K$154+K52</f>
        <v>38.905999999999999</v>
      </c>
      <c r="L204" s="58">
        <f t="shared" si="173"/>
        <v>40.795000000000002</v>
      </c>
      <c r="M204" s="58">
        <f t="shared" si="173"/>
        <v>44.225000000000001</v>
      </c>
      <c r="N204" s="100">
        <f>SUM(N$161:N$162)+N$147+N$149+N$150+N$152+N$154+$N52</f>
        <v>7.9950000000000001</v>
      </c>
      <c r="O204" s="100">
        <f>SUM(O$161:O$162)+O$147+O$149+O$150+O$152+O$154+$O52</f>
        <v>7.9300000000000006</v>
      </c>
    </row>
    <row r="205" spans="1:15" ht="15" thickBot="1" x14ac:dyDescent="0.4">
      <c r="A205" s="55" t="s">
        <v>148</v>
      </c>
      <c r="G205" s="58">
        <f t="shared" si="169"/>
        <v>34.510999999999996</v>
      </c>
      <c r="H205" s="58">
        <f t="shared" si="170"/>
        <v>35.006999999999998</v>
      </c>
      <c r="I205" s="58">
        <f t="shared" si="171"/>
        <v>35.909999999999997</v>
      </c>
      <c r="J205" s="58">
        <f t="shared" si="172"/>
        <v>37.250999999999998</v>
      </c>
      <c r="K205" s="58">
        <f t="shared" si="173"/>
        <v>38.905999999999999</v>
      </c>
      <c r="L205" s="58">
        <f t="shared" si="173"/>
        <v>40.795000000000002</v>
      </c>
      <c r="M205" s="58">
        <f t="shared" si="173"/>
        <v>44.225000000000001</v>
      </c>
      <c r="N205" s="100">
        <f>SUM(N$161:N$162)+N$147+N$149+N$150+N$152+N$154+$N53</f>
        <v>7.9950000000000001</v>
      </c>
      <c r="O205" s="100">
        <f>SUM(O$161:O$162)+O$147+O$149+O$150+O$152+O$154+$O53</f>
        <v>7.9300000000000006</v>
      </c>
    </row>
    <row r="206" spans="1:15" ht="15" thickBot="1" x14ac:dyDescent="0.4">
      <c r="A206" s="55" t="s">
        <v>167</v>
      </c>
      <c r="G206" s="58">
        <f t="shared" si="169"/>
        <v>33.874000000000002</v>
      </c>
      <c r="H206" s="58">
        <f t="shared" si="170"/>
        <v>34.161999999999999</v>
      </c>
      <c r="I206" s="58">
        <f t="shared" si="171"/>
        <v>34.674999999999997</v>
      </c>
      <c r="J206" s="58">
        <f t="shared" si="172"/>
        <v>35.430999999999997</v>
      </c>
      <c r="K206" s="58">
        <f t="shared" si="173"/>
        <v>36.358000000000004</v>
      </c>
      <c r="L206" s="58">
        <f t="shared" si="173"/>
        <v>38.064999999999998</v>
      </c>
      <c r="M206" s="58">
        <f t="shared" si="173"/>
        <v>40</v>
      </c>
      <c r="N206" s="100">
        <f>SUM(N$161:N$162)+N$147+N$149+N$150+N$152+N$154+$N54</f>
        <v>6.0839999999999996</v>
      </c>
      <c r="O206" s="100">
        <f>SUM(O$161:O$162)+O$147+O$149+O$150+O$152+O$154+$O54</f>
        <v>6.4350000000000005</v>
      </c>
    </row>
    <row r="207" spans="1:15" ht="15" thickBot="1" x14ac:dyDescent="0.4">
      <c r="A207" s="56" t="s">
        <v>147</v>
      </c>
      <c r="G207" s="63">
        <f t="shared" si="169"/>
        <v>34.609000000000002</v>
      </c>
      <c r="H207" s="63">
        <f t="shared" si="170"/>
        <v>35.137</v>
      </c>
      <c r="I207" s="63">
        <f t="shared" si="171"/>
        <v>36.1</v>
      </c>
      <c r="J207" s="63">
        <f t="shared" si="172"/>
        <v>37.530999999999999</v>
      </c>
      <c r="K207" s="63">
        <f t="shared" si="173"/>
        <v>39.298000000000002</v>
      </c>
      <c r="L207" s="63">
        <f t="shared" si="173"/>
        <v>41.215000000000003</v>
      </c>
      <c r="M207" s="63">
        <f t="shared" si="173"/>
        <v>44.875</v>
      </c>
      <c r="N207" s="100">
        <f>SUM(N$161:N$162)+N$147+N$149+N$150+N$152+N$154+$N55</f>
        <v>8.2889999999999997</v>
      </c>
      <c r="O207" s="100">
        <f>SUM(O$161:O$162)+O$147+O$149+O$150+O$152+O$154+$O55</f>
        <v>8.16</v>
      </c>
    </row>
    <row r="208" spans="1:15" ht="15" thickBot="1" x14ac:dyDescent="0.4">
      <c r="A208" s="52"/>
    </row>
    <row r="209" spans="1:15" ht="15" thickBot="1" x14ac:dyDescent="0.4">
      <c r="A209" s="54" t="s">
        <v>120</v>
      </c>
      <c r="G209" s="58">
        <f>SUM(G$161:G$162)+G$159+G$158+G$156+G$155+G$154+G57</f>
        <v>36.412999999999997</v>
      </c>
      <c r="H209" s="58">
        <f>SUM(H$161:H$162)+H$159+H$158+H$156+H$155+H$154+$H57</f>
        <v>36.876999999999995</v>
      </c>
      <c r="I209" s="58">
        <f>SUM(I$161:I$162)+I$159+I$158+I$156+I$155+I$154+$I57</f>
        <v>37.72</v>
      </c>
      <c r="J209" s="58">
        <f>SUM(J$161:J$162)+J$159+J$158+J$156+J$155+J$154+$J57</f>
        <v>38.971000000000004</v>
      </c>
      <c r="K209" s="58">
        <f>SUM(K$161:K$162)+K$159+K$158+K$156+K$155+K$154+K57</f>
        <v>40.514000000000003</v>
      </c>
      <c r="L209" s="58">
        <f>SUM(L$161:L$162)+L$159+L$158+L$156+L$155+L$154+L57</f>
        <v>43.375</v>
      </c>
      <c r="M209" s="58">
        <f>SUM(M$161:M$162)+M$159+M$158+M$156+M$155+M$154+M57</f>
        <v>46.575000000000003</v>
      </c>
      <c r="N209" s="100">
        <f t="shared" ref="N209:N214" si="174">SUM(N$161:N$162)+N$147+N$149+N$150+N$152+N$154+$N57</f>
        <v>7.7009999999999996</v>
      </c>
      <c r="O209" s="100">
        <f t="shared" ref="O209:O214" si="175">SUM(O$161:O$162)+O$147+O$149+O$150+O$152+O$154+$O57</f>
        <v>7.7000000000000011</v>
      </c>
    </row>
    <row r="210" spans="1:15" ht="15" thickBot="1" x14ac:dyDescent="0.4">
      <c r="A210" s="55" t="s">
        <v>119</v>
      </c>
      <c r="G210" s="58">
        <f t="shared" ref="G210:G214" si="176">SUM(G$161:G$162)+G$159+G$158+G$156+G$155+G$154+G58</f>
        <v>37.295000000000002</v>
      </c>
      <c r="H210" s="58">
        <f t="shared" ref="H210:H214" si="177">SUM(H$161:H$162)+H$159+H$158+H$156+H$155+H$154+$H58</f>
        <v>38.046999999999997</v>
      </c>
      <c r="I210" s="58">
        <f t="shared" ref="I210:I214" si="178">SUM(I$161:I$162)+I$159+I$158+I$156+I$155+I$154+$I58</f>
        <v>39.43</v>
      </c>
      <c r="J210" s="58">
        <f t="shared" ref="J210:J214" si="179">SUM(J$161:J$162)+J$159+J$158+J$156+J$155+J$154+$J58</f>
        <v>41.491</v>
      </c>
      <c r="K210" s="58">
        <f t="shared" ref="K210:M214" si="180">SUM(K$161:K$162)+K$159+K$158+K$156+K$155+K$154+K58</f>
        <v>44.042000000000002</v>
      </c>
      <c r="L210" s="58">
        <f t="shared" si="180"/>
        <v>47.155000000000001</v>
      </c>
      <c r="M210" s="58">
        <f t="shared" si="180"/>
        <v>52.424999999999997</v>
      </c>
      <c r="N210" s="100">
        <f t="shared" si="174"/>
        <v>10.347</v>
      </c>
      <c r="O210" s="100">
        <f t="shared" si="175"/>
        <v>9.77</v>
      </c>
    </row>
    <row r="211" spans="1:15" ht="15" thickBot="1" x14ac:dyDescent="0.4">
      <c r="A211" s="55" t="s">
        <v>118</v>
      </c>
      <c r="G211" s="58">
        <f t="shared" si="176"/>
        <v>36.364000000000004</v>
      </c>
      <c r="H211" s="58">
        <f t="shared" si="177"/>
        <v>36.811999999999998</v>
      </c>
      <c r="I211" s="58">
        <f t="shared" si="178"/>
        <v>37.625</v>
      </c>
      <c r="J211" s="58">
        <f t="shared" si="179"/>
        <v>38.831000000000003</v>
      </c>
      <c r="K211" s="58">
        <f t="shared" si="180"/>
        <v>40.317999999999998</v>
      </c>
      <c r="L211" s="58">
        <f t="shared" si="180"/>
        <v>43.165000000000006</v>
      </c>
      <c r="M211" s="58">
        <f t="shared" si="180"/>
        <v>46.25</v>
      </c>
      <c r="N211" s="100">
        <f t="shared" si="174"/>
        <v>7.5539999999999994</v>
      </c>
      <c r="O211" s="100">
        <f t="shared" si="175"/>
        <v>7.5850000000000009</v>
      </c>
    </row>
    <row r="212" spans="1:15" ht="15" thickBot="1" x14ac:dyDescent="0.4">
      <c r="A212" s="55" t="s">
        <v>117</v>
      </c>
      <c r="G212" s="58">
        <f t="shared" si="176"/>
        <v>37.393000000000001</v>
      </c>
      <c r="H212" s="58">
        <f t="shared" si="177"/>
        <v>38.177</v>
      </c>
      <c r="I212" s="58">
        <f t="shared" si="178"/>
        <v>39.620000000000005</v>
      </c>
      <c r="J212" s="58">
        <f t="shared" si="179"/>
        <v>41.771000000000001</v>
      </c>
      <c r="K212" s="58">
        <f t="shared" si="180"/>
        <v>44.434000000000005</v>
      </c>
      <c r="L212" s="58">
        <f t="shared" si="180"/>
        <v>47.575000000000003</v>
      </c>
      <c r="M212" s="58">
        <f t="shared" si="180"/>
        <v>53.075000000000003</v>
      </c>
      <c r="N212" s="100">
        <f t="shared" si="174"/>
        <v>10.640999999999998</v>
      </c>
      <c r="O212" s="100">
        <f t="shared" si="175"/>
        <v>10</v>
      </c>
    </row>
    <row r="213" spans="1:15" ht="15" thickBot="1" x14ac:dyDescent="0.4">
      <c r="A213" s="55" t="s">
        <v>168</v>
      </c>
      <c r="G213" s="58">
        <f t="shared" si="176"/>
        <v>36.364000000000004</v>
      </c>
      <c r="H213" s="58">
        <f t="shared" si="177"/>
        <v>36.811999999999998</v>
      </c>
      <c r="I213" s="58">
        <f t="shared" si="178"/>
        <v>37.625</v>
      </c>
      <c r="J213" s="58">
        <f t="shared" si="179"/>
        <v>38.831000000000003</v>
      </c>
      <c r="K213" s="58">
        <f t="shared" si="180"/>
        <v>40.317999999999998</v>
      </c>
      <c r="L213" s="58">
        <f t="shared" si="180"/>
        <v>43.165000000000006</v>
      </c>
      <c r="M213" s="58">
        <f t="shared" si="180"/>
        <v>46.25</v>
      </c>
      <c r="N213" s="100">
        <f t="shared" si="174"/>
        <v>7.5539999999999994</v>
      </c>
      <c r="O213" s="100">
        <f t="shared" si="175"/>
        <v>7.5850000000000009</v>
      </c>
    </row>
    <row r="214" spans="1:15" ht="15" thickBot="1" x14ac:dyDescent="0.4">
      <c r="A214" s="56" t="s">
        <v>116</v>
      </c>
      <c r="G214" s="63">
        <f t="shared" si="176"/>
        <v>35.923000000000002</v>
      </c>
      <c r="H214" s="63">
        <f t="shared" si="177"/>
        <v>36.226999999999997</v>
      </c>
      <c r="I214" s="63">
        <f t="shared" si="178"/>
        <v>36.770000000000003</v>
      </c>
      <c r="J214" s="63">
        <f t="shared" si="179"/>
        <v>37.570999999999998</v>
      </c>
      <c r="K214" s="63">
        <f t="shared" si="180"/>
        <v>38.554000000000002</v>
      </c>
      <c r="L214" s="63">
        <f t="shared" si="180"/>
        <v>41.275000000000006</v>
      </c>
      <c r="M214" s="63">
        <f t="shared" si="180"/>
        <v>43.325000000000003</v>
      </c>
      <c r="N214" s="100">
        <f t="shared" si="174"/>
        <v>6.2309999999999999</v>
      </c>
      <c r="O214" s="100">
        <f t="shared" si="175"/>
        <v>6.5500000000000007</v>
      </c>
    </row>
    <row r="215" spans="1:15" ht="15" thickBot="1" x14ac:dyDescent="0.4">
      <c r="A215" s="52"/>
    </row>
    <row r="216" spans="1:15" ht="15" thickBot="1" x14ac:dyDescent="0.4">
      <c r="A216" s="54" t="s">
        <v>115</v>
      </c>
      <c r="G216" s="58">
        <f>SUM(G$161:G$162)+G$159+G$158+G$156+G$155+G$154+G64</f>
        <v>36.412999999999997</v>
      </c>
      <c r="H216" s="58">
        <f>SUM(H$161:H$162)+H$159+H$158+H$156+H$155+H$154+$H64</f>
        <v>36.876999999999995</v>
      </c>
      <c r="I216" s="58">
        <f>SUM(I$161:I$162)+I$159+I$158+I$156+I$155+I$154+$I64</f>
        <v>37.72</v>
      </c>
      <c r="J216" s="58">
        <f>SUM(J$161:J$162)+J$159+J$158+J$156+J$155+J$154+$J64</f>
        <v>38.971000000000004</v>
      </c>
      <c r="K216" s="58">
        <f>SUM(K$161:K$162)+K$159+K$158+K$156+K$155+K$154+K64</f>
        <v>40.514000000000003</v>
      </c>
      <c r="L216" s="58">
        <f>SUM(L$161:L$162)+L$159+L$158+L$156+L$155+L$154+L64</f>
        <v>43.375</v>
      </c>
      <c r="M216" s="58">
        <f>SUM(M$161:M$162)+M$159+M$158+M$156+M$155+M$154+M64</f>
        <v>46.575000000000003</v>
      </c>
      <c r="N216" s="100">
        <f t="shared" ref="N216:N221" si="181">SUM(N$161:N$162)+N$147+N$149+N$150+N$152+N$154+$N64</f>
        <v>7.7009999999999996</v>
      </c>
      <c r="O216" s="100">
        <f t="shared" ref="O216:O221" si="182">SUM(O$161:O$162)+O$147+O$149+O$150+O$152+O$154+$O64</f>
        <v>7.7000000000000011</v>
      </c>
    </row>
    <row r="217" spans="1:15" ht="15" thickBot="1" x14ac:dyDescent="0.4">
      <c r="A217" s="55" t="s">
        <v>114</v>
      </c>
      <c r="G217" s="58">
        <f t="shared" ref="G217:G221" si="183">SUM(G$161:G$162)+G$159+G$158+G$156+G$155+G$154+G65</f>
        <v>37.295000000000002</v>
      </c>
      <c r="H217" s="58">
        <f t="shared" ref="H217:H221" si="184">SUM(H$161:H$162)+H$159+H$158+H$156+H$155+H$154+$H65</f>
        <v>38.046999999999997</v>
      </c>
      <c r="I217" s="58">
        <f t="shared" ref="I217:I221" si="185">SUM(I$161:I$162)+I$159+I$158+I$156+I$155+I$154+$I65</f>
        <v>39.43</v>
      </c>
      <c r="J217" s="58">
        <f t="shared" ref="J217:J221" si="186">SUM(J$161:J$162)+J$159+J$158+J$156+J$155+J$154+$J65</f>
        <v>41.491</v>
      </c>
      <c r="K217" s="58">
        <f t="shared" ref="K217:M221" si="187">SUM(K$161:K$162)+K$159+K$158+K$156+K$155+K$154+K65</f>
        <v>44.042000000000002</v>
      </c>
      <c r="L217" s="58">
        <f t="shared" si="187"/>
        <v>47.155000000000001</v>
      </c>
      <c r="M217" s="58">
        <f t="shared" si="187"/>
        <v>52.424999999999997</v>
      </c>
      <c r="N217" s="100">
        <f t="shared" si="181"/>
        <v>10.347</v>
      </c>
      <c r="O217" s="100">
        <f t="shared" si="182"/>
        <v>9.77</v>
      </c>
    </row>
    <row r="218" spans="1:15" ht="15" thickBot="1" x14ac:dyDescent="0.4">
      <c r="A218" s="55" t="s">
        <v>113</v>
      </c>
      <c r="G218" s="58">
        <f t="shared" si="183"/>
        <v>36.364000000000004</v>
      </c>
      <c r="H218" s="58">
        <f t="shared" si="184"/>
        <v>36.811999999999998</v>
      </c>
      <c r="I218" s="58">
        <f t="shared" si="185"/>
        <v>37.625</v>
      </c>
      <c r="J218" s="58">
        <f t="shared" si="186"/>
        <v>38.831000000000003</v>
      </c>
      <c r="K218" s="58">
        <f t="shared" si="187"/>
        <v>40.317999999999998</v>
      </c>
      <c r="L218" s="58">
        <f t="shared" si="187"/>
        <v>43.165000000000006</v>
      </c>
      <c r="M218" s="58">
        <f t="shared" si="187"/>
        <v>46.25</v>
      </c>
      <c r="N218" s="100">
        <f t="shared" si="181"/>
        <v>7.5539999999999994</v>
      </c>
      <c r="O218" s="100">
        <f t="shared" si="182"/>
        <v>7.5850000000000009</v>
      </c>
    </row>
    <row r="219" spans="1:15" ht="15" thickBot="1" x14ac:dyDescent="0.4">
      <c r="A219" s="55" t="s">
        <v>112</v>
      </c>
      <c r="G219" s="58">
        <f t="shared" si="183"/>
        <v>37.295000000000002</v>
      </c>
      <c r="H219" s="58">
        <f t="shared" si="184"/>
        <v>38.046999999999997</v>
      </c>
      <c r="I219" s="58">
        <f t="shared" si="185"/>
        <v>39.43</v>
      </c>
      <c r="J219" s="58">
        <f t="shared" si="186"/>
        <v>41.491</v>
      </c>
      <c r="K219" s="58">
        <f t="shared" si="187"/>
        <v>44.042000000000002</v>
      </c>
      <c r="L219" s="58">
        <f t="shared" si="187"/>
        <v>47.155000000000001</v>
      </c>
      <c r="M219" s="58">
        <f t="shared" si="187"/>
        <v>52.424999999999997</v>
      </c>
      <c r="N219" s="100">
        <f t="shared" si="181"/>
        <v>10.347</v>
      </c>
      <c r="O219" s="100">
        <f t="shared" si="182"/>
        <v>9.77</v>
      </c>
    </row>
    <row r="220" spans="1:15" ht="15" thickBot="1" x14ac:dyDescent="0.4">
      <c r="A220" s="55" t="s">
        <v>168</v>
      </c>
      <c r="G220" s="58">
        <f t="shared" si="183"/>
        <v>36.364000000000004</v>
      </c>
      <c r="H220" s="58">
        <f t="shared" si="184"/>
        <v>36.811999999999998</v>
      </c>
      <c r="I220" s="58">
        <f t="shared" si="185"/>
        <v>37.625</v>
      </c>
      <c r="J220" s="58">
        <f t="shared" si="186"/>
        <v>38.831000000000003</v>
      </c>
      <c r="K220" s="58">
        <f t="shared" si="187"/>
        <v>40.317999999999998</v>
      </c>
      <c r="L220" s="58">
        <f t="shared" si="187"/>
        <v>43.165000000000006</v>
      </c>
      <c r="M220" s="58">
        <f t="shared" si="187"/>
        <v>46.25</v>
      </c>
      <c r="N220" s="100">
        <f t="shared" si="181"/>
        <v>7.5539999999999994</v>
      </c>
      <c r="O220" s="100">
        <f t="shared" si="182"/>
        <v>7.5850000000000009</v>
      </c>
    </row>
    <row r="221" spans="1:15" ht="15" thickBot="1" x14ac:dyDescent="0.4">
      <c r="A221" s="56" t="s">
        <v>111</v>
      </c>
      <c r="G221" s="63">
        <f t="shared" si="183"/>
        <v>35.923000000000002</v>
      </c>
      <c r="H221" s="63">
        <f t="shared" si="184"/>
        <v>36.226999999999997</v>
      </c>
      <c r="I221" s="63">
        <f t="shared" si="185"/>
        <v>36.770000000000003</v>
      </c>
      <c r="J221" s="63">
        <f t="shared" si="186"/>
        <v>37.570999999999998</v>
      </c>
      <c r="K221" s="63">
        <f t="shared" si="187"/>
        <v>38.554000000000002</v>
      </c>
      <c r="L221" s="63">
        <f t="shared" si="187"/>
        <v>41.275000000000006</v>
      </c>
      <c r="M221" s="63">
        <f t="shared" si="187"/>
        <v>43.325000000000003</v>
      </c>
      <c r="N221" s="100">
        <f t="shared" si="181"/>
        <v>6.2309999999999999</v>
      </c>
      <c r="O221" s="100">
        <f t="shared" si="182"/>
        <v>6.5500000000000007</v>
      </c>
    </row>
    <row r="222" spans="1:15" ht="15" thickBot="1" x14ac:dyDescent="0.4">
      <c r="A222" s="52"/>
    </row>
    <row r="223" spans="1:15" ht="15" thickBot="1" x14ac:dyDescent="0.4">
      <c r="A223" s="54" t="s">
        <v>146</v>
      </c>
      <c r="G223" s="58">
        <f>SUM(G$161:G$162)+G$159+G$158+G$156+G$155+G$153+G$152+G$151+G71</f>
        <v>37.265000000000001</v>
      </c>
      <c r="H223" s="58">
        <f>SUM(H$161:H$162)+H$159+H$158+H$156+H$155+H$153+H$152+H$151+$H71</f>
        <v>37.920999999999999</v>
      </c>
      <c r="I223" s="58">
        <f>SUM(I$161:I$162)+I$159+I$158+I$156+I$155+I$153+I$152+I$151+$I71</f>
        <v>39.114999999999995</v>
      </c>
      <c r="J223" s="58">
        <f>SUM(J$161:J$162)+J$159+J$158+J$156+J$155+J$153+J$152+J$151+$J71</f>
        <v>40.887999999999998</v>
      </c>
      <c r="K223" s="58">
        <f>SUM(K$161:K$162)+K$159+K$158+K$156+K$155+K$153+K$152+K$151+K71</f>
        <v>43.076000000000008</v>
      </c>
      <c r="L223" s="58">
        <f>SUM(L$161:L$162)+L$159+L$158+L$156+L$155+L$153+L$152+L$151+L71</f>
        <v>46.19</v>
      </c>
      <c r="M223" s="58">
        <f>SUM(M$161:M$162)+M$159+M$158+M$156+M$155+M$153+M$152+M$151+M71</f>
        <v>50.724999999999994</v>
      </c>
      <c r="N223" s="100">
        <f>SUM(N$161:N$162)+N$147+N$149+N$151+$N71</f>
        <v>8.1370000000000005</v>
      </c>
      <c r="O223" s="100">
        <f>SUM(O$161:O$162)+O$147+O$149+O$151+$O71</f>
        <v>7.9350000000000005</v>
      </c>
    </row>
    <row r="224" spans="1:15" ht="15" thickBot="1" x14ac:dyDescent="0.4">
      <c r="A224" s="55" t="s">
        <v>145</v>
      </c>
      <c r="G224" s="58">
        <f t="shared" ref="G224:G227" si="188">SUM(G$161:G$162)+G$159+G$158+G$156+G$155+G$153+G$152+G$151+G72</f>
        <v>37.118000000000002</v>
      </c>
      <c r="H224" s="58">
        <f t="shared" ref="H224:H227" si="189">SUM(H$161:H$162)+H$159+H$158+H$156+H$155+H$153+H$152+H$151+$H72</f>
        <v>37.725999999999999</v>
      </c>
      <c r="I224" s="58">
        <f t="shared" ref="I224:I227" si="190">SUM(I$161:I$162)+I$159+I$158+I$156+I$155+I$153+I$152+I$151+$I72</f>
        <v>38.83</v>
      </c>
      <c r="J224" s="58">
        <f t="shared" ref="J224:J227" si="191">SUM(J$161:J$162)+J$159+J$158+J$156+J$155+J$153+J$152+J$151+$J72</f>
        <v>40.468000000000004</v>
      </c>
      <c r="K224" s="58">
        <f t="shared" ref="K224:M227" si="192">SUM(K$161:K$162)+K$159+K$158+K$156+K$155+K$153+K$152+K$151+K72</f>
        <v>42.488</v>
      </c>
      <c r="L224" s="58">
        <f t="shared" si="192"/>
        <v>45.56</v>
      </c>
      <c r="M224" s="58">
        <f t="shared" si="192"/>
        <v>49.75</v>
      </c>
      <c r="N224" s="100">
        <f>SUM(N$161:N$162)+N$147+N$149+N$151+$N72</f>
        <v>7.6959999999999997</v>
      </c>
      <c r="O224" s="100">
        <f>SUM(O$161:O$162)+O$147+O$149+O$151+$O72</f>
        <v>7.59</v>
      </c>
    </row>
    <row r="225" spans="1:15" ht="15" thickBot="1" x14ac:dyDescent="0.4">
      <c r="A225" s="55" t="s">
        <v>144</v>
      </c>
      <c r="G225" s="58">
        <f t="shared" si="188"/>
        <v>36.921999999999997</v>
      </c>
      <c r="H225" s="58">
        <f t="shared" si="189"/>
        <v>37.466000000000001</v>
      </c>
      <c r="I225" s="58">
        <f t="shared" si="190"/>
        <v>38.450000000000003</v>
      </c>
      <c r="J225" s="58">
        <f t="shared" si="191"/>
        <v>39.908000000000001</v>
      </c>
      <c r="K225" s="58">
        <f t="shared" si="192"/>
        <v>41.704000000000001</v>
      </c>
      <c r="L225" s="58">
        <f t="shared" si="192"/>
        <v>44.72</v>
      </c>
      <c r="M225" s="58">
        <f t="shared" si="192"/>
        <v>48.45</v>
      </c>
      <c r="N225" s="100">
        <f>SUM(N$161:N$162)+N$147+N$149+N$151+$N73</f>
        <v>7.1080000000000005</v>
      </c>
      <c r="O225" s="100">
        <f>SUM(O$161:O$162)+O$147+O$149+O$151+$O73</f>
        <v>7.1300000000000008</v>
      </c>
    </row>
    <row r="226" spans="1:15" ht="15" thickBot="1" x14ac:dyDescent="0.4">
      <c r="A226" s="55" t="s">
        <v>143</v>
      </c>
      <c r="G226" s="58">
        <f t="shared" si="188"/>
        <v>36.285000000000004</v>
      </c>
      <c r="H226" s="58">
        <f t="shared" si="189"/>
        <v>36.621000000000002</v>
      </c>
      <c r="I226" s="58">
        <f t="shared" si="190"/>
        <v>37.215000000000003</v>
      </c>
      <c r="J226" s="58">
        <f t="shared" si="191"/>
        <v>38.088000000000001</v>
      </c>
      <c r="K226" s="58">
        <f t="shared" si="192"/>
        <v>39.156000000000006</v>
      </c>
      <c r="L226" s="58">
        <f t="shared" si="192"/>
        <v>41.99</v>
      </c>
      <c r="M226" s="58">
        <f t="shared" si="192"/>
        <v>44.225000000000001</v>
      </c>
      <c r="N226" s="100">
        <f>SUM(N$161:N$162)+N$147+N$149+N$151+$N74</f>
        <v>5.1970000000000001</v>
      </c>
      <c r="O226" s="100">
        <f>SUM(O$161:O$162)+O$147+O$149+O$151+$O74</f>
        <v>5.6349999999999998</v>
      </c>
    </row>
    <row r="227" spans="1:15" ht="15" thickBot="1" x14ac:dyDescent="0.4">
      <c r="A227" s="56" t="s">
        <v>142</v>
      </c>
      <c r="G227" s="63">
        <f t="shared" si="188"/>
        <v>37.020000000000003</v>
      </c>
      <c r="H227" s="63">
        <f t="shared" si="189"/>
        <v>37.596000000000004</v>
      </c>
      <c r="I227" s="63">
        <f t="shared" si="190"/>
        <v>38.64</v>
      </c>
      <c r="J227" s="63">
        <f t="shared" si="191"/>
        <v>40.188000000000002</v>
      </c>
      <c r="K227" s="63">
        <f t="shared" si="192"/>
        <v>42.096000000000004</v>
      </c>
      <c r="L227" s="63">
        <f t="shared" si="192"/>
        <v>45.14</v>
      </c>
      <c r="M227" s="63">
        <f t="shared" si="192"/>
        <v>49.099999999999994</v>
      </c>
      <c r="N227" s="100">
        <f>SUM(N$161:N$162)+N$147+N$149+N$151+$N75</f>
        <v>7.4019999999999992</v>
      </c>
      <c r="O227" s="100">
        <f>SUM(O$161:O$162)+O$147+O$149+O$151+$O75</f>
        <v>7.3599999999999994</v>
      </c>
    </row>
    <row r="228" spans="1:15" ht="15" thickBot="1" x14ac:dyDescent="0.4">
      <c r="A228" s="52"/>
    </row>
    <row r="229" spans="1:15" ht="15" thickBot="1" x14ac:dyDescent="0.4">
      <c r="A229" s="54" t="s">
        <v>141</v>
      </c>
      <c r="G229" s="58">
        <f>SUM(G$161:G$162)+G$159+G$158+G$156+G$155+G$153+G$152+G$151+G77</f>
        <v>37.265000000000001</v>
      </c>
      <c r="H229" s="58">
        <f>SUM(H$161:H$162)+H$159+H$158+H$156+H$155+H$153+H$152+H$151+$H77</f>
        <v>37.920999999999999</v>
      </c>
      <c r="I229" s="58">
        <f>SUM(I$161:I$162)+I$159+I$158+I$156+I$155+I$153+I$152+I$151+$I77</f>
        <v>39.114999999999995</v>
      </c>
      <c r="J229" s="58">
        <f>SUM(J$161:J$162)+J$159+J$158+J$156+J$155+J$153+J$152+J$151+$J77</f>
        <v>40.887999999999998</v>
      </c>
      <c r="K229" s="58">
        <f>SUM(K$161:K$162)+K$159+K$158+K$156+K$155+K$153+K$152+K$151+K77</f>
        <v>43.076000000000008</v>
      </c>
      <c r="L229" s="58">
        <f>SUM(L$161:L$162)+L$159+L$158+L$156+L$155+L$153+L$152+L$151+L77</f>
        <v>46.19</v>
      </c>
      <c r="M229" s="58">
        <f>SUM(L$161:L$162)+L$159+L$158+L$156+L$155+L$153+L$152+L$151+L77</f>
        <v>46.19</v>
      </c>
      <c r="N229" s="100">
        <f>SUM(N$161:N$162)+N$147+N$149+N$151+$N77</f>
        <v>8.1370000000000005</v>
      </c>
      <c r="O229" s="100">
        <f>SUM(O$161:O$162)+O$147+O$149+O$151+$O77</f>
        <v>7.9350000000000005</v>
      </c>
    </row>
    <row r="230" spans="1:15" ht="15" thickBot="1" x14ac:dyDescent="0.4">
      <c r="A230" s="55" t="s">
        <v>140</v>
      </c>
      <c r="G230" s="58">
        <f t="shared" ref="G230:G233" si="193">SUM(G$161:G$162)+G$159+G$158+G$156+G$155+G$153+G$152+G$151+G78</f>
        <v>36.921999999999997</v>
      </c>
      <c r="H230" s="58">
        <f t="shared" ref="H230:H233" si="194">SUM(H$161:H$162)+H$159+H$158+H$156+H$155+H$153+H$152+H$151+$H78</f>
        <v>37.466000000000001</v>
      </c>
      <c r="I230" s="58">
        <f t="shared" ref="I230:I233" si="195">SUM(I$161:I$162)+I$159+I$158+I$156+I$155+I$153+I$152+I$151+$I78</f>
        <v>38.450000000000003</v>
      </c>
      <c r="J230" s="58">
        <f t="shared" ref="J230:J233" si="196">SUM(J$161:J$162)+J$159+J$158+J$156+J$155+J$153+J$152+J$151+$J78</f>
        <v>39.908000000000001</v>
      </c>
      <c r="K230" s="58">
        <f t="shared" ref="K230:L233" si="197">SUM(K$161:K$162)+K$159+K$158+K$156+K$155+K$153+K$152+K$151+K78</f>
        <v>41.704000000000001</v>
      </c>
      <c r="L230" s="58">
        <f t="shared" si="197"/>
        <v>44.72</v>
      </c>
      <c r="M230" s="58">
        <f t="shared" ref="M230:M233" si="198">SUM(L$161:L$162)+L$159+L$158+L$156+L$155+L$153+L$152+L$151+L78</f>
        <v>44.72</v>
      </c>
      <c r="N230" s="100">
        <f>SUM(N$161:N$162)+N$147+N$149+N$151+$N78</f>
        <v>7.1080000000000005</v>
      </c>
      <c r="O230" s="100">
        <f>SUM(O$161:O$162)+O$147+O$149+O$151+$O78</f>
        <v>7.1300000000000008</v>
      </c>
    </row>
    <row r="231" spans="1:15" ht="15" thickBot="1" x14ac:dyDescent="0.4">
      <c r="A231" s="55" t="s">
        <v>139</v>
      </c>
      <c r="G231" s="58">
        <f t="shared" si="193"/>
        <v>36.921999999999997</v>
      </c>
      <c r="H231" s="58">
        <f t="shared" si="194"/>
        <v>37.466000000000001</v>
      </c>
      <c r="I231" s="58">
        <f t="shared" si="195"/>
        <v>38.450000000000003</v>
      </c>
      <c r="J231" s="58">
        <f t="shared" si="196"/>
        <v>39.908000000000001</v>
      </c>
      <c r="K231" s="58">
        <f t="shared" si="197"/>
        <v>41.704000000000001</v>
      </c>
      <c r="L231" s="58">
        <f t="shared" si="197"/>
        <v>44.72</v>
      </c>
      <c r="M231" s="58">
        <f t="shared" si="198"/>
        <v>44.72</v>
      </c>
      <c r="N231" s="100">
        <f>SUM(N$161:N$162)+N$147+N$149+N$151+$N79</f>
        <v>7.1080000000000005</v>
      </c>
      <c r="O231" s="100">
        <f>SUM(O$161:O$162)+O$147+O$149+O$151+$O79</f>
        <v>7.1300000000000008</v>
      </c>
    </row>
    <row r="232" spans="1:15" ht="15" thickBot="1" x14ac:dyDescent="0.4">
      <c r="A232" s="55" t="s">
        <v>169</v>
      </c>
      <c r="G232" s="58">
        <f t="shared" si="193"/>
        <v>36.285000000000004</v>
      </c>
      <c r="H232" s="58">
        <f t="shared" si="194"/>
        <v>36.621000000000002</v>
      </c>
      <c r="I232" s="58">
        <f t="shared" si="195"/>
        <v>37.215000000000003</v>
      </c>
      <c r="J232" s="58">
        <f t="shared" si="196"/>
        <v>38.088000000000001</v>
      </c>
      <c r="K232" s="58">
        <f t="shared" si="197"/>
        <v>39.156000000000006</v>
      </c>
      <c r="L232" s="58">
        <f t="shared" si="197"/>
        <v>41.99</v>
      </c>
      <c r="M232" s="58">
        <f t="shared" si="198"/>
        <v>41.99</v>
      </c>
      <c r="N232" s="100">
        <f>SUM(N$161:N$162)+N$147+N$149+N$151+$N80</f>
        <v>5.1970000000000001</v>
      </c>
      <c r="O232" s="100">
        <f>SUM(O$161:O$162)+O$147+O$149+O$151+$O80</f>
        <v>5.6349999999999998</v>
      </c>
    </row>
    <row r="233" spans="1:15" ht="15" thickBot="1" x14ac:dyDescent="0.4">
      <c r="A233" s="56" t="s">
        <v>138</v>
      </c>
      <c r="G233" s="63">
        <f t="shared" si="193"/>
        <v>37.020000000000003</v>
      </c>
      <c r="H233" s="63">
        <f t="shared" si="194"/>
        <v>37.596000000000004</v>
      </c>
      <c r="I233" s="63">
        <f t="shared" si="195"/>
        <v>38.64</v>
      </c>
      <c r="J233" s="63">
        <f t="shared" si="196"/>
        <v>40.188000000000002</v>
      </c>
      <c r="K233" s="63">
        <f t="shared" si="197"/>
        <v>42.096000000000004</v>
      </c>
      <c r="L233" s="63">
        <f t="shared" si="197"/>
        <v>45.14</v>
      </c>
      <c r="M233" s="63">
        <f t="shared" si="198"/>
        <v>45.14</v>
      </c>
      <c r="N233" s="100">
        <f>SUM(N$161:N$162)+N$147+N$149+N$151+$N81</f>
        <v>7.4019999999999992</v>
      </c>
      <c r="O233" s="100">
        <f>SUM(O$161:O$162)+O$147+O$149+O$151+$O81</f>
        <v>7.3599999999999994</v>
      </c>
    </row>
    <row r="234" spans="1:15" ht="15" thickBot="1" x14ac:dyDescent="0.4">
      <c r="A234" s="52"/>
    </row>
    <row r="235" spans="1:15" ht="15" thickBot="1" x14ac:dyDescent="0.4">
      <c r="A235" s="54" t="s">
        <v>110</v>
      </c>
      <c r="G235" s="58">
        <f>SUM(G$161:G$162)+G$159+G$158+G$156+G$155+G$153+G$152+G$151+G83</f>
        <v>38.823999999999998</v>
      </c>
      <c r="H235" s="58">
        <f>SUM(H$161:H$162)+H$159+H$158+H$156+H$155+H$153+H$152+H$151+$H83</f>
        <v>39.335999999999999</v>
      </c>
      <c r="I235" s="58">
        <f>SUM(I$161:I$162)+I$159+I$158+I$156+I$155+I$153+I$152+I$151+$I83</f>
        <v>40.26</v>
      </c>
      <c r="J235" s="58">
        <f>SUM(J$161:J$162)+J$159+J$158+J$156+J$155+J$153+J$152+J$151+$J83</f>
        <v>41.628</v>
      </c>
      <c r="K235" s="58">
        <f>SUM(K$161:K$162)+K$159+K$158+K$156+K$155+K$153+K$152+K$151+K83</f>
        <v>43.312000000000005</v>
      </c>
      <c r="L235" s="58">
        <f>SUM(L$161:L$162)+L$159+L$158+L$156+L$155+L$153+L$152+L$151+L83</f>
        <v>47.300000000000004</v>
      </c>
      <c r="M235" s="58">
        <f>SUM(M$161:M$162)+M$159+M$158+M$156+M$155+M$153+M$152+M$151+M83</f>
        <v>50.8</v>
      </c>
      <c r="N235" s="100">
        <f t="shared" ref="N235:N240" si="199">SUM(N$161:N$162)+N$147+N$149+N$151+$N83</f>
        <v>6.8140000000000001</v>
      </c>
      <c r="O235" s="100">
        <f t="shared" ref="O235:O240" si="200">SUM(O$161:O$162)+O$147+O$149+O$151+$O83</f>
        <v>6.9</v>
      </c>
    </row>
    <row r="236" spans="1:15" ht="15" thickBot="1" x14ac:dyDescent="0.4">
      <c r="A236" s="55" t="s">
        <v>109</v>
      </c>
      <c r="G236" s="58">
        <f t="shared" ref="G236:G240" si="201">SUM(G$161:G$162)+G$159+G$158+G$156+G$155+G$153+G$152+G$151+G84</f>
        <v>39.706000000000003</v>
      </c>
      <c r="H236" s="58">
        <f t="shared" ref="H236:H240" si="202">SUM(H$161:H$162)+H$159+H$158+H$156+H$155+H$153+H$152+H$151+$H84</f>
        <v>40.506</v>
      </c>
      <c r="I236" s="58">
        <f t="shared" ref="I236:I240" si="203">SUM(I$161:I$162)+I$159+I$158+I$156+I$155+I$153+I$152+I$151+$I84</f>
        <v>41.97</v>
      </c>
      <c r="J236" s="58">
        <f t="shared" ref="J236:J240" si="204">SUM(J$161:J$162)+J$159+J$158+J$156+J$155+J$153+J$152+J$151+$J84</f>
        <v>44.147999999999996</v>
      </c>
      <c r="K236" s="58">
        <f t="shared" ref="K236:K240" si="205">SUM(K$161:K$162)+K$159+K$158+K$156+K$155+K$153+K$152+K$151+K84</f>
        <v>46.84</v>
      </c>
      <c r="L236" s="58">
        <f t="shared" ref="L236:L240" si="206">SUM(L$161:L$162)+L$159+L$158+L$156+L$155+L$153+L$152+L$151+L84</f>
        <v>51.08</v>
      </c>
      <c r="M236" s="58">
        <f t="shared" ref="M236:M240" si="207">SUM(M$161:M$162)+M$159+M$158+M$156+M$155+M$153+M$152+M$151+M84</f>
        <v>56.65</v>
      </c>
      <c r="N236" s="100">
        <f t="shared" si="199"/>
        <v>9.4599999999999991</v>
      </c>
      <c r="O236" s="100">
        <f t="shared" si="200"/>
        <v>8.9700000000000006</v>
      </c>
    </row>
    <row r="237" spans="1:15" ht="15" thickBot="1" x14ac:dyDescent="0.4">
      <c r="A237" s="55" t="s">
        <v>108</v>
      </c>
      <c r="G237" s="58">
        <f t="shared" si="201"/>
        <v>38.775000000000006</v>
      </c>
      <c r="H237" s="58">
        <f t="shared" si="202"/>
        <v>39.271000000000001</v>
      </c>
      <c r="I237" s="58">
        <f t="shared" si="203"/>
        <v>40.164999999999999</v>
      </c>
      <c r="J237" s="58">
        <f t="shared" si="204"/>
        <v>41.488</v>
      </c>
      <c r="K237" s="58">
        <f t="shared" si="205"/>
        <v>43.116</v>
      </c>
      <c r="L237" s="58">
        <f t="shared" si="206"/>
        <v>47.09</v>
      </c>
      <c r="M237" s="58">
        <f t="shared" si="207"/>
        <v>50.475000000000001</v>
      </c>
      <c r="N237" s="100">
        <f t="shared" si="199"/>
        <v>6.6669999999999998</v>
      </c>
      <c r="O237" s="100">
        <f t="shared" si="200"/>
        <v>6.7850000000000001</v>
      </c>
    </row>
    <row r="238" spans="1:15" ht="15" thickBot="1" x14ac:dyDescent="0.4">
      <c r="A238" s="55" t="s">
        <v>107</v>
      </c>
      <c r="G238" s="58">
        <f t="shared" si="201"/>
        <v>39.804000000000002</v>
      </c>
      <c r="H238" s="58">
        <f t="shared" si="202"/>
        <v>40.636000000000003</v>
      </c>
      <c r="I238" s="58">
        <f t="shared" si="203"/>
        <v>42.16</v>
      </c>
      <c r="J238" s="58">
        <f t="shared" si="204"/>
        <v>44.427999999999997</v>
      </c>
      <c r="K238" s="58">
        <f t="shared" si="205"/>
        <v>47.232000000000006</v>
      </c>
      <c r="L238" s="58">
        <f t="shared" si="206"/>
        <v>51.5</v>
      </c>
      <c r="M238" s="58">
        <f t="shared" si="207"/>
        <v>57.3</v>
      </c>
      <c r="N238" s="100">
        <f t="shared" si="199"/>
        <v>9.7539999999999996</v>
      </c>
      <c r="O238" s="100">
        <f t="shared" si="200"/>
        <v>9.2000000000000011</v>
      </c>
    </row>
    <row r="239" spans="1:15" ht="15" thickBot="1" x14ac:dyDescent="0.4">
      <c r="A239" s="55" t="s">
        <v>170</v>
      </c>
      <c r="G239" s="58">
        <f t="shared" si="201"/>
        <v>38.775000000000006</v>
      </c>
      <c r="H239" s="58">
        <f t="shared" si="202"/>
        <v>39.271000000000001</v>
      </c>
      <c r="I239" s="58">
        <f t="shared" si="203"/>
        <v>40.164999999999999</v>
      </c>
      <c r="J239" s="58">
        <f t="shared" si="204"/>
        <v>41.488</v>
      </c>
      <c r="K239" s="58">
        <f t="shared" si="205"/>
        <v>43.116</v>
      </c>
      <c r="L239" s="58">
        <f t="shared" si="206"/>
        <v>47.09</v>
      </c>
      <c r="M239" s="58">
        <f t="shared" si="207"/>
        <v>50.475000000000001</v>
      </c>
      <c r="N239" s="100">
        <f t="shared" si="199"/>
        <v>6.6669999999999998</v>
      </c>
      <c r="O239" s="100">
        <f t="shared" si="200"/>
        <v>6.7850000000000001</v>
      </c>
    </row>
    <row r="240" spans="1:15" ht="15" thickBot="1" x14ac:dyDescent="0.4">
      <c r="A240" s="56" t="s">
        <v>106</v>
      </c>
      <c r="G240" s="63">
        <f t="shared" si="201"/>
        <v>38.334000000000003</v>
      </c>
      <c r="H240" s="63">
        <f t="shared" si="202"/>
        <v>38.686</v>
      </c>
      <c r="I240" s="63">
        <f t="shared" si="203"/>
        <v>39.31</v>
      </c>
      <c r="J240" s="63">
        <f t="shared" si="204"/>
        <v>40.228000000000002</v>
      </c>
      <c r="K240" s="63">
        <f t="shared" si="205"/>
        <v>41.352000000000004</v>
      </c>
      <c r="L240" s="63">
        <f t="shared" si="206"/>
        <v>45.2</v>
      </c>
      <c r="M240" s="63">
        <f t="shared" si="207"/>
        <v>47.55</v>
      </c>
      <c r="N240" s="100">
        <f t="shared" si="199"/>
        <v>5.3439999999999994</v>
      </c>
      <c r="O240" s="100">
        <f t="shared" si="200"/>
        <v>5.75</v>
      </c>
    </row>
    <row r="241" spans="1:15" ht="15" thickBot="1" x14ac:dyDescent="0.4">
      <c r="A241" s="52"/>
    </row>
    <row r="242" spans="1:15" ht="15" thickBot="1" x14ac:dyDescent="0.4">
      <c r="A242" s="54" t="s">
        <v>105</v>
      </c>
      <c r="G242" s="58">
        <f>SUM(G$161:G$162)+G$159+G$158+G$156+G$155+G$153+G$152+G$151+G90</f>
        <v>38.823999999999998</v>
      </c>
      <c r="H242" s="58">
        <f>SUM(H$161:H$162)+H$159+H$158+H$156+H$155+H$153+H$152+H$151+$H90</f>
        <v>39.335999999999999</v>
      </c>
      <c r="I242" s="58">
        <f>SUM(I$161:I$162)+I$159+I$158+I$156+I$155+I$153+I$152+I$151+$I90</f>
        <v>40.26</v>
      </c>
      <c r="J242" s="58">
        <f>SUM(J$161:J$162)+J$159+J$158+J$156+J$155+J$153+J$152+J$151+$J90</f>
        <v>41.628</v>
      </c>
      <c r="K242" s="58">
        <f>SUM(K$161:K$162)+K$159+K$158+K$156+K$155+K$153+K$152+K$151+K90</f>
        <v>43.312000000000005</v>
      </c>
      <c r="L242" s="58">
        <f>SUM(L$161:L$162)+L$159+L$158+L$156+L$155+L$153+L$152+L$151+L90</f>
        <v>47.300000000000004</v>
      </c>
      <c r="M242" s="58">
        <f>SUM(M$161:M$162)+M$159+M$158+M$156+M$155+M$153+M$152+M$151+M90</f>
        <v>50.8</v>
      </c>
      <c r="N242" s="100">
        <f t="shared" ref="N242:N247" si="208">SUM(N$161:N$162)+N$147+N$149+N$151+$N90</f>
        <v>6.8140000000000001</v>
      </c>
      <c r="O242" s="100">
        <f t="shared" ref="O242:O247" si="209">SUM(O$161:O$162)+O$147+O$149+O$151+$O90</f>
        <v>6.9</v>
      </c>
    </row>
    <row r="243" spans="1:15" ht="15" thickBot="1" x14ac:dyDescent="0.4">
      <c r="A243" s="55" t="s">
        <v>104</v>
      </c>
      <c r="G243" s="58">
        <f t="shared" ref="G243:G247" si="210">SUM(G$161:G$162)+G$159+G$158+G$156+G$155+G$153+G$152+G$151+G91</f>
        <v>39.706000000000003</v>
      </c>
      <c r="H243" s="58">
        <f>SUM(H$161:H$162)+H$159+H$158+H$156+H$155+H$153+H$152+H$151+$H91</f>
        <v>40.506</v>
      </c>
      <c r="I243" s="58">
        <f t="shared" ref="I243:I247" si="211">SUM(I$161:I$162)+I$159+I$158+I$156+I$155+I$153+I$152+I$151+$I91</f>
        <v>41.97</v>
      </c>
      <c r="J243" s="58">
        <f t="shared" ref="J243:J247" si="212">SUM(J$161:J$162)+J$159+J$158+J$156+J$155+J$153+J$152+J$151+$J91</f>
        <v>44.147999999999996</v>
      </c>
      <c r="K243" s="58">
        <f t="shared" ref="K243:M247" si="213">SUM(K$161:K$162)+K$159+K$158+K$156+K$155+K$153+K$152+K$151+K91</f>
        <v>46.84</v>
      </c>
      <c r="L243" s="58">
        <f t="shared" si="213"/>
        <v>51.08</v>
      </c>
      <c r="M243" s="58">
        <f t="shared" si="213"/>
        <v>56.65</v>
      </c>
      <c r="N243" s="100">
        <f t="shared" si="208"/>
        <v>9.4599999999999991</v>
      </c>
      <c r="O243" s="100">
        <f t="shared" si="209"/>
        <v>8.9700000000000006</v>
      </c>
    </row>
    <row r="244" spans="1:15" ht="15" thickBot="1" x14ac:dyDescent="0.4">
      <c r="A244" s="55" t="s">
        <v>103</v>
      </c>
      <c r="G244" s="58">
        <f t="shared" si="210"/>
        <v>38.775000000000006</v>
      </c>
      <c r="H244" s="58">
        <f t="shared" ref="H244:H247" si="214">SUM(H$161:H$162)+H$159+H$158+H$156+H$155+H$153+H$152+H$151+$H92</f>
        <v>39.271000000000001</v>
      </c>
      <c r="I244" s="58">
        <f t="shared" si="211"/>
        <v>40.164999999999999</v>
      </c>
      <c r="J244" s="58">
        <f t="shared" si="212"/>
        <v>41.488</v>
      </c>
      <c r="K244" s="58">
        <f t="shared" si="213"/>
        <v>43.116</v>
      </c>
      <c r="L244" s="58">
        <f t="shared" si="213"/>
        <v>47.09</v>
      </c>
      <c r="M244" s="58">
        <f t="shared" si="213"/>
        <v>50.475000000000001</v>
      </c>
      <c r="N244" s="100">
        <f t="shared" si="208"/>
        <v>6.6669999999999998</v>
      </c>
      <c r="O244" s="100">
        <f t="shared" si="209"/>
        <v>6.7850000000000001</v>
      </c>
    </row>
    <row r="245" spans="1:15" ht="15" thickBot="1" x14ac:dyDescent="0.4">
      <c r="A245" s="55" t="s">
        <v>102</v>
      </c>
      <c r="G245" s="58">
        <f t="shared" si="210"/>
        <v>39.706000000000003</v>
      </c>
      <c r="H245" s="58">
        <f t="shared" si="214"/>
        <v>40.506</v>
      </c>
      <c r="I245" s="58">
        <f t="shared" si="211"/>
        <v>41.97</v>
      </c>
      <c r="J245" s="58">
        <f t="shared" si="212"/>
        <v>44.147999999999996</v>
      </c>
      <c r="K245" s="58">
        <f t="shared" si="213"/>
        <v>46.84</v>
      </c>
      <c r="L245" s="58">
        <f t="shared" si="213"/>
        <v>51.08</v>
      </c>
      <c r="M245" s="58">
        <f t="shared" si="213"/>
        <v>56.65</v>
      </c>
      <c r="N245" s="100">
        <f t="shared" si="208"/>
        <v>9.4599999999999991</v>
      </c>
      <c r="O245" s="100">
        <f t="shared" si="209"/>
        <v>8.9700000000000006</v>
      </c>
    </row>
    <row r="246" spans="1:15" ht="15" thickBot="1" x14ac:dyDescent="0.4">
      <c r="A246" s="55" t="s">
        <v>170</v>
      </c>
      <c r="G246" s="58">
        <f t="shared" si="210"/>
        <v>38.775000000000006</v>
      </c>
      <c r="H246" s="58">
        <f t="shared" si="214"/>
        <v>39.271000000000001</v>
      </c>
      <c r="I246" s="58">
        <f t="shared" si="211"/>
        <v>40.164999999999999</v>
      </c>
      <c r="J246" s="58">
        <f t="shared" si="212"/>
        <v>41.488</v>
      </c>
      <c r="K246" s="58">
        <f t="shared" si="213"/>
        <v>43.116</v>
      </c>
      <c r="L246" s="58">
        <f t="shared" si="213"/>
        <v>47.09</v>
      </c>
      <c r="M246" s="58">
        <f t="shared" si="213"/>
        <v>50.475000000000001</v>
      </c>
      <c r="N246" s="100">
        <f t="shared" si="208"/>
        <v>6.6669999999999998</v>
      </c>
      <c r="O246" s="100">
        <f t="shared" si="209"/>
        <v>6.7850000000000001</v>
      </c>
    </row>
    <row r="247" spans="1:15" ht="15" thickBot="1" x14ac:dyDescent="0.4">
      <c r="A247" s="56" t="s">
        <v>101</v>
      </c>
      <c r="G247" s="63">
        <f t="shared" si="210"/>
        <v>38.334000000000003</v>
      </c>
      <c r="H247" s="63">
        <f t="shared" si="214"/>
        <v>38.686</v>
      </c>
      <c r="I247" s="63">
        <f t="shared" si="211"/>
        <v>39.31</v>
      </c>
      <c r="J247" s="63">
        <f t="shared" si="212"/>
        <v>40.228000000000002</v>
      </c>
      <c r="K247" s="63">
        <f t="shared" si="213"/>
        <v>41.352000000000004</v>
      </c>
      <c r="L247" s="63">
        <f t="shared" si="213"/>
        <v>45.2</v>
      </c>
      <c r="M247" s="63">
        <f t="shared" si="213"/>
        <v>47.55</v>
      </c>
      <c r="N247" s="100">
        <f t="shared" si="208"/>
        <v>5.3439999999999994</v>
      </c>
      <c r="O247" s="100">
        <f t="shared" si="209"/>
        <v>5.75</v>
      </c>
    </row>
    <row r="248" spans="1:15" ht="15" thickBot="1" x14ac:dyDescent="0.4">
      <c r="A248" s="52"/>
    </row>
    <row r="249" spans="1:15" ht="15" thickBot="1" x14ac:dyDescent="0.4">
      <c r="A249" s="54" t="s">
        <v>137</v>
      </c>
      <c r="G249" s="58">
        <f>SUM(G$161:G$162)+G$159+G$158+G$156+G$155+G$153+G$152+G$150+G$149+G$148+G97</f>
        <v>35.676000000000002</v>
      </c>
      <c r="H249" s="58">
        <f>SUM(H$161:H$162)+H$159+H$158+H$156+H$155+H$153+H$152+H$150+H$149+H$148+$H97</f>
        <v>36.379999999999995</v>
      </c>
      <c r="I249" s="58">
        <f>SUM(I$161:I$162)+I$159+I$158+I$156+I$155+I$153+I$152+I$150+I$149+I$148+$I97</f>
        <v>37.655000000000001</v>
      </c>
      <c r="J249" s="58">
        <f>SUM(J$161:J$162)+J$159+J$158+J$156+J$155+J$153+J$152+J$150+J$149+J$148+$J97</f>
        <v>39.545000000000002</v>
      </c>
      <c r="K249" s="58">
        <f>SUM(K$161:K$162)+K$159+K$158+K$156+K$155+K$153+K$152+K$151+K97</f>
        <v>43.076000000000008</v>
      </c>
      <c r="L249" s="58">
        <f>SUM(L$161:L$162)+L$159+L$158+L$156+L$155+L$153+L$152+L$151+L97</f>
        <v>46.19</v>
      </c>
      <c r="M249" s="58">
        <f>SUM(M$161:M$162)+M$159+M$158+M$156+M$155+M$153+M$152+M$151+M97</f>
        <v>50.724999999999994</v>
      </c>
      <c r="N249" s="100">
        <f>SUM(N$161:N$162)+N$148+$N97</f>
        <v>7.25</v>
      </c>
      <c r="O249" s="100">
        <f>SUM(O$161:O$162)+O$148+$O97</f>
        <v>7.1349999999999998</v>
      </c>
    </row>
    <row r="250" spans="1:15" ht="15" thickBot="1" x14ac:dyDescent="0.4">
      <c r="A250" s="55" t="s">
        <v>136</v>
      </c>
      <c r="G250" s="58">
        <f t="shared" ref="G250:G253" si="215">SUM(G$161:G$162)+G$159+G$158+G$156+G$155+G$153+G$152+G$150+G$149+G$148+G98</f>
        <v>35.332999999999998</v>
      </c>
      <c r="H250" s="58">
        <f t="shared" ref="H250:H253" si="216">SUM(H$161:H$162)+H$159+H$158+H$156+H$155+H$153+H$152+H$150+H$149+H$148+$H98</f>
        <v>35.924999999999997</v>
      </c>
      <c r="I250" s="58">
        <f t="shared" ref="I250:I253" si="217">SUM(I$161:I$162)+I$159+I$158+I$156+I$155+I$153+I$152+I$150+I$149+I$148+$I98</f>
        <v>36.989999999999995</v>
      </c>
      <c r="J250" s="58">
        <f t="shared" ref="J250:J253" si="218">SUM(J$161:J$162)+J$159+J$158+J$156+J$155+J$153+J$152+J$150+J$149+J$148+$J98</f>
        <v>38.564999999999998</v>
      </c>
      <c r="K250" s="58">
        <f t="shared" ref="K250:M253" si="219">SUM(K$161:K$162)+K$159+K$158+K$156+K$155+K$153+K$152+K$151+K98</f>
        <v>41.704000000000001</v>
      </c>
      <c r="L250" s="58">
        <f t="shared" si="219"/>
        <v>44.72</v>
      </c>
      <c r="M250" s="58">
        <f t="shared" si="219"/>
        <v>48.45</v>
      </c>
      <c r="N250" s="100">
        <f>SUM(N$161:N$162)+N$148+$N98</f>
        <v>6.2210000000000001</v>
      </c>
      <c r="O250" s="100">
        <f>SUM(O$161:O$162)+O$148+$O98</f>
        <v>6.33</v>
      </c>
    </row>
    <row r="251" spans="1:15" ht="15" thickBot="1" x14ac:dyDescent="0.4">
      <c r="A251" s="55" t="s">
        <v>135</v>
      </c>
      <c r="G251" s="58">
        <f t="shared" si="215"/>
        <v>35.332999999999998</v>
      </c>
      <c r="H251" s="58">
        <f t="shared" si="216"/>
        <v>35.924999999999997</v>
      </c>
      <c r="I251" s="58">
        <f t="shared" si="217"/>
        <v>36.989999999999995</v>
      </c>
      <c r="J251" s="58">
        <f t="shared" si="218"/>
        <v>38.564999999999998</v>
      </c>
      <c r="K251" s="58">
        <f t="shared" si="219"/>
        <v>41.704000000000001</v>
      </c>
      <c r="L251" s="58">
        <f t="shared" si="219"/>
        <v>44.72</v>
      </c>
      <c r="M251" s="58">
        <f t="shared" si="219"/>
        <v>48.45</v>
      </c>
      <c r="N251" s="100">
        <f>SUM(N$161:N$162)+N$148+$N99</f>
        <v>6.2210000000000001</v>
      </c>
      <c r="O251" s="100">
        <f>SUM(O$161:O$162)+O$148+$O99</f>
        <v>6.33</v>
      </c>
    </row>
    <row r="252" spans="1:15" ht="15" thickBot="1" x14ac:dyDescent="0.4">
      <c r="A252" s="55" t="s">
        <v>171</v>
      </c>
      <c r="G252" s="58">
        <f t="shared" si="215"/>
        <v>34.696000000000005</v>
      </c>
      <c r="H252" s="58">
        <f t="shared" si="216"/>
        <v>35.08</v>
      </c>
      <c r="I252" s="58">
        <f t="shared" si="217"/>
        <v>35.754999999999995</v>
      </c>
      <c r="J252" s="58">
        <f t="shared" si="218"/>
        <v>36.744999999999997</v>
      </c>
      <c r="K252" s="58">
        <f t="shared" si="219"/>
        <v>39.156000000000006</v>
      </c>
      <c r="L252" s="58">
        <f t="shared" si="219"/>
        <v>41.99</v>
      </c>
      <c r="M252" s="58">
        <f t="shared" si="219"/>
        <v>44.225000000000001</v>
      </c>
      <c r="N252" s="100">
        <f>SUM(N$161:N$162)+N$148+$N100</f>
        <v>4.3100000000000005</v>
      </c>
      <c r="O252" s="100">
        <f>SUM(O$161:O$162)+O$148+$O100</f>
        <v>4.835</v>
      </c>
    </row>
    <row r="253" spans="1:15" ht="15" thickBot="1" x14ac:dyDescent="0.4">
      <c r="A253" s="56" t="s">
        <v>134</v>
      </c>
      <c r="G253" s="63">
        <f t="shared" si="215"/>
        <v>35.431000000000004</v>
      </c>
      <c r="H253" s="63">
        <f t="shared" si="216"/>
        <v>36.055</v>
      </c>
      <c r="I253" s="63">
        <f t="shared" si="217"/>
        <v>37.18</v>
      </c>
      <c r="J253" s="63">
        <f t="shared" si="218"/>
        <v>38.844999999999999</v>
      </c>
      <c r="K253" s="63">
        <f t="shared" si="219"/>
        <v>42.096000000000004</v>
      </c>
      <c r="L253" s="63">
        <f t="shared" si="219"/>
        <v>45.14</v>
      </c>
      <c r="M253" s="63">
        <f t="shared" si="219"/>
        <v>49.099999999999994</v>
      </c>
      <c r="N253" s="100">
        <f>SUM(N$161:N$162)+N$148+$N101</f>
        <v>6.5149999999999997</v>
      </c>
      <c r="O253" s="100">
        <f>SUM(O$161:O$162)+O$148+$O101</f>
        <v>6.56</v>
      </c>
    </row>
    <row r="254" spans="1:15" ht="15" thickBot="1" x14ac:dyDescent="0.4">
      <c r="A254" s="52"/>
    </row>
    <row r="255" spans="1:15" ht="15" thickBot="1" x14ac:dyDescent="0.4">
      <c r="A255" s="54" t="s">
        <v>133</v>
      </c>
      <c r="G255" s="58">
        <f>SUM(G$161:G$162)+G$159+G$158+G$156+G$155+G$153+G$152+G$150+G$149+G$148+G103</f>
        <v>35.676000000000002</v>
      </c>
      <c r="H255" s="58">
        <f>SUM(H$161:H$162)+H$159+H$158+H$156+H$155+H$153+H$152+H$150+H$149+H$148+$H103</f>
        <v>36.379999999999995</v>
      </c>
      <c r="I255" s="58">
        <f>SUM(I$161:I$162)+I$159+I$158+I$156+I$155+I$153+I$152+I$150+I$149+I$148+$I103</f>
        <v>37.655000000000001</v>
      </c>
      <c r="J255" s="58">
        <f>SUM(J$161:J$162)+J$159+J$158+J$156+J$155+J$153+J$152+J$150+J$149+J$148+$J103</f>
        <v>39.545000000000002</v>
      </c>
      <c r="K255" s="58">
        <f>SUM(K$161:K$162)+K$159+K$158+K$156+K$155+K$153+K$152+K$150+K$149+K$148+K103</f>
        <v>41.873999999999995</v>
      </c>
      <c r="L255" s="58">
        <f>SUM(L$161:L$162)+L$159+L$158+L$156+L$155+L$153+L$152+L$150+L$149+L$148+L103</f>
        <v>46.115000000000002</v>
      </c>
      <c r="M255" s="58">
        <f>SUM(M$161:M$162)+M$159+M$158+M$156+M$155+M$153+M$152+M$150+M$149+M$148+M103</f>
        <v>50.95</v>
      </c>
      <c r="N255" s="100">
        <f>SUM(N$161:N$162)+N$148+$N103</f>
        <v>7.25</v>
      </c>
      <c r="O255" s="100">
        <f>SUM(O$161:O$162)+O$148+$O103</f>
        <v>7.1349999999999998</v>
      </c>
    </row>
    <row r="256" spans="1:15" ht="15" thickBot="1" x14ac:dyDescent="0.4">
      <c r="A256" s="55" t="s">
        <v>132</v>
      </c>
      <c r="G256" s="58">
        <f t="shared" ref="G256:G259" si="220">SUM(G$161:G$162)+G$159+G$158+G$156+G$155+G$153+G$152+G$150+G$149+G$148+G104</f>
        <v>35.332999999999998</v>
      </c>
      <c r="H256" s="58">
        <f t="shared" ref="H256:H259" si="221">SUM(H$161:H$162)+H$159+H$158+H$156+H$155+H$153+H$152+H$150+H$149+H$148+$H104</f>
        <v>35.924999999999997</v>
      </c>
      <c r="I256" s="58">
        <f t="shared" ref="I256:I259" si="222">SUM(I$161:I$162)+I$159+I$158+I$156+I$155+I$153+I$152+I$150+I$149+I$148+$I104</f>
        <v>36.989999999999995</v>
      </c>
      <c r="J256" s="58">
        <f t="shared" ref="J256:J259" si="223">SUM(J$161:J$162)+J$159+J$158+J$156+J$155+J$153+J$152+J$150+J$149+J$148+$J104</f>
        <v>38.564999999999998</v>
      </c>
      <c r="K256" s="58">
        <f t="shared" ref="K256:L259" si="224">SUM(K$161:K$162)+K$159+K$158+K$156+K$155+K$153+K$152+K$150+K$149+K$148+K104</f>
        <v>40.501999999999995</v>
      </c>
      <c r="L256" s="58">
        <f t="shared" si="224"/>
        <v>44.645000000000003</v>
      </c>
      <c r="M256" s="58">
        <f>SUM(M$161:M$162)+M$159+M$158+M$156+M$155+M$153+M$152+M$150+M$149+M$148+M104</f>
        <v>48.674999999999997</v>
      </c>
      <c r="N256" s="100">
        <f>SUM(N$161:N$162)+N$148+$N104</f>
        <v>6.2210000000000001</v>
      </c>
      <c r="O256" s="100">
        <f>SUM(O$161:O$162)+O$148+$O104</f>
        <v>6.33</v>
      </c>
    </row>
    <row r="257" spans="1:15" ht="15" thickBot="1" x14ac:dyDescent="0.4">
      <c r="A257" s="55" t="s">
        <v>131</v>
      </c>
      <c r="G257" s="58">
        <f t="shared" si="220"/>
        <v>35.332999999999998</v>
      </c>
      <c r="H257" s="58">
        <f t="shared" si="221"/>
        <v>35.924999999999997</v>
      </c>
      <c r="I257" s="58">
        <f t="shared" si="222"/>
        <v>36.989999999999995</v>
      </c>
      <c r="J257" s="58">
        <f t="shared" si="223"/>
        <v>38.564999999999998</v>
      </c>
      <c r="K257" s="58">
        <f t="shared" si="224"/>
        <v>40.501999999999995</v>
      </c>
      <c r="L257" s="58">
        <f t="shared" si="224"/>
        <v>44.645000000000003</v>
      </c>
      <c r="M257" s="58">
        <f>SUM(M$161:M$162)+M$159+M$158+M$156+M$155+M$153+M$152+M$150+M$149+M$148+M105</f>
        <v>48.674999999999997</v>
      </c>
      <c r="N257" s="100">
        <f>SUM(N$161:N$162)+N$148+$N105</f>
        <v>6.2210000000000001</v>
      </c>
      <c r="O257" s="100">
        <f>SUM(O$161:O$162)+O$148+$O105</f>
        <v>6.33</v>
      </c>
    </row>
    <row r="258" spans="1:15" ht="15" thickBot="1" x14ac:dyDescent="0.4">
      <c r="A258" s="55" t="s">
        <v>172</v>
      </c>
      <c r="G258" s="58">
        <f t="shared" si="220"/>
        <v>34.696000000000005</v>
      </c>
      <c r="H258" s="58">
        <f t="shared" si="221"/>
        <v>35.08</v>
      </c>
      <c r="I258" s="58">
        <f t="shared" si="222"/>
        <v>35.754999999999995</v>
      </c>
      <c r="J258" s="58">
        <f t="shared" si="223"/>
        <v>36.744999999999997</v>
      </c>
      <c r="K258" s="58">
        <f t="shared" si="224"/>
        <v>37.953999999999994</v>
      </c>
      <c r="L258" s="58">
        <f t="shared" si="224"/>
        <v>41.915000000000006</v>
      </c>
      <c r="M258" s="58">
        <f>SUM(M$161:M$162)+M$159+M$158+M$156+M$155+M$153+M$152+M$150+M$149+M$148+M106</f>
        <v>44.45</v>
      </c>
      <c r="N258" s="100">
        <f>SUM(N$161:N$162)+N$148+$N106</f>
        <v>4.3100000000000005</v>
      </c>
      <c r="O258" s="100">
        <f>SUM(O$161:O$162)+O$148+$O106</f>
        <v>4.835</v>
      </c>
    </row>
    <row r="259" spans="1:15" ht="15" thickBot="1" x14ac:dyDescent="0.4">
      <c r="A259" s="56" t="s">
        <v>100</v>
      </c>
      <c r="G259" s="63">
        <f t="shared" si="220"/>
        <v>35.431000000000004</v>
      </c>
      <c r="H259" s="63">
        <f t="shared" si="221"/>
        <v>36.055</v>
      </c>
      <c r="I259" s="63">
        <f t="shared" si="222"/>
        <v>37.18</v>
      </c>
      <c r="J259" s="63">
        <f t="shared" si="223"/>
        <v>38.844999999999999</v>
      </c>
      <c r="K259" s="63">
        <f t="shared" si="224"/>
        <v>40.893999999999998</v>
      </c>
      <c r="L259" s="63">
        <f t="shared" si="224"/>
        <v>45.064999999999998</v>
      </c>
      <c r="M259" s="63">
        <f>SUM(M$161:M$162)+M$159+M$158+M$156+M$155+M$153+M$152+M$150+M$149+M$148+M107</f>
        <v>49.325000000000003</v>
      </c>
      <c r="N259" s="100">
        <f>SUM(N$161:N$162)+N$148+$N107</f>
        <v>6.5149999999999997</v>
      </c>
      <c r="O259" s="100">
        <f>SUM(O$161:O$162)+O$148+$O107</f>
        <v>6.56</v>
      </c>
    </row>
    <row r="260" spans="1:15" ht="15" thickBot="1" x14ac:dyDescent="0.4">
      <c r="A260" s="52"/>
    </row>
    <row r="261" spans="1:15" ht="15" thickBot="1" x14ac:dyDescent="0.4">
      <c r="A261" s="54" t="s">
        <v>99</v>
      </c>
      <c r="G261" s="58">
        <f>SUM(G$161:G$162)+G$159+G$158+G$156+G$155+G$153+G$152+G$150+G$149+G$148+G109</f>
        <v>37.234999999999999</v>
      </c>
      <c r="H261" s="58">
        <f>SUM(H$161:H$162)+H$159+H$158+H$156+H$155+H$153+H$152+H$150+H$149+H$148+$H109</f>
        <v>37.795000000000002</v>
      </c>
      <c r="I261" s="58">
        <f>SUM(I$161:I$162)+I$159+I$158+I$156+I$155+I$153+I$152+I$150+I$149+I$148+$I109</f>
        <v>38.799999999999997</v>
      </c>
      <c r="J261" s="58">
        <f>SUM(J$161:J$162)+J$159+J$158+J$156+J$155+J$153+J$152+J$150+J$149+J$148+$J109</f>
        <v>40.284999999999997</v>
      </c>
      <c r="K261" s="58">
        <f>SUM(K$161:K$162)+K$159+K$158+K$156+K$155+K$153+K$152+K$150+K$149+K$148+K109</f>
        <v>42.11</v>
      </c>
      <c r="L261" s="58">
        <f>SUM(L$161:L$162)+L$159+L$158+L$156+L$155+L$153+L$152+L$150+L$149+L$148+L109</f>
        <v>47.225000000000009</v>
      </c>
      <c r="M261" s="58">
        <f>SUM(M$161:M$162)+M$159+M$158+M$156+M$155+M$153+M$152+M$150+M$149+M$148+M109</f>
        <v>51.025000000000006</v>
      </c>
      <c r="N261" s="100">
        <f t="shared" ref="N261:N266" si="225">SUM(N$161:N$162)+N$148+$N109</f>
        <v>5.9269999999999996</v>
      </c>
      <c r="O261" s="100">
        <f t="shared" ref="O261:O266" si="226">SUM(O$161:O$162)+O$148+$O109</f>
        <v>6.1000000000000005</v>
      </c>
    </row>
    <row r="262" spans="1:15" ht="15" thickBot="1" x14ac:dyDescent="0.4">
      <c r="A262" s="55" t="s">
        <v>98</v>
      </c>
      <c r="G262" s="58">
        <f t="shared" ref="G262:G266" si="227">SUM(G$161:G$162)+G$159+G$158+G$156+G$155+G$153+G$152+G$150+G$149+G$148+G110</f>
        <v>38.117000000000004</v>
      </c>
      <c r="H262" s="58">
        <f t="shared" ref="H262:H266" si="228">SUM(H$161:H$162)+H$159+H$158+H$156+H$155+H$153+H$152+H$150+H$149+H$148+$H110</f>
        <v>38.964999999999996</v>
      </c>
      <c r="I262" s="58">
        <f t="shared" ref="I262:I266" si="229">SUM(I$161:I$162)+I$159+I$158+I$156+I$155+I$153+I$152+I$150+I$149+I$148+$I110</f>
        <v>40.51</v>
      </c>
      <c r="J262" s="58">
        <f t="shared" ref="J262:J266" si="230">SUM(J$161:J$162)+J$159+J$158+J$156+J$155+J$153+J$152+J$150+J$149+J$148+$J110</f>
        <v>42.805</v>
      </c>
      <c r="K262" s="58">
        <f t="shared" ref="K262:M266" si="231">SUM(K$161:K$162)+K$159+K$158+K$156+K$155+K$153+K$152+K$150+K$149+K$148+K110</f>
        <v>45.637999999999998</v>
      </c>
      <c r="L262" s="58">
        <f t="shared" si="231"/>
        <v>51.005000000000003</v>
      </c>
      <c r="M262" s="58">
        <f t="shared" si="231"/>
        <v>56.875</v>
      </c>
      <c r="N262" s="100">
        <f t="shared" si="225"/>
        <v>8.5730000000000004</v>
      </c>
      <c r="O262" s="100">
        <f t="shared" si="226"/>
        <v>8.17</v>
      </c>
    </row>
    <row r="263" spans="1:15" ht="15" thickBot="1" x14ac:dyDescent="0.4">
      <c r="A263" s="55" t="s">
        <v>97</v>
      </c>
      <c r="G263" s="58">
        <f t="shared" si="227"/>
        <v>37.186000000000007</v>
      </c>
      <c r="H263" s="58">
        <f t="shared" si="228"/>
        <v>37.729999999999997</v>
      </c>
      <c r="I263" s="58">
        <f t="shared" si="229"/>
        <v>38.704999999999998</v>
      </c>
      <c r="J263" s="58">
        <f t="shared" si="230"/>
        <v>40.144999999999996</v>
      </c>
      <c r="K263" s="58">
        <f t="shared" si="231"/>
        <v>41.914000000000001</v>
      </c>
      <c r="L263" s="58">
        <f>SUM(L$161:L$162)+L$159+L$158+L$156+L$155+L$153+L$152+L$150+L$149+L$148+L111</f>
        <v>47.015000000000001</v>
      </c>
      <c r="M263" s="58">
        <f>SUM(M$161:M$162)+M$159+M$158+M$156+M$155+M$153+M$152+M$150+M$149+M$148+M111</f>
        <v>50.7</v>
      </c>
      <c r="N263" s="100">
        <f t="shared" si="225"/>
        <v>5.7799999999999994</v>
      </c>
      <c r="O263" s="100">
        <f t="shared" si="226"/>
        <v>5.9850000000000003</v>
      </c>
    </row>
    <row r="264" spans="1:15" ht="15" thickBot="1" x14ac:dyDescent="0.4">
      <c r="A264" s="55" t="s">
        <v>96</v>
      </c>
      <c r="G264" s="58">
        <f t="shared" si="227"/>
        <v>38.215000000000003</v>
      </c>
      <c r="H264" s="58">
        <f t="shared" si="228"/>
        <v>39.094999999999999</v>
      </c>
      <c r="I264" s="58">
        <f t="shared" si="229"/>
        <v>40.700000000000003</v>
      </c>
      <c r="J264" s="58">
        <f t="shared" si="230"/>
        <v>43.085000000000001</v>
      </c>
      <c r="K264" s="58">
        <f t="shared" si="231"/>
        <v>46.03</v>
      </c>
      <c r="L264" s="58">
        <f t="shared" si="231"/>
        <v>51.425000000000004</v>
      </c>
      <c r="M264" s="58">
        <f t="shared" si="231"/>
        <v>57.525000000000006</v>
      </c>
      <c r="N264" s="100">
        <f t="shared" si="225"/>
        <v>8.8669999999999991</v>
      </c>
      <c r="O264" s="100">
        <f t="shared" si="226"/>
        <v>8.4</v>
      </c>
    </row>
    <row r="265" spans="1:15" ht="15" thickBot="1" x14ac:dyDescent="0.4">
      <c r="A265" s="55" t="s">
        <v>173</v>
      </c>
      <c r="G265" s="58">
        <f t="shared" si="227"/>
        <v>37.186000000000007</v>
      </c>
      <c r="H265" s="58">
        <f t="shared" si="228"/>
        <v>37.729999999999997</v>
      </c>
      <c r="I265" s="58">
        <f t="shared" si="229"/>
        <v>38.704999999999998</v>
      </c>
      <c r="J265" s="58">
        <f t="shared" si="230"/>
        <v>40.144999999999996</v>
      </c>
      <c r="K265" s="58">
        <f t="shared" si="231"/>
        <v>41.914000000000001</v>
      </c>
      <c r="L265" s="58">
        <f t="shared" si="231"/>
        <v>47.015000000000001</v>
      </c>
      <c r="M265" s="58">
        <f>SUM(M$161:M$162)+M$159+M$158+M$156+M$155+M$153+M$152+M$150+M$149+M$148+M113</f>
        <v>50.7</v>
      </c>
      <c r="N265" s="100">
        <f t="shared" si="225"/>
        <v>5.7799999999999994</v>
      </c>
      <c r="O265" s="100">
        <f t="shared" si="226"/>
        <v>5.9850000000000003</v>
      </c>
    </row>
    <row r="266" spans="1:15" ht="15" thickBot="1" x14ac:dyDescent="0.4">
      <c r="A266" s="56" t="s">
        <v>95</v>
      </c>
      <c r="G266" s="63">
        <f t="shared" si="227"/>
        <v>36.745000000000005</v>
      </c>
      <c r="H266" s="63">
        <f t="shared" si="228"/>
        <v>37.144999999999996</v>
      </c>
      <c r="I266" s="63">
        <f t="shared" si="229"/>
        <v>37.85</v>
      </c>
      <c r="J266" s="63">
        <f t="shared" si="230"/>
        <v>38.884999999999998</v>
      </c>
      <c r="K266" s="63">
        <f t="shared" si="231"/>
        <v>40.15</v>
      </c>
      <c r="L266" s="63">
        <f>SUM(L$161:L$162)+L$159+L$158+L$156+L$155+L$153+L$152+L$150+L$149+L$148+L114</f>
        <v>45.125</v>
      </c>
      <c r="M266" s="63">
        <f>SUM(M$161:M$162)+M$159+M$158+M$156+M$155+M$153+M$152+M$150+M$149+M$148+M114</f>
        <v>47.775000000000006</v>
      </c>
      <c r="N266" s="100">
        <f t="shared" si="225"/>
        <v>4.4569999999999999</v>
      </c>
      <c r="O266" s="100">
        <f t="shared" si="226"/>
        <v>4.95</v>
      </c>
    </row>
    <row r="267" spans="1:15" ht="15" thickBot="1" x14ac:dyDescent="0.4">
      <c r="A267" s="52"/>
    </row>
    <row r="268" spans="1:15" ht="15" thickBot="1" x14ac:dyDescent="0.4">
      <c r="A268" s="54" t="s">
        <v>94</v>
      </c>
      <c r="G268" s="58">
        <f>SUM(G$161:G$162)+G$159+G$158+G$156+G$155+G$153+G$152+G$150+G$149+G$148+G116</f>
        <v>37.234999999999999</v>
      </c>
      <c r="H268" s="58">
        <f>SUM(H$161:H$162)+H$159+H$158+H$156+H$155+H$153+H$152+H$150+H$149+H$148+$H116</f>
        <v>37.795000000000002</v>
      </c>
      <c r="I268" s="58">
        <f>SUM(I$161:I$162)+I$159+I$158+I$156+I$155+I$153+I$152+I$150+I$149+I$148+$I116</f>
        <v>38.799999999999997</v>
      </c>
      <c r="J268" s="58">
        <f>SUM(J$161:J$162)+J$159+J$158+J$156+J$155+J$153+J$152+J$150+J$149+J$148+$J116</f>
        <v>40.284999999999997</v>
      </c>
      <c r="K268" s="58">
        <f t="shared" ref="K268:M273" si="232">SUM(K$161:K$162)+K$159+K$158+K$156+K$155+K$153+K$152+K$150+K$149+K$148+K116</f>
        <v>42.11</v>
      </c>
      <c r="L268" s="58">
        <f t="shared" si="232"/>
        <v>47.225000000000009</v>
      </c>
      <c r="M268" s="58">
        <f t="shared" si="232"/>
        <v>51.025000000000006</v>
      </c>
      <c r="N268" s="100">
        <f t="shared" ref="N268:N273" si="233">SUM(N$161:N$162)+N$148+$N116</f>
        <v>5.9269999999999996</v>
      </c>
      <c r="O268" s="100">
        <f t="shared" ref="O268:O273" si="234">SUM(O$161:O$162)+O$148+$O116</f>
        <v>6.1000000000000005</v>
      </c>
    </row>
    <row r="269" spans="1:15" ht="15" thickBot="1" x14ac:dyDescent="0.4">
      <c r="A269" s="55" t="s">
        <v>93</v>
      </c>
      <c r="G269" s="58">
        <f t="shared" ref="G269:G273" si="235">SUM(G$161:G$162)+G$159+G$158+G$156+G$155+G$153+G$152+G$150+G$149+G$148+G117</f>
        <v>38.117000000000004</v>
      </c>
      <c r="H269" s="58">
        <f t="shared" ref="H269:H273" si="236">SUM(H$161:H$162)+H$159+H$158+H$156+H$155+H$153+H$152+H$150+H$149+H$148+$H117</f>
        <v>38.964999999999996</v>
      </c>
      <c r="I269" s="58">
        <f t="shared" ref="I269:I273" si="237">SUM(I$161:I$162)+I$159+I$158+I$156+I$155+I$153+I$152+I$150+I$149+I$148+$I117</f>
        <v>40.51</v>
      </c>
      <c r="J269" s="58">
        <f t="shared" ref="J269:J273" si="238">SUM(J$161:J$162)+J$159+J$158+J$156+J$155+J$153+J$152+J$150+J$149+J$148+$J117</f>
        <v>42.805</v>
      </c>
      <c r="K269" s="58">
        <f t="shared" si="232"/>
        <v>45.637999999999998</v>
      </c>
      <c r="L269" s="58">
        <f t="shared" si="232"/>
        <v>51.005000000000003</v>
      </c>
      <c r="M269" s="58">
        <f t="shared" si="232"/>
        <v>56.875</v>
      </c>
      <c r="N269" s="100">
        <f t="shared" si="233"/>
        <v>8.5730000000000004</v>
      </c>
      <c r="O269" s="100">
        <f t="shared" si="234"/>
        <v>8.17</v>
      </c>
    </row>
    <row r="270" spans="1:15" ht="15" thickBot="1" x14ac:dyDescent="0.4">
      <c r="A270" s="55" t="s">
        <v>92</v>
      </c>
      <c r="G270" s="58">
        <f t="shared" si="235"/>
        <v>37.186000000000007</v>
      </c>
      <c r="H270" s="58">
        <f t="shared" si="236"/>
        <v>37.729999999999997</v>
      </c>
      <c r="I270" s="58">
        <f t="shared" si="237"/>
        <v>38.704999999999998</v>
      </c>
      <c r="J270" s="58">
        <f t="shared" si="238"/>
        <v>40.144999999999996</v>
      </c>
      <c r="K270" s="58">
        <f t="shared" si="232"/>
        <v>41.914000000000001</v>
      </c>
      <c r="L270" s="58">
        <f t="shared" si="232"/>
        <v>47.015000000000001</v>
      </c>
      <c r="M270" s="58">
        <f t="shared" si="232"/>
        <v>50.7</v>
      </c>
      <c r="N270" s="100">
        <f t="shared" si="233"/>
        <v>5.7799999999999994</v>
      </c>
      <c r="O270" s="100">
        <f t="shared" si="234"/>
        <v>5.9850000000000003</v>
      </c>
    </row>
    <row r="271" spans="1:15" ht="15" thickBot="1" x14ac:dyDescent="0.4">
      <c r="A271" s="55" t="s">
        <v>91</v>
      </c>
      <c r="G271" s="58">
        <f t="shared" si="235"/>
        <v>38.215000000000003</v>
      </c>
      <c r="H271" s="58">
        <f t="shared" si="236"/>
        <v>39.094999999999999</v>
      </c>
      <c r="I271" s="58">
        <f t="shared" si="237"/>
        <v>40.700000000000003</v>
      </c>
      <c r="J271" s="58">
        <f t="shared" si="238"/>
        <v>43.085000000000001</v>
      </c>
      <c r="K271" s="58">
        <f t="shared" si="232"/>
        <v>46.03</v>
      </c>
      <c r="L271" s="58">
        <f t="shared" si="232"/>
        <v>51.425000000000004</v>
      </c>
      <c r="M271" s="58">
        <f t="shared" si="232"/>
        <v>57.525000000000006</v>
      </c>
      <c r="N271" s="100">
        <f t="shared" si="233"/>
        <v>8.8669999999999991</v>
      </c>
      <c r="O271" s="100">
        <f t="shared" si="234"/>
        <v>8.4</v>
      </c>
    </row>
    <row r="272" spans="1:15" ht="15" thickBot="1" x14ac:dyDescent="0.4">
      <c r="A272" s="55" t="s">
        <v>173</v>
      </c>
      <c r="G272" s="58">
        <f t="shared" si="235"/>
        <v>37.186000000000007</v>
      </c>
      <c r="H272" s="58">
        <f t="shared" si="236"/>
        <v>37.729999999999997</v>
      </c>
      <c r="I272" s="58">
        <f t="shared" si="237"/>
        <v>38.704999999999998</v>
      </c>
      <c r="J272" s="58">
        <f t="shared" si="238"/>
        <v>40.144999999999996</v>
      </c>
      <c r="K272" s="58">
        <f t="shared" si="232"/>
        <v>41.914000000000001</v>
      </c>
      <c r="L272" s="58">
        <f t="shared" si="232"/>
        <v>47.015000000000001</v>
      </c>
      <c r="M272" s="58">
        <f t="shared" si="232"/>
        <v>50.7</v>
      </c>
      <c r="N272" s="100">
        <f t="shared" si="233"/>
        <v>5.7799999999999994</v>
      </c>
      <c r="O272" s="100">
        <f t="shared" si="234"/>
        <v>5.9850000000000003</v>
      </c>
    </row>
    <row r="273" spans="1:15" ht="15" thickBot="1" x14ac:dyDescent="0.4">
      <c r="A273" s="56" t="s">
        <v>90</v>
      </c>
      <c r="G273" s="63">
        <f t="shared" si="235"/>
        <v>36.745000000000005</v>
      </c>
      <c r="H273" s="63">
        <f t="shared" si="236"/>
        <v>37.144999999999996</v>
      </c>
      <c r="I273" s="63">
        <f t="shared" si="237"/>
        <v>37.85</v>
      </c>
      <c r="J273" s="63">
        <f t="shared" si="238"/>
        <v>38.884999999999998</v>
      </c>
      <c r="K273" s="63">
        <f t="shared" si="232"/>
        <v>40.15</v>
      </c>
      <c r="L273" s="63">
        <f t="shared" si="232"/>
        <v>45.125</v>
      </c>
      <c r="M273" s="63">
        <f t="shared" si="232"/>
        <v>47.775000000000006</v>
      </c>
      <c r="N273" s="100">
        <f t="shared" si="233"/>
        <v>4.4569999999999999</v>
      </c>
      <c r="O273" s="100">
        <f t="shared" si="234"/>
        <v>4.95</v>
      </c>
    </row>
    <row r="274" spans="1:15" x14ac:dyDescent="0.35">
      <c r="A274" s="52"/>
    </row>
    <row r="275" spans="1:15" ht="15" thickBot="1" x14ac:dyDescent="0.4"/>
    <row r="276" spans="1:15" ht="15" thickBot="1" x14ac:dyDescent="0.4">
      <c r="A276" s="54" t="s">
        <v>80</v>
      </c>
      <c r="G276" s="78">
        <f>MIN(G167:G273)</f>
        <v>33.874000000000002</v>
      </c>
      <c r="H276" s="78">
        <f>MIN(H167:H273)</f>
        <v>34.161999999999999</v>
      </c>
      <c r="I276" s="78">
        <f t="shared" ref="I276:J276" si="239">MIN(I167:I273)</f>
        <v>34.674999999999997</v>
      </c>
      <c r="J276" s="78">
        <f t="shared" si="239"/>
        <v>35.430999999999997</v>
      </c>
      <c r="K276" s="78">
        <f>MIN(K167:K273)</f>
        <v>36.358000000000004</v>
      </c>
      <c r="L276" s="78">
        <f>MIN(L167:L273)</f>
        <v>38.064999999999998</v>
      </c>
      <c r="M276" s="78">
        <f>MIN(M167:M273)</f>
        <v>35.262999999999998</v>
      </c>
      <c r="N276" s="18">
        <f>MIN(N171:N274)</f>
        <v>4.3100000000000005</v>
      </c>
      <c r="O276" s="18">
        <f>MIN(O171:O274)</f>
        <v>4.835</v>
      </c>
    </row>
    <row r="277" spans="1:15" ht="15" thickBot="1" x14ac:dyDescent="0.4">
      <c r="A277" s="56" t="s">
        <v>81</v>
      </c>
      <c r="G277" s="78">
        <f>MAX(G167:G273)</f>
        <v>43.888999999999996</v>
      </c>
      <c r="H277" s="78">
        <f t="shared" ref="H277:J277" si="240">MAX(H167:H273)</f>
        <v>44.809000000000005</v>
      </c>
      <c r="I277" s="78">
        <f t="shared" si="240"/>
        <v>45.03</v>
      </c>
      <c r="J277" s="78">
        <f t="shared" si="240"/>
        <v>46.137</v>
      </c>
      <c r="K277" s="78">
        <f>MAX(K167:K273)</f>
        <v>49.510000000000005</v>
      </c>
      <c r="L277" s="78">
        <f>MAX(L167:L273)</f>
        <v>53.325000000000003</v>
      </c>
      <c r="M277" s="78">
        <f>MAX(M167:M273)</f>
        <v>57.525000000000006</v>
      </c>
      <c r="N277" s="18">
        <f>MAX(N171:N274)</f>
        <v>11.527999999999999</v>
      </c>
      <c r="O277" s="18">
        <f>MAX(O171:O274)</f>
        <v>10.8</v>
      </c>
    </row>
    <row r="279" spans="1:15" ht="15" thickBot="1" x14ac:dyDescent="0.4"/>
    <row r="280" spans="1:15" ht="15" thickBot="1" x14ac:dyDescent="0.4">
      <c r="A280" s="80" t="s">
        <v>82</v>
      </c>
      <c r="C280" s="119" t="s">
        <v>203</v>
      </c>
      <c r="D280" s="120"/>
      <c r="E280" s="121"/>
      <c r="G280" s="119" t="s">
        <v>204</v>
      </c>
      <c r="H280" s="120"/>
      <c r="I280" s="121"/>
    </row>
    <row r="281" spans="1:15" ht="15" thickBot="1" x14ac:dyDescent="0.4">
      <c r="A281" s="81" t="s">
        <v>86</v>
      </c>
      <c r="C281" s="118">
        <v>47</v>
      </c>
      <c r="D281" s="104">
        <v>862</v>
      </c>
      <c r="E281" s="117" t="s">
        <v>85</v>
      </c>
      <c r="G281" s="103">
        <v>950</v>
      </c>
      <c r="H281" s="104">
        <v>2150</v>
      </c>
      <c r="I281" s="115" t="s">
        <v>85</v>
      </c>
    </row>
    <row r="282" spans="1:15" ht="15" thickBot="1" x14ac:dyDescent="0.4">
      <c r="A282" s="79" t="s">
        <v>83</v>
      </c>
      <c r="C282" s="116">
        <f>G276</f>
        <v>33.874000000000002</v>
      </c>
      <c r="D282" s="116">
        <f>K276</f>
        <v>36.358000000000004</v>
      </c>
      <c r="E282" s="116">
        <f>D282-C282</f>
        <v>2.4840000000000018</v>
      </c>
      <c r="G282" s="102">
        <f>L276</f>
        <v>38.064999999999998</v>
      </c>
      <c r="H282" s="102">
        <f>M276</f>
        <v>35.262999999999998</v>
      </c>
      <c r="I282" s="102">
        <f>G282-H282</f>
        <v>2.8019999999999996</v>
      </c>
    </row>
    <row r="283" spans="1:15" ht="15" thickBot="1" x14ac:dyDescent="0.4">
      <c r="A283" s="78" t="s">
        <v>84</v>
      </c>
      <c r="C283" s="82">
        <f>G277</f>
        <v>43.888999999999996</v>
      </c>
      <c r="D283" s="82">
        <f>K277</f>
        <v>49.510000000000005</v>
      </c>
      <c r="E283" s="82">
        <f>D283-C283</f>
        <v>5.6210000000000093</v>
      </c>
      <c r="G283" s="21">
        <f>L277</f>
        <v>53.325000000000003</v>
      </c>
      <c r="H283" s="21">
        <f>M277</f>
        <v>57.525000000000006</v>
      </c>
      <c r="I283" s="21">
        <f>H283-G283</f>
        <v>4.2000000000000028</v>
      </c>
    </row>
    <row r="284" spans="1:15" ht="15" thickBot="1" x14ac:dyDescent="0.4">
      <c r="A284" s="78" t="s">
        <v>85</v>
      </c>
      <c r="C284" s="82">
        <f>C283-C282</f>
        <v>10.014999999999993</v>
      </c>
      <c r="D284" s="82">
        <f>D283-D282</f>
        <v>13.152000000000001</v>
      </c>
      <c r="E284" s="83">
        <f>D283-C282</f>
        <v>15.636000000000003</v>
      </c>
      <c r="G284" s="21">
        <f>G283-G282</f>
        <v>15.260000000000005</v>
      </c>
      <c r="H284" s="21">
        <f>H283-H282</f>
        <v>22.262000000000008</v>
      </c>
      <c r="I284" s="90">
        <f>H283-G282</f>
        <v>19.460000000000008</v>
      </c>
    </row>
    <row r="286" spans="1:15" ht="15" thickBot="1" x14ac:dyDescent="0.4"/>
    <row r="287" spans="1:15" ht="15" thickBot="1" x14ac:dyDescent="0.4">
      <c r="C287" s="13" t="s">
        <v>174</v>
      </c>
      <c r="D287" s="110" t="s">
        <v>175</v>
      </c>
    </row>
    <row r="288" spans="1:15" ht="15" thickBot="1" x14ac:dyDescent="0.4">
      <c r="A288" s="8" t="s">
        <v>177</v>
      </c>
      <c r="C288" s="82">
        <f>N277</f>
        <v>11.527999999999999</v>
      </c>
      <c r="D288" s="82">
        <f>O277</f>
        <v>10.8</v>
      </c>
    </row>
    <row r="289" spans="3:4" x14ac:dyDescent="0.35">
      <c r="C289" s="83" t="s">
        <v>176</v>
      </c>
      <c r="D289" s="83" t="s">
        <v>176</v>
      </c>
    </row>
  </sheetData>
  <mergeCells count="2">
    <mergeCell ref="C280:E280"/>
    <mergeCell ref="G280:I280"/>
  </mergeCells>
  <phoneticPr fontId="9" type="noConversion"/>
  <pageMargins left="0.7" right="0.7" top="0.75" bottom="0.75" header="0.3" footer="0.3"/>
  <pageSetup paperSize="9" orientation="portrait" r:id="rId1"/>
  <ignoredErrors>
    <ignoredError sqref="H38:H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DB39-8578-429A-9498-50C656F3D0E2}">
  <dimension ref="A1:P34"/>
  <sheetViews>
    <sheetView zoomScale="71" zoomScaleNormal="115" workbookViewId="0">
      <selection activeCell="P14" sqref="P14"/>
    </sheetView>
  </sheetViews>
  <sheetFormatPr baseColWidth="10" defaultRowHeight="14.5" x14ac:dyDescent="0.35"/>
  <cols>
    <col min="1" max="1" width="38.81640625" customWidth="1"/>
    <col min="9" max="16" width="11.6328125" bestFit="1" customWidth="1"/>
  </cols>
  <sheetData>
    <row r="1" spans="1:16" x14ac:dyDescent="0.35">
      <c r="A1" s="71" t="s">
        <v>47</v>
      </c>
      <c r="B1" s="41"/>
      <c r="C1" s="41"/>
      <c r="D1" s="41"/>
      <c r="E1" s="41"/>
      <c r="F1" s="42" t="s">
        <v>49</v>
      </c>
      <c r="G1" s="42" t="s">
        <v>50</v>
      </c>
      <c r="H1" s="42" t="s">
        <v>55</v>
      </c>
      <c r="I1" s="42" t="s">
        <v>70</v>
      </c>
      <c r="J1" s="42" t="s">
        <v>67</v>
      </c>
      <c r="K1" s="42" t="s">
        <v>68</v>
      </c>
      <c r="L1" s="42" t="s">
        <v>69</v>
      </c>
      <c r="M1" s="42" t="s">
        <v>71</v>
      </c>
      <c r="N1" s="42" t="s">
        <v>72</v>
      </c>
      <c r="O1" s="42" t="s">
        <v>52</v>
      </c>
      <c r="P1" s="45" t="s">
        <v>51</v>
      </c>
    </row>
    <row r="2" spans="1:16" ht="15" thickBot="1" x14ac:dyDescent="0.4">
      <c r="A2" s="44" t="s">
        <v>48</v>
      </c>
      <c r="B2" s="43"/>
      <c r="C2" s="43"/>
      <c r="D2" s="43"/>
      <c r="E2" s="43"/>
      <c r="F2" s="44">
        <v>100</v>
      </c>
      <c r="G2" s="44">
        <v>210</v>
      </c>
      <c r="H2" s="44">
        <v>482</v>
      </c>
      <c r="I2" s="44">
        <v>514</v>
      </c>
      <c r="J2" s="44">
        <v>530</v>
      </c>
      <c r="K2" s="44">
        <v>570</v>
      </c>
      <c r="L2" s="44">
        <v>626</v>
      </c>
      <c r="M2" s="44">
        <v>650</v>
      </c>
      <c r="N2" s="44">
        <v>674</v>
      </c>
      <c r="O2" s="44">
        <v>770</v>
      </c>
      <c r="P2" s="46">
        <v>2150</v>
      </c>
    </row>
    <row r="3" spans="1:16" ht="15" thickBot="1" x14ac:dyDescent="0.4">
      <c r="A3" s="72" t="s">
        <v>53</v>
      </c>
    </row>
    <row r="4" spans="1:16" ht="15" thickBot="1" x14ac:dyDescent="0.4">
      <c r="A4" s="73" t="s">
        <v>2</v>
      </c>
    </row>
    <row r="5" spans="1:16" x14ac:dyDescent="0.35">
      <c r="A5" s="70" t="s">
        <v>54</v>
      </c>
      <c r="F5" s="2">
        <v>0.05</v>
      </c>
      <c r="G5" s="2">
        <v>0.06</v>
      </c>
      <c r="H5" s="2">
        <v>0.1</v>
      </c>
      <c r="I5" s="2">
        <v>0.1</v>
      </c>
      <c r="J5" s="2">
        <v>0.1</v>
      </c>
      <c r="K5" s="2">
        <v>0.1</v>
      </c>
      <c r="L5" s="2">
        <v>0.11</v>
      </c>
      <c r="M5" s="2">
        <v>0.11</v>
      </c>
      <c r="N5" s="2">
        <v>0.11</v>
      </c>
      <c r="O5" s="2">
        <v>0.12</v>
      </c>
      <c r="P5" s="2">
        <v>0.23</v>
      </c>
    </row>
    <row r="6" spans="1:16" ht="15" thickBot="1" x14ac:dyDescent="0.4">
      <c r="A6" s="32"/>
    </row>
    <row r="7" spans="1:16" ht="15" thickBot="1" x14ac:dyDescent="0.4">
      <c r="A7" s="73" t="s">
        <v>73</v>
      </c>
    </row>
    <row r="8" spans="1:16" x14ac:dyDescent="0.35">
      <c r="A8" s="70" t="s">
        <v>74</v>
      </c>
      <c r="F8" s="2">
        <v>1</v>
      </c>
    </row>
    <row r="9" spans="1:16" x14ac:dyDescent="0.35">
      <c r="A9" s="9" t="s">
        <v>75</v>
      </c>
      <c r="G9" s="2">
        <v>8</v>
      </c>
    </row>
    <row r="10" spans="1:16" x14ac:dyDescent="0.35">
      <c r="A10" s="9" t="s">
        <v>76</v>
      </c>
      <c r="H10" s="2">
        <v>15</v>
      </c>
      <c r="I10" s="2">
        <v>15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  <c r="O10" s="2">
        <v>15</v>
      </c>
    </row>
    <row r="12" spans="1:16" ht="15" thickBot="1" x14ac:dyDescent="0.4"/>
    <row r="13" spans="1:16" x14ac:dyDescent="0.35">
      <c r="A13" s="101" t="s">
        <v>178</v>
      </c>
    </row>
    <row r="14" spans="1:16" x14ac:dyDescent="0.35">
      <c r="A14" s="9" t="s">
        <v>179</v>
      </c>
      <c r="F14" s="2">
        <v>40</v>
      </c>
      <c r="G14" s="2">
        <v>48</v>
      </c>
      <c r="H14" s="2">
        <v>50</v>
      </c>
      <c r="I14" s="2">
        <v>50</v>
      </c>
      <c r="J14" s="2">
        <v>50</v>
      </c>
      <c r="K14" s="2">
        <v>50</v>
      </c>
      <c r="L14" s="2">
        <v>50</v>
      </c>
      <c r="M14" s="2">
        <v>50</v>
      </c>
      <c r="N14" s="2">
        <v>50</v>
      </c>
      <c r="O14" s="2">
        <v>50</v>
      </c>
      <c r="P14" s="2">
        <v>50</v>
      </c>
    </row>
    <row r="15" spans="1:16" x14ac:dyDescent="0.35">
      <c r="A15" s="9" t="s">
        <v>180</v>
      </c>
      <c r="F15" s="2">
        <v>35</v>
      </c>
      <c r="G15" s="2">
        <v>35</v>
      </c>
      <c r="H15" s="2">
        <v>30</v>
      </c>
      <c r="I15" s="2">
        <v>30</v>
      </c>
      <c r="J15" s="2">
        <v>30</v>
      </c>
      <c r="K15" s="2">
        <v>30</v>
      </c>
      <c r="L15" s="2">
        <v>30</v>
      </c>
      <c r="M15" s="2">
        <v>30</v>
      </c>
      <c r="N15" s="2">
        <v>30</v>
      </c>
      <c r="O15" s="2">
        <v>30</v>
      </c>
      <c r="P15" s="2">
        <v>20</v>
      </c>
    </row>
    <row r="16" spans="1:16" x14ac:dyDescent="0.35">
      <c r="A16" s="9" t="s">
        <v>181</v>
      </c>
      <c r="F16" s="2">
        <v>9</v>
      </c>
      <c r="G16" s="2">
        <v>9</v>
      </c>
      <c r="H16" s="2">
        <v>9</v>
      </c>
      <c r="I16" s="2">
        <v>9</v>
      </c>
      <c r="J16" s="2">
        <v>9</v>
      </c>
      <c r="K16" s="2">
        <v>9</v>
      </c>
      <c r="L16" s="2">
        <v>9</v>
      </c>
      <c r="M16" s="2">
        <v>9</v>
      </c>
      <c r="N16" s="2">
        <v>9</v>
      </c>
      <c r="O16" s="2">
        <v>9</v>
      </c>
      <c r="P16" s="2">
        <v>9</v>
      </c>
    </row>
    <row r="17" spans="1:16" x14ac:dyDescent="0.35">
      <c r="A17" s="9" t="s">
        <v>182</v>
      </c>
      <c r="F17" s="2">
        <v>110</v>
      </c>
      <c r="G17" s="2">
        <v>110</v>
      </c>
      <c r="H17" s="2">
        <v>110</v>
      </c>
      <c r="I17" s="2">
        <v>110</v>
      </c>
      <c r="J17" s="2">
        <v>110</v>
      </c>
      <c r="K17" s="2">
        <v>110</v>
      </c>
      <c r="L17" s="2">
        <v>110</v>
      </c>
      <c r="M17" s="2">
        <v>110</v>
      </c>
      <c r="N17" s="2">
        <v>110</v>
      </c>
      <c r="O17" s="2">
        <v>110</v>
      </c>
      <c r="P17" s="2">
        <v>124</v>
      </c>
    </row>
    <row r="18" spans="1:16" x14ac:dyDescent="0.35">
      <c r="A18" s="9" t="s">
        <v>183</v>
      </c>
      <c r="F18" s="2">
        <v>35</v>
      </c>
      <c r="G18" s="2">
        <v>35</v>
      </c>
      <c r="H18" s="2">
        <v>35</v>
      </c>
      <c r="I18" s="2">
        <v>35</v>
      </c>
      <c r="J18" s="2">
        <v>35</v>
      </c>
      <c r="K18" s="2">
        <v>35</v>
      </c>
      <c r="L18" s="2">
        <v>35</v>
      </c>
      <c r="M18" s="2">
        <v>35</v>
      </c>
      <c r="N18" s="2">
        <v>35</v>
      </c>
      <c r="O18" s="2">
        <v>35</v>
      </c>
      <c r="P18" s="2">
        <v>35</v>
      </c>
    </row>
    <row r="20" spans="1:16" ht="15" thickBot="1" x14ac:dyDescent="0.4"/>
    <row r="21" spans="1:16" x14ac:dyDescent="0.35">
      <c r="A21" s="101" t="s">
        <v>184</v>
      </c>
    </row>
    <row r="22" spans="1:16" x14ac:dyDescent="0.35">
      <c r="A22" s="9" t="s">
        <v>179</v>
      </c>
      <c r="H22" s="2">
        <v>28</v>
      </c>
      <c r="I22" s="2">
        <v>28</v>
      </c>
      <c r="J22" s="2">
        <v>28</v>
      </c>
      <c r="K22" s="2">
        <v>28</v>
      </c>
      <c r="L22" s="2">
        <v>28</v>
      </c>
      <c r="M22" s="2">
        <v>28</v>
      </c>
      <c r="N22" s="2">
        <v>28</v>
      </c>
      <c r="O22" s="2">
        <v>28</v>
      </c>
    </row>
    <row r="23" spans="1:16" x14ac:dyDescent="0.35">
      <c r="A23" s="9" t="s">
        <v>180</v>
      </c>
      <c r="H23" s="2">
        <v>20</v>
      </c>
      <c r="I23" s="2">
        <v>20</v>
      </c>
      <c r="J23" s="2">
        <v>20</v>
      </c>
      <c r="K23" s="2">
        <v>20</v>
      </c>
      <c r="L23" s="2">
        <v>20</v>
      </c>
      <c r="M23" s="2">
        <v>20</v>
      </c>
      <c r="N23" s="2">
        <v>20</v>
      </c>
      <c r="O23" s="2">
        <v>20</v>
      </c>
    </row>
    <row r="24" spans="1:16" x14ac:dyDescent="0.35">
      <c r="A24" s="9" t="s">
        <v>181</v>
      </c>
      <c r="H24" s="2">
        <v>6.5</v>
      </c>
      <c r="I24" s="2">
        <v>6.5</v>
      </c>
      <c r="J24" s="2">
        <v>6.5</v>
      </c>
      <c r="K24" s="2">
        <v>6.5</v>
      </c>
      <c r="L24" s="2">
        <v>6.5</v>
      </c>
      <c r="M24" s="2">
        <v>6.5</v>
      </c>
      <c r="N24" s="2">
        <v>6.5</v>
      </c>
      <c r="O24" s="2">
        <v>6.5</v>
      </c>
    </row>
    <row r="25" spans="1:16" x14ac:dyDescent="0.35">
      <c r="A25" s="9" t="s">
        <v>185</v>
      </c>
      <c r="H25" s="2">
        <v>106</v>
      </c>
      <c r="I25" s="2">
        <v>106</v>
      </c>
      <c r="J25" s="2">
        <v>106</v>
      </c>
      <c r="K25" s="2">
        <v>106</v>
      </c>
      <c r="L25" s="2">
        <v>106</v>
      </c>
      <c r="M25" s="2">
        <v>106</v>
      </c>
      <c r="N25" s="2">
        <v>106</v>
      </c>
      <c r="O25" s="2">
        <v>106</v>
      </c>
    </row>
    <row r="26" spans="1:16" x14ac:dyDescent="0.35">
      <c r="A26" s="9" t="s">
        <v>183</v>
      </c>
      <c r="H26" s="2">
        <v>35</v>
      </c>
      <c r="I26" s="2">
        <v>35</v>
      </c>
      <c r="J26" s="2">
        <v>35</v>
      </c>
      <c r="K26" s="2">
        <v>35</v>
      </c>
      <c r="L26" s="2">
        <v>35</v>
      </c>
      <c r="M26" s="2">
        <v>35</v>
      </c>
      <c r="N26" s="2">
        <v>35</v>
      </c>
      <c r="O26" s="2">
        <v>35</v>
      </c>
    </row>
    <row r="28" spans="1:16" ht="15" thickBot="1" x14ac:dyDescent="0.4"/>
    <row r="29" spans="1:16" x14ac:dyDescent="0.35">
      <c r="A29" s="105" t="s">
        <v>186</v>
      </c>
    </row>
    <row r="30" spans="1:16" x14ac:dyDescent="0.35">
      <c r="A30" s="107" t="s">
        <v>187</v>
      </c>
      <c r="F30" s="106">
        <v>70</v>
      </c>
      <c r="G30" s="106">
        <v>58</v>
      </c>
      <c r="H30" s="106">
        <v>50</v>
      </c>
      <c r="I30" s="106">
        <v>50</v>
      </c>
      <c r="J30" s="106">
        <v>50</v>
      </c>
      <c r="K30" s="106">
        <v>50</v>
      </c>
      <c r="L30" s="106">
        <v>50</v>
      </c>
      <c r="M30" s="106">
        <v>50</v>
      </c>
      <c r="N30" s="106">
        <v>50</v>
      </c>
      <c r="O30" s="106">
        <v>50</v>
      </c>
    </row>
    <row r="31" spans="1:16" x14ac:dyDescent="0.35">
      <c r="A31" s="107" t="s">
        <v>188</v>
      </c>
      <c r="F31" s="106">
        <v>1</v>
      </c>
      <c r="G31" s="106">
        <v>8</v>
      </c>
      <c r="H31" s="106">
        <v>15</v>
      </c>
      <c r="I31" s="106">
        <v>15</v>
      </c>
      <c r="J31" s="106">
        <v>15</v>
      </c>
      <c r="K31" s="106">
        <v>15</v>
      </c>
      <c r="L31" s="106">
        <v>15</v>
      </c>
      <c r="M31" s="106">
        <v>15</v>
      </c>
      <c r="N31" s="106">
        <v>15</v>
      </c>
      <c r="O31" s="106">
        <v>15</v>
      </c>
    </row>
    <row r="32" spans="1:16" x14ac:dyDescent="0.35">
      <c r="A32" s="107" t="s">
        <v>189</v>
      </c>
      <c r="F32" s="106">
        <f>F30-F31-31.54+20*LOG(F2)</f>
        <v>77.460000000000008</v>
      </c>
      <c r="G32" s="108">
        <f>G30-G31-31.54+20*LOG(G2)</f>
        <v>64.904385894678384</v>
      </c>
      <c r="H32" s="108">
        <f t="shared" ref="H32:O32" si="0">H30-H31-31.54+20*LOG(H2)</f>
        <v>57.120940764776996</v>
      </c>
      <c r="I32" s="108">
        <f t="shared" si="0"/>
        <v>57.679262379905516</v>
      </c>
      <c r="J32" s="108">
        <f t="shared" si="0"/>
        <v>57.94551739201578</v>
      </c>
      <c r="K32" s="108">
        <f t="shared" si="0"/>
        <v>58.57749711344983</v>
      </c>
      <c r="L32" s="108">
        <f t="shared" si="0"/>
        <v>59.391486664208593</v>
      </c>
      <c r="M32" s="108">
        <f t="shared" si="0"/>
        <v>59.718267132857115</v>
      </c>
      <c r="N32" s="108">
        <f t="shared" si="0"/>
        <v>60.0331979307064</v>
      </c>
      <c r="O32" s="108">
        <f t="shared" si="0"/>
        <v>61.189814503449639</v>
      </c>
    </row>
    <row r="33" spans="1:15" x14ac:dyDescent="0.35">
      <c r="A33" s="107" t="s">
        <v>190</v>
      </c>
      <c r="F33" s="106">
        <v>66</v>
      </c>
      <c r="G33" s="106">
        <v>58</v>
      </c>
      <c r="H33" s="106">
        <v>56.66</v>
      </c>
      <c r="I33" s="106">
        <v>57.22</v>
      </c>
      <c r="J33" s="106">
        <v>57.49</v>
      </c>
      <c r="K33" s="106">
        <v>58.12</v>
      </c>
      <c r="L33" s="106">
        <v>58.93</v>
      </c>
      <c r="M33" s="106">
        <v>59.26</v>
      </c>
      <c r="N33" s="106">
        <v>59.57</v>
      </c>
      <c r="O33" s="106">
        <v>60.73</v>
      </c>
    </row>
    <row r="34" spans="1:15" x14ac:dyDescent="0.35">
      <c r="A34" s="107" t="s">
        <v>191</v>
      </c>
      <c r="F34" s="109" t="s">
        <v>176</v>
      </c>
      <c r="G34" s="109" t="s">
        <v>176</v>
      </c>
      <c r="H34" s="109" t="s">
        <v>176</v>
      </c>
      <c r="I34" s="109" t="s">
        <v>176</v>
      </c>
      <c r="J34" s="109" t="s">
        <v>176</v>
      </c>
      <c r="K34" s="109" t="s">
        <v>176</v>
      </c>
      <c r="L34" s="109" t="s">
        <v>176</v>
      </c>
      <c r="M34" s="109" t="s">
        <v>176</v>
      </c>
      <c r="N34" s="109" t="s">
        <v>176</v>
      </c>
      <c r="O34" s="109" t="s">
        <v>176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Network</vt:lpstr>
      <vt:lpstr>Antenna +Headend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Benacloche Llácer</dc:creator>
  <cp:lastModifiedBy>Cristina Benacloche Llácer</cp:lastModifiedBy>
  <dcterms:created xsi:type="dcterms:W3CDTF">2022-11-21T18:37:15Z</dcterms:created>
  <dcterms:modified xsi:type="dcterms:W3CDTF">2022-12-12T18:14:00Z</dcterms:modified>
</cp:coreProperties>
</file>