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pvedues-my.sharepoint.com/personal/cribella_upv_edu_es/Documents/"/>
    </mc:Choice>
  </mc:AlternateContent>
  <xr:revisionPtr revIDLastSave="2557" documentId="8_{6E9563CF-F49F-40F4-A4B4-1887230ABF35}" xr6:coauthVersionLast="47" xr6:coauthVersionMax="47" xr10:uidLastSave="{C389DC6E-5B77-4D07-B568-6F5BBDBB6BF1}"/>
  <bookViews>
    <workbookView minimized="1" xWindow="1440" yWindow="1440" windowWidth="14400" windowHeight="7270" firstSheet="1" activeTab="2" xr2:uid="{4347C519-B6F4-4BE5-85E3-94D0FBA9924D}"/>
  </bookViews>
  <sheets>
    <sheet name="Network" sheetId="1" r:id="rId1"/>
    <sheet name="Antenna +Headend" sheetId="2" r:id="rId2"/>
    <sheet name="Hoja3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23" i="1" l="1"/>
  <c r="K104" i="1"/>
  <c r="K105" i="1"/>
  <c r="K106" i="1"/>
  <c r="K107" i="1"/>
  <c r="K103" i="1"/>
  <c r="K98" i="1"/>
  <c r="K99" i="1"/>
  <c r="K100" i="1"/>
  <c r="K101" i="1"/>
  <c r="K97" i="1"/>
  <c r="K78" i="1"/>
  <c r="K79" i="1"/>
  <c r="K80" i="1"/>
  <c r="K81" i="1"/>
  <c r="K77" i="1"/>
  <c r="K72" i="1"/>
  <c r="K73" i="1"/>
  <c r="K74" i="1"/>
  <c r="K75" i="1"/>
  <c r="K71" i="1"/>
  <c r="K52" i="1"/>
  <c r="K53" i="1"/>
  <c r="K54" i="1"/>
  <c r="K55" i="1"/>
  <c r="K51" i="1"/>
  <c r="K46" i="1"/>
  <c r="K47" i="1"/>
  <c r="K48" i="1"/>
  <c r="K49" i="1"/>
  <c r="K45" i="1"/>
  <c r="K19" i="1"/>
  <c r="K117" i="1"/>
  <c r="K118" i="1"/>
  <c r="K119" i="1"/>
  <c r="K120" i="1"/>
  <c r="K121" i="1"/>
  <c r="K116" i="1"/>
  <c r="K110" i="1"/>
  <c r="K111" i="1"/>
  <c r="K112" i="1"/>
  <c r="K113" i="1"/>
  <c r="K114" i="1"/>
  <c r="K109" i="1"/>
  <c r="K91" i="1"/>
  <c r="K92" i="1"/>
  <c r="K93" i="1"/>
  <c r="K94" i="1"/>
  <c r="K95" i="1"/>
  <c r="K90" i="1"/>
  <c r="K84" i="1"/>
  <c r="K85" i="1"/>
  <c r="K86" i="1"/>
  <c r="K87" i="1"/>
  <c r="K88" i="1"/>
  <c r="K83" i="1"/>
  <c r="K65" i="1"/>
  <c r="K66" i="1"/>
  <c r="K67" i="1"/>
  <c r="K68" i="1"/>
  <c r="K69" i="1"/>
  <c r="K64" i="1"/>
  <c r="K58" i="1"/>
  <c r="K59" i="1"/>
  <c r="K60" i="1"/>
  <c r="K61" i="1"/>
  <c r="K62" i="1"/>
  <c r="K57" i="1"/>
  <c r="K38" i="1"/>
  <c r="K39" i="1"/>
  <c r="K40" i="1"/>
  <c r="K41" i="1"/>
  <c r="K42" i="1"/>
  <c r="K43" i="1"/>
  <c r="K31" i="1"/>
  <c r="K32" i="1"/>
  <c r="K33" i="1"/>
  <c r="K34" i="1"/>
  <c r="K35" i="1"/>
  <c r="K36" i="1"/>
  <c r="K25" i="1"/>
  <c r="G58" i="1"/>
  <c r="G59" i="1"/>
  <c r="G60" i="1"/>
  <c r="G61" i="1"/>
  <c r="G62" i="1"/>
  <c r="G65" i="1"/>
  <c r="G66" i="1"/>
  <c r="G67" i="1"/>
  <c r="G68" i="1"/>
  <c r="G69" i="1"/>
  <c r="G72" i="1"/>
  <c r="G73" i="1"/>
  <c r="G74" i="1"/>
  <c r="G75" i="1"/>
  <c r="G78" i="1"/>
  <c r="G79" i="1"/>
  <c r="G80" i="1"/>
  <c r="G81" i="1"/>
  <c r="G84" i="1"/>
  <c r="G85" i="1"/>
  <c r="G86" i="1"/>
  <c r="G87" i="1"/>
  <c r="G88" i="1"/>
  <c r="G91" i="1"/>
  <c r="G92" i="1"/>
  <c r="G93" i="1"/>
  <c r="G94" i="1"/>
  <c r="G95" i="1"/>
  <c r="G98" i="1"/>
  <c r="G99" i="1"/>
  <c r="G100" i="1"/>
  <c r="G101" i="1"/>
  <c r="G104" i="1"/>
  <c r="G105" i="1"/>
  <c r="G106" i="1"/>
  <c r="G107" i="1"/>
  <c r="G110" i="1"/>
  <c r="G111" i="1"/>
  <c r="G112" i="1"/>
  <c r="G113" i="1"/>
  <c r="G114" i="1"/>
  <c r="G117" i="1"/>
  <c r="G118" i="1"/>
  <c r="G119" i="1"/>
  <c r="G120" i="1"/>
  <c r="G121" i="1"/>
  <c r="G116" i="1"/>
  <c r="G109" i="1"/>
  <c r="G90" i="1"/>
  <c r="G83" i="1"/>
  <c r="G64" i="1"/>
  <c r="G57" i="1"/>
  <c r="G52" i="1"/>
  <c r="G53" i="1"/>
  <c r="G54" i="1"/>
  <c r="G55" i="1"/>
  <c r="G46" i="1"/>
  <c r="G47" i="1"/>
  <c r="G48" i="1"/>
  <c r="G49" i="1"/>
  <c r="G45" i="1"/>
  <c r="G39" i="1"/>
  <c r="G40" i="1"/>
  <c r="G41" i="1"/>
  <c r="G42" i="1"/>
  <c r="G43" i="1"/>
  <c r="G38" i="1"/>
  <c r="G31" i="1"/>
  <c r="G34" i="1"/>
  <c r="G32" i="1"/>
  <c r="G33" i="1"/>
  <c r="G35" i="1"/>
  <c r="G36" i="1"/>
  <c r="G103" i="1"/>
  <c r="G97" i="1"/>
  <c r="G71" i="1"/>
  <c r="G51" i="1"/>
  <c r="G77" i="1"/>
  <c r="G25" i="1"/>
  <c r="K26" i="1"/>
  <c r="K27" i="1"/>
  <c r="K28" i="1"/>
  <c r="K29" i="1"/>
  <c r="K20" i="1"/>
  <c r="K21" i="1"/>
  <c r="K22" i="1"/>
  <c r="K23" i="1"/>
  <c r="G26" i="1"/>
  <c r="G27" i="1"/>
  <c r="G28" i="1"/>
  <c r="G29" i="1"/>
  <c r="G19" i="1"/>
  <c r="G23" i="1"/>
  <c r="G21" i="1"/>
  <c r="G20" i="1"/>
  <c r="G22" i="1"/>
  <c r="H162" i="1"/>
  <c r="I162" i="1"/>
  <c r="J162" i="1"/>
  <c r="K162" i="1"/>
  <c r="L162" i="1"/>
  <c r="M162" i="1"/>
  <c r="H159" i="1"/>
  <c r="I159" i="1"/>
  <c r="J159" i="1"/>
  <c r="K159" i="1"/>
  <c r="L159" i="1"/>
  <c r="M159" i="1"/>
  <c r="H156" i="1"/>
  <c r="I156" i="1"/>
  <c r="J156" i="1"/>
  <c r="K156" i="1"/>
  <c r="L156" i="1"/>
  <c r="M156" i="1"/>
  <c r="H153" i="1"/>
  <c r="I153" i="1"/>
  <c r="J153" i="1"/>
  <c r="K153" i="1"/>
  <c r="L153" i="1"/>
  <c r="M153" i="1"/>
  <c r="G153" i="1"/>
  <c r="G156" i="1"/>
  <c r="G159" i="1"/>
  <c r="G162" i="1"/>
  <c r="G150" i="1"/>
  <c r="H150" i="1"/>
  <c r="I150" i="1"/>
  <c r="J150" i="1"/>
  <c r="K150" i="1"/>
  <c r="L150" i="1"/>
  <c r="M150" i="1"/>
  <c r="H147" i="1"/>
  <c r="I147" i="1"/>
  <c r="J147" i="1"/>
  <c r="K147" i="1"/>
  <c r="L147" i="1"/>
  <c r="M147" i="1"/>
  <c r="G147" i="1"/>
  <c r="H171" i="1" l="1"/>
  <c r="I171" i="1"/>
  <c r="J171" i="1"/>
  <c r="K171" i="1"/>
  <c r="L171" i="1"/>
  <c r="M171" i="1"/>
  <c r="G171" i="1"/>
  <c r="G178" i="1"/>
  <c r="H180" i="1"/>
  <c r="I176" i="1"/>
  <c r="J176" i="1"/>
  <c r="K178" i="1"/>
  <c r="L178" i="1"/>
  <c r="M178" i="1"/>
  <c r="K181" i="1"/>
  <c r="J175" i="1"/>
  <c r="I175" i="1"/>
  <c r="H177" i="1"/>
  <c r="L181" i="1"/>
  <c r="M179" i="1"/>
  <c r="G175" i="1"/>
  <c r="M172" i="1" l="1"/>
  <c r="G172" i="1"/>
  <c r="L172" i="1"/>
  <c r="J179" i="1"/>
  <c r="J173" i="1"/>
  <c r="H175" i="1"/>
  <c r="L179" i="1"/>
  <c r="L173" i="1"/>
  <c r="K179" i="1"/>
  <c r="J181" i="1"/>
  <c r="I181" i="1"/>
  <c r="K173" i="1"/>
  <c r="H181" i="1"/>
  <c r="M174" i="1"/>
  <c r="L174" i="1"/>
  <c r="L182" i="1"/>
  <c r="K182" i="1"/>
  <c r="H176" i="1"/>
  <c r="K172" i="1"/>
  <c r="M177" i="1"/>
  <c r="J182" i="1"/>
  <c r="I173" i="1"/>
  <c r="M175" i="1"/>
  <c r="K177" i="1"/>
  <c r="I179" i="1"/>
  <c r="G174" i="1"/>
  <c r="I182" i="1"/>
  <c r="M176" i="1"/>
  <c r="K174" i="1"/>
  <c r="J178" i="1"/>
  <c r="G177" i="1"/>
  <c r="J180" i="1"/>
  <c r="G179" i="1"/>
  <c r="I180" i="1"/>
  <c r="L177" i="1"/>
  <c r="J172" i="1"/>
  <c r="H173" i="1"/>
  <c r="L175" i="1"/>
  <c r="J177" i="1"/>
  <c r="H179" i="1"/>
  <c r="G176" i="1"/>
  <c r="H182" i="1"/>
  <c r="L176" i="1"/>
  <c r="J174" i="1"/>
  <c r="I178" i="1"/>
  <c r="G181" i="1"/>
  <c r="I172" i="1"/>
  <c r="G173" i="1"/>
  <c r="K175" i="1"/>
  <c r="I177" i="1"/>
  <c r="M181" i="1"/>
  <c r="G180" i="1"/>
  <c r="M180" i="1"/>
  <c r="K176" i="1"/>
  <c r="I174" i="1"/>
  <c r="H178" i="1"/>
  <c r="H172" i="1"/>
  <c r="G182" i="1"/>
  <c r="L180" i="1"/>
  <c r="H174" i="1"/>
  <c r="M173" i="1"/>
  <c r="M182" i="1"/>
  <c r="K180" i="1"/>
</calcChain>
</file>

<file path=xl/sharedStrings.xml><?xml version="1.0" encoding="utf-8"?>
<sst xmlns="http://schemas.openxmlformats.org/spreadsheetml/2006/main" count="224" uniqueCount="178">
  <si>
    <t>TECHNICAL CHARACTERISTICS OF ELEMENTS FROM CATALOGUE</t>
  </si>
  <si>
    <t>FRECUENCIAS (MHz)</t>
  </si>
  <si>
    <t>CABLE ATTENUATION (dB/m)</t>
  </si>
  <si>
    <t>Cable of interior network</t>
  </si>
  <si>
    <t>Cable of dispersion network</t>
  </si>
  <si>
    <t>Cable of distribution network</t>
  </si>
  <si>
    <t>Outdoor cable</t>
  </si>
  <si>
    <t>USER EQUIPMENT ATTENUATION (dB)</t>
  </si>
  <si>
    <t>MATV Variation</t>
  </si>
  <si>
    <t>IF Variation</t>
  </si>
  <si>
    <t>ATTENUATION OF EQUIPMENT IN COMMON AREAS (dB)</t>
  </si>
  <si>
    <t>Best Outlet</t>
  </si>
  <si>
    <t>Worst Outlet</t>
  </si>
  <si>
    <t>RS-PAU length</t>
  </si>
  <si>
    <t>BAT Outlet</t>
  </si>
  <si>
    <t>Splitter/mixer</t>
  </si>
  <si>
    <t>Type A2-Tap</t>
  </si>
  <si>
    <t>MATV</t>
  </si>
  <si>
    <t>ATTENUATION OF DISTRIBUTION (dB)</t>
  </si>
  <si>
    <t>Distr/mixer</t>
  </si>
  <si>
    <t>Headend-RS cable</t>
  </si>
  <si>
    <t>Length (m)</t>
  </si>
  <si>
    <t>TOTAL ATTENUATION NETWORK (FROM HEADEND OUTPUT)</t>
  </si>
  <si>
    <t>SUMMARY</t>
  </si>
  <si>
    <t>Variation in outlets</t>
  </si>
  <si>
    <t>Difference</t>
  </si>
  <si>
    <t>IF</t>
  </si>
  <si>
    <t>4-output tap-12dB</t>
  </si>
  <si>
    <t>CCSB190</t>
  </si>
  <si>
    <t>CCH-175</t>
  </si>
  <si>
    <t>CCTB125</t>
  </si>
  <si>
    <t>2-output tap 15dB</t>
  </si>
  <si>
    <t>Type B2-Through</t>
  </si>
  <si>
    <t>Type B2-Tap</t>
  </si>
  <si>
    <t>2-output tap 25dB</t>
  </si>
  <si>
    <t>ATTENUATION OF DISPERSION+INTERIOR. BEST AND WORST OUTLET ON EACH FLOOR(dB)</t>
  </si>
  <si>
    <t>RS-RS floors cable</t>
  </si>
  <si>
    <t>Floor 4</t>
  </si>
  <si>
    <t>Floor 3</t>
  </si>
  <si>
    <t>Floor 2</t>
  </si>
  <si>
    <t>Floor 1</t>
  </si>
  <si>
    <t>Ground Floor</t>
  </si>
  <si>
    <t>Floor #5</t>
  </si>
  <si>
    <t>Floor #4</t>
  </si>
  <si>
    <t>Floor #3</t>
  </si>
  <si>
    <t>Floor #2</t>
  </si>
  <si>
    <t>Floor #1</t>
  </si>
  <si>
    <t>Groundfloor</t>
  </si>
  <si>
    <t>Minimun</t>
  </si>
  <si>
    <t>Maximun</t>
  </si>
  <si>
    <t>4-output tap 16dB</t>
  </si>
  <si>
    <t>Type A4-Through</t>
  </si>
  <si>
    <t>Type A4-Tap</t>
  </si>
  <si>
    <t>Type B4-Through</t>
  </si>
  <si>
    <t>Type B4-Tap</t>
  </si>
  <si>
    <t>4-output tap 19dB</t>
  </si>
  <si>
    <t>Type C4-Through</t>
  </si>
  <si>
    <t>Type C4-Tap</t>
  </si>
  <si>
    <t>4-output tap 24dB</t>
  </si>
  <si>
    <t>Type D4-Through</t>
  </si>
  <si>
    <t>Type D4-Tap</t>
  </si>
  <si>
    <t>Type A2-Throught</t>
  </si>
  <si>
    <t>Type B2-Throught</t>
  </si>
  <si>
    <t>CHANNELS</t>
  </si>
  <si>
    <t>Frequency (MHz)</t>
  </si>
  <si>
    <t>FM</t>
  </si>
  <si>
    <t>DAB</t>
  </si>
  <si>
    <t>SAT</t>
  </si>
  <si>
    <t>C57-58</t>
  </si>
  <si>
    <t>CATALOG</t>
  </si>
  <si>
    <t>Outdoor cable (Antennas-Headend)</t>
  </si>
  <si>
    <t>C22 (REG)</t>
  </si>
  <si>
    <t>Floor 5</t>
  </si>
  <si>
    <t>4-output tap 12dB</t>
  </si>
  <si>
    <t xml:space="preserve">PAU 5 outputs </t>
  </si>
  <si>
    <t>PAU 6 outputs</t>
  </si>
  <si>
    <t>ATTENUATION OF DISPERSION+INTERIOR (dB)</t>
  </si>
  <si>
    <t>Sala de estar apartment up left floor2</t>
  </si>
  <si>
    <t>Dormitorio principal apartment up left floor2</t>
  </si>
  <si>
    <t>Dormitorio 2 apartment up left floor2</t>
  </si>
  <si>
    <t>Cuarto del servicio apartment up left floor2</t>
  </si>
  <si>
    <t>Cocina apartment up left floor2</t>
  </si>
  <si>
    <t>Sala de estar apartment down left floor2</t>
  </si>
  <si>
    <t>Dormitorio principal apartment down left floor2</t>
  </si>
  <si>
    <t>Dormitorio 2 apartment down left floor2</t>
  </si>
  <si>
    <t>Cuarto del servicio apartment down left floor2</t>
  </si>
  <si>
    <t>Cocina apartment down left floor2</t>
  </si>
  <si>
    <t>Sala de estar apartment up right floor2</t>
  </si>
  <si>
    <t>Dormitorio principal apartment up right floor2</t>
  </si>
  <si>
    <t>Dormitorio 1 apartment up right floor2</t>
  </si>
  <si>
    <t>Dormitorio 2 apartment up right floor2</t>
  </si>
  <si>
    <t>Cuarto del servicio apartment up right floor2</t>
  </si>
  <si>
    <t>Cocina apartment up right floor2</t>
  </si>
  <si>
    <t>Sala de estar apartment down right floor2</t>
  </si>
  <si>
    <t>Dormitorio principal apartment down right floor2</t>
  </si>
  <si>
    <t>Dormitorio 1 apartment down right floor2</t>
  </si>
  <si>
    <t>Dormitorio 2 apartment down right floor2</t>
  </si>
  <si>
    <t>Cocina apartment down right floor2</t>
  </si>
  <si>
    <t>Sala de estar apartment up left floor3</t>
  </si>
  <si>
    <t>Dormitorio principal apartment up left floor3</t>
  </si>
  <si>
    <t>Dormitorio 2 apartment up left floor3</t>
  </si>
  <si>
    <t>Cuarto del servicio apartment up left floor3</t>
  </si>
  <si>
    <t>Cocina apartment up left floor3</t>
  </si>
  <si>
    <t>Sala de estar apartment down left floor3</t>
  </si>
  <si>
    <t>Dormitorio principal apartment down left floor3</t>
  </si>
  <si>
    <t>Dormitorio 2 apartment down left floor3</t>
  </si>
  <si>
    <t>Cuarto del servicio apartment down left floor3</t>
  </si>
  <si>
    <t>Cocina apartment down left floor3</t>
  </si>
  <si>
    <t>Sala de estar apartment up right floor3</t>
  </si>
  <si>
    <t>Dormitorio principal apartment up right floor3</t>
  </si>
  <si>
    <t>Dormitorio 1 apartment up right floor3</t>
  </si>
  <si>
    <t>Dormitorio 2 apartment up right floor3</t>
  </si>
  <si>
    <t>Cuarto del servicio apartment up right floor3</t>
  </si>
  <si>
    <t>Cocina apartment up right floor3</t>
  </si>
  <si>
    <t>Sala de estar apartment down right floor3</t>
  </si>
  <si>
    <t>Dormitorio principal apartment down right floor3</t>
  </si>
  <si>
    <t>Dormitorio 1 apartment down right floor3</t>
  </si>
  <si>
    <t>Dormitorio 2 apartment down right floor3</t>
  </si>
  <si>
    <t>Cocina apartment down right floor3</t>
  </si>
  <si>
    <t>Cocina apartment down right floor4</t>
  </si>
  <si>
    <t>Cuarto del servicio apartment up right floor4</t>
  </si>
  <si>
    <t>Dormitorio 2 apartment down right floor4</t>
  </si>
  <si>
    <t>Dormitorio 1 apartment down right floor4</t>
  </si>
  <si>
    <t>Dormitorio principal apartment down right floor4</t>
  </si>
  <si>
    <t>Sala de estar apartment down right floor4</t>
  </si>
  <si>
    <t>Cocina apartment up right floor4</t>
  </si>
  <si>
    <t>Dormitorio 2 apartment up right floor4</t>
  </si>
  <si>
    <t>Dormitorio 1 apartment up right floor4</t>
  </si>
  <si>
    <t>Dormitorio principal apartment up right floor4</t>
  </si>
  <si>
    <t>Sala de estar apartment up right floor4</t>
  </si>
  <si>
    <t>Cocina apartment down left floor4</t>
  </si>
  <si>
    <t>Cuarto del servicio apartment down left floor4</t>
  </si>
  <si>
    <t>Dormitorio 2 apartment down left floor4</t>
  </si>
  <si>
    <t>Dormitorio principal apartment down left floor4</t>
  </si>
  <si>
    <t>Sala de estar apartment down left floor4</t>
  </si>
  <si>
    <t>Sala de estar apartment up left floor4</t>
  </si>
  <si>
    <t>Dormitorio principal apartment up left floor4</t>
  </si>
  <si>
    <t>Dormitorio 2 apartment up left floor4</t>
  </si>
  <si>
    <t>Cuarto del servicio apartment up left floor4</t>
  </si>
  <si>
    <t>Cocina apartment up left floor4</t>
  </si>
  <si>
    <t>47 MHz</t>
  </si>
  <si>
    <t>862 MHz</t>
  </si>
  <si>
    <t>PAU-BAT Length</t>
  </si>
  <si>
    <t>Sala de estar apartment up left floor5</t>
  </si>
  <si>
    <t>Dormitorio principal apartment up left floor5</t>
  </si>
  <si>
    <t>Dormitorio 2 apartment up left floor5</t>
  </si>
  <si>
    <t>Cuarto del servicio apartment up left floor5</t>
  </si>
  <si>
    <t>Cocina apartment up left floor5</t>
  </si>
  <si>
    <t>Sala de estar apartment down left floor5</t>
  </si>
  <si>
    <t>Dormitorio principal apartment down left floor5</t>
  </si>
  <si>
    <t>Dormitorio 2 apartment down left floor5</t>
  </si>
  <si>
    <t>Cuarto del servicio apartment down left floor5</t>
  </si>
  <si>
    <t>Cocina apartment down left floor5</t>
  </si>
  <si>
    <t>Sala de estar apartment up right floor5</t>
  </si>
  <si>
    <t>Dormitorio principal apartment up right floor5</t>
  </si>
  <si>
    <t>Dormitorio 1 apartment up right floor5</t>
  </si>
  <si>
    <t>Dormitorio 2 apartment up right floor5</t>
  </si>
  <si>
    <t>Cuarto del servicio apartment up right floor5</t>
  </si>
  <si>
    <t>Cocina apartment up right floor5</t>
  </si>
  <si>
    <t>Sala de estar apartment down right floor5</t>
  </si>
  <si>
    <t>Dormitorio principal apartment down right floor5</t>
  </si>
  <si>
    <t>Dormitorio 1 apartment down right floor5</t>
  </si>
  <si>
    <t>Dormitorio 2 apartment down right floor5</t>
  </si>
  <si>
    <t>Cocina apartment down right floor5</t>
  </si>
  <si>
    <t>Recepción floor 1</t>
  </si>
  <si>
    <t>Gimnasio 1 floor1</t>
  </si>
  <si>
    <t>Gimnasio 2 floor1</t>
  </si>
  <si>
    <t>PAU 2 outputs</t>
  </si>
  <si>
    <t>C28 (MPE4)</t>
  </si>
  <si>
    <t>C33 (MPE5)</t>
  </si>
  <si>
    <t>C40 (MPE2)</t>
  </si>
  <si>
    <t xml:space="preserve">C26 </t>
  </si>
  <si>
    <t>C43 (MPE3)</t>
  </si>
  <si>
    <t>C46 (MPE1)</t>
  </si>
  <si>
    <t>ANTENNA GAIN (dBi)</t>
  </si>
  <si>
    <t>FM antenna</t>
  </si>
  <si>
    <t>DAB antenna</t>
  </si>
  <si>
    <t>UHF antenna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</si>
</sst>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</font>
    <font>
      <b/>
      <sz val="12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E5DEF4"/>
        <bgColor rgb="FFE5DEF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101">
    <xf numFmtId="0" fontId="0" fillId="0" borderId="0" xfId="0"/>
    <xf numFmtId="0" fontId="2" fillId="0" borderId="0" xfId="0" applyFont="1"/>
    <xf numFmtId="0" fontId="0" fillId="3" borderId="4" xfId="0" applyFill="1" applyBorder="1"/>
    <xf numFmtId="0" fontId="1" fillId="3" borderId="4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0" fillId="7" borderId="0" xfId="0" applyFill="1"/>
    <xf numFmtId="0" fontId="0" fillId="3" borderId="4" xfId="0" applyFill="1" applyBorder="1" applyAlignment="1">
      <alignment horizontal="center"/>
    </xf>
    <xf numFmtId="0" fontId="4" fillId="5" borderId="7" xfId="0" applyFont="1" applyFill="1" applyBorder="1"/>
    <xf numFmtId="0" fontId="1" fillId="9" borderId="2" xfId="0" applyFont="1" applyFill="1" applyBorder="1" applyAlignment="1">
      <alignment horizontal="center"/>
    </xf>
    <xf numFmtId="0" fontId="1" fillId="9" borderId="5" xfId="0" applyFont="1" applyFill="1" applyBorder="1" applyAlignment="1">
      <alignment horizontal="center"/>
    </xf>
    <xf numFmtId="0" fontId="1" fillId="10" borderId="4" xfId="0" applyFont="1" applyFill="1" applyBorder="1" applyAlignment="1">
      <alignment horizontal="center"/>
    </xf>
    <xf numFmtId="0" fontId="1" fillId="6" borderId="5" xfId="0" applyFont="1" applyFill="1" applyBorder="1"/>
    <xf numFmtId="0" fontId="1" fillId="8" borderId="4" xfId="0" applyFont="1" applyFill="1" applyBorder="1" applyAlignment="1">
      <alignment horizontal="center"/>
    </xf>
    <xf numFmtId="0" fontId="0" fillId="6" borderId="4" xfId="0" applyFill="1" applyBorder="1"/>
    <xf numFmtId="0" fontId="1" fillId="6" borderId="4" xfId="0" applyFont="1" applyFill="1" applyBorder="1" applyAlignment="1">
      <alignment horizontal="center"/>
    </xf>
    <xf numFmtId="0" fontId="1" fillId="8" borderId="8" xfId="0" applyFont="1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1" fillId="8" borderId="0" xfId="0" applyFont="1" applyFill="1" applyAlignment="1">
      <alignment horizontal="center"/>
    </xf>
    <xf numFmtId="0" fontId="0" fillId="7" borderId="4" xfId="0" applyFill="1" applyBorder="1"/>
    <xf numFmtId="0" fontId="1" fillId="3" borderId="9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/>
    </xf>
    <xf numFmtId="0" fontId="0" fillId="3" borderId="9" xfId="0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/>
    </xf>
    <xf numFmtId="0" fontId="0" fillId="3" borderId="8" xfId="0" applyFill="1" applyBorder="1"/>
    <xf numFmtId="0" fontId="4" fillId="5" borderId="4" xfId="0" applyFont="1" applyFill="1" applyBorder="1" applyAlignment="1">
      <alignment horizontal="center"/>
    </xf>
    <xf numFmtId="0" fontId="0" fillId="11" borderId="4" xfId="0" applyFill="1" applyBorder="1"/>
    <xf numFmtId="0" fontId="0" fillId="12" borderId="4" xfId="0" applyFill="1" applyBorder="1"/>
    <xf numFmtId="0" fontId="3" fillId="5" borderId="11" xfId="0" applyFont="1" applyFill="1" applyBorder="1" applyAlignment="1">
      <alignment horizontal="center"/>
    </xf>
    <xf numFmtId="0" fontId="4" fillId="5" borderId="4" xfId="0" applyFont="1" applyFill="1" applyBorder="1" applyAlignment="1">
      <alignment horizontal="right"/>
    </xf>
    <xf numFmtId="0" fontId="0" fillId="13" borderId="4" xfId="0" applyFill="1" applyBorder="1"/>
    <xf numFmtId="0" fontId="0" fillId="9" borderId="0" xfId="0" applyFill="1"/>
    <xf numFmtId="0" fontId="1" fillId="12" borderId="4" xfId="0" applyFont="1" applyFill="1" applyBorder="1" applyAlignment="1">
      <alignment horizontal="center"/>
    </xf>
    <xf numFmtId="0" fontId="1" fillId="12" borderId="8" xfId="0" applyFont="1" applyFill="1" applyBorder="1" applyAlignment="1">
      <alignment horizontal="center"/>
    </xf>
    <xf numFmtId="0" fontId="1" fillId="6" borderId="6" xfId="0" applyFont="1" applyFill="1" applyBorder="1"/>
    <xf numFmtId="0" fontId="0" fillId="6" borderId="6" xfId="0" applyFill="1" applyBorder="1"/>
    <xf numFmtId="0" fontId="0" fillId="6" borderId="2" xfId="0" applyFill="1" applyBorder="1"/>
    <xf numFmtId="0" fontId="0" fillId="12" borderId="4" xfId="0" applyFill="1" applyBorder="1" applyAlignment="1">
      <alignment horizontal="center"/>
    </xf>
    <xf numFmtId="0" fontId="0" fillId="0" borderId="0" xfId="0" applyAlignment="1">
      <alignment horizontal="center"/>
    </xf>
    <xf numFmtId="0" fontId="1" fillId="10" borderId="2" xfId="0" applyFont="1" applyFill="1" applyBorder="1" applyAlignment="1">
      <alignment horizontal="center"/>
    </xf>
    <xf numFmtId="0" fontId="1" fillId="10" borderId="12" xfId="0" applyFont="1" applyFill="1" applyBorder="1" applyAlignment="1">
      <alignment horizontal="center"/>
    </xf>
    <xf numFmtId="0" fontId="0" fillId="9" borderId="6" xfId="0" applyFill="1" applyBorder="1"/>
    <xf numFmtId="0" fontId="1" fillId="0" borderId="0" xfId="0" applyFont="1"/>
    <xf numFmtId="0" fontId="4" fillId="5" borderId="10" xfId="0" applyFont="1" applyFill="1" applyBorder="1"/>
    <xf numFmtId="0" fontId="1" fillId="6" borderId="4" xfId="0" applyFont="1" applyFill="1" applyBorder="1" applyAlignment="1">
      <alignment horizontal="center"/>
    </xf>
    <xf numFmtId="0" fontId="5" fillId="12" borderId="4" xfId="0" applyFont="1" applyFill="1" applyBorder="1"/>
    <xf numFmtId="0" fontId="6" fillId="12" borderId="0" xfId="0" applyFont="1" applyFill="1" applyAlignment="1">
      <alignment horizontal="center"/>
    </xf>
    <xf numFmtId="0" fontId="5" fillId="13" borderId="4" xfId="0" applyFont="1" applyFill="1" applyBorder="1"/>
    <xf numFmtId="0" fontId="6" fillId="12" borderId="8" xfId="0" applyFont="1" applyFill="1" applyBorder="1" applyAlignment="1">
      <alignment horizontal="center"/>
    </xf>
    <xf numFmtId="0" fontId="5" fillId="13" borderId="8" xfId="0" applyFont="1" applyFill="1" applyBorder="1"/>
    <xf numFmtId="0" fontId="5" fillId="0" borderId="0" xfId="0" applyFont="1"/>
    <xf numFmtId="0" fontId="1" fillId="14" borderId="0" xfId="0" applyFont="1" applyFill="1"/>
    <xf numFmtId="0" fontId="1" fillId="14" borderId="0" xfId="0" applyFont="1" applyFill="1" applyAlignment="1">
      <alignment horizontal="center"/>
    </xf>
    <xf numFmtId="0" fontId="1" fillId="14" borderId="1" xfId="0" applyFont="1" applyFill="1" applyBorder="1"/>
    <xf numFmtId="0" fontId="1" fillId="14" borderId="1" xfId="0" applyFont="1" applyFill="1" applyBorder="1" applyAlignment="1">
      <alignment horizontal="center"/>
    </xf>
    <xf numFmtId="0" fontId="1" fillId="14" borderId="13" xfId="0" applyFont="1" applyFill="1" applyBorder="1" applyAlignment="1">
      <alignment horizontal="center"/>
    </xf>
    <xf numFmtId="0" fontId="1" fillId="14" borderId="0" xfId="0" applyFont="1" applyFill="1" applyBorder="1" applyAlignment="1">
      <alignment horizontal="center"/>
    </xf>
    <xf numFmtId="0" fontId="1" fillId="14" borderId="14" xfId="0" applyFont="1" applyFill="1" applyBorder="1" applyAlignment="1">
      <alignment horizontal="center"/>
    </xf>
    <xf numFmtId="0" fontId="6" fillId="12" borderId="6" xfId="0" applyFont="1" applyFill="1" applyBorder="1" applyAlignment="1">
      <alignment horizontal="center"/>
    </xf>
    <xf numFmtId="0" fontId="5" fillId="9" borderId="6" xfId="0" applyFont="1" applyFill="1" applyBorder="1"/>
    <xf numFmtId="0" fontId="7" fillId="5" borderId="10" xfId="0" applyFont="1" applyFill="1" applyBorder="1"/>
    <xf numFmtId="0" fontId="5" fillId="3" borderId="4" xfId="0" applyFont="1" applyFill="1" applyBorder="1"/>
    <xf numFmtId="0" fontId="7" fillId="5" borderId="7" xfId="0" applyFont="1" applyFill="1" applyBorder="1"/>
    <xf numFmtId="0" fontId="6" fillId="0" borderId="0" xfId="0" applyFont="1" applyFill="1" applyBorder="1" applyAlignment="1">
      <alignment horizontal="center"/>
    </xf>
    <xf numFmtId="0" fontId="6" fillId="6" borderId="5" xfId="0" applyFont="1" applyFill="1" applyBorder="1" applyAlignment="1">
      <alignment horizontal="center"/>
    </xf>
    <xf numFmtId="0" fontId="6" fillId="11" borderId="15" xfId="0" applyFont="1" applyFill="1" applyBorder="1" applyAlignment="1">
      <alignment horizontal="center"/>
    </xf>
    <xf numFmtId="0" fontId="6" fillId="11" borderId="16" xfId="0" applyFont="1" applyFill="1" applyBorder="1" applyAlignment="1">
      <alignment horizontal="center"/>
    </xf>
    <xf numFmtId="0" fontId="6" fillId="11" borderId="17" xfId="0" applyFont="1" applyFill="1" applyBorder="1" applyAlignment="1">
      <alignment horizontal="center"/>
    </xf>
    <xf numFmtId="0" fontId="8" fillId="6" borderId="5" xfId="0" applyFont="1" applyFill="1" applyBorder="1" applyAlignment="1">
      <alignment horizontal="center"/>
    </xf>
    <xf numFmtId="0" fontId="0" fillId="11" borderId="15" xfId="0" applyFill="1" applyBorder="1"/>
    <xf numFmtId="0" fontId="0" fillId="11" borderId="16" xfId="0" applyFill="1" applyBorder="1"/>
    <xf numFmtId="0" fontId="0" fillId="11" borderId="17" xfId="0" applyFill="1" applyBorder="1"/>
    <xf numFmtId="0" fontId="0" fillId="11" borderId="18" xfId="0" applyFill="1" applyBorder="1"/>
    <xf numFmtId="0" fontId="0" fillId="0" borderId="19" xfId="0" applyBorder="1"/>
    <xf numFmtId="0" fontId="0" fillId="11" borderId="2" xfId="0" applyFill="1" applyBorder="1"/>
    <xf numFmtId="0" fontId="0" fillId="11" borderId="17" xfId="0" applyFont="1" applyFill="1" applyBorder="1"/>
    <xf numFmtId="0" fontId="1" fillId="9" borderId="16" xfId="0" applyFont="1" applyFill="1" applyBorder="1"/>
    <xf numFmtId="0" fontId="0" fillId="11" borderId="15" xfId="0" applyFont="1" applyFill="1" applyBorder="1"/>
    <xf numFmtId="0" fontId="0" fillId="11" borderId="16" xfId="0" applyFont="1" applyFill="1" applyBorder="1"/>
    <xf numFmtId="0" fontId="0" fillId="11" borderId="18" xfId="0" applyFont="1" applyFill="1" applyBorder="1"/>
    <xf numFmtId="0" fontId="5" fillId="11" borderId="15" xfId="0" applyFont="1" applyFill="1" applyBorder="1" applyAlignment="1">
      <alignment horizontal="right"/>
    </xf>
    <xf numFmtId="0" fontId="5" fillId="11" borderId="2" xfId="0" applyFont="1" applyFill="1" applyBorder="1" applyAlignment="1">
      <alignment horizontal="right"/>
    </xf>
    <xf numFmtId="0" fontId="5" fillId="11" borderId="16" xfId="0" applyFont="1" applyFill="1" applyBorder="1" applyAlignment="1">
      <alignment horizontal="right"/>
    </xf>
    <xf numFmtId="0" fontId="5" fillId="11" borderId="17" xfId="0" applyFont="1" applyFill="1" applyBorder="1" applyAlignment="1">
      <alignment horizontal="right"/>
    </xf>
    <xf numFmtId="0" fontId="5" fillId="0" borderId="0" xfId="0" applyFont="1" applyFill="1" applyBorder="1" applyAlignment="1">
      <alignment horizontal="center"/>
    </xf>
    <xf numFmtId="0" fontId="0" fillId="11" borderId="2" xfId="0" applyFont="1" applyFill="1" applyBorder="1"/>
    <xf numFmtId="0" fontId="6" fillId="11" borderId="16" xfId="0" applyFont="1" applyFill="1" applyBorder="1" applyAlignment="1">
      <alignment horizontal="left"/>
    </xf>
    <xf numFmtId="0" fontId="6" fillId="11" borderId="17" xfId="0" applyFont="1" applyFill="1" applyBorder="1" applyAlignment="1">
      <alignment horizontal="left"/>
    </xf>
    <xf numFmtId="0" fontId="5" fillId="11" borderId="15" xfId="0" applyFont="1" applyFill="1" applyBorder="1" applyAlignment="1">
      <alignment horizontal="left"/>
    </xf>
    <xf numFmtId="0" fontId="0" fillId="0" borderId="0" xfId="0" applyFill="1"/>
    <xf numFmtId="0" fontId="0" fillId="0" borderId="0" xfId="0" applyFill="1" applyBorder="1"/>
    <xf numFmtId="0" fontId="1" fillId="14" borderId="0" xfId="0" applyFont="1" applyFill="1" applyBorder="1"/>
    <xf numFmtId="0" fontId="0" fillId="3" borderId="9" xfId="0" applyFill="1" applyBorder="1" applyAlignment="1">
      <alignment horizontal="center"/>
    </xf>
    <xf numFmtId="0" fontId="2" fillId="14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1" fillId="15" borderId="2" xfId="0" applyFont="1" applyFill="1" applyBorder="1" applyAlignment="1">
      <alignment horizontal="center"/>
    </xf>
    <xf numFmtId="0" fontId="0" fillId="0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CCFF"/>
      <color rgb="FF9966FF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848AA-6603-4FF7-9150-EEA00320E63B}">
  <dimension ref="A1:O199"/>
  <sheetViews>
    <sheetView zoomScale="64" zoomScaleNormal="55" workbookViewId="0">
      <selection activeCell="O143" sqref="O143"/>
    </sheetView>
  </sheetViews>
  <sheetFormatPr baseColWidth="10" defaultRowHeight="14.5" x14ac:dyDescent="0.35"/>
  <cols>
    <col min="1" max="1" width="54.1796875" customWidth="1"/>
    <col min="2" max="2" width="16.08984375" customWidth="1"/>
    <col min="3" max="3" width="16.26953125" customWidth="1"/>
    <col min="4" max="4" width="16.54296875" customWidth="1"/>
    <col min="5" max="5" width="14.54296875" customWidth="1"/>
    <col min="7" max="7" width="12.7265625" customWidth="1"/>
    <col min="14" max="14" width="15.26953125" customWidth="1"/>
  </cols>
  <sheetData>
    <row r="1" spans="1:15" ht="15" thickBot="1" x14ac:dyDescent="0.4">
      <c r="A1" s="5" t="s">
        <v>1</v>
      </c>
      <c r="G1" s="6">
        <v>47</v>
      </c>
      <c r="H1" s="4">
        <v>100</v>
      </c>
      <c r="I1" s="4">
        <v>230</v>
      </c>
      <c r="J1" s="4">
        <v>470</v>
      </c>
      <c r="K1" s="4">
        <v>862</v>
      </c>
      <c r="L1" s="4">
        <v>950</v>
      </c>
      <c r="M1" s="7">
        <v>2150</v>
      </c>
      <c r="N1" s="27" t="s">
        <v>8</v>
      </c>
      <c r="O1" s="27" t="s">
        <v>9</v>
      </c>
    </row>
    <row r="2" spans="1:15" x14ac:dyDescent="0.35">
      <c r="A2" s="1" t="s">
        <v>0</v>
      </c>
      <c r="B2" s="1"/>
      <c r="C2" s="1"/>
      <c r="D2" s="1"/>
      <c r="E2" s="1"/>
    </row>
    <row r="3" spans="1:15" ht="15" thickBot="1" x14ac:dyDescent="0.4"/>
    <row r="4" spans="1:15" ht="15" thickBot="1" x14ac:dyDescent="0.4">
      <c r="A4" s="24" t="s">
        <v>2</v>
      </c>
    </row>
    <row r="5" spans="1:15" x14ac:dyDescent="0.35">
      <c r="A5" s="23" t="s">
        <v>3</v>
      </c>
      <c r="B5" s="10" t="s">
        <v>28</v>
      </c>
      <c r="G5" s="2">
        <v>4.9000000000000002E-2</v>
      </c>
      <c r="H5" s="2">
        <v>6.5000000000000002E-2</v>
      </c>
      <c r="I5" s="2">
        <v>9.5000000000000001E-2</v>
      </c>
      <c r="J5" s="2">
        <v>0.14000000000000001</v>
      </c>
      <c r="K5" s="2">
        <v>0.19600000000000001</v>
      </c>
      <c r="L5" s="2">
        <v>0.21</v>
      </c>
      <c r="M5" s="28">
        <v>0.32500000000000001</v>
      </c>
      <c r="N5" s="29">
        <v>0.14699999999999999</v>
      </c>
      <c r="O5" s="29">
        <v>0.115</v>
      </c>
    </row>
    <row r="6" spans="1:15" x14ac:dyDescent="0.35">
      <c r="A6" s="3" t="s">
        <v>4</v>
      </c>
      <c r="B6" s="10" t="s">
        <v>28</v>
      </c>
      <c r="G6" s="2">
        <v>4.9000000000000002E-2</v>
      </c>
      <c r="H6" s="2">
        <v>6.5000000000000002E-2</v>
      </c>
      <c r="I6" s="2">
        <v>9.5000000000000001E-2</v>
      </c>
      <c r="J6" s="2">
        <v>0.14000000000000001</v>
      </c>
      <c r="K6" s="2">
        <v>0.19600000000000001</v>
      </c>
      <c r="L6" s="2">
        <v>0.21</v>
      </c>
      <c r="M6" s="28">
        <v>0.32500000000000001</v>
      </c>
      <c r="N6" s="29">
        <v>0.14699999999999999</v>
      </c>
      <c r="O6" s="29">
        <v>0.115</v>
      </c>
    </row>
    <row r="7" spans="1:15" x14ac:dyDescent="0.35">
      <c r="A7" s="3" t="s">
        <v>5</v>
      </c>
      <c r="B7" s="10" t="s">
        <v>29</v>
      </c>
      <c r="G7" s="2">
        <v>3.6999999999999998E-2</v>
      </c>
      <c r="H7" s="2">
        <v>5.2999999999999999E-2</v>
      </c>
      <c r="I7" s="2">
        <v>0.08</v>
      </c>
      <c r="J7" s="2">
        <v>0.11899999999999999</v>
      </c>
      <c r="K7" s="2">
        <v>0.16600000000000001</v>
      </c>
      <c r="L7" s="2">
        <v>0.17499999999999999</v>
      </c>
      <c r="M7" s="28">
        <v>0.27500000000000002</v>
      </c>
      <c r="N7" s="29">
        <v>0.129</v>
      </c>
      <c r="O7" s="29">
        <v>0.1</v>
      </c>
    </row>
    <row r="8" spans="1:15" x14ac:dyDescent="0.35">
      <c r="A8" s="3" t="s">
        <v>6</v>
      </c>
      <c r="B8" s="10" t="s">
        <v>30</v>
      </c>
      <c r="G8" s="2">
        <v>3.9E-2</v>
      </c>
      <c r="H8" s="2">
        <v>4.5999999999999999E-2</v>
      </c>
      <c r="I8" s="2">
        <v>6.5000000000000002E-2</v>
      </c>
      <c r="J8" s="2">
        <v>9.8000000000000004E-2</v>
      </c>
      <c r="K8" s="2">
        <v>0.13100000000000001</v>
      </c>
      <c r="L8" s="2">
        <v>0.152</v>
      </c>
      <c r="M8" s="28">
        <v>0.23</v>
      </c>
      <c r="N8" s="29">
        <v>9.1999999999999998E-2</v>
      </c>
      <c r="O8" s="29">
        <v>7.8E-2</v>
      </c>
    </row>
    <row r="9" spans="1:15" ht="15" thickBot="1" x14ac:dyDescent="0.4"/>
    <row r="10" spans="1:15" ht="15" thickBot="1" x14ac:dyDescent="0.4">
      <c r="A10" s="26" t="s">
        <v>7</v>
      </c>
      <c r="C10" s="27" t="s">
        <v>8</v>
      </c>
      <c r="D10" s="27" t="s">
        <v>9</v>
      </c>
    </row>
    <row r="11" spans="1:15" x14ac:dyDescent="0.35">
      <c r="A11" s="25" t="s">
        <v>74</v>
      </c>
      <c r="C11" s="64">
        <v>1</v>
      </c>
      <c r="D11" s="64">
        <v>2</v>
      </c>
      <c r="E11" s="54"/>
      <c r="F11" s="54"/>
      <c r="G11" s="65">
        <v>9.5</v>
      </c>
      <c r="H11" s="65">
        <v>9.5</v>
      </c>
      <c r="I11" s="65">
        <v>9.5</v>
      </c>
      <c r="J11" s="65">
        <v>9.5</v>
      </c>
      <c r="K11" s="65">
        <v>9.5</v>
      </c>
      <c r="L11" s="65">
        <v>9.5</v>
      </c>
      <c r="M11" s="65">
        <v>9.5</v>
      </c>
    </row>
    <row r="12" spans="1:15" x14ac:dyDescent="0.35">
      <c r="A12" s="10" t="s">
        <v>75</v>
      </c>
      <c r="C12" s="66">
        <v>1</v>
      </c>
      <c r="D12" s="66">
        <v>2</v>
      </c>
      <c r="E12" s="54"/>
      <c r="F12" s="54"/>
      <c r="G12" s="65">
        <v>12.5</v>
      </c>
      <c r="H12" s="65">
        <v>12.5</v>
      </c>
      <c r="I12" s="65">
        <v>12.5</v>
      </c>
      <c r="J12" s="65">
        <v>12.5</v>
      </c>
      <c r="K12" s="65">
        <v>12.5</v>
      </c>
      <c r="L12" s="65">
        <v>12.5</v>
      </c>
      <c r="M12" s="65">
        <v>12.5</v>
      </c>
    </row>
    <row r="13" spans="1:15" x14ac:dyDescent="0.35">
      <c r="A13" s="10" t="s">
        <v>14</v>
      </c>
      <c r="C13" s="11">
        <v>1</v>
      </c>
      <c r="D13" s="11">
        <v>1</v>
      </c>
      <c r="G13" s="2">
        <v>1</v>
      </c>
      <c r="H13" s="2">
        <v>1</v>
      </c>
      <c r="I13" s="2">
        <v>1</v>
      </c>
      <c r="J13" s="2">
        <v>1</v>
      </c>
      <c r="K13" s="2">
        <v>1</v>
      </c>
      <c r="L13" s="2">
        <v>1.5</v>
      </c>
      <c r="M13" s="2">
        <v>1.5</v>
      </c>
    </row>
    <row r="14" spans="1:15" x14ac:dyDescent="0.35">
      <c r="A14" s="10" t="s">
        <v>167</v>
      </c>
      <c r="C14" s="11"/>
      <c r="D14" s="11"/>
      <c r="G14" s="2"/>
      <c r="H14" s="2"/>
      <c r="I14" s="2"/>
      <c r="J14" s="2"/>
      <c r="K14" s="2"/>
      <c r="L14" s="2"/>
      <c r="M14" s="2"/>
    </row>
    <row r="15" spans="1:15" ht="15" thickBot="1" x14ac:dyDescent="0.4"/>
    <row r="16" spans="1:15" ht="15" thickBot="1" x14ac:dyDescent="0.4">
      <c r="A16" s="38" t="s">
        <v>35</v>
      </c>
      <c r="B16" s="39"/>
      <c r="C16" s="40"/>
    </row>
    <row r="17" spans="1:11" ht="15" thickBot="1" x14ac:dyDescent="0.4"/>
    <row r="18" spans="1:11" ht="16" thickBot="1" x14ac:dyDescent="0.4">
      <c r="A18" s="68" t="s">
        <v>76</v>
      </c>
      <c r="D18" s="72" t="s">
        <v>142</v>
      </c>
      <c r="E18" s="8" t="s">
        <v>13</v>
      </c>
      <c r="G18" s="8" t="s">
        <v>140</v>
      </c>
      <c r="K18" s="8" t="s">
        <v>141</v>
      </c>
    </row>
    <row r="19" spans="1:11" ht="15" thickBot="1" x14ac:dyDescent="0.4">
      <c r="A19" s="69" t="s">
        <v>77</v>
      </c>
      <c r="D19" s="73">
        <v>22</v>
      </c>
      <c r="E19" s="78">
        <v>7</v>
      </c>
      <c r="G19" s="73">
        <f>(D19*G$6)+G$11+(E$19*G$5)+G$13</f>
        <v>11.920999999999999</v>
      </c>
      <c r="K19" s="73">
        <f>(D19*K$6)+K$11+(E$19*K$5)+K$13</f>
        <v>16.184000000000001</v>
      </c>
    </row>
    <row r="20" spans="1:11" ht="15" thickBot="1" x14ac:dyDescent="0.4">
      <c r="A20" s="70" t="s">
        <v>78</v>
      </c>
      <c r="D20" s="74">
        <v>19</v>
      </c>
      <c r="G20" s="73">
        <f>(D20*G$6)+G$11+(E$19*G$5)+G$13</f>
        <v>11.774000000000001</v>
      </c>
      <c r="K20" s="73">
        <f>(D20*K$6)+K$11+(E$19*K$5)+K$13</f>
        <v>15.596</v>
      </c>
    </row>
    <row r="21" spans="1:11" ht="15" thickBot="1" x14ac:dyDescent="0.4">
      <c r="A21" s="70" t="s">
        <v>79</v>
      </c>
      <c r="D21" s="74">
        <v>15</v>
      </c>
      <c r="G21" s="73">
        <f>(D21*G$6)+G$11+(E$19*G$5)+G$13</f>
        <v>11.577999999999999</v>
      </c>
      <c r="K21" s="73">
        <f>(D21*K$6)+K$11+(E$19*K$5)+K$13</f>
        <v>14.811999999999999</v>
      </c>
    </row>
    <row r="22" spans="1:11" ht="15" thickBot="1" x14ac:dyDescent="0.4">
      <c r="A22" s="70" t="s">
        <v>80</v>
      </c>
      <c r="D22" s="74">
        <v>2</v>
      </c>
      <c r="G22" s="73">
        <f>(D22*G$6)+G$11+(E$19*G$5)+G$13</f>
        <v>10.941000000000001</v>
      </c>
      <c r="K22" s="73">
        <f>(D22*K$6)+K$11+(E$19*K$5)+K$13</f>
        <v>12.263999999999999</v>
      </c>
    </row>
    <row r="23" spans="1:11" ht="15" thickBot="1" x14ac:dyDescent="0.4">
      <c r="A23" s="71" t="s">
        <v>81</v>
      </c>
      <c r="D23" s="75">
        <v>17</v>
      </c>
      <c r="G23" s="73">
        <f>(D23*G$6)+G$11+(E$19*G$5)+G$13</f>
        <v>11.676</v>
      </c>
      <c r="K23" s="78">
        <f>(D23*K$6)+K$11+(E$19*K$5)+K$13</f>
        <v>15.204000000000001</v>
      </c>
    </row>
    <row r="24" spans="1:11" ht="15" thickBot="1" x14ac:dyDescent="0.4">
      <c r="A24" s="67"/>
    </row>
    <row r="25" spans="1:11" ht="15" thickBot="1" x14ac:dyDescent="0.4">
      <c r="A25" s="69" t="s">
        <v>82</v>
      </c>
      <c r="D25" s="73">
        <v>22</v>
      </c>
      <c r="E25" s="78">
        <v>7</v>
      </c>
      <c r="G25" s="73">
        <f>(D25*G$6)+G$11+(E$25*G$5)+G$13</f>
        <v>11.920999999999999</v>
      </c>
      <c r="K25" s="73">
        <f>(D25*K$6)+K$11+(E$25*K$5)+K$13</f>
        <v>16.184000000000001</v>
      </c>
    </row>
    <row r="26" spans="1:11" ht="15" thickBot="1" x14ac:dyDescent="0.4">
      <c r="A26" s="70" t="s">
        <v>83</v>
      </c>
      <c r="D26" s="74">
        <v>15</v>
      </c>
      <c r="G26" s="73">
        <f>(D26*G$6)+G$11+(E$25*G$5)+G$13</f>
        <v>11.577999999999999</v>
      </c>
      <c r="K26" s="73">
        <f>(D26*K$6)+K$11+(E$25*K$5)+K$13</f>
        <v>14.811999999999999</v>
      </c>
    </row>
    <row r="27" spans="1:11" ht="15" thickBot="1" x14ac:dyDescent="0.4">
      <c r="A27" s="70" t="s">
        <v>84</v>
      </c>
      <c r="D27" s="74">
        <v>15</v>
      </c>
      <c r="G27" s="73">
        <f>(D27*G$6)+G$11+(E$25*G$5)+G$13</f>
        <v>11.577999999999999</v>
      </c>
      <c r="K27" s="73">
        <f>(D27*K$6)+K$11+(E$25*K$5)+K$13</f>
        <v>14.811999999999999</v>
      </c>
    </row>
    <row r="28" spans="1:11" ht="15" thickBot="1" x14ac:dyDescent="0.4">
      <c r="A28" s="70" t="s">
        <v>85</v>
      </c>
      <c r="D28" s="74">
        <v>2</v>
      </c>
      <c r="G28" s="73">
        <f>(D28*G$6)+G$11+(E$25*G$5)+G$13</f>
        <v>10.941000000000001</v>
      </c>
      <c r="K28" s="73">
        <f>(D28*K$6)+K$11+(E$25*K$5)+K$13</f>
        <v>12.263999999999999</v>
      </c>
    </row>
    <row r="29" spans="1:11" ht="15" thickBot="1" x14ac:dyDescent="0.4">
      <c r="A29" s="71" t="s">
        <v>86</v>
      </c>
      <c r="D29" s="75">
        <v>17</v>
      </c>
      <c r="G29" s="78">
        <f>(D29*G$6)+G$11+(E$25*G$5)+G$13</f>
        <v>11.676</v>
      </c>
      <c r="K29" s="78">
        <f>(D29*K$6)+K$11+(E$25*K$5)+K$13</f>
        <v>15.204000000000001</v>
      </c>
    </row>
    <row r="30" spans="1:11" ht="15" thickBot="1" x14ac:dyDescent="0.4">
      <c r="A30" s="67"/>
    </row>
    <row r="31" spans="1:11" ht="15" thickBot="1" x14ac:dyDescent="0.4">
      <c r="A31" s="69" t="s">
        <v>87</v>
      </c>
      <c r="D31" s="73">
        <v>14</v>
      </c>
      <c r="E31" s="78">
        <v>6</v>
      </c>
      <c r="G31" s="81">
        <f>(D31*G$6)+G$12+(E$31*G$5)+G$13</f>
        <v>14.48</v>
      </c>
      <c r="K31" s="81">
        <f>(D31*K$6)+K$12+(E$31*K$5)+K$13</f>
        <v>17.420000000000002</v>
      </c>
    </row>
    <row r="32" spans="1:11" ht="15" thickBot="1" x14ac:dyDescent="0.4">
      <c r="A32" s="70" t="s">
        <v>88</v>
      </c>
      <c r="D32" s="74">
        <v>32</v>
      </c>
      <c r="G32" s="81">
        <f>(D32*G$6)+G$12+(E$31*G$5)+G$13</f>
        <v>15.362</v>
      </c>
      <c r="K32" s="81">
        <f>(D32*K$6)+K$12+(E$31*K$5)+K$13</f>
        <v>20.948</v>
      </c>
    </row>
    <row r="33" spans="1:11" ht="15" thickBot="1" x14ac:dyDescent="0.4">
      <c r="A33" s="70" t="s">
        <v>89</v>
      </c>
      <c r="D33" s="74">
        <v>13</v>
      </c>
      <c r="E33" s="77"/>
      <c r="G33" s="81">
        <f>(D33*G$6)+G$12+(E$31*G$5)+G$13</f>
        <v>14.431000000000001</v>
      </c>
      <c r="K33" s="81">
        <f>(D33*K$6)+K$12+(E$31*K$5)+K$13</f>
        <v>17.224</v>
      </c>
    </row>
    <row r="34" spans="1:11" ht="15" thickBot="1" x14ac:dyDescent="0.4">
      <c r="A34" s="70" t="s">
        <v>90</v>
      </c>
      <c r="D34" s="74">
        <v>34</v>
      </c>
      <c r="G34" s="81">
        <f>(D34*G$6)+G$12+(E$31*G$5)+G$13</f>
        <v>15.46</v>
      </c>
      <c r="K34" s="81">
        <f>(D34*K$6)+K$12+(E$31*K$5)+K$13</f>
        <v>21.340000000000003</v>
      </c>
    </row>
    <row r="35" spans="1:11" ht="15" thickBot="1" x14ac:dyDescent="0.4">
      <c r="A35" s="70" t="s">
        <v>91</v>
      </c>
      <c r="D35" s="76">
        <v>13</v>
      </c>
      <c r="G35" s="81">
        <f>(D35*G$6)+G$12+(E$31*G$5)+G$13</f>
        <v>14.431000000000001</v>
      </c>
      <c r="K35" s="81">
        <f>(D35*K$6)+K$12+(E$31*K$5)+K$13</f>
        <v>17.224</v>
      </c>
    </row>
    <row r="36" spans="1:11" ht="15" thickBot="1" x14ac:dyDescent="0.4">
      <c r="A36" s="71" t="s">
        <v>92</v>
      </c>
      <c r="D36" s="79">
        <v>4</v>
      </c>
      <c r="G36" s="89">
        <f>(D36*G$6)+G$12+(E$31*G$5)+G$13</f>
        <v>13.99</v>
      </c>
      <c r="K36" s="89">
        <f>(D36*K$6)+K$12+(E$31*K$5)+K$13</f>
        <v>15.46</v>
      </c>
    </row>
    <row r="37" spans="1:11" ht="15" thickBot="1" x14ac:dyDescent="0.4">
      <c r="A37" s="67"/>
    </row>
    <row r="38" spans="1:11" ht="15" thickBot="1" x14ac:dyDescent="0.4">
      <c r="A38" s="69" t="s">
        <v>93</v>
      </c>
      <c r="D38" s="73">
        <v>14</v>
      </c>
      <c r="E38" s="78">
        <v>6</v>
      </c>
      <c r="G38" s="81">
        <f>(D38*G$6)+G$12+(E$38*G$5)+G$13</f>
        <v>14.48</v>
      </c>
      <c r="K38" s="81">
        <f>(D38*K$6)+K$12+(E$38*K$5)+K$13</f>
        <v>17.420000000000002</v>
      </c>
    </row>
    <row r="39" spans="1:11" ht="15" thickBot="1" x14ac:dyDescent="0.4">
      <c r="A39" s="70" t="s">
        <v>94</v>
      </c>
      <c r="D39" s="74">
        <v>32</v>
      </c>
      <c r="G39" s="81">
        <f>(D39*G$6)+G$12+(E$38*G$5)+G$13</f>
        <v>15.362</v>
      </c>
      <c r="K39" s="81">
        <f>(D39*K$6)+K$12+(E$38*K$5)+K$13</f>
        <v>20.948</v>
      </c>
    </row>
    <row r="40" spans="1:11" ht="15" thickBot="1" x14ac:dyDescent="0.4">
      <c r="A40" s="70" t="s">
        <v>95</v>
      </c>
      <c r="D40" s="74">
        <v>13</v>
      </c>
      <c r="G40" s="81">
        <f>(D40*G$6)+G$12+(E$38*G$5)+G$13</f>
        <v>14.431000000000001</v>
      </c>
      <c r="K40" s="81">
        <f>(D40*K$6)+K$12+(E$38*K$5)+K$13</f>
        <v>17.224</v>
      </c>
    </row>
    <row r="41" spans="1:11" ht="15" thickBot="1" x14ac:dyDescent="0.4">
      <c r="A41" s="70" t="s">
        <v>96</v>
      </c>
      <c r="D41" s="74">
        <v>34</v>
      </c>
      <c r="G41" s="81">
        <f>(D41*G$6)+G$12+(E$38*G$5)+G$13</f>
        <v>15.46</v>
      </c>
      <c r="K41" s="81">
        <f>(D41*K$6)+K$12+(E$38*K$5)+K$13</f>
        <v>21.340000000000003</v>
      </c>
    </row>
    <row r="42" spans="1:11" ht="15" thickBot="1" x14ac:dyDescent="0.4">
      <c r="A42" s="70" t="s">
        <v>91</v>
      </c>
      <c r="D42" s="76">
        <v>13</v>
      </c>
      <c r="G42" s="81">
        <f>(D42*G$6)+G$12+(E$38*G$5)+G$13</f>
        <v>14.431000000000001</v>
      </c>
      <c r="K42" s="81">
        <f>(D42*K$6)+K$12+(E$38*K$5)+K$13</f>
        <v>17.224</v>
      </c>
    </row>
    <row r="43" spans="1:11" ht="15" thickBot="1" x14ac:dyDescent="0.4">
      <c r="A43" s="71" t="s">
        <v>97</v>
      </c>
      <c r="D43" s="79">
        <v>4</v>
      </c>
      <c r="G43" s="89">
        <f>(D43*G$6)+G$12+(E$38*G$5)+G$13</f>
        <v>13.99</v>
      </c>
      <c r="K43" s="89">
        <f>(D43*K$6)+K$12+(E$38*K$5)+K$13</f>
        <v>15.46</v>
      </c>
    </row>
    <row r="44" spans="1:11" ht="15" thickBot="1" x14ac:dyDescent="0.4">
      <c r="A44" s="67"/>
    </row>
    <row r="45" spans="1:11" ht="15" thickBot="1" x14ac:dyDescent="0.4">
      <c r="A45" s="69" t="s">
        <v>98</v>
      </c>
      <c r="D45" s="73">
        <v>22</v>
      </c>
      <c r="E45" s="78">
        <v>7</v>
      </c>
      <c r="G45" s="73">
        <f>(D45*G$6)+G$11+(E$45*G$5)+G$13</f>
        <v>11.920999999999999</v>
      </c>
      <c r="K45" s="73">
        <f>(D45*K$6)+K$11+(E$45*K$5)+K$13</f>
        <v>16.184000000000001</v>
      </c>
    </row>
    <row r="46" spans="1:11" ht="15" thickBot="1" x14ac:dyDescent="0.4">
      <c r="A46" s="70" t="s">
        <v>99</v>
      </c>
      <c r="D46" s="74">
        <v>19</v>
      </c>
      <c r="G46" s="73">
        <f>(D46*G$6)+G$11+(E$45*G$5)+G$13</f>
        <v>11.774000000000001</v>
      </c>
      <c r="K46" s="73">
        <f>(D46*K$6)+K$11+(E$45*K$5)+K$13</f>
        <v>15.596</v>
      </c>
    </row>
    <row r="47" spans="1:11" ht="15" thickBot="1" x14ac:dyDescent="0.4">
      <c r="A47" s="70" t="s">
        <v>100</v>
      </c>
      <c r="D47" s="74">
        <v>15</v>
      </c>
      <c r="G47" s="73">
        <f>(D47*G$6)+G$11+(E$45*G$5)+G$13</f>
        <v>11.577999999999999</v>
      </c>
      <c r="K47" s="73">
        <f>(D47*K$6)+K$11+(E$45*K$5)+K$13</f>
        <v>14.811999999999999</v>
      </c>
    </row>
    <row r="48" spans="1:11" ht="15" thickBot="1" x14ac:dyDescent="0.4">
      <c r="A48" s="70" t="s">
        <v>101</v>
      </c>
      <c r="D48" s="74">
        <v>2</v>
      </c>
      <c r="G48" s="73">
        <f>(D48*G$6)+G$11+(E$45*G$5)+G$13</f>
        <v>10.941000000000001</v>
      </c>
      <c r="K48" s="73">
        <f>(D48*K$6)+K$11+(E$45*K$5)+K$13</f>
        <v>12.263999999999999</v>
      </c>
    </row>
    <row r="49" spans="1:11" ht="15" thickBot="1" x14ac:dyDescent="0.4">
      <c r="A49" s="71" t="s">
        <v>102</v>
      </c>
      <c r="D49" s="75">
        <v>17</v>
      </c>
      <c r="G49" s="78">
        <f>(D49*G$6)+G$11+(E$45*G$5)+G$13</f>
        <v>11.676</v>
      </c>
      <c r="K49" s="78">
        <f>(D49*K$6)+K$11+(E$45*K$5)+K$13</f>
        <v>15.204000000000001</v>
      </c>
    </row>
    <row r="50" spans="1:11" ht="15" thickBot="1" x14ac:dyDescent="0.4">
      <c r="A50" s="67"/>
    </row>
    <row r="51" spans="1:11" ht="15" thickBot="1" x14ac:dyDescent="0.4">
      <c r="A51" s="69" t="s">
        <v>103</v>
      </c>
      <c r="D51" s="81">
        <v>22</v>
      </c>
      <c r="E51" s="78">
        <v>7</v>
      </c>
      <c r="G51" s="73">
        <f>(D51*G$6)+G$11+(E$51*G$5)+G$13</f>
        <v>11.920999999999999</v>
      </c>
      <c r="K51" s="73">
        <f>(D51*K$6)+K$11+(E$51*K$5)+K$13</f>
        <v>16.184000000000001</v>
      </c>
    </row>
    <row r="52" spans="1:11" ht="15" thickBot="1" x14ac:dyDescent="0.4">
      <c r="A52" s="70" t="s">
        <v>104</v>
      </c>
      <c r="D52" s="82">
        <v>15</v>
      </c>
      <c r="G52" s="73">
        <f>(D52*G$6)+G$11+(E$51*G$5)+G$13</f>
        <v>11.577999999999999</v>
      </c>
      <c r="K52" s="73">
        <f>(D52*K$6)+K$11+(E$51*K$5)+K$13</f>
        <v>14.811999999999999</v>
      </c>
    </row>
    <row r="53" spans="1:11" ht="15" thickBot="1" x14ac:dyDescent="0.4">
      <c r="A53" s="70" t="s">
        <v>105</v>
      </c>
      <c r="D53" s="82">
        <v>15</v>
      </c>
      <c r="G53" s="73">
        <f>(D53*G$6)+G$11+(E$51*G$5)+G$13</f>
        <v>11.577999999999999</v>
      </c>
      <c r="K53" s="73">
        <f>(D53*K$6)+K$11+(E$51*K$5)+K$13</f>
        <v>14.811999999999999</v>
      </c>
    </row>
    <row r="54" spans="1:11" ht="15" thickBot="1" x14ac:dyDescent="0.4">
      <c r="A54" s="70" t="s">
        <v>106</v>
      </c>
      <c r="D54" s="82">
        <v>2</v>
      </c>
      <c r="G54" s="73">
        <f>(D54*G$6)+G$11+(E$51*G$5)+G$13</f>
        <v>10.941000000000001</v>
      </c>
      <c r="K54" s="73">
        <f>(D54*K$6)+K$11+(E$51*K$5)+K$13</f>
        <v>12.263999999999999</v>
      </c>
    </row>
    <row r="55" spans="1:11" ht="15" thickBot="1" x14ac:dyDescent="0.4">
      <c r="A55" s="71" t="s">
        <v>107</v>
      </c>
      <c r="D55" s="79">
        <v>17</v>
      </c>
      <c r="G55" s="73">
        <f>(D55*G$6)+G$11+(E$51*G$5)+G$13</f>
        <v>11.676</v>
      </c>
      <c r="K55" s="78">
        <f>(D55*K$6)+K$11+(E$51*K$5)+K$13</f>
        <v>15.204000000000001</v>
      </c>
    </row>
    <row r="56" spans="1:11" ht="15" thickBot="1" x14ac:dyDescent="0.4">
      <c r="A56" s="67"/>
    </row>
    <row r="57" spans="1:11" ht="15" thickBot="1" x14ac:dyDescent="0.4">
      <c r="A57" s="69" t="s">
        <v>108</v>
      </c>
      <c r="D57" s="81">
        <v>14</v>
      </c>
      <c r="E57" s="78">
        <v>6</v>
      </c>
      <c r="G57" s="81">
        <f>(D57*G$6)+G$12+(E$57*G$5)+G$13</f>
        <v>14.48</v>
      </c>
      <c r="K57" s="81">
        <f>(D57*K$6)+K$12+(E$57*K$5)+K$13</f>
        <v>17.420000000000002</v>
      </c>
    </row>
    <row r="58" spans="1:11" ht="15" thickBot="1" x14ac:dyDescent="0.4">
      <c r="A58" s="70" t="s">
        <v>109</v>
      </c>
      <c r="D58" s="82">
        <v>32</v>
      </c>
      <c r="G58" s="81">
        <f>(D58*G$6)+G$12+(E$57*G$5)+G$13</f>
        <v>15.362</v>
      </c>
      <c r="K58" s="81">
        <f>(D58*K$6)+K$12+(E$57*K$5)+K$13</f>
        <v>20.948</v>
      </c>
    </row>
    <row r="59" spans="1:11" ht="15" thickBot="1" x14ac:dyDescent="0.4">
      <c r="A59" s="70" t="s">
        <v>110</v>
      </c>
      <c r="D59" s="82">
        <v>13</v>
      </c>
      <c r="G59" s="81">
        <f>(D59*G$6)+G$12+(E$57*G$5)+G$13</f>
        <v>14.431000000000001</v>
      </c>
      <c r="K59" s="81">
        <f>(D59*K$6)+K$12+(E$57*K$5)+K$13</f>
        <v>17.224</v>
      </c>
    </row>
    <row r="60" spans="1:11" ht="15" thickBot="1" x14ac:dyDescent="0.4">
      <c r="A60" s="70" t="s">
        <v>111</v>
      </c>
      <c r="D60" s="82">
        <v>34</v>
      </c>
      <c r="G60" s="81">
        <f>(D60*G$6)+G$12+(E$57*G$5)+G$13</f>
        <v>15.46</v>
      </c>
      <c r="K60" s="81">
        <f>(D60*K$6)+K$12+(E$57*K$5)+K$13</f>
        <v>21.340000000000003</v>
      </c>
    </row>
    <row r="61" spans="1:11" ht="15" thickBot="1" x14ac:dyDescent="0.4">
      <c r="A61" s="70" t="s">
        <v>112</v>
      </c>
      <c r="D61" s="83">
        <v>13</v>
      </c>
      <c r="G61" s="81">
        <f>(D61*G$6)+G$12+(E$57*G$5)+G$13</f>
        <v>14.431000000000001</v>
      </c>
      <c r="K61" s="81">
        <f>(D61*K$6)+K$12+(E$57*K$5)+K$13</f>
        <v>17.224</v>
      </c>
    </row>
    <row r="62" spans="1:11" ht="15" thickBot="1" x14ac:dyDescent="0.4">
      <c r="A62" s="71" t="s">
        <v>113</v>
      </c>
      <c r="D62" s="79">
        <v>4</v>
      </c>
      <c r="G62" s="89">
        <f>(D62*G$6)+G$12+(E$57*G$5)+G$13</f>
        <v>13.99</v>
      </c>
      <c r="K62" s="89">
        <f>(D62*K$6)+K$12+(E$57*K$5)+K$13</f>
        <v>15.46</v>
      </c>
    </row>
    <row r="63" spans="1:11" ht="15" thickBot="1" x14ac:dyDescent="0.4">
      <c r="A63" s="67"/>
    </row>
    <row r="64" spans="1:11" ht="15" thickBot="1" x14ac:dyDescent="0.4">
      <c r="A64" s="69" t="s">
        <v>114</v>
      </c>
      <c r="D64" s="81">
        <v>14</v>
      </c>
      <c r="E64" s="78">
        <v>6</v>
      </c>
      <c r="G64" s="81">
        <f>(D64*G$6)+G$12+(E$64*G$5)+G$13</f>
        <v>14.48</v>
      </c>
      <c r="K64" s="81">
        <f>(D64*K$6)+K$12+(E$64*K$5)+K$13</f>
        <v>17.420000000000002</v>
      </c>
    </row>
    <row r="65" spans="1:11" ht="15" thickBot="1" x14ac:dyDescent="0.4">
      <c r="A65" s="70" t="s">
        <v>115</v>
      </c>
      <c r="D65" s="82">
        <v>32</v>
      </c>
      <c r="G65" s="81">
        <f>(D65*G$6)+G$12+(E$64*G$5)+G$13</f>
        <v>15.362</v>
      </c>
      <c r="K65" s="81">
        <f>(D65*K$6)+K$12+(E$64*K$5)+K$13</f>
        <v>20.948</v>
      </c>
    </row>
    <row r="66" spans="1:11" ht="15" thickBot="1" x14ac:dyDescent="0.4">
      <c r="A66" s="70" t="s">
        <v>116</v>
      </c>
      <c r="D66" s="82">
        <v>13</v>
      </c>
      <c r="G66" s="81">
        <f>(D66*G$6)+G$12+(E$64*G$5)+G$13</f>
        <v>14.431000000000001</v>
      </c>
      <c r="K66" s="81">
        <f>(D66*K$6)+K$12+(E$64*K$5)+K$13</f>
        <v>17.224</v>
      </c>
    </row>
    <row r="67" spans="1:11" ht="15" thickBot="1" x14ac:dyDescent="0.4">
      <c r="A67" s="70" t="s">
        <v>117</v>
      </c>
      <c r="D67" s="82">
        <v>32</v>
      </c>
      <c r="G67" s="81">
        <f>(D67*G$6)+G$12+(E$64*G$5)+G$13</f>
        <v>15.362</v>
      </c>
      <c r="K67" s="81">
        <f>(D67*K$6)+K$12+(E$64*K$5)+K$13</f>
        <v>20.948</v>
      </c>
    </row>
    <row r="68" spans="1:11" ht="15" thickBot="1" x14ac:dyDescent="0.4">
      <c r="A68" s="70" t="s">
        <v>91</v>
      </c>
      <c r="D68" s="83">
        <v>13</v>
      </c>
      <c r="G68" s="81">
        <f>(D68*G$6)+G$12+(E$64*G$5)+G$13</f>
        <v>14.431000000000001</v>
      </c>
      <c r="K68" s="81">
        <f>(D68*K$6)+K$12+(E$64*K$5)+K$13</f>
        <v>17.224</v>
      </c>
    </row>
    <row r="69" spans="1:11" ht="15" thickBot="1" x14ac:dyDescent="0.4">
      <c r="A69" s="71" t="s">
        <v>118</v>
      </c>
      <c r="D69" s="79">
        <v>4</v>
      </c>
      <c r="G69" s="89">
        <f>(D69*G$6)+G$12+(E$64*G$5)+G$13</f>
        <v>13.99</v>
      </c>
      <c r="K69" s="89">
        <f>(D69*K$6)+K$12+(E$64*K$5)+K$13</f>
        <v>15.46</v>
      </c>
    </row>
    <row r="70" spans="1:11" ht="15" thickBot="1" x14ac:dyDescent="0.4">
      <c r="A70" s="67"/>
    </row>
    <row r="71" spans="1:11" ht="15" thickBot="1" x14ac:dyDescent="0.4">
      <c r="A71" s="69" t="s">
        <v>135</v>
      </c>
      <c r="D71" s="81">
        <v>22</v>
      </c>
      <c r="E71" s="78">
        <v>7</v>
      </c>
      <c r="G71" s="73">
        <f>(D71*G$6)+G$11+(E$71*G$5)+G$13</f>
        <v>11.920999999999999</v>
      </c>
      <c r="K71" s="73">
        <f>(D71*K$6)+K$11+(E$71*K$5)+K$13</f>
        <v>16.184000000000001</v>
      </c>
    </row>
    <row r="72" spans="1:11" ht="15" thickBot="1" x14ac:dyDescent="0.4">
      <c r="A72" s="70" t="s">
        <v>136</v>
      </c>
      <c r="D72" s="82">
        <v>19</v>
      </c>
      <c r="G72" s="73">
        <f>(D72*G$6)+G$11+(E$71*G$5)+G$13</f>
        <v>11.774000000000001</v>
      </c>
      <c r="K72" s="73">
        <f>(D72*K$6)+K$11+(E$71*K$5)+K$13</f>
        <v>15.596</v>
      </c>
    </row>
    <row r="73" spans="1:11" ht="15" thickBot="1" x14ac:dyDescent="0.4">
      <c r="A73" s="70" t="s">
        <v>137</v>
      </c>
      <c r="D73" s="82">
        <v>15</v>
      </c>
      <c r="G73" s="73">
        <f>(D73*G$6)+G$11+(E$71*G$5)+G$13</f>
        <v>11.577999999999999</v>
      </c>
      <c r="K73" s="73">
        <f>(D73*K$6)+K$11+(E$71*K$5)+K$13</f>
        <v>14.811999999999999</v>
      </c>
    </row>
    <row r="74" spans="1:11" ht="15" thickBot="1" x14ac:dyDescent="0.4">
      <c r="A74" s="70" t="s">
        <v>138</v>
      </c>
      <c r="D74" s="82">
        <v>2</v>
      </c>
      <c r="G74" s="73">
        <f>(D74*G$6)+G$11+(E$71*G$5)+G$13</f>
        <v>10.941000000000001</v>
      </c>
      <c r="K74" s="73">
        <f>(D74*K$6)+K$11+(E$71*K$5)+K$13</f>
        <v>12.263999999999999</v>
      </c>
    </row>
    <row r="75" spans="1:11" ht="15" thickBot="1" x14ac:dyDescent="0.4">
      <c r="A75" s="71" t="s">
        <v>139</v>
      </c>
      <c r="D75" s="79">
        <v>17</v>
      </c>
      <c r="G75" s="78">
        <f>(D75*G$6)+G$11+(E$71*G$5)+G$13</f>
        <v>11.676</v>
      </c>
      <c r="K75" s="78">
        <f>(D75*K$6)+K$11+(E$71*K$5)+K$13</f>
        <v>15.204000000000001</v>
      </c>
    </row>
    <row r="76" spans="1:11" ht="15" thickBot="1" x14ac:dyDescent="0.4">
      <c r="A76" s="67"/>
    </row>
    <row r="77" spans="1:11" ht="15" thickBot="1" x14ac:dyDescent="0.4">
      <c r="A77" s="69" t="s">
        <v>134</v>
      </c>
      <c r="D77" s="81">
        <v>22</v>
      </c>
      <c r="E77" s="78">
        <v>7</v>
      </c>
      <c r="G77" s="73">
        <f>(D25*G$6)+G$11+(E$25*G$5)+G$13</f>
        <v>11.920999999999999</v>
      </c>
      <c r="K77" s="73">
        <f>(D77*K$6)+K$11+(E$77*K$5)+K$13</f>
        <v>16.184000000000001</v>
      </c>
    </row>
    <row r="78" spans="1:11" ht="15" thickBot="1" x14ac:dyDescent="0.4">
      <c r="A78" s="70" t="s">
        <v>133</v>
      </c>
      <c r="D78" s="82">
        <v>15</v>
      </c>
      <c r="G78" s="73">
        <f>(D26*G$6)+G$11+(E$25*G$5)+G$13</f>
        <v>11.577999999999999</v>
      </c>
      <c r="K78" s="73">
        <f>(D78*K$6)+K$11+(E$77*K$5)+K$13</f>
        <v>14.811999999999999</v>
      </c>
    </row>
    <row r="79" spans="1:11" ht="15" thickBot="1" x14ac:dyDescent="0.4">
      <c r="A79" s="70" t="s">
        <v>132</v>
      </c>
      <c r="D79" s="82">
        <v>15</v>
      </c>
      <c r="G79" s="73">
        <f>(D27*G$6)+G$11+(E$25*G$5)+G$13</f>
        <v>11.577999999999999</v>
      </c>
      <c r="K79" s="73">
        <f>(D79*K$6)+K$11+(E$77*K$5)+K$13</f>
        <v>14.811999999999999</v>
      </c>
    </row>
    <row r="80" spans="1:11" ht="15" thickBot="1" x14ac:dyDescent="0.4">
      <c r="A80" s="70" t="s">
        <v>131</v>
      </c>
      <c r="D80" s="82">
        <v>2</v>
      </c>
      <c r="G80" s="73">
        <f>(D28*G$6)+G$11+(E$25*G$5)+G$13</f>
        <v>10.941000000000001</v>
      </c>
      <c r="K80" s="73">
        <f>(D80*K$6)+K$11+(E$77*K$5)+K$13</f>
        <v>12.263999999999999</v>
      </c>
    </row>
    <row r="81" spans="1:12" ht="15" thickBot="1" x14ac:dyDescent="0.4">
      <c r="A81" s="71" t="s">
        <v>130</v>
      </c>
      <c r="D81" s="79">
        <v>17</v>
      </c>
      <c r="G81" s="73">
        <f>(D29*G$6)+G$11+(E$25*G$5)+G$13</f>
        <v>11.676</v>
      </c>
      <c r="K81" s="78">
        <f>(D81*K$6)+K$11+(E$77*K$5)+K$13</f>
        <v>15.204000000000001</v>
      </c>
    </row>
    <row r="82" spans="1:12" ht="15" thickBot="1" x14ac:dyDescent="0.4">
      <c r="A82" s="67"/>
    </row>
    <row r="83" spans="1:12" ht="15" thickBot="1" x14ac:dyDescent="0.4">
      <c r="A83" s="69" t="s">
        <v>129</v>
      </c>
      <c r="D83" s="81">
        <v>14</v>
      </c>
      <c r="E83" s="78">
        <v>6</v>
      </c>
      <c r="G83" s="81">
        <f>(D83*G$6)+G$12+(E$83*G$5)+G$13</f>
        <v>14.48</v>
      </c>
      <c r="K83" s="81">
        <f>(D83*K$6)+K$12+(E$83*K$5)+K$13</f>
        <v>17.420000000000002</v>
      </c>
    </row>
    <row r="84" spans="1:12" ht="15" thickBot="1" x14ac:dyDescent="0.4">
      <c r="A84" s="70" t="s">
        <v>128</v>
      </c>
      <c r="D84" s="82">
        <v>32</v>
      </c>
      <c r="G84" s="81">
        <f>(D84*G$6)+G$12+(E$83*G$5)+G$13</f>
        <v>15.362</v>
      </c>
      <c r="K84" s="81">
        <f>(D84*K$6)+K$12+(E$83*K$5)+K$13</f>
        <v>20.948</v>
      </c>
    </row>
    <row r="85" spans="1:12" ht="15" thickBot="1" x14ac:dyDescent="0.4">
      <c r="A85" s="70" t="s">
        <v>127</v>
      </c>
      <c r="B85" s="67"/>
      <c r="C85" s="67"/>
      <c r="D85" s="82">
        <v>13</v>
      </c>
      <c r="E85" s="67"/>
      <c r="F85" s="67"/>
      <c r="G85" s="81">
        <f>(D85*G$6)+G$12+(E$83*G$5)+G$13</f>
        <v>14.431000000000001</v>
      </c>
      <c r="H85" s="67"/>
      <c r="I85" s="67"/>
      <c r="J85" s="67"/>
      <c r="K85" s="81">
        <f>(D85*K$6)+K$12+(E$83*K$5)+K$13</f>
        <v>17.224</v>
      </c>
      <c r="L85" s="67"/>
    </row>
    <row r="86" spans="1:12" ht="15" thickBot="1" x14ac:dyDescent="0.4">
      <c r="A86" s="70" t="s">
        <v>126</v>
      </c>
      <c r="B86" s="67"/>
      <c r="C86" s="67"/>
      <c r="D86" s="82">
        <v>34</v>
      </c>
      <c r="E86" s="67"/>
      <c r="F86" s="67"/>
      <c r="G86" s="81">
        <f>(D86*G$6)+G$12+(E$83*G$5)+G$13</f>
        <v>15.46</v>
      </c>
      <c r="H86" s="67"/>
      <c r="I86" s="67"/>
      <c r="J86" s="67"/>
      <c r="K86" s="81">
        <f>(D86*K$6)+K$12+(E$83*K$5)+K$13</f>
        <v>21.340000000000003</v>
      </c>
      <c r="L86" s="67"/>
    </row>
    <row r="87" spans="1:12" ht="15" thickBot="1" x14ac:dyDescent="0.4">
      <c r="A87" s="70" t="s">
        <v>120</v>
      </c>
      <c r="B87" s="67"/>
      <c r="C87" s="67"/>
      <c r="D87" s="83">
        <v>13</v>
      </c>
      <c r="E87" s="67"/>
      <c r="F87" s="67"/>
      <c r="G87" s="81">
        <f>(D87*G$6)+G$12+(E$83*G$5)+G$13</f>
        <v>14.431000000000001</v>
      </c>
      <c r="H87" s="67"/>
      <c r="I87" s="67"/>
      <c r="J87" s="67"/>
      <c r="K87" s="81">
        <f>(D87*K$6)+K$12+(E$83*K$5)+K$13</f>
        <v>17.224</v>
      </c>
      <c r="L87" s="67"/>
    </row>
    <row r="88" spans="1:12" ht="15" thickBot="1" x14ac:dyDescent="0.4">
      <c r="A88" s="71" t="s">
        <v>125</v>
      </c>
      <c r="B88" s="67"/>
      <c r="C88" s="67"/>
      <c r="D88" s="79">
        <v>4</v>
      </c>
      <c r="E88" s="67"/>
      <c r="F88" s="67"/>
      <c r="G88" s="89">
        <f>(D88*G$6)+G$12+(E$83*G$5)+G$13</f>
        <v>13.99</v>
      </c>
      <c r="H88" s="67"/>
      <c r="I88" s="67"/>
      <c r="J88" s="67"/>
      <c r="K88" s="89">
        <f>(D88*K$6)+K$12+(E$83*K$5)+K$13</f>
        <v>15.46</v>
      </c>
      <c r="L88" s="67"/>
    </row>
    <row r="89" spans="1:12" ht="15" thickBot="1" x14ac:dyDescent="0.4">
      <c r="A89" s="67"/>
      <c r="B89" s="67"/>
      <c r="C89" s="67"/>
      <c r="D89" s="67"/>
      <c r="E89" s="67"/>
      <c r="F89" s="67"/>
      <c r="G89" s="67"/>
      <c r="H89" s="67"/>
      <c r="I89" s="67"/>
      <c r="J89" s="67"/>
      <c r="K89" s="67"/>
      <c r="L89" s="67"/>
    </row>
    <row r="90" spans="1:12" ht="15" thickBot="1" x14ac:dyDescent="0.4">
      <c r="A90" s="69" t="s">
        <v>124</v>
      </c>
      <c r="B90" s="67"/>
      <c r="C90" s="67"/>
      <c r="D90" s="81">
        <v>14</v>
      </c>
      <c r="E90" s="78">
        <v>6</v>
      </c>
      <c r="F90" s="67"/>
      <c r="G90" s="81">
        <f>(D90*G$6)+G$12+(E$90*G$5)+G$13</f>
        <v>14.48</v>
      </c>
      <c r="H90" s="67"/>
      <c r="I90" s="67"/>
      <c r="J90" s="67"/>
      <c r="K90" s="81">
        <f>(D90*K$6)+K$12+(E$90*K$5)+K$13</f>
        <v>17.420000000000002</v>
      </c>
      <c r="L90" s="67"/>
    </row>
    <row r="91" spans="1:12" ht="15" thickBot="1" x14ac:dyDescent="0.4">
      <c r="A91" s="70" t="s">
        <v>123</v>
      </c>
      <c r="B91" s="67"/>
      <c r="C91" s="67"/>
      <c r="D91" s="82">
        <v>32</v>
      </c>
      <c r="E91" s="67"/>
      <c r="F91" s="67"/>
      <c r="G91" s="81">
        <f>(D91*G$6)+G$12+(E$90*G$5)+G$13</f>
        <v>15.362</v>
      </c>
      <c r="H91" s="67"/>
      <c r="I91" s="67"/>
      <c r="J91" s="67"/>
      <c r="K91" s="81">
        <f>(D91*K$6)+K$12+(E$90*K$5)+K$13</f>
        <v>20.948</v>
      </c>
      <c r="L91" s="67"/>
    </row>
    <row r="92" spans="1:12" s="67" customFormat="1" ht="15" thickBot="1" x14ac:dyDescent="0.4">
      <c r="A92" s="70" t="s">
        <v>122</v>
      </c>
      <c r="D92" s="82">
        <v>13</v>
      </c>
      <c r="G92" s="81">
        <f>(D92*G$6)+G$12+(E$90*G$5)+G$13</f>
        <v>14.431000000000001</v>
      </c>
      <c r="K92" s="81">
        <f>(D92*K$6)+K$12+(E$90*K$5)+K$13</f>
        <v>17.224</v>
      </c>
    </row>
    <row r="93" spans="1:12" s="67" customFormat="1" ht="15" thickBot="1" x14ac:dyDescent="0.4">
      <c r="A93" s="70" t="s">
        <v>121</v>
      </c>
      <c r="D93" s="82">
        <v>32</v>
      </c>
      <c r="G93" s="81">
        <f>(D93*G$6)+G$12+(E$90*G$5)+G$13</f>
        <v>15.362</v>
      </c>
      <c r="K93" s="81">
        <f>(D93*K$6)+K$12+(E$90*K$5)+K$13</f>
        <v>20.948</v>
      </c>
    </row>
    <row r="94" spans="1:12" s="67" customFormat="1" ht="15" thickBot="1" x14ac:dyDescent="0.4">
      <c r="A94" s="70" t="s">
        <v>120</v>
      </c>
      <c r="D94" s="83">
        <v>13</v>
      </c>
      <c r="G94" s="81">
        <f>(D94*G$6)+G$12+(E$90*G$5)+G$13</f>
        <v>14.431000000000001</v>
      </c>
      <c r="K94" s="81">
        <f>(D94*K$6)+K$12+(E$90*K$5)+K$13</f>
        <v>17.224</v>
      </c>
    </row>
    <row r="95" spans="1:12" s="67" customFormat="1" ht="15" thickBot="1" x14ac:dyDescent="0.4">
      <c r="A95" s="71" t="s">
        <v>119</v>
      </c>
      <c r="D95" s="79">
        <v>4</v>
      </c>
      <c r="G95" s="89">
        <f>(D95*G$6)+G$12+(E$90*G$5)+G$13</f>
        <v>13.99</v>
      </c>
      <c r="K95" s="89">
        <f>(D95*K$6)+K$12+(E$90*K$5)+K$13</f>
        <v>15.46</v>
      </c>
    </row>
    <row r="96" spans="1:12" s="67" customFormat="1" ht="15" thickBot="1" x14ac:dyDescent="0.4"/>
    <row r="97" spans="1:11" s="67" customFormat="1" ht="15" thickBot="1" x14ac:dyDescent="0.4">
      <c r="A97" s="69" t="s">
        <v>143</v>
      </c>
      <c r="D97" s="81">
        <v>22</v>
      </c>
      <c r="E97" s="78">
        <v>7</v>
      </c>
      <c r="G97" s="73">
        <f>(D97*G$6)+G$11+(E$97*G$5)+G$13</f>
        <v>11.920999999999999</v>
      </c>
      <c r="K97" s="73">
        <f>(D97*K$6)+K$11+(E$97*K$5)+K$13</f>
        <v>16.184000000000001</v>
      </c>
    </row>
    <row r="98" spans="1:11" s="67" customFormat="1" ht="15" thickBot="1" x14ac:dyDescent="0.4">
      <c r="A98" s="70" t="s">
        <v>144</v>
      </c>
      <c r="D98" s="82">
        <v>15</v>
      </c>
      <c r="G98" s="73">
        <f>(D98*G$6)+G$11+(E$97*G$5)+G$13</f>
        <v>11.577999999999999</v>
      </c>
      <c r="K98" s="73">
        <f>(D98*K$6)+K$11+(E$97*K$5)+K$13</f>
        <v>14.811999999999999</v>
      </c>
    </row>
    <row r="99" spans="1:11" s="67" customFormat="1" ht="15" thickBot="1" x14ac:dyDescent="0.4">
      <c r="A99" s="70" t="s">
        <v>145</v>
      </c>
      <c r="D99" s="82">
        <v>15</v>
      </c>
      <c r="G99" s="73">
        <f>(D99*G$6)+G$11+(E$97*G$5)+G$13</f>
        <v>11.577999999999999</v>
      </c>
      <c r="K99" s="73">
        <f>(D99*K$6)+K$11+(E$97*K$5)+K$13</f>
        <v>14.811999999999999</v>
      </c>
    </row>
    <row r="100" spans="1:11" s="67" customFormat="1" ht="15" thickBot="1" x14ac:dyDescent="0.4">
      <c r="A100" s="70" t="s">
        <v>146</v>
      </c>
      <c r="D100" s="82">
        <v>2</v>
      </c>
      <c r="G100" s="73">
        <f>(D100*G$6)+G$11+(E$97*G$5)+G$13</f>
        <v>10.941000000000001</v>
      </c>
      <c r="K100" s="73">
        <f>(D100*K$6)+K$11+(E$97*K$5)+K$13</f>
        <v>12.263999999999999</v>
      </c>
    </row>
    <row r="101" spans="1:11" s="67" customFormat="1" ht="15" thickBot="1" x14ac:dyDescent="0.4">
      <c r="A101" s="71" t="s">
        <v>147</v>
      </c>
      <c r="D101" s="79">
        <v>17</v>
      </c>
      <c r="G101" s="78">
        <f>(D101*G$6)+G$11+(E$97*G$5)+G$13</f>
        <v>11.676</v>
      </c>
      <c r="K101" s="73">
        <f>(D101*K$6)+K$11+(E$97*K$5)+K$13</f>
        <v>15.204000000000001</v>
      </c>
    </row>
    <row r="102" spans="1:11" s="67" customFormat="1" ht="15" thickBot="1" x14ac:dyDescent="0.4"/>
    <row r="103" spans="1:11" s="67" customFormat="1" ht="15" thickBot="1" x14ac:dyDescent="0.4">
      <c r="A103" s="69" t="s">
        <v>148</v>
      </c>
      <c r="D103" s="81">
        <v>22</v>
      </c>
      <c r="E103" s="78">
        <v>7</v>
      </c>
      <c r="G103" s="73">
        <f>(D103*G$6)+G$11+(E$103*G$5)+G$13</f>
        <v>11.920999999999999</v>
      </c>
      <c r="K103" s="73">
        <f>(D103*K$6)+K$11+(E$103*K$5)+K$13</f>
        <v>16.184000000000001</v>
      </c>
    </row>
    <row r="104" spans="1:11" s="67" customFormat="1" ht="15" thickBot="1" x14ac:dyDescent="0.4">
      <c r="A104" s="70" t="s">
        <v>149</v>
      </c>
      <c r="D104" s="82">
        <v>15</v>
      </c>
      <c r="G104" s="73">
        <f>(D104*G$6)+G$11+(E$103*G$5)+G$13</f>
        <v>11.577999999999999</v>
      </c>
      <c r="K104" s="73">
        <f>(D104*K$6)+K$11+(E$103*K$5)+K$13</f>
        <v>14.811999999999999</v>
      </c>
    </row>
    <row r="105" spans="1:11" s="67" customFormat="1" ht="15" thickBot="1" x14ac:dyDescent="0.4">
      <c r="A105" s="70" t="s">
        <v>150</v>
      </c>
      <c r="D105" s="82">
        <v>15</v>
      </c>
      <c r="G105" s="73">
        <f>(D105*G$6)+G$11+(E$103*G$5)+G$13</f>
        <v>11.577999999999999</v>
      </c>
      <c r="K105" s="73">
        <f>(D105*K$6)+K$11+(E$103*K$5)+K$13</f>
        <v>14.811999999999999</v>
      </c>
    </row>
    <row r="106" spans="1:11" s="67" customFormat="1" ht="15" thickBot="1" x14ac:dyDescent="0.4">
      <c r="A106" s="70" t="s">
        <v>151</v>
      </c>
      <c r="D106" s="82">
        <v>2</v>
      </c>
      <c r="G106" s="73">
        <f>(D106*G$6)+G$11+(E$103*G$5)+G$13</f>
        <v>10.941000000000001</v>
      </c>
      <c r="K106" s="73">
        <f>(D106*K$6)+K$11+(E$103*K$5)+K$13</f>
        <v>12.263999999999999</v>
      </c>
    </row>
    <row r="107" spans="1:11" s="67" customFormat="1" ht="15" thickBot="1" x14ac:dyDescent="0.4">
      <c r="A107" s="71" t="s">
        <v>152</v>
      </c>
      <c r="D107" s="79">
        <v>17</v>
      </c>
      <c r="G107" s="78">
        <f>(D107*G$6)+G$11+(E$103*G$5)+G$13</f>
        <v>11.676</v>
      </c>
      <c r="K107" s="78">
        <f>(D107*K$6)+K$11+(E$103*K$5)+K$13</f>
        <v>15.204000000000001</v>
      </c>
    </row>
    <row r="108" spans="1:11" s="67" customFormat="1" ht="15" thickBot="1" x14ac:dyDescent="0.4"/>
    <row r="109" spans="1:11" s="67" customFormat="1" ht="15" thickBot="1" x14ac:dyDescent="0.4">
      <c r="A109" s="69" t="s">
        <v>153</v>
      </c>
      <c r="D109" s="81">
        <v>14</v>
      </c>
      <c r="E109" s="78">
        <v>6</v>
      </c>
      <c r="G109" s="81">
        <f>(D109*G$6)+G$12+(E$109*G$5)+G$13</f>
        <v>14.48</v>
      </c>
      <c r="K109" s="81">
        <f>(D109*K$6)+K$12+(E$109*K$5)+K$13</f>
        <v>17.420000000000002</v>
      </c>
    </row>
    <row r="110" spans="1:11" s="67" customFormat="1" ht="15" thickBot="1" x14ac:dyDescent="0.4">
      <c r="A110" s="70" t="s">
        <v>154</v>
      </c>
      <c r="D110" s="82">
        <v>32</v>
      </c>
      <c r="G110" s="81">
        <f>(D110*G$6)+G$12+(E$109*G$5)+G$13</f>
        <v>15.362</v>
      </c>
      <c r="K110" s="81">
        <f>(D110*K$6)+K$12+(E$109*K$5)+K$13</f>
        <v>20.948</v>
      </c>
    </row>
    <row r="111" spans="1:11" s="67" customFormat="1" ht="15" thickBot="1" x14ac:dyDescent="0.4">
      <c r="A111" s="70" t="s">
        <v>155</v>
      </c>
      <c r="D111" s="82">
        <v>13</v>
      </c>
      <c r="G111" s="81">
        <f>(D111*G$6)+G$12+(E$109*G$5)+G$13</f>
        <v>14.431000000000001</v>
      </c>
      <c r="K111" s="81">
        <f>(D111*K$6)+K$12+(E$109*K$5)+K$13</f>
        <v>17.224</v>
      </c>
    </row>
    <row r="112" spans="1:11" s="67" customFormat="1" ht="15" thickBot="1" x14ac:dyDescent="0.4">
      <c r="A112" s="70" t="s">
        <v>156</v>
      </c>
      <c r="D112" s="82">
        <v>34</v>
      </c>
      <c r="G112" s="81">
        <f>(D112*G$6)+G$12+(E$109*G$5)+G$13</f>
        <v>15.46</v>
      </c>
      <c r="K112" s="81">
        <f>(D112*K$6)+K$12+(E$109*K$5)+K$13</f>
        <v>21.340000000000003</v>
      </c>
    </row>
    <row r="113" spans="1:12" s="67" customFormat="1" ht="15" thickBot="1" x14ac:dyDescent="0.4">
      <c r="A113" s="70" t="s">
        <v>157</v>
      </c>
      <c r="D113" s="83">
        <v>13</v>
      </c>
      <c r="G113" s="81">
        <f>(D113*G$6)+G$12+(E$109*G$5)+G$13</f>
        <v>14.431000000000001</v>
      </c>
      <c r="K113" s="81">
        <f>(D113*K$6)+K$12+(E$109*K$5)+K$13</f>
        <v>17.224</v>
      </c>
    </row>
    <row r="114" spans="1:12" s="67" customFormat="1" ht="15" thickBot="1" x14ac:dyDescent="0.4">
      <c r="A114" s="71" t="s">
        <v>158</v>
      </c>
      <c r="D114" s="87">
        <v>4</v>
      </c>
      <c r="G114" s="89">
        <f>(D114*G$6)+G$12+(E$109*G$5)+G$13</f>
        <v>13.99</v>
      </c>
      <c r="K114" s="89">
        <f>(D114*K$6)+K$12+(E$109*K$5)+K$13</f>
        <v>15.46</v>
      </c>
    </row>
    <row r="115" spans="1:12" s="67" customFormat="1" ht="15" thickBot="1" x14ac:dyDescent="0.4"/>
    <row r="116" spans="1:12" s="67" customFormat="1" ht="15" thickBot="1" x14ac:dyDescent="0.4">
      <c r="A116" s="69" t="s">
        <v>159</v>
      </c>
      <c r="D116" s="81">
        <v>14</v>
      </c>
      <c r="E116" s="78">
        <v>6</v>
      </c>
      <c r="G116" s="81">
        <f>(D116*G$6)+G$12+(E$116*G$5)+G$13</f>
        <v>14.48</v>
      </c>
      <c r="K116" s="81">
        <f>(D116*K$6)+K$12+(E$116*K$5)+K$13</f>
        <v>17.420000000000002</v>
      </c>
    </row>
    <row r="117" spans="1:12" s="67" customFormat="1" ht="15" thickBot="1" x14ac:dyDescent="0.4">
      <c r="A117" s="70" t="s">
        <v>160</v>
      </c>
      <c r="D117" s="82">
        <v>32</v>
      </c>
      <c r="G117" s="81">
        <f>(D117*G$6)+G$12+(E$116*G$5)+G$13</f>
        <v>15.362</v>
      </c>
      <c r="K117" s="81">
        <f>(D117*K$6)+K$12+(E$116*K$5)+K$13</f>
        <v>20.948</v>
      </c>
    </row>
    <row r="118" spans="1:12" s="67" customFormat="1" ht="15" thickBot="1" x14ac:dyDescent="0.4">
      <c r="A118" s="70" t="s">
        <v>161</v>
      </c>
      <c r="D118" s="82">
        <v>13</v>
      </c>
      <c r="G118" s="81">
        <f>(D118*G$6)+G$12+(E$116*G$5)+G$13</f>
        <v>14.431000000000001</v>
      </c>
      <c r="K118" s="81">
        <f>(D118*K$6)+K$12+(E$116*K$5)+K$13</f>
        <v>17.224</v>
      </c>
    </row>
    <row r="119" spans="1:12" s="67" customFormat="1" ht="15" thickBot="1" x14ac:dyDescent="0.4">
      <c r="A119" s="70" t="s">
        <v>162</v>
      </c>
      <c r="D119" s="82">
        <v>34</v>
      </c>
      <c r="G119" s="81">
        <f>(D119*G$6)+G$12+(E$116*G$5)+G$13</f>
        <v>15.46</v>
      </c>
      <c r="K119" s="81">
        <f>(D119*K$6)+K$12+(E$116*K$5)+K$13</f>
        <v>21.340000000000003</v>
      </c>
    </row>
    <row r="120" spans="1:12" s="67" customFormat="1" ht="15" thickBot="1" x14ac:dyDescent="0.4">
      <c r="A120" s="70" t="s">
        <v>157</v>
      </c>
      <c r="D120" s="83">
        <v>13</v>
      </c>
      <c r="G120" s="81">
        <f>(D120*G$6)+G$12+(E$116*G$5)+G$13</f>
        <v>14.431000000000001</v>
      </c>
      <c r="K120" s="81">
        <f>(D120*K$6)+K$12+(E$116*K$5)+K$13</f>
        <v>17.224</v>
      </c>
    </row>
    <row r="121" spans="1:12" s="67" customFormat="1" ht="15" thickBot="1" x14ac:dyDescent="0.4">
      <c r="A121" s="71" t="s">
        <v>163</v>
      </c>
      <c r="D121" s="79">
        <v>4</v>
      </c>
      <c r="G121" s="89">
        <f>(D121*G$6)+G$12+(E$116*G$5)+G$13</f>
        <v>13.99</v>
      </c>
      <c r="K121" s="89">
        <f>(D121*K$6)+K$12+(E$116*K$5)+K$13</f>
        <v>15.46</v>
      </c>
    </row>
    <row r="122" spans="1:12" s="67" customFormat="1" ht="15" thickBot="1" x14ac:dyDescent="0.4"/>
    <row r="123" spans="1:12" s="67" customFormat="1" ht="15" thickBot="1" x14ac:dyDescent="0.4">
      <c r="A123" s="69" t="s">
        <v>164</v>
      </c>
      <c r="D123" s="84">
        <v>2</v>
      </c>
      <c r="E123" s="85">
        <v>13</v>
      </c>
      <c r="G123" s="92">
        <f>(D123*G6)+G11+(E123*G5)+G13</f>
        <v>11.235000000000001</v>
      </c>
      <c r="K123" s="69"/>
    </row>
    <row r="124" spans="1:12" s="67" customFormat="1" ht="15" thickBot="1" x14ac:dyDescent="0.4">
      <c r="A124" s="70" t="s">
        <v>165</v>
      </c>
      <c r="D124" s="86">
        <v>14</v>
      </c>
      <c r="E124" s="85">
        <v>5</v>
      </c>
      <c r="G124" s="90"/>
      <c r="K124" s="70"/>
    </row>
    <row r="125" spans="1:12" s="67" customFormat="1" ht="15" thickBot="1" x14ac:dyDescent="0.4">
      <c r="A125" s="71" t="s">
        <v>166</v>
      </c>
      <c r="D125" s="87">
        <v>17</v>
      </c>
      <c r="E125" s="88"/>
      <c r="G125" s="91"/>
      <c r="K125" s="71"/>
    </row>
    <row r="126" spans="1:12" s="67" customFormat="1" x14ac:dyDescent="0.35">
      <c r="B126"/>
      <c r="C126"/>
      <c r="D126"/>
      <c r="E126"/>
      <c r="F126"/>
      <c r="G126"/>
      <c r="H126"/>
      <c r="I126"/>
      <c r="J126"/>
      <c r="K126"/>
      <c r="L126"/>
    </row>
    <row r="127" spans="1:12" s="67" customFormat="1" x14ac:dyDescent="0.35">
      <c r="B127"/>
      <c r="C127"/>
      <c r="D127"/>
      <c r="E127"/>
      <c r="F127"/>
      <c r="G127"/>
      <c r="H127"/>
      <c r="I127"/>
      <c r="J127"/>
      <c r="K127"/>
      <c r="L127"/>
    </row>
    <row r="128" spans="1:12" s="67" customFormat="1" x14ac:dyDescent="0.35">
      <c r="B128"/>
      <c r="C128"/>
      <c r="D128"/>
      <c r="E128"/>
      <c r="F128"/>
      <c r="G128"/>
      <c r="H128"/>
      <c r="I128"/>
      <c r="J128"/>
      <c r="K128"/>
      <c r="L128"/>
    </row>
    <row r="129" spans="1:13" s="67" customFormat="1" x14ac:dyDescent="0.35">
      <c r="A129" s="80" t="s">
        <v>10</v>
      </c>
      <c r="B129"/>
      <c r="C129"/>
      <c r="D129" s="32" t="s">
        <v>8</v>
      </c>
      <c r="E129" s="32" t="s">
        <v>9</v>
      </c>
      <c r="F129"/>
      <c r="G129"/>
      <c r="H129"/>
      <c r="I129"/>
      <c r="J129"/>
      <c r="K129"/>
      <c r="L129"/>
    </row>
    <row r="130" spans="1:13" s="67" customFormat="1" x14ac:dyDescent="0.35">
      <c r="A130" s="36" t="s">
        <v>15</v>
      </c>
      <c r="B130"/>
      <c r="C130"/>
      <c r="D130" s="33">
        <v>0.6</v>
      </c>
      <c r="E130" s="33">
        <v>1</v>
      </c>
      <c r="F130"/>
      <c r="G130" s="31">
        <v>3.7</v>
      </c>
      <c r="H130" s="31">
        <v>3.7</v>
      </c>
      <c r="I130" s="31">
        <v>3.7</v>
      </c>
      <c r="J130" s="31">
        <v>3.7</v>
      </c>
      <c r="K130" s="31">
        <v>3.7</v>
      </c>
      <c r="L130" s="31">
        <v>1.5</v>
      </c>
      <c r="M130" s="31">
        <v>1.5</v>
      </c>
    </row>
    <row r="131" spans="1:13" s="67" customFormat="1" x14ac:dyDescent="0.35">
      <c r="A131" s="37" t="s">
        <v>27</v>
      </c>
      <c r="B131" s="31" t="s">
        <v>51</v>
      </c>
      <c r="C131"/>
      <c r="D131" s="33">
        <v>0.5</v>
      </c>
      <c r="E131" s="33">
        <v>0.5</v>
      </c>
      <c r="F131"/>
      <c r="G131" s="31">
        <v>4.5</v>
      </c>
      <c r="H131" s="31">
        <v>4.5</v>
      </c>
      <c r="I131" s="31">
        <v>4.5</v>
      </c>
      <c r="J131" s="31">
        <v>4.5</v>
      </c>
      <c r="K131" s="31">
        <v>4.5</v>
      </c>
      <c r="L131" s="31">
        <v>5</v>
      </c>
      <c r="M131" s="31">
        <v>5</v>
      </c>
    </row>
    <row r="132" spans="1:13" s="67" customFormat="1" x14ac:dyDescent="0.35">
      <c r="A132" s="34"/>
      <c r="B132" s="31" t="s">
        <v>52</v>
      </c>
      <c r="C132"/>
      <c r="D132" s="33">
        <v>0.5</v>
      </c>
      <c r="E132" s="33">
        <v>0.5</v>
      </c>
      <c r="F132"/>
      <c r="G132" s="31">
        <v>12</v>
      </c>
      <c r="H132" s="31">
        <v>12</v>
      </c>
      <c r="I132" s="31">
        <v>12</v>
      </c>
      <c r="J132" s="31">
        <v>12</v>
      </c>
      <c r="K132" s="31">
        <v>12</v>
      </c>
      <c r="L132" s="31">
        <v>12</v>
      </c>
      <c r="M132" s="31">
        <v>12</v>
      </c>
    </row>
    <row r="133" spans="1:13" x14ac:dyDescent="0.35">
      <c r="A133" s="50" t="s">
        <v>50</v>
      </c>
      <c r="B133" s="49" t="s">
        <v>53</v>
      </c>
      <c r="D133" s="33">
        <v>0.5</v>
      </c>
      <c r="E133" s="33">
        <v>0.5</v>
      </c>
      <c r="G133" s="49">
        <v>2.2999999999999998</v>
      </c>
      <c r="H133" s="49">
        <v>2.2999999999999998</v>
      </c>
      <c r="I133" s="49">
        <v>2.2999999999999998</v>
      </c>
      <c r="J133" s="49">
        <v>2.2999999999999998</v>
      </c>
      <c r="K133" s="49">
        <v>2.2999999999999998</v>
      </c>
      <c r="L133" s="49">
        <v>3.4</v>
      </c>
      <c r="M133" s="49">
        <v>3.4</v>
      </c>
    </row>
    <row r="134" spans="1:13" x14ac:dyDescent="0.35">
      <c r="A134" s="51"/>
      <c r="B134" s="49" t="s">
        <v>54</v>
      </c>
      <c r="D134" s="33">
        <v>0.5</v>
      </c>
      <c r="E134" s="33">
        <v>0.5</v>
      </c>
      <c r="G134" s="49">
        <v>16</v>
      </c>
      <c r="H134" s="49">
        <v>16</v>
      </c>
      <c r="I134" s="49">
        <v>16</v>
      </c>
      <c r="J134" s="49">
        <v>16</v>
      </c>
      <c r="K134" s="49">
        <v>16</v>
      </c>
      <c r="L134" s="49">
        <v>16</v>
      </c>
      <c r="M134" s="49">
        <v>16</v>
      </c>
    </row>
    <row r="135" spans="1:13" x14ac:dyDescent="0.35">
      <c r="A135" s="52" t="s">
        <v>55</v>
      </c>
      <c r="B135" s="49" t="s">
        <v>56</v>
      </c>
      <c r="D135" s="33">
        <v>0.5</v>
      </c>
      <c r="E135" s="33">
        <v>0.5</v>
      </c>
      <c r="G135" s="49">
        <v>1.5</v>
      </c>
      <c r="H135" s="49">
        <v>1.5</v>
      </c>
      <c r="I135" s="49">
        <v>1.5</v>
      </c>
      <c r="J135" s="49">
        <v>1.5</v>
      </c>
      <c r="K135" s="49">
        <v>1.5</v>
      </c>
      <c r="L135" s="49">
        <v>1.5</v>
      </c>
      <c r="M135" s="49">
        <v>1.5</v>
      </c>
    </row>
    <row r="136" spans="1:13" x14ac:dyDescent="0.35">
      <c r="A136" s="53"/>
      <c r="B136" s="49" t="s">
        <v>57</v>
      </c>
      <c r="D136" s="33">
        <v>0.5</v>
      </c>
      <c r="E136" s="33">
        <v>0.5</v>
      </c>
      <c r="G136" s="49">
        <v>19</v>
      </c>
      <c r="H136" s="49">
        <v>19</v>
      </c>
      <c r="I136" s="49">
        <v>19</v>
      </c>
      <c r="J136" s="49">
        <v>19</v>
      </c>
      <c r="K136" s="49">
        <v>19</v>
      </c>
      <c r="L136" s="49">
        <v>20</v>
      </c>
      <c r="M136" s="49">
        <v>20</v>
      </c>
    </row>
    <row r="137" spans="1:13" x14ac:dyDescent="0.35">
      <c r="A137" s="52" t="s">
        <v>58</v>
      </c>
      <c r="B137" s="49" t="s">
        <v>59</v>
      </c>
      <c r="D137" s="33">
        <v>0.5</v>
      </c>
      <c r="E137" s="33">
        <v>0.5</v>
      </c>
      <c r="G137" s="49">
        <v>2.5</v>
      </c>
      <c r="H137" s="49">
        <v>2.5</v>
      </c>
      <c r="I137" s="49">
        <v>2.5</v>
      </c>
      <c r="J137" s="49">
        <v>2.5</v>
      </c>
      <c r="K137" s="49">
        <v>2.5</v>
      </c>
      <c r="L137" s="49">
        <v>2.5</v>
      </c>
      <c r="M137" s="49">
        <v>2.5</v>
      </c>
    </row>
    <row r="138" spans="1:13" x14ac:dyDescent="0.35">
      <c r="A138" s="53"/>
      <c r="B138" s="49" t="s">
        <v>60</v>
      </c>
      <c r="D138" s="33">
        <v>0.5</v>
      </c>
      <c r="E138" s="33">
        <v>0.5</v>
      </c>
      <c r="G138" s="49">
        <v>24</v>
      </c>
      <c r="H138" s="49">
        <v>24</v>
      </c>
      <c r="I138" s="49">
        <v>24</v>
      </c>
      <c r="J138" s="49">
        <v>24</v>
      </c>
      <c r="K138" s="49">
        <v>24</v>
      </c>
      <c r="L138" s="49">
        <v>24</v>
      </c>
      <c r="M138" s="49">
        <v>24</v>
      </c>
    </row>
    <row r="139" spans="1:13" x14ac:dyDescent="0.35">
      <c r="A139" s="52" t="s">
        <v>31</v>
      </c>
      <c r="B139" s="49" t="s">
        <v>61</v>
      </c>
      <c r="D139" s="33">
        <v>0.6</v>
      </c>
      <c r="E139" s="33">
        <v>1</v>
      </c>
      <c r="G139" s="49">
        <v>1.4</v>
      </c>
      <c r="H139" s="49">
        <v>1.4</v>
      </c>
      <c r="I139" s="49">
        <v>1.4</v>
      </c>
      <c r="J139" s="49">
        <v>1.4</v>
      </c>
      <c r="K139" s="49">
        <v>1.4</v>
      </c>
      <c r="L139" s="49">
        <v>2.2000000000000002</v>
      </c>
      <c r="M139" s="49">
        <v>2.2000000000000002</v>
      </c>
    </row>
    <row r="140" spans="1:13" x14ac:dyDescent="0.35">
      <c r="A140" s="53"/>
      <c r="B140" s="49" t="s">
        <v>16</v>
      </c>
      <c r="D140" s="33">
        <v>1</v>
      </c>
      <c r="E140" s="33">
        <v>1.4</v>
      </c>
      <c r="G140" s="49">
        <v>15</v>
      </c>
      <c r="H140" s="49">
        <v>15</v>
      </c>
      <c r="I140" s="49">
        <v>15</v>
      </c>
      <c r="J140" s="49">
        <v>15</v>
      </c>
      <c r="K140" s="49">
        <v>15</v>
      </c>
      <c r="L140" s="49">
        <v>15</v>
      </c>
      <c r="M140" s="49">
        <v>15</v>
      </c>
    </row>
    <row r="141" spans="1:13" x14ac:dyDescent="0.35">
      <c r="A141" s="52" t="s">
        <v>34</v>
      </c>
      <c r="B141" s="49" t="s">
        <v>62</v>
      </c>
      <c r="D141" s="33">
        <v>0.4</v>
      </c>
      <c r="E141" s="33">
        <v>0.6</v>
      </c>
      <c r="G141" s="49">
        <v>0.9</v>
      </c>
      <c r="H141" s="49">
        <v>0.9</v>
      </c>
      <c r="I141" s="49">
        <v>0.9</v>
      </c>
      <c r="J141" s="49">
        <v>0.9</v>
      </c>
      <c r="K141" s="49">
        <v>0.9</v>
      </c>
      <c r="L141" s="49">
        <v>2.1</v>
      </c>
      <c r="M141" s="49">
        <v>2.1</v>
      </c>
    </row>
    <row r="142" spans="1:13" x14ac:dyDescent="0.35">
      <c r="A142" s="53"/>
      <c r="B142" s="49" t="s">
        <v>33</v>
      </c>
      <c r="D142" s="33">
        <v>1</v>
      </c>
      <c r="E142" s="33">
        <v>1.4</v>
      </c>
      <c r="G142" s="49">
        <v>20</v>
      </c>
      <c r="H142" s="49">
        <v>20</v>
      </c>
      <c r="I142" s="49">
        <v>20</v>
      </c>
      <c r="J142" s="49">
        <v>20</v>
      </c>
      <c r="K142" s="49">
        <v>20</v>
      </c>
      <c r="L142" s="49">
        <v>20</v>
      </c>
      <c r="M142" s="49">
        <v>20</v>
      </c>
    </row>
    <row r="144" spans="1:13" ht="15" thickBot="1" x14ac:dyDescent="0.4"/>
    <row r="145" spans="1:13" ht="15" thickBot="1" x14ac:dyDescent="0.4">
      <c r="A145" s="13" t="s">
        <v>18</v>
      </c>
      <c r="C145" s="12" t="s">
        <v>21</v>
      </c>
    </row>
    <row r="146" spans="1:13" x14ac:dyDescent="0.35">
      <c r="A146" s="14" t="s">
        <v>19</v>
      </c>
      <c r="G146" s="31">
        <v>3.7</v>
      </c>
      <c r="H146" s="31">
        <v>3.7</v>
      </c>
      <c r="I146" s="31">
        <v>3.7</v>
      </c>
      <c r="J146" s="31">
        <v>3.7</v>
      </c>
      <c r="K146" s="31">
        <v>3.7</v>
      </c>
      <c r="L146" s="31">
        <v>1.5</v>
      </c>
      <c r="M146" s="31">
        <v>1.5</v>
      </c>
    </row>
    <row r="147" spans="1:13" ht="15" thickBot="1" x14ac:dyDescent="0.4">
      <c r="A147" s="44" t="s">
        <v>20</v>
      </c>
      <c r="C147" s="31">
        <v>5</v>
      </c>
      <c r="G147" s="31">
        <f>$C147*G$7</f>
        <v>0.185</v>
      </c>
      <c r="H147" s="31">
        <f t="shared" ref="H147:L147" si="0">$C147*H$7</f>
        <v>0.26500000000000001</v>
      </c>
      <c r="I147" s="31">
        <f t="shared" si="0"/>
        <v>0.4</v>
      </c>
      <c r="J147" s="31">
        <f t="shared" si="0"/>
        <v>0.59499999999999997</v>
      </c>
      <c r="K147" s="31">
        <f t="shared" si="0"/>
        <v>0.83000000000000007</v>
      </c>
      <c r="L147" s="31">
        <f t="shared" si="0"/>
        <v>0.875</v>
      </c>
      <c r="M147" s="31">
        <f>$C147*M$7</f>
        <v>1.375</v>
      </c>
    </row>
    <row r="148" spans="1:13" ht="15" thickBot="1" x14ac:dyDescent="0.4">
      <c r="A148" s="62" t="s">
        <v>73</v>
      </c>
      <c r="B148" s="49" t="s">
        <v>51</v>
      </c>
      <c r="D148" s="41" t="s">
        <v>72</v>
      </c>
      <c r="G148" s="31">
        <v>4.5</v>
      </c>
      <c r="H148" s="31">
        <v>4.5</v>
      </c>
      <c r="I148" s="31">
        <v>4.5</v>
      </c>
      <c r="J148" s="31">
        <v>4.5</v>
      </c>
      <c r="K148" s="31">
        <v>4.5</v>
      </c>
      <c r="L148" s="31">
        <v>5</v>
      </c>
      <c r="M148" s="31">
        <v>5</v>
      </c>
    </row>
    <row r="149" spans="1:13" ht="15" thickBot="1" x14ac:dyDescent="0.4">
      <c r="A149" s="63"/>
      <c r="B149" s="49" t="s">
        <v>52</v>
      </c>
      <c r="G149" s="31">
        <v>12</v>
      </c>
      <c r="H149" s="31">
        <v>12</v>
      </c>
      <c r="I149" s="31">
        <v>12</v>
      </c>
      <c r="J149" s="31">
        <v>12</v>
      </c>
      <c r="K149" s="31">
        <v>12</v>
      </c>
      <c r="L149" s="31">
        <v>12</v>
      </c>
      <c r="M149" s="31">
        <v>12</v>
      </c>
    </row>
    <row r="150" spans="1:13" ht="15" thickBot="1" x14ac:dyDescent="0.4">
      <c r="A150" s="43" t="s">
        <v>36</v>
      </c>
      <c r="C150" s="31">
        <v>3</v>
      </c>
      <c r="G150" s="31">
        <f>$C150*G$7</f>
        <v>0.11099999999999999</v>
      </c>
      <c r="H150" s="31">
        <f t="shared" ref="H150:L150" si="1">$C150*H$7</f>
        <v>0.159</v>
      </c>
      <c r="I150" s="31">
        <f t="shared" si="1"/>
        <v>0.24</v>
      </c>
      <c r="J150" s="31">
        <f t="shared" si="1"/>
        <v>0.35699999999999998</v>
      </c>
      <c r="K150" s="31">
        <f t="shared" si="1"/>
        <v>0.498</v>
      </c>
      <c r="L150" s="31">
        <f t="shared" si="1"/>
        <v>0.52499999999999991</v>
      </c>
      <c r="M150" s="31">
        <f>$C150*M$7</f>
        <v>0.82500000000000007</v>
      </c>
    </row>
    <row r="151" spans="1:13" ht="15" thickBot="1" x14ac:dyDescent="0.4">
      <c r="A151" s="62" t="s">
        <v>50</v>
      </c>
      <c r="B151" s="49" t="s">
        <v>53</v>
      </c>
      <c r="D151" s="41" t="s">
        <v>37</v>
      </c>
      <c r="G151" s="31">
        <v>2.2999999999999998</v>
      </c>
      <c r="H151" s="31">
        <v>2.2999999999999998</v>
      </c>
      <c r="I151" s="31">
        <v>2.2999999999999998</v>
      </c>
      <c r="J151" s="31">
        <v>2.2999999999999998</v>
      </c>
      <c r="K151" s="31">
        <v>2.2999999999999998</v>
      </c>
      <c r="L151" s="31">
        <v>3.4</v>
      </c>
      <c r="M151" s="31">
        <v>3.4</v>
      </c>
    </row>
    <row r="152" spans="1:13" ht="15" thickBot="1" x14ac:dyDescent="0.4">
      <c r="A152" s="35"/>
      <c r="B152" s="49" t="s">
        <v>54</v>
      </c>
      <c r="G152" s="31">
        <v>16</v>
      </c>
      <c r="H152" s="31">
        <v>16</v>
      </c>
      <c r="I152" s="31">
        <v>16</v>
      </c>
      <c r="J152" s="31">
        <v>16</v>
      </c>
      <c r="K152" s="31">
        <v>16</v>
      </c>
      <c r="L152" s="31">
        <v>16</v>
      </c>
      <c r="M152" s="31">
        <v>16</v>
      </c>
    </row>
    <row r="153" spans="1:13" ht="15" thickBot="1" x14ac:dyDescent="0.4">
      <c r="A153" s="43" t="s">
        <v>36</v>
      </c>
      <c r="C153" s="31">
        <v>3</v>
      </c>
      <c r="G153" s="31">
        <f>$C153*G$7</f>
        <v>0.11099999999999999</v>
      </c>
      <c r="H153" s="31">
        <f t="shared" ref="H153:L153" si="2">$C153*H$7</f>
        <v>0.159</v>
      </c>
      <c r="I153" s="31">
        <f t="shared" si="2"/>
        <v>0.24</v>
      </c>
      <c r="J153" s="31">
        <f t="shared" si="2"/>
        <v>0.35699999999999998</v>
      </c>
      <c r="K153" s="31">
        <f t="shared" si="2"/>
        <v>0.498</v>
      </c>
      <c r="L153" s="31">
        <f t="shared" si="2"/>
        <v>0.52499999999999991</v>
      </c>
      <c r="M153" s="31">
        <f>$C153*M$7</f>
        <v>0.82500000000000007</v>
      </c>
    </row>
    <row r="154" spans="1:13" ht="15" thickBot="1" x14ac:dyDescent="0.4">
      <c r="A154" s="62" t="s">
        <v>50</v>
      </c>
      <c r="B154" s="49" t="s">
        <v>53</v>
      </c>
      <c r="D154" s="41" t="s">
        <v>38</v>
      </c>
      <c r="G154" s="31">
        <v>2.2999999999999998</v>
      </c>
      <c r="H154" s="31">
        <v>2.2999999999999998</v>
      </c>
      <c r="I154" s="31">
        <v>2.2999999999999998</v>
      </c>
      <c r="J154" s="31">
        <v>2.2999999999999998</v>
      </c>
      <c r="K154" s="31">
        <v>2.2999999999999998</v>
      </c>
      <c r="L154" s="31">
        <v>3.4</v>
      </c>
      <c r="M154" s="31">
        <v>3.4</v>
      </c>
    </row>
    <row r="155" spans="1:13" ht="15" thickBot="1" x14ac:dyDescent="0.4">
      <c r="A155" s="63"/>
      <c r="B155" s="49" t="s">
        <v>54</v>
      </c>
      <c r="D155" s="42"/>
      <c r="G155" s="31">
        <v>16</v>
      </c>
      <c r="H155" s="31">
        <v>16</v>
      </c>
      <c r="I155" s="31">
        <v>16</v>
      </c>
      <c r="J155" s="31">
        <v>16</v>
      </c>
      <c r="K155" s="31">
        <v>16</v>
      </c>
      <c r="L155" s="31">
        <v>16</v>
      </c>
      <c r="M155" s="31">
        <v>16</v>
      </c>
    </row>
    <row r="156" spans="1:13" ht="15" thickBot="1" x14ac:dyDescent="0.4">
      <c r="A156" s="43" t="s">
        <v>36</v>
      </c>
      <c r="C156" s="31">
        <v>3</v>
      </c>
      <c r="G156" s="31">
        <f>$C156*G$7</f>
        <v>0.11099999999999999</v>
      </c>
      <c r="H156" s="31">
        <f t="shared" ref="H156:L156" si="3">$C156*H$7</f>
        <v>0.159</v>
      </c>
      <c r="I156" s="31">
        <f t="shared" si="3"/>
        <v>0.24</v>
      </c>
      <c r="J156" s="31">
        <f t="shared" si="3"/>
        <v>0.35699999999999998</v>
      </c>
      <c r="K156" s="31">
        <f t="shared" si="3"/>
        <v>0.498</v>
      </c>
      <c r="L156" s="31">
        <f t="shared" si="3"/>
        <v>0.52499999999999991</v>
      </c>
      <c r="M156" s="31">
        <f>$C156*M$7</f>
        <v>0.82500000000000007</v>
      </c>
    </row>
    <row r="157" spans="1:13" ht="15" thickBot="1" x14ac:dyDescent="0.4">
      <c r="A157" s="62" t="s">
        <v>55</v>
      </c>
      <c r="B157" s="49" t="s">
        <v>56</v>
      </c>
      <c r="D157" s="41" t="s">
        <v>39</v>
      </c>
      <c r="G157" s="31">
        <v>1.5</v>
      </c>
      <c r="H157" s="31">
        <v>1.5</v>
      </c>
      <c r="I157" s="31">
        <v>1.5</v>
      </c>
      <c r="J157" s="31">
        <v>1.5</v>
      </c>
      <c r="K157" s="31">
        <v>1.5</v>
      </c>
      <c r="L157" s="31">
        <v>1.5</v>
      </c>
      <c r="M157" s="31">
        <v>1.5</v>
      </c>
    </row>
    <row r="158" spans="1:13" ht="15" thickBot="1" x14ac:dyDescent="0.4">
      <c r="A158" s="45"/>
      <c r="B158" s="49" t="s">
        <v>57</v>
      </c>
      <c r="D158" s="42"/>
      <c r="G158" s="31">
        <v>19</v>
      </c>
      <c r="H158" s="31">
        <v>19</v>
      </c>
      <c r="I158" s="31">
        <v>19</v>
      </c>
      <c r="J158" s="31">
        <v>19</v>
      </c>
      <c r="K158" s="31">
        <v>19</v>
      </c>
      <c r="L158" s="31">
        <v>20</v>
      </c>
      <c r="M158" s="31">
        <v>20</v>
      </c>
    </row>
    <row r="159" spans="1:13" ht="15" thickBot="1" x14ac:dyDescent="0.4">
      <c r="A159" s="43" t="s">
        <v>36</v>
      </c>
      <c r="C159" s="31">
        <v>3</v>
      </c>
      <c r="G159" s="31">
        <f>$C159*G$7</f>
        <v>0.11099999999999999</v>
      </c>
      <c r="H159" s="31">
        <f t="shared" ref="H159:L159" si="4">$C159*H$7</f>
        <v>0.159</v>
      </c>
      <c r="I159" s="31">
        <f t="shared" si="4"/>
        <v>0.24</v>
      </c>
      <c r="J159" s="31">
        <f t="shared" si="4"/>
        <v>0.35699999999999998</v>
      </c>
      <c r="K159" s="31">
        <f t="shared" si="4"/>
        <v>0.498</v>
      </c>
      <c r="L159" s="31">
        <f t="shared" si="4"/>
        <v>0.52499999999999991</v>
      </c>
      <c r="M159" s="31">
        <f>$C159*M$7</f>
        <v>0.82500000000000007</v>
      </c>
    </row>
    <row r="160" spans="1:13" ht="15" thickBot="1" x14ac:dyDescent="0.4">
      <c r="A160" s="62" t="s">
        <v>58</v>
      </c>
      <c r="B160" s="49" t="s">
        <v>59</v>
      </c>
      <c r="D160" s="41" t="s">
        <v>40</v>
      </c>
      <c r="G160" s="31">
        <v>2.5</v>
      </c>
      <c r="H160" s="31">
        <v>2.5</v>
      </c>
      <c r="I160" s="31">
        <v>2.5</v>
      </c>
      <c r="J160" s="31">
        <v>2.5</v>
      </c>
      <c r="K160" s="31">
        <v>2.5</v>
      </c>
      <c r="L160" s="31">
        <v>2.5</v>
      </c>
      <c r="M160" s="31">
        <v>2.5</v>
      </c>
    </row>
    <row r="161" spans="1:13" ht="15" thickBot="1" x14ac:dyDescent="0.4">
      <c r="A161" s="45"/>
      <c r="B161" s="49" t="s">
        <v>60</v>
      </c>
      <c r="D161" s="42"/>
      <c r="G161" s="31">
        <v>24</v>
      </c>
      <c r="H161" s="31">
        <v>24</v>
      </c>
      <c r="I161" s="31">
        <v>24</v>
      </c>
      <c r="J161" s="31">
        <v>24</v>
      </c>
      <c r="K161" s="31">
        <v>24</v>
      </c>
      <c r="L161" s="31">
        <v>24</v>
      </c>
      <c r="M161" s="31">
        <v>24</v>
      </c>
    </row>
    <row r="162" spans="1:13" ht="15" thickBot="1" x14ac:dyDescent="0.4">
      <c r="A162" s="43" t="s">
        <v>36</v>
      </c>
      <c r="C162" s="31">
        <v>3</v>
      </c>
      <c r="G162" s="31">
        <f>$C162*G$7</f>
        <v>0.11099999999999999</v>
      </c>
      <c r="H162" s="31">
        <f t="shared" ref="H162:L162" si="5">$C162*H$7</f>
        <v>0.159</v>
      </c>
      <c r="I162" s="31">
        <f t="shared" si="5"/>
        <v>0.24</v>
      </c>
      <c r="J162" s="31">
        <f t="shared" si="5"/>
        <v>0.35699999999999998</v>
      </c>
      <c r="K162" s="31">
        <f t="shared" si="5"/>
        <v>0.498</v>
      </c>
      <c r="L162" s="31">
        <f t="shared" si="5"/>
        <v>0.52499999999999991</v>
      </c>
      <c r="M162" s="31">
        <f>$C162*M$7</f>
        <v>0.82500000000000007</v>
      </c>
    </row>
    <row r="163" spans="1:13" ht="15" thickBot="1" x14ac:dyDescent="0.4">
      <c r="A163" s="62" t="s">
        <v>34</v>
      </c>
      <c r="B163" s="49" t="s">
        <v>32</v>
      </c>
      <c r="D163" s="41" t="s">
        <v>41</v>
      </c>
      <c r="G163" s="31">
        <v>0.9</v>
      </c>
      <c r="H163" s="31">
        <v>0.9</v>
      </c>
      <c r="I163" s="31">
        <v>0.9</v>
      </c>
      <c r="J163" s="31">
        <v>0.9</v>
      </c>
      <c r="K163" s="31">
        <v>0.9</v>
      </c>
      <c r="L163" s="31">
        <v>2</v>
      </c>
      <c r="M163" s="31">
        <v>2</v>
      </c>
    </row>
    <row r="164" spans="1:13" ht="15" thickBot="1" x14ac:dyDescent="0.4">
      <c r="A164" s="63"/>
      <c r="B164" s="49" t="s">
        <v>33</v>
      </c>
      <c r="D164" s="42"/>
      <c r="G164" s="31">
        <v>25</v>
      </c>
      <c r="H164" s="31">
        <v>25</v>
      </c>
      <c r="I164" s="31">
        <v>25</v>
      </c>
      <c r="J164" s="31">
        <v>25</v>
      </c>
      <c r="K164" s="31">
        <v>25</v>
      </c>
      <c r="L164" s="31">
        <v>25</v>
      </c>
      <c r="M164" s="31">
        <v>25</v>
      </c>
    </row>
    <row r="169" spans="1:13" ht="15" thickBot="1" x14ac:dyDescent="0.4"/>
    <row r="170" spans="1:13" ht="15" thickBot="1" x14ac:dyDescent="0.4">
      <c r="A170" s="15" t="s">
        <v>22</v>
      </c>
      <c r="D170" s="27" t="s">
        <v>8</v>
      </c>
      <c r="E170" s="27" t="s">
        <v>9</v>
      </c>
    </row>
    <row r="171" spans="1:13" x14ac:dyDescent="0.35">
      <c r="A171" s="16" t="s">
        <v>42</v>
      </c>
      <c r="B171" s="16" t="s">
        <v>11</v>
      </c>
      <c r="D171" s="47"/>
      <c r="E171" s="47"/>
      <c r="G171" s="30" t="e">
        <f>SUM(G$146:G$147)+G$149+#REF!</f>
        <v>#REF!</v>
      </c>
      <c r="H171" s="30" t="e">
        <f>SUM(H$146:H$147)+H$149+#REF!</f>
        <v>#REF!</v>
      </c>
      <c r="I171" s="30" t="e">
        <f>SUM(I$146:I$147)+I$149+#REF!</f>
        <v>#REF!</v>
      </c>
      <c r="J171" s="30" t="e">
        <f>SUM(J$146:J$147)+J$149+#REF!</f>
        <v>#REF!</v>
      </c>
      <c r="K171" s="30" t="e">
        <f>SUM(K$146:K$147)+K$149+#REF!</f>
        <v>#REF!</v>
      </c>
      <c r="L171" s="30" t="e">
        <f>SUM(L$146:L$147)+L$149+#REF!</f>
        <v>#REF!</v>
      </c>
      <c r="M171" s="30">
        <f>SUM(M$146:M$147)+M$149+M$22</f>
        <v>14.875</v>
      </c>
    </row>
    <row r="172" spans="1:13" x14ac:dyDescent="0.35">
      <c r="A172" s="17"/>
      <c r="B172" s="16" t="s">
        <v>12</v>
      </c>
      <c r="D172" s="11"/>
      <c r="E172" s="11"/>
      <c r="G172" s="30" t="e">
        <f>SUM(G$146:G$147)+G$149+MAX(#REF!,#REF!)</f>
        <v>#REF!</v>
      </c>
      <c r="H172" s="30" t="e">
        <f>SUM(H$146:H$147)+H$149+MAX(#REF!,#REF!)</f>
        <v>#REF!</v>
      </c>
      <c r="I172" s="30" t="e">
        <f>SUM(I$146:I$147)+I$149+MAX(#REF!,#REF!)</f>
        <v>#REF!</v>
      </c>
      <c r="J172" s="30" t="e">
        <f>SUM(J$146:J$147)+J$149+MAX(#REF!,#REF!)</f>
        <v>#REF!</v>
      </c>
      <c r="K172" s="30" t="e">
        <f>SUM(K$146:K$147)+K$149+MAX(#REF!,#REF!)</f>
        <v>#REF!</v>
      </c>
      <c r="L172" s="30" t="e">
        <f>SUM(L$146:L$147)+L$149+MAX(#REF!,#REF!)</f>
        <v>#REF!</v>
      </c>
      <c r="M172" s="30">
        <f>SUM(M$146:M$147)+M$149+MAX(M$22,M$23)</f>
        <v>14.875</v>
      </c>
    </row>
    <row r="173" spans="1:13" x14ac:dyDescent="0.35">
      <c r="A173" s="19" t="s">
        <v>43</v>
      </c>
      <c r="B173" s="16" t="s">
        <v>11</v>
      </c>
      <c r="D173" s="11"/>
      <c r="E173" s="11"/>
      <c r="G173" s="30" t="e">
        <f>SUM(G$146:G$148)+G$150+G$152+#REF!</f>
        <v>#REF!</v>
      </c>
      <c r="H173" s="30" t="e">
        <f>SUM(H$146:H$148)+H$150+H$152+#REF!</f>
        <v>#REF!</v>
      </c>
      <c r="I173" s="30" t="e">
        <f>SUM(I$146:I$148)+I$150+I$152+#REF!</f>
        <v>#REF!</v>
      </c>
      <c r="J173" s="30" t="e">
        <f>SUM(J$146:J$148)+J$150+J$152+#REF!</f>
        <v>#REF!</v>
      </c>
      <c r="K173" s="30" t="e">
        <f>SUM(K$146:K$148)+K$150+K$152+#REF!</f>
        <v>#REF!</v>
      </c>
      <c r="L173" s="30" t="e">
        <f>SUM(L$146:L$148)+L$150+L$152+#REF!</f>
        <v>#REF!</v>
      </c>
      <c r="M173" s="30">
        <f>SUM(M$146:M$148)+M$150+M$152+M$18</f>
        <v>24.7</v>
      </c>
    </row>
    <row r="174" spans="1:13" x14ac:dyDescent="0.35">
      <c r="A174" s="17"/>
      <c r="B174" s="16" t="s">
        <v>12</v>
      </c>
      <c r="D174" s="11"/>
      <c r="E174" s="11"/>
      <c r="G174" s="30" t="e">
        <f>SUM(G$146:G$148)+G$150+G$152+#REF!</f>
        <v>#REF!</v>
      </c>
      <c r="H174" s="30" t="e">
        <f>SUM(H$146:H$148)+H$150+H$152+#REF!</f>
        <v>#REF!</v>
      </c>
      <c r="I174" s="30" t="e">
        <f>SUM(I$146:I$148)+I$150+I$152+#REF!</f>
        <v>#REF!</v>
      </c>
      <c r="J174" s="30" t="e">
        <f>SUM(J$146:J$148)+J$150+J$152+#REF!</f>
        <v>#REF!</v>
      </c>
      <c r="K174" s="30" t="e">
        <f>SUM(K$146:K$148)+K$150+K$152+#REF!</f>
        <v>#REF!</v>
      </c>
      <c r="L174" s="30" t="e">
        <f>SUM(L$146:L$148)+L$150+L$152+#REF!</f>
        <v>#REF!</v>
      </c>
      <c r="M174" s="30" t="e">
        <f>SUM(M$146:M$148)+M$150+M$152+#REF!</f>
        <v>#REF!</v>
      </c>
    </row>
    <row r="175" spans="1:13" x14ac:dyDescent="0.35">
      <c r="A175" s="16" t="s">
        <v>44</v>
      </c>
      <c r="B175" s="16" t="s">
        <v>11</v>
      </c>
      <c r="D175" s="11"/>
      <c r="E175" s="11"/>
      <c r="G175" s="30" t="e">
        <f>SUM(G$146:G$148)+SUM(G$150:G$151)+G$153+G$155+#REF!</f>
        <v>#REF!</v>
      </c>
      <c r="H175" s="30" t="e">
        <f>SUM(H$146:H$148)+SUM(H$150:H$151)+H$153+H$155+#REF!</f>
        <v>#REF!</v>
      </c>
      <c r="I175" s="30" t="e">
        <f>SUM(I$146:I$148)+SUM(I$150:I$151)+I$153+I$155+#REF!</f>
        <v>#REF!</v>
      </c>
      <c r="J175" s="30" t="e">
        <f>SUM(J$146:J$148)+SUM(J$150:J$151)+J$153+J$155+#REF!</f>
        <v>#REF!</v>
      </c>
      <c r="K175" s="30" t="e">
        <f>SUM(K$146:K$148)+SUM(K$150:K$151)+K$153+K$155+#REF!</f>
        <v>#REF!</v>
      </c>
      <c r="L175" s="30" t="e">
        <f>SUM(L$146:L$148)+SUM(L$150:L$151)+L$153+L$155+#REF!</f>
        <v>#REF!</v>
      </c>
      <c r="M175" s="30">
        <f>SUM(M$146:M$148)+SUM(M$150:M$151)+M$153+M$155+M$18</f>
        <v>28.924999999999997</v>
      </c>
    </row>
    <row r="176" spans="1:13" x14ac:dyDescent="0.35">
      <c r="A176" s="17"/>
      <c r="B176" s="16" t="s">
        <v>12</v>
      </c>
      <c r="D176" s="11"/>
      <c r="E176" s="11"/>
      <c r="G176" s="30" t="e">
        <f>SUM(G$146:G$148)+SUM(G$150:G$151)+G$153+G$155+#REF!</f>
        <v>#REF!</v>
      </c>
      <c r="H176" s="30" t="e">
        <f>SUM(H$146:H$148)+SUM(H$150:H$151)+H$153+H$155+#REF!</f>
        <v>#REF!</v>
      </c>
      <c r="I176" s="30" t="e">
        <f>SUM(I$146:I$148)+SUM(I$150:I$151)+I$153+I$155+#REF!</f>
        <v>#REF!</v>
      </c>
      <c r="J176" s="30" t="e">
        <f>SUM(J$146:J$148)+SUM(J$150:J$151)+J$153+J$155+#REF!</f>
        <v>#REF!</v>
      </c>
      <c r="K176" s="30" t="e">
        <f>SUM(K$146:K$148)+SUM(K$150:K$151)+K$153+K$155+#REF!</f>
        <v>#REF!</v>
      </c>
      <c r="L176" s="30" t="e">
        <f>SUM(L$146:L$148)+SUM(L$150:L$151)+L$153+L$155+#REF!</f>
        <v>#REF!</v>
      </c>
      <c r="M176" s="30" t="e">
        <f>SUM(M$146:M$148)+SUM(M$150:M$151)+M$153+M$155+#REF!</f>
        <v>#REF!</v>
      </c>
    </row>
    <row r="177" spans="1:13" x14ac:dyDescent="0.35">
      <c r="A177" s="19" t="s">
        <v>45</v>
      </c>
      <c r="B177" s="16" t="s">
        <v>11</v>
      </c>
      <c r="D177" s="11"/>
      <c r="E177" s="11"/>
      <c r="G177" s="30" t="e">
        <f>SUM(G$146:G$148)+SUM(G$150:G$151)+SUM(G$153:G$154)+SUM(G$156:G$157)+G$159+G$161+#REF!</f>
        <v>#REF!</v>
      </c>
      <c r="H177" s="30" t="e">
        <f>SUM(H$146:H$148)+SUM(H$150:H$151)+SUM(H$153:H$154)+SUM(H$156:H$157)+H$159+H$161+#REF!</f>
        <v>#REF!</v>
      </c>
      <c r="I177" s="30" t="e">
        <f>SUM(I$146:I$148)+SUM(I$150:I$151)+SUM(I$153:I$154)+SUM(I$156:I$157)+I$159+I$161+#REF!</f>
        <v>#REF!</v>
      </c>
      <c r="J177" s="30" t="e">
        <f>SUM(J$146:J$148)+SUM(J$150:J$151)+SUM(J$153:J$154)+SUM(J$156:J$157)+J$159+J$161+#REF!</f>
        <v>#REF!</v>
      </c>
      <c r="K177" s="30" t="e">
        <f>SUM(K$146:K$148)+SUM(K$150:K$151)+SUM(K$153:K$154)+SUM(K$156:K$157)+K$159+K$161+#REF!</f>
        <v>#REF!</v>
      </c>
      <c r="L177" s="30" t="e">
        <f>SUM(L$146:L$148)+SUM(L$150:L$151)+SUM(L$153:L$154)+SUM(L$156:L$157)+L$159+L$161+#REF!</f>
        <v>#REF!</v>
      </c>
      <c r="M177" s="30">
        <f>SUM(M$146:M$148)+SUM(M$150:M$151)+SUM(M$153:M$154)+SUM(M$156:M$157)+M$159+M$161+M$18</f>
        <v>43.474999999999994</v>
      </c>
    </row>
    <row r="178" spans="1:13" x14ac:dyDescent="0.35">
      <c r="A178" s="17"/>
      <c r="B178" s="16" t="s">
        <v>12</v>
      </c>
      <c r="D178" s="11"/>
      <c r="E178" s="11"/>
      <c r="G178" s="30" t="e">
        <f>SUM(G$146:G$148)+SUM(G$150:G$151)+SUM(G$153:G$154)+G$156+G$158+#REF!</f>
        <v>#REF!</v>
      </c>
      <c r="H178" s="30" t="e">
        <f>SUM(H$146:H$148)+SUM(H$150:H$151)+SUM(H$153:H$154)+H$156+H$158+#REF!</f>
        <v>#REF!</v>
      </c>
      <c r="I178" s="30" t="e">
        <f>SUM(I$146:I$148)+SUM(I$150:I$151)+SUM(I$153:I$154)+I$156+I$158+#REF!</f>
        <v>#REF!</v>
      </c>
      <c r="J178" s="30" t="e">
        <f>SUM(J$146:J$148)+SUM(J$150:J$151)+SUM(J$153:J$154)+J$156+J$158+#REF!</f>
        <v>#REF!</v>
      </c>
      <c r="K178" s="30" t="e">
        <f>SUM(K$146:K$148)+SUM(K$150:K$151)+SUM(K$153:K$154)+K$156+K$158+#REF!</f>
        <v>#REF!</v>
      </c>
      <c r="L178" s="30" t="e">
        <f>SUM(L$146:L$148)+SUM(L$150:L$151)+SUM(L$153:L$154)+L$156+L$158+#REF!</f>
        <v>#REF!</v>
      </c>
      <c r="M178" s="30" t="e">
        <f>SUM(M$146:M$148)+SUM(M$150:M$151)+SUM(M$153:M$154)+M$156+M$158+#REF!</f>
        <v>#REF!</v>
      </c>
    </row>
    <row r="179" spans="1:13" x14ac:dyDescent="0.35">
      <c r="A179" s="16" t="s">
        <v>46</v>
      </c>
      <c r="B179" s="16" t="s">
        <v>11</v>
      </c>
      <c r="D179" s="11"/>
      <c r="E179" s="11"/>
      <c r="G179" s="30" t="e">
        <f>SUM(G$146:G$148)+SUM(G$150:G$151)+SUM(G$153:G$154)+SUM(G$156:G$157)+G$159+G$161+#REF!</f>
        <v>#REF!</v>
      </c>
      <c r="H179" s="30" t="e">
        <f>SUM(H$146:H$148)+SUM(H$150:H$151)+SUM(H$153:H$154)+SUM(H$156:H$157)+H$159+H$161+#REF!</f>
        <v>#REF!</v>
      </c>
      <c r="I179" s="30" t="e">
        <f>SUM(I$146:I$148)+SUM(I$150:I$151)+SUM(I$153:I$154)+SUM(I$156:I$157)+I$159+I$161+#REF!</f>
        <v>#REF!</v>
      </c>
      <c r="J179" s="30" t="e">
        <f>SUM(J$146:J$148)+SUM(J$150:J$151)+SUM(J$153:J$154)+SUM(J$156:J$157)+J$159+J$161+#REF!</f>
        <v>#REF!</v>
      </c>
      <c r="K179" s="30" t="e">
        <f>SUM(K$146:K$148)+SUM(K$150:K$151)+SUM(K$153:K$154)+SUM(K$156:K$157)+K$159+K$161+#REF!</f>
        <v>#REF!</v>
      </c>
      <c r="L179" s="30" t="e">
        <f>SUM(L$146:L$148)+SUM(L$150:L$151)+SUM(L$153:L$154)+SUM(L$156:L$157)+L$159+L$161+#REF!</f>
        <v>#REF!</v>
      </c>
      <c r="M179" s="30">
        <f>SUM(M$146:M$148)+SUM(M$150:M$151)+SUM(M$153:M$154)+SUM(M$156:M$157)+M$159+M$161+M$18</f>
        <v>43.474999999999994</v>
      </c>
    </row>
    <row r="180" spans="1:13" x14ac:dyDescent="0.35">
      <c r="A180" s="17"/>
      <c r="B180" s="16" t="s">
        <v>12</v>
      </c>
      <c r="D180" s="11"/>
      <c r="E180" s="11"/>
      <c r="G180" s="30" t="e">
        <f>SUM(G$146:G$148)+SUM(G$150:G$151)+SUM(G$153:G$154)+SUM(G$156:G$157)+G$159+G$161+#REF!</f>
        <v>#REF!</v>
      </c>
      <c r="H180" s="30" t="e">
        <f>SUM(H$146:H$148)+SUM(H$150:H$151)+SUM(H$153:H$154)+SUM(H$156:H$157)+H$159+H$161+#REF!</f>
        <v>#REF!</v>
      </c>
      <c r="I180" s="30" t="e">
        <f>SUM(I$146:I$148)+SUM(I$150:I$151)+SUM(I$153:I$154)+SUM(I$156:I$157)+I$159+I$161+#REF!</f>
        <v>#REF!</v>
      </c>
      <c r="J180" s="30" t="e">
        <f>SUM(J$146:J$148)+SUM(J$150:J$151)+SUM(J$153:J$154)+SUM(J$156:J$157)+J$159+J$161+#REF!</f>
        <v>#REF!</v>
      </c>
      <c r="K180" s="30" t="e">
        <f>SUM(K$146:K$148)+SUM(K$150:K$151)+SUM(K$153:K$154)+SUM(K$156:K$157)+K$159+K$161+#REF!</f>
        <v>#REF!</v>
      </c>
      <c r="L180" s="30" t="e">
        <f>SUM(L$146:L$148)+SUM(L$150:L$151)+SUM(L$153:L$154)+SUM(L$156:L$157)+L$159+L$161+#REF!</f>
        <v>#REF!</v>
      </c>
      <c r="M180" s="30" t="e">
        <f>SUM(M$146:M$148)+SUM(M$150:M$151)+SUM(M$153:M$154)+SUM(M$156:M$157)+M$159+M$161+#REF!</f>
        <v>#REF!</v>
      </c>
    </row>
    <row r="181" spans="1:13" x14ac:dyDescent="0.35">
      <c r="A181" s="19" t="s">
        <v>47</v>
      </c>
      <c r="B181" s="16" t="s">
        <v>11</v>
      </c>
      <c r="D181" s="11"/>
      <c r="E181" s="11"/>
      <c r="G181" s="30" t="e">
        <f>SUM(G$146:G$148)+SUM(G$150:G$151)+SUM(G$153:G$154)+SUM(G$156:G$157)+SUM(G$159:G$160)+G$162+G$164+#REF!</f>
        <v>#REF!</v>
      </c>
      <c r="H181" s="30" t="e">
        <f>SUM(H$146:H$148)+SUM(H$150:H$151)+SUM(H$153:H$154)+SUM(H$156:H$157)+SUM(H$159:H$160)+H$162+H$164+#REF!</f>
        <v>#REF!</v>
      </c>
      <c r="I181" s="30" t="e">
        <f>SUM(I$146:I$148)+SUM(I$150:I$151)+SUM(I$153:I$154)+SUM(I$156:I$157)+SUM(I$159:I$160)+I$162+I$164+#REF!</f>
        <v>#REF!</v>
      </c>
      <c r="J181" s="30" t="e">
        <f>SUM(J$146:J$148)+SUM(J$150:J$151)+SUM(J$153:J$154)+SUM(J$156:J$157)+SUM(J$159:J$160)+J$162+J$164+#REF!</f>
        <v>#REF!</v>
      </c>
      <c r="K181" s="30" t="e">
        <f>SUM(K$146:K$148)+SUM(K$150:K$151)+SUM(K$153:K$154)+SUM(K$156:K$157)+SUM(K$159:K$160)+K$162+K$164+#REF!</f>
        <v>#REF!</v>
      </c>
      <c r="L181" s="30" t="e">
        <f>SUM(L$146:L$148)+SUM(L$150:L$151)+SUM(L$153:L$154)+SUM(L$156:L$157)+SUM(L$159:L$160)+L$162+L$164+#REF!</f>
        <v>#REF!</v>
      </c>
      <c r="M181" s="30">
        <f>SUM(M$146:M$148)+SUM(M$150:M$151)+SUM(M$153:M$154)+SUM(M$156:M$157)+SUM(M$159:M$160)+M$162+M$164+M$18</f>
        <v>47.8</v>
      </c>
    </row>
    <row r="182" spans="1:13" x14ac:dyDescent="0.35">
      <c r="A182" s="17"/>
      <c r="B182" s="16" t="s">
        <v>12</v>
      </c>
      <c r="D182" s="11"/>
      <c r="E182" s="11"/>
      <c r="G182" s="30" t="e">
        <f>SUM(G$146:G$148)+SUM(G$150:G$151)+SUM(G$153:G$154)+SUM(G$156:G$157)+SUM(G$159:G$160)+G$162+G$164+#REF!</f>
        <v>#REF!</v>
      </c>
      <c r="H182" s="30" t="e">
        <f>SUM(H$146:H$148)+SUM(H$150:H$151)+SUM(H$153:H$154)+SUM(H$156:H$157)+SUM(H$159:H$160)+H$162+H$164+#REF!</f>
        <v>#REF!</v>
      </c>
      <c r="I182" s="30" t="e">
        <f>SUM(I$146:I$148)+SUM(I$150:I$151)+SUM(I$153:I$154)+SUM(I$156:I$157)+SUM(I$159:I$160)+I$162+I$164+#REF!</f>
        <v>#REF!</v>
      </c>
      <c r="J182" s="30" t="e">
        <f>SUM(J$146:J$148)+SUM(J$150:J$151)+SUM(J$153:J$154)+SUM(J$156:J$157)+SUM(J$159:J$160)+J$162+J$164+#REF!</f>
        <v>#REF!</v>
      </c>
      <c r="K182" s="30" t="e">
        <f>SUM(K$146:K$148)+SUM(K$150:K$151)+SUM(K$153:K$154)+SUM(K$156:K$157)+SUM(K$159:K$160)+K$162+K$164+#REF!</f>
        <v>#REF!</v>
      </c>
      <c r="L182" s="30" t="e">
        <f>SUM(L$146:L$148)+SUM(L$150:L$151)+SUM(L$153:L$154)+SUM(L$156:L$157)+SUM(L$159:L$160)+L$162+L$164+#REF!</f>
        <v>#REF!</v>
      </c>
      <c r="M182" s="30" t="e">
        <f>SUM(M$146:M$148)+SUM(M$150:M$151)+SUM(M$153:M$154)+SUM(M$156:M$157)+SUM(M$159:M$160)+M$162+M$164+#REF!</f>
        <v>#REF!</v>
      </c>
    </row>
    <row r="183" spans="1:13" x14ac:dyDescent="0.35">
      <c r="A183" s="46" t="s">
        <v>48</v>
      </c>
    </row>
    <row r="184" spans="1:13" x14ac:dyDescent="0.35">
      <c r="A184" s="46" t="s">
        <v>49</v>
      </c>
    </row>
    <row r="195" spans="1:7" x14ac:dyDescent="0.35">
      <c r="A195" s="18" t="s">
        <v>23</v>
      </c>
      <c r="B195" s="48" t="s">
        <v>17</v>
      </c>
      <c r="C195" s="48"/>
      <c r="D195" s="22"/>
      <c r="E195" s="48" t="s">
        <v>26</v>
      </c>
      <c r="F195" s="48"/>
      <c r="G195" s="9"/>
    </row>
    <row r="196" spans="1:7" x14ac:dyDescent="0.35">
      <c r="A196" s="18" t="s">
        <v>24</v>
      </c>
      <c r="B196" s="20">
        <v>47</v>
      </c>
      <c r="C196" s="20">
        <v>862</v>
      </c>
      <c r="D196" s="16" t="s">
        <v>25</v>
      </c>
      <c r="E196" s="20">
        <v>950</v>
      </c>
      <c r="F196" s="20">
        <v>2150</v>
      </c>
      <c r="G196" s="21" t="s">
        <v>25</v>
      </c>
    </row>
    <row r="197" spans="1:7" x14ac:dyDescent="0.35">
      <c r="A197" s="16" t="s">
        <v>11</v>
      </c>
    </row>
    <row r="198" spans="1:7" x14ac:dyDescent="0.35">
      <c r="A198" s="16" t="s">
        <v>12</v>
      </c>
    </row>
    <row r="199" spans="1:7" x14ac:dyDescent="0.35">
      <c r="A199" s="16" t="s">
        <v>25</v>
      </c>
    </row>
  </sheetData>
  <mergeCells count="2">
    <mergeCell ref="B195:C195"/>
    <mergeCell ref="E195:F195"/>
  </mergeCells>
  <pageMargins left="0.7" right="0.7" top="0.75" bottom="0.75" header="0.3" footer="0.3"/>
  <pageSetup paperSize="9" orientation="portrait" r:id="rId1"/>
  <ignoredErrors>
    <ignoredError sqref="G178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2DB39-8578-429A-9498-50C656F3D0E2}">
  <dimension ref="A1:U28"/>
  <sheetViews>
    <sheetView topLeftCell="A12" zoomScale="71" zoomScaleNormal="115" workbookViewId="0">
      <selection activeCell="C22" sqref="C22"/>
    </sheetView>
  </sheetViews>
  <sheetFormatPr baseColWidth="10" defaultRowHeight="14.5" x14ac:dyDescent="0.35"/>
  <cols>
    <col min="1" max="1" width="30.453125" customWidth="1"/>
  </cols>
  <sheetData>
    <row r="1" spans="1:21" x14ac:dyDescent="0.35">
      <c r="A1" s="97" t="s">
        <v>63</v>
      </c>
      <c r="B1" s="95"/>
      <c r="C1" s="95"/>
      <c r="D1" s="55"/>
      <c r="E1" s="55"/>
      <c r="F1" s="56" t="s">
        <v>65</v>
      </c>
      <c r="G1" s="56" t="s">
        <v>66</v>
      </c>
      <c r="H1" s="56" t="s">
        <v>71</v>
      </c>
      <c r="I1" s="56" t="s">
        <v>171</v>
      </c>
      <c r="J1" s="56" t="s">
        <v>168</v>
      </c>
      <c r="K1" s="56" t="s">
        <v>169</v>
      </c>
      <c r="L1" s="56" t="s">
        <v>170</v>
      </c>
      <c r="M1" s="56" t="s">
        <v>172</v>
      </c>
      <c r="N1" s="56" t="s">
        <v>173</v>
      </c>
      <c r="O1" s="60" t="s">
        <v>68</v>
      </c>
      <c r="P1" s="59" t="s">
        <v>67</v>
      </c>
    </row>
    <row r="2" spans="1:21" ht="15" thickBot="1" x14ac:dyDescent="0.4">
      <c r="A2" s="58" t="s">
        <v>64</v>
      </c>
      <c r="B2" s="57"/>
      <c r="C2" s="57"/>
      <c r="D2" s="57"/>
      <c r="E2" s="57"/>
      <c r="F2" s="58">
        <v>100</v>
      </c>
      <c r="G2" s="58">
        <v>210</v>
      </c>
      <c r="H2" s="58">
        <v>482</v>
      </c>
      <c r="I2" s="58">
        <v>514</v>
      </c>
      <c r="J2" s="58">
        <v>530</v>
      </c>
      <c r="K2" s="58">
        <v>570</v>
      </c>
      <c r="L2" s="58">
        <v>626</v>
      </c>
      <c r="M2" s="58">
        <v>650</v>
      </c>
      <c r="N2" s="58">
        <v>674</v>
      </c>
      <c r="O2" s="58">
        <v>770</v>
      </c>
      <c r="P2" s="61">
        <v>2150</v>
      </c>
    </row>
    <row r="3" spans="1:21" ht="15" thickBot="1" x14ac:dyDescent="0.4">
      <c r="A3" s="98" t="s">
        <v>69</v>
      </c>
      <c r="B3" s="94"/>
      <c r="C3" s="94"/>
      <c r="D3" s="93"/>
      <c r="E3" s="93"/>
      <c r="F3" s="93"/>
      <c r="G3" s="93"/>
      <c r="H3" s="93"/>
      <c r="I3" s="93"/>
      <c r="J3" s="93"/>
      <c r="K3" s="93"/>
      <c r="L3" s="93"/>
      <c r="M3" s="93"/>
      <c r="N3" s="93"/>
      <c r="O3" s="93"/>
      <c r="P3" s="93"/>
    </row>
    <row r="4" spans="1:21" ht="15" thickBot="1" x14ac:dyDescent="0.4">
      <c r="A4" s="99" t="s">
        <v>2</v>
      </c>
      <c r="B4" s="94"/>
      <c r="C4" s="94"/>
      <c r="D4" s="93"/>
      <c r="E4" s="93"/>
      <c r="F4" s="93"/>
      <c r="G4" s="93"/>
      <c r="H4" s="93"/>
      <c r="I4" s="93"/>
      <c r="J4" s="93"/>
      <c r="K4" s="93"/>
      <c r="L4" s="93"/>
      <c r="M4" s="93"/>
      <c r="N4" s="93"/>
      <c r="O4" s="93"/>
      <c r="P4" s="93"/>
    </row>
    <row r="5" spans="1:21" x14ac:dyDescent="0.35">
      <c r="A5" s="96" t="s">
        <v>70</v>
      </c>
      <c r="B5" s="94"/>
      <c r="C5" s="94"/>
      <c r="D5" s="93"/>
      <c r="E5" s="93"/>
      <c r="F5" s="2">
        <v>0.05</v>
      </c>
      <c r="G5" s="2">
        <v>0.06</v>
      </c>
      <c r="H5" s="2">
        <v>0.1</v>
      </c>
      <c r="I5" s="2">
        <v>0.1</v>
      </c>
      <c r="J5" s="2">
        <v>0.1</v>
      </c>
      <c r="K5" s="2">
        <v>0.1</v>
      </c>
      <c r="L5" s="2">
        <v>0.11</v>
      </c>
      <c r="M5" s="2">
        <v>0.11</v>
      </c>
      <c r="N5" s="2">
        <v>0.11</v>
      </c>
      <c r="O5" s="2">
        <v>0.12</v>
      </c>
      <c r="P5" s="2">
        <v>0.23</v>
      </c>
    </row>
    <row r="6" spans="1:21" ht="15" thickBot="1" x14ac:dyDescent="0.4">
      <c r="A6" s="100"/>
      <c r="B6" s="93"/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</row>
    <row r="7" spans="1:21" ht="15" thickBot="1" x14ac:dyDescent="0.4">
      <c r="A7" s="99" t="s">
        <v>174</v>
      </c>
      <c r="B7" s="93"/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</row>
    <row r="8" spans="1:21" x14ac:dyDescent="0.35">
      <c r="A8" s="96" t="s">
        <v>175</v>
      </c>
      <c r="B8" s="93"/>
      <c r="C8" s="93"/>
      <c r="D8" s="93"/>
      <c r="E8" s="93"/>
      <c r="F8" s="2">
        <v>1</v>
      </c>
      <c r="G8" s="2"/>
      <c r="H8" s="2"/>
      <c r="I8" s="2"/>
      <c r="J8" s="2"/>
      <c r="K8" s="2"/>
      <c r="L8" s="2"/>
      <c r="M8" s="2"/>
      <c r="N8" s="2"/>
      <c r="O8" s="2"/>
      <c r="P8" s="93"/>
    </row>
    <row r="9" spans="1:21" x14ac:dyDescent="0.35">
      <c r="A9" s="10" t="s">
        <v>176</v>
      </c>
      <c r="B9" s="93"/>
      <c r="C9" s="93"/>
      <c r="D9" s="93"/>
      <c r="E9" s="93"/>
      <c r="F9" s="2"/>
      <c r="G9" s="2">
        <v>8</v>
      </c>
      <c r="H9" s="2"/>
      <c r="I9" s="2"/>
      <c r="J9" s="2"/>
      <c r="K9" s="2"/>
      <c r="L9" s="2"/>
      <c r="M9" s="2"/>
      <c r="N9" s="2"/>
      <c r="O9" s="2"/>
      <c r="P9" s="93"/>
    </row>
    <row r="10" spans="1:21" x14ac:dyDescent="0.35">
      <c r="A10" s="10" t="s">
        <v>177</v>
      </c>
      <c r="B10" s="93"/>
      <c r="C10" s="93"/>
      <c r="D10" s="93"/>
      <c r="E10" s="93"/>
      <c r="F10" s="2"/>
      <c r="G10" s="2"/>
      <c r="H10" s="2">
        <v>11.5</v>
      </c>
      <c r="I10" s="2">
        <v>12</v>
      </c>
      <c r="J10" s="2">
        <v>12</v>
      </c>
      <c r="K10" s="2">
        <v>12.5</v>
      </c>
      <c r="L10" s="2">
        <v>13</v>
      </c>
      <c r="M10" s="2">
        <v>13.5</v>
      </c>
      <c r="N10" s="2">
        <v>13.5</v>
      </c>
      <c r="O10" s="2">
        <v>15</v>
      </c>
      <c r="P10" s="93"/>
    </row>
    <row r="11" spans="1:21" x14ac:dyDescent="0.35">
      <c r="A11" s="93"/>
      <c r="B11" s="93"/>
      <c r="C11" s="93"/>
      <c r="D11" s="93"/>
      <c r="E11" s="93"/>
      <c r="F11" s="93"/>
      <c r="G11" s="93"/>
      <c r="H11" s="93"/>
      <c r="I11" s="93"/>
      <c r="J11" s="93"/>
      <c r="K11" s="93"/>
      <c r="L11" s="93"/>
      <c r="M11" s="93"/>
      <c r="N11" s="93"/>
      <c r="O11" s="93"/>
      <c r="P11" s="93"/>
      <c r="Q11" s="93"/>
      <c r="R11" s="93"/>
      <c r="S11" s="93"/>
      <c r="T11" s="93"/>
      <c r="U11" s="93"/>
    </row>
    <row r="12" spans="1:21" x14ac:dyDescent="0.35">
      <c r="A12" s="93"/>
      <c r="B12" s="93"/>
      <c r="C12" s="93"/>
      <c r="D12" s="93"/>
      <c r="E12" s="93"/>
      <c r="F12" s="93"/>
      <c r="G12" s="93"/>
      <c r="H12" s="93"/>
      <c r="I12" s="93"/>
      <c r="J12" s="93"/>
      <c r="K12" s="93"/>
      <c r="L12" s="93"/>
      <c r="M12" s="93"/>
      <c r="N12" s="93"/>
      <c r="O12" s="93"/>
      <c r="P12" s="93"/>
      <c r="Q12" s="93"/>
      <c r="R12" s="93"/>
      <c r="S12" s="93"/>
      <c r="T12" s="93"/>
      <c r="U12" s="93"/>
    </row>
    <row r="13" spans="1:21" x14ac:dyDescent="0.35">
      <c r="A13" s="93"/>
      <c r="B13" s="93"/>
      <c r="C13" s="93"/>
      <c r="D13" s="93"/>
      <c r="E13" s="93"/>
      <c r="F13" s="93"/>
      <c r="G13" s="93"/>
      <c r="H13" s="93"/>
      <c r="I13" s="93"/>
      <c r="J13" s="93"/>
      <c r="K13" s="93"/>
      <c r="L13" s="93"/>
      <c r="M13" s="93"/>
      <c r="N13" s="93"/>
      <c r="O13" s="93"/>
      <c r="P13" s="93"/>
      <c r="Q13" s="93"/>
      <c r="R13" s="93"/>
      <c r="S13" s="93"/>
      <c r="T13" s="93"/>
      <c r="U13" s="93"/>
    </row>
    <row r="14" spans="1:21" x14ac:dyDescent="0.35">
      <c r="A14" s="93"/>
      <c r="B14" s="93"/>
      <c r="C14" s="93"/>
      <c r="D14" s="93"/>
      <c r="E14" s="93"/>
      <c r="F14" s="93"/>
      <c r="G14" s="93"/>
      <c r="H14" s="93"/>
      <c r="I14" s="93"/>
      <c r="J14" s="93"/>
      <c r="K14" s="93"/>
      <c r="L14" s="93"/>
      <c r="M14" s="93"/>
      <c r="N14" s="93"/>
      <c r="O14" s="93"/>
      <c r="P14" s="93"/>
      <c r="Q14" s="93"/>
      <c r="R14" s="93"/>
      <c r="S14" s="93"/>
      <c r="T14" s="93"/>
      <c r="U14" s="93"/>
    </row>
    <row r="15" spans="1:21" x14ac:dyDescent="0.35">
      <c r="A15" s="93"/>
      <c r="B15" s="93"/>
      <c r="C15" s="93"/>
      <c r="D15" s="93"/>
      <c r="E15" s="93"/>
      <c r="F15" s="93"/>
      <c r="G15" s="93"/>
      <c r="H15" s="93"/>
      <c r="I15" s="93"/>
      <c r="J15" s="93"/>
      <c r="K15" s="93"/>
      <c r="L15" s="93"/>
      <c r="M15" s="93"/>
      <c r="N15" s="93"/>
      <c r="O15" s="93"/>
      <c r="P15" s="93"/>
      <c r="Q15" s="93"/>
      <c r="R15" s="93"/>
      <c r="S15" s="93"/>
      <c r="T15" s="93"/>
      <c r="U15" s="93"/>
    </row>
    <row r="16" spans="1:21" x14ac:dyDescent="0.35">
      <c r="A16" s="93"/>
      <c r="B16" s="93"/>
      <c r="C16" s="93"/>
      <c r="D16" s="93"/>
      <c r="E16" s="93"/>
      <c r="F16" s="93"/>
      <c r="G16" s="93"/>
      <c r="H16" s="93"/>
      <c r="I16" s="93"/>
      <c r="J16" s="93"/>
      <c r="K16" s="93"/>
      <c r="L16" s="93"/>
      <c r="M16" s="93"/>
      <c r="N16" s="93"/>
      <c r="O16" s="93"/>
      <c r="P16" s="93"/>
      <c r="Q16" s="93"/>
      <c r="R16" s="93"/>
      <c r="S16" s="93"/>
      <c r="T16" s="93"/>
      <c r="U16" s="93"/>
    </row>
    <row r="17" spans="1:21" x14ac:dyDescent="0.35">
      <c r="A17" s="93"/>
      <c r="B17" s="93"/>
      <c r="C17" s="93"/>
      <c r="D17" s="93"/>
      <c r="E17" s="93"/>
      <c r="F17" s="93"/>
      <c r="G17" s="93"/>
      <c r="H17" s="93"/>
      <c r="I17" s="93"/>
      <c r="J17" s="93"/>
      <c r="K17" s="93"/>
      <c r="L17" s="93"/>
      <c r="M17" s="93"/>
      <c r="N17" s="93"/>
      <c r="O17" s="93"/>
      <c r="P17" s="93"/>
      <c r="Q17" s="93"/>
      <c r="R17" s="93"/>
      <c r="S17" s="93"/>
      <c r="T17" s="93"/>
      <c r="U17" s="93"/>
    </row>
    <row r="18" spans="1:21" x14ac:dyDescent="0.35">
      <c r="A18" s="93"/>
      <c r="B18" s="93"/>
      <c r="C18" s="93"/>
      <c r="D18" s="93"/>
      <c r="E18" s="93"/>
      <c r="F18" s="93"/>
      <c r="G18" s="93"/>
      <c r="H18" s="93"/>
      <c r="I18" s="93"/>
      <c r="J18" s="93"/>
      <c r="K18" s="93"/>
      <c r="L18" s="93"/>
      <c r="M18" s="93"/>
      <c r="N18" s="93"/>
      <c r="O18" s="93"/>
      <c r="P18" s="93"/>
      <c r="Q18" s="93"/>
      <c r="R18" s="93"/>
      <c r="S18" s="93"/>
      <c r="T18" s="93"/>
      <c r="U18" s="93"/>
    </row>
    <row r="19" spans="1:21" x14ac:dyDescent="0.35">
      <c r="A19" s="93"/>
      <c r="B19" s="93"/>
      <c r="C19" s="93"/>
      <c r="D19" s="93"/>
      <c r="E19" s="93"/>
      <c r="F19" s="93"/>
      <c r="G19" s="93"/>
      <c r="H19" s="93"/>
      <c r="I19" s="93"/>
      <c r="J19" s="93"/>
      <c r="K19" s="93"/>
      <c r="L19" s="93"/>
      <c r="M19" s="93"/>
      <c r="N19" s="93"/>
      <c r="O19" s="93"/>
      <c r="P19" s="93"/>
      <c r="Q19" s="93"/>
      <c r="R19" s="93"/>
      <c r="S19" s="93"/>
      <c r="T19" s="93"/>
      <c r="U19" s="93"/>
    </row>
    <row r="20" spans="1:21" x14ac:dyDescent="0.35">
      <c r="A20" s="93"/>
      <c r="B20" s="93"/>
      <c r="C20" s="93"/>
      <c r="D20" s="93"/>
      <c r="E20" s="93"/>
      <c r="F20" s="93"/>
      <c r="G20" s="93"/>
      <c r="H20" s="93"/>
      <c r="I20" s="93"/>
      <c r="J20" s="93"/>
      <c r="K20" s="93"/>
      <c r="L20" s="93"/>
      <c r="M20" s="93"/>
      <c r="N20" s="93"/>
      <c r="O20" s="93"/>
      <c r="P20" s="93"/>
      <c r="Q20" s="93"/>
      <c r="R20" s="93"/>
      <c r="S20" s="93"/>
      <c r="T20" s="93"/>
      <c r="U20" s="93"/>
    </row>
    <row r="21" spans="1:21" x14ac:dyDescent="0.35">
      <c r="A21" s="93"/>
      <c r="B21" s="93"/>
      <c r="C21" s="93"/>
      <c r="D21" s="93"/>
      <c r="E21" s="93"/>
      <c r="F21" s="93"/>
      <c r="G21" s="93"/>
      <c r="H21" s="93"/>
      <c r="I21" s="93"/>
      <c r="J21" s="93"/>
      <c r="K21" s="93"/>
      <c r="L21" s="93"/>
      <c r="M21" s="93"/>
      <c r="N21" s="93"/>
      <c r="O21" s="93"/>
      <c r="P21" s="93"/>
      <c r="Q21" s="93"/>
      <c r="R21" s="93"/>
      <c r="S21" s="93"/>
      <c r="T21" s="93"/>
      <c r="U21" s="93"/>
    </row>
    <row r="22" spans="1:21" x14ac:dyDescent="0.35">
      <c r="A22" s="93"/>
      <c r="B22" s="93"/>
      <c r="C22" s="93"/>
      <c r="D22" s="93"/>
      <c r="E22" s="93"/>
      <c r="F22" s="93"/>
      <c r="G22" s="93"/>
      <c r="H22" s="93"/>
      <c r="I22" s="93"/>
      <c r="J22" s="93"/>
      <c r="K22" s="93"/>
      <c r="L22" s="93"/>
      <c r="M22" s="93"/>
      <c r="N22" s="93"/>
      <c r="O22" s="93"/>
      <c r="P22" s="93"/>
      <c r="Q22" s="93"/>
      <c r="R22" s="93"/>
      <c r="S22" s="93"/>
      <c r="T22" s="93"/>
      <c r="U22" s="93"/>
    </row>
    <row r="23" spans="1:21" x14ac:dyDescent="0.35">
      <c r="A23" s="93"/>
      <c r="B23" s="93"/>
      <c r="C23" s="93"/>
      <c r="D23" s="93"/>
      <c r="E23" s="93"/>
      <c r="F23" s="93"/>
      <c r="G23" s="93"/>
      <c r="H23" s="93"/>
      <c r="I23" s="93"/>
      <c r="J23" s="93"/>
      <c r="K23" s="93"/>
      <c r="L23" s="93"/>
      <c r="M23" s="93"/>
      <c r="N23" s="93"/>
      <c r="O23" s="93"/>
      <c r="P23" s="93"/>
      <c r="Q23" s="93"/>
      <c r="R23" s="93"/>
      <c r="S23" s="93"/>
      <c r="T23" s="93"/>
      <c r="U23" s="93"/>
    </row>
    <row r="24" spans="1:21" x14ac:dyDescent="0.35">
      <c r="A24" s="93"/>
      <c r="B24" s="93"/>
      <c r="C24" s="93"/>
      <c r="D24" s="93"/>
      <c r="E24" s="93"/>
      <c r="F24" s="93"/>
      <c r="G24" s="93"/>
      <c r="H24" s="93"/>
      <c r="I24" s="93"/>
      <c r="J24" s="93"/>
      <c r="K24" s="93"/>
      <c r="L24" s="93"/>
      <c r="M24" s="93"/>
      <c r="N24" s="93"/>
      <c r="O24" s="93"/>
      <c r="P24" s="93"/>
      <c r="Q24" s="93"/>
      <c r="R24" s="93"/>
      <c r="S24" s="93"/>
      <c r="T24" s="93"/>
      <c r="U24" s="93"/>
    </row>
    <row r="25" spans="1:21" x14ac:dyDescent="0.35">
      <c r="A25" s="93"/>
      <c r="B25" s="93"/>
      <c r="C25" s="93"/>
      <c r="D25" s="93"/>
      <c r="E25" s="93"/>
      <c r="F25" s="93"/>
      <c r="G25" s="93"/>
      <c r="H25" s="93"/>
      <c r="I25" s="93"/>
      <c r="J25" s="93"/>
      <c r="K25" s="93"/>
      <c r="L25" s="93"/>
      <c r="M25" s="93"/>
      <c r="N25" s="93"/>
      <c r="O25" s="93"/>
      <c r="P25" s="93"/>
      <c r="Q25" s="93"/>
      <c r="R25" s="93"/>
      <c r="S25" s="93"/>
      <c r="T25" s="93"/>
      <c r="U25" s="93"/>
    </row>
    <row r="26" spans="1:21" x14ac:dyDescent="0.35">
      <c r="A26" s="93"/>
      <c r="B26" s="93"/>
      <c r="C26" s="93"/>
      <c r="D26" s="93"/>
      <c r="E26" s="93"/>
      <c r="F26" s="93"/>
      <c r="G26" s="93"/>
      <c r="H26" s="93"/>
      <c r="I26" s="93"/>
      <c r="J26" s="93"/>
      <c r="K26" s="93"/>
      <c r="L26" s="93"/>
      <c r="M26" s="93"/>
      <c r="N26" s="93"/>
      <c r="O26" s="93"/>
      <c r="P26" s="93"/>
      <c r="Q26" s="93"/>
      <c r="R26" s="93"/>
      <c r="S26" s="93"/>
      <c r="T26" s="93"/>
      <c r="U26" s="93"/>
    </row>
    <row r="27" spans="1:21" x14ac:dyDescent="0.35">
      <c r="A27" s="93"/>
      <c r="B27" s="93"/>
      <c r="C27" s="93"/>
      <c r="D27" s="93"/>
      <c r="E27" s="93"/>
      <c r="F27" s="93"/>
      <c r="G27" s="93"/>
      <c r="H27" s="93"/>
      <c r="I27" s="93"/>
      <c r="J27" s="93"/>
      <c r="K27" s="93"/>
      <c r="L27" s="93"/>
      <c r="M27" s="93"/>
      <c r="N27" s="93"/>
      <c r="O27" s="93"/>
      <c r="P27" s="93"/>
      <c r="Q27" s="93"/>
      <c r="R27" s="93"/>
      <c r="S27" s="93"/>
      <c r="T27" s="93"/>
      <c r="U27" s="93"/>
    </row>
    <row r="28" spans="1:21" x14ac:dyDescent="0.35">
      <c r="A28" s="93"/>
      <c r="B28" s="93"/>
      <c r="C28" s="93"/>
      <c r="D28" s="93"/>
      <c r="E28" s="93"/>
      <c r="F28" s="93"/>
      <c r="G28" s="93"/>
      <c r="H28" s="93"/>
      <c r="I28" s="93"/>
      <c r="J28" s="93"/>
      <c r="K28" s="93"/>
      <c r="L28" s="93"/>
      <c r="M28" s="93"/>
      <c r="N28" s="93"/>
      <c r="O28" s="93"/>
      <c r="P28" s="93"/>
      <c r="Q28" s="93"/>
      <c r="R28" s="93"/>
      <c r="S28" s="93"/>
      <c r="T28" s="93"/>
      <c r="U28" s="9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E3863-E88E-4754-BC08-D95601504595}">
  <dimension ref="A1"/>
  <sheetViews>
    <sheetView tabSelected="1" workbookViewId="0"/>
  </sheetViews>
  <sheetFormatPr baseColWidth="10"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Network</vt:lpstr>
      <vt:lpstr>Antenna +Headend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Cristina Benacloche Llácer</dc:creator>
  <cp:lastModifiedBy>Cristina Benacloche Llácer</cp:lastModifiedBy>
  <dcterms:created xsi:type="dcterms:W3CDTF">2022-11-21T18:37:15Z</dcterms:created>
  <dcterms:modified xsi:type="dcterms:W3CDTF">2022-11-27T16:15:24Z</dcterms:modified>
</cp:coreProperties>
</file>