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은지\Desktop\"/>
    </mc:Choice>
  </mc:AlternateContent>
  <xr:revisionPtr revIDLastSave="0" documentId="8_{F06B4E8F-DA7B-4141-8FD8-12D6A59B4375}" xr6:coauthVersionLast="43" xr6:coauthVersionMax="43" xr10:uidLastSave="{00000000-0000-0000-0000-000000000000}"/>
  <bookViews>
    <workbookView xWindow="-110" yWindow="-110" windowWidth="19420" windowHeight="10420" xr2:uid="{FE68B895-4031-45B8-A5F7-BD89C4437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B29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 s="1"/>
  <c r="B3" i="1"/>
</calcChain>
</file>

<file path=xl/sharedStrings.xml><?xml version="1.0" encoding="utf-8"?>
<sst xmlns="http://schemas.openxmlformats.org/spreadsheetml/2006/main" count="53" uniqueCount="53">
  <si>
    <t>STATION</t>
    <phoneticPr fontId="2" type="noConversion"/>
  </si>
  <si>
    <t>BOTTOM 
TANGENT</t>
    <phoneticPr fontId="2" type="noConversion"/>
  </si>
  <si>
    <t>0.5 W.L</t>
    <phoneticPr fontId="2" type="noConversion"/>
  </si>
  <si>
    <t>1 W.L</t>
    <phoneticPr fontId="2" type="noConversion"/>
  </si>
  <si>
    <t>2 W.L</t>
  </si>
  <si>
    <t>3 W.L</t>
  </si>
  <si>
    <t>4 W.L</t>
  </si>
  <si>
    <t>5 W.L</t>
  </si>
  <si>
    <t>6 W.L</t>
  </si>
  <si>
    <t>7 W.L</t>
  </si>
  <si>
    <t>8 W.L</t>
  </si>
  <si>
    <t>9 W.L</t>
  </si>
  <si>
    <t>10 W.L</t>
  </si>
  <si>
    <t>11 W.L</t>
  </si>
  <si>
    <t>12 W.L</t>
  </si>
  <si>
    <t>13 W.L</t>
  </si>
  <si>
    <t>14 W.L</t>
  </si>
  <si>
    <t>15 W.L</t>
  </si>
  <si>
    <t>16 W.L</t>
  </si>
  <si>
    <t>17 W.L</t>
  </si>
  <si>
    <t>18 W.L</t>
  </si>
  <si>
    <t>19 W.L</t>
  </si>
  <si>
    <t>20 W.L</t>
    <phoneticPr fontId="2" type="noConversion"/>
  </si>
  <si>
    <t>21 W.L</t>
    <phoneticPr fontId="2" type="noConversion"/>
  </si>
  <si>
    <t>Transom</t>
    <phoneticPr fontId="2" type="noConversion"/>
  </si>
  <si>
    <t>A.P - 3.15</t>
    <phoneticPr fontId="2" type="noConversion"/>
  </si>
  <si>
    <t>A.P</t>
    <phoneticPr fontId="2" type="noConversion"/>
  </si>
  <si>
    <t>S.T 0.5</t>
    <phoneticPr fontId="2" type="noConversion"/>
  </si>
  <si>
    <t>S.T 1</t>
    <phoneticPr fontId="2" type="noConversion"/>
  </si>
  <si>
    <t>S.T 1.5</t>
    <phoneticPr fontId="2" type="noConversion"/>
  </si>
  <si>
    <t>S.T 2</t>
    <phoneticPr fontId="2" type="noConversion"/>
  </si>
  <si>
    <t>S.T 3</t>
    <phoneticPr fontId="2" type="noConversion"/>
  </si>
  <si>
    <t>S.T 4</t>
    <phoneticPr fontId="2" type="noConversion"/>
  </si>
  <si>
    <t>S.T 5</t>
    <phoneticPr fontId="2" type="noConversion"/>
  </si>
  <si>
    <t>S.T 6</t>
    <phoneticPr fontId="2" type="noConversion"/>
  </si>
  <si>
    <t>S.T 7</t>
    <phoneticPr fontId="2" type="noConversion"/>
  </si>
  <si>
    <t>S.T 8</t>
    <phoneticPr fontId="2" type="noConversion"/>
  </si>
  <si>
    <t>S.T 9</t>
    <phoneticPr fontId="2" type="noConversion"/>
  </si>
  <si>
    <t>S.T 10</t>
    <phoneticPr fontId="2" type="noConversion"/>
  </si>
  <si>
    <t>S.T 11</t>
  </si>
  <si>
    <t>S.T 12</t>
  </si>
  <si>
    <t>S.T 13</t>
  </si>
  <si>
    <t>S.T 14</t>
  </si>
  <si>
    <t>S.T 15</t>
  </si>
  <si>
    <t>S.T 16</t>
  </si>
  <si>
    <t>S.T 17</t>
  </si>
  <si>
    <t>S.T 18</t>
  </si>
  <si>
    <t>S.T 18.5</t>
    <phoneticPr fontId="2" type="noConversion"/>
  </si>
  <si>
    <t>S.T 19</t>
    <phoneticPr fontId="2" type="noConversion"/>
  </si>
  <si>
    <t>S.T 19.5</t>
    <phoneticPr fontId="2" type="noConversion"/>
  </si>
  <si>
    <t>F.P</t>
    <phoneticPr fontId="2" type="noConversion"/>
  </si>
  <si>
    <t>F.P+1.5</t>
    <phoneticPr fontId="2" type="noConversion"/>
  </si>
  <si>
    <t>F.P+3.0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</si>
</sst>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right" vertical="center"/>
    </xf>
    <xf numFmtId="176" fontId="0" fillId="4" borderId="6" xfId="0" applyNumberFormat="1" applyFill="1" applyBorder="1" applyAlignment="1">
      <alignment horizontal="right" vertical="center"/>
    </xf>
    <xf numFmtId="176" fontId="0" fillId="4" borderId="7" xfId="0" applyNumberFormat="1" applyFill="1" applyBorder="1" applyAlignment="1">
      <alignment horizontal="right" vertical="center"/>
    </xf>
    <xf numFmtId="0" fontId="0" fillId="3" borderId="8" xfId="2" applyFont="1" applyBorder="1" applyAlignment="1">
      <alignment horizontal="center" vertical="center"/>
    </xf>
    <xf numFmtId="176" fontId="0" fillId="4" borderId="9" xfId="0" applyNumberFormat="1" applyFill="1" applyBorder="1" applyAlignment="1">
      <alignment horizontal="right" vertical="center"/>
    </xf>
    <xf numFmtId="0" fontId="1" fillId="3" borderId="8" xfId="2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176" fontId="0" fillId="4" borderId="11" xfId="0" applyNumberFormat="1" applyFill="1" applyBorder="1" applyAlignment="1">
      <alignment horizontal="right" vertical="center"/>
    </xf>
    <xf numFmtId="176" fontId="0" fillId="4" borderId="12" xfId="0" applyNumberFormat="1" applyFill="1" applyBorder="1" applyAlignment="1">
      <alignment horizontal="right" vertical="center"/>
    </xf>
    <xf numFmtId="176" fontId="0" fillId="4" borderId="13" xfId="0" applyNumberFormat="1" applyFill="1" applyBorder="1" applyAlignment="1">
      <alignment horizontal="right" vertical="center"/>
    </xf>
  </cellXfs>
  <cellStyles count="3">
    <cellStyle name="40% - 강조색5" xfId="2" builtinId="47"/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1138-4FCA-45B2-8096-638C4E09BDE8}">
  <dimension ref="A1:Y30"/>
  <sheetViews>
    <sheetView tabSelected="1" workbookViewId="0">
      <selection activeCell="B6" sqref="B6"/>
    </sheetView>
  </sheetViews>
  <sheetFormatPr defaultRowHeight="17" x14ac:dyDescent="0.45"/>
  <sheetData>
    <row r="1" spans="1:25" ht="51.5" thickBot="1" x14ac:dyDescent="0.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  <c r="X1" s="4" t="s">
        <v>22</v>
      </c>
      <c r="Y1" s="4" t="s">
        <v>23</v>
      </c>
    </row>
    <row r="2" spans="1:25" ht="17.5" thickTop="1" x14ac:dyDescent="0.45">
      <c r="A2" s="6" t="s">
        <v>24</v>
      </c>
      <c r="B2" s="7">
        <v>-4.8</v>
      </c>
      <c r="C2" s="7">
        <v>0</v>
      </c>
      <c r="D2" s="8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7">
        <v>0</v>
      </c>
      <c r="Q2" s="9">
        <v>1.2210000000000001</v>
      </c>
      <c r="R2" s="9">
        <v>4.4169999999999998</v>
      </c>
      <c r="S2" s="9">
        <v>6.093</v>
      </c>
      <c r="T2" s="9">
        <v>7.1429999999999998</v>
      </c>
      <c r="U2" s="9">
        <v>7.6239999999999997</v>
      </c>
      <c r="V2" s="9">
        <v>7.899</v>
      </c>
      <c r="W2" s="9">
        <v>7.98</v>
      </c>
      <c r="X2" s="9">
        <v>7.9960000000000004</v>
      </c>
      <c r="Y2" s="9">
        <v>7.9960000000000004</v>
      </c>
    </row>
    <row r="3" spans="1:25" x14ac:dyDescent="0.45">
      <c r="A3" s="10" t="s">
        <v>25</v>
      </c>
      <c r="B3" s="8">
        <f>B2/2</f>
        <v>-2.4</v>
      </c>
      <c r="C3" s="7">
        <v>0</v>
      </c>
      <c r="D3" s="7">
        <v>0</v>
      </c>
      <c r="E3" s="11">
        <v>0</v>
      </c>
      <c r="F3" s="11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7">
        <v>0</v>
      </c>
      <c r="Q3" s="11">
        <v>3.6309999999999998</v>
      </c>
      <c r="R3" s="11">
        <v>6.01</v>
      </c>
      <c r="S3" s="9">
        <v>7.4169999999999998</v>
      </c>
      <c r="T3" s="9">
        <v>8.3309999999999995</v>
      </c>
      <c r="U3" s="9">
        <v>8.7530000000000001</v>
      </c>
      <c r="V3" s="9">
        <v>8.9930000000000003</v>
      </c>
      <c r="W3" s="9">
        <v>9.0830000000000002</v>
      </c>
      <c r="X3" s="9">
        <v>9.1210000000000004</v>
      </c>
      <c r="Y3" s="9">
        <v>9.1440000000000001</v>
      </c>
    </row>
    <row r="4" spans="1:25" x14ac:dyDescent="0.45">
      <c r="A4" s="12" t="s">
        <v>26</v>
      </c>
      <c r="B4" s="8">
        <v>0</v>
      </c>
      <c r="C4" s="7">
        <v>0</v>
      </c>
      <c r="D4" s="8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7">
        <v>1.194</v>
      </c>
      <c r="Q4" s="9">
        <v>5.4710000000000001</v>
      </c>
      <c r="R4" s="9">
        <v>7.4530000000000003</v>
      </c>
      <c r="S4" s="9">
        <v>8.6430000000000007</v>
      </c>
      <c r="T4" s="9">
        <v>9.4309999999999992</v>
      </c>
      <c r="U4" s="9">
        <v>9.8070000000000004</v>
      </c>
      <c r="V4" s="9">
        <v>10.004</v>
      </c>
      <c r="W4" s="9">
        <v>10.084</v>
      </c>
      <c r="X4" s="9">
        <v>10.124000000000001</v>
      </c>
      <c r="Y4" s="9">
        <v>10.153</v>
      </c>
    </row>
    <row r="5" spans="1:25" x14ac:dyDescent="0.45">
      <c r="A5" s="12" t="s">
        <v>27</v>
      </c>
      <c r="B5" s="8">
        <f>B6/2</f>
        <v>6</v>
      </c>
      <c r="C5" s="7">
        <v>0</v>
      </c>
      <c r="D5" s="8">
        <v>0</v>
      </c>
      <c r="E5" s="9">
        <v>0</v>
      </c>
      <c r="F5" s="9">
        <v>0</v>
      </c>
      <c r="G5" s="9">
        <v>0</v>
      </c>
      <c r="H5" s="9">
        <v>0.61499999999999999</v>
      </c>
      <c r="I5" s="9">
        <v>0.64400000000000002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3.3820000000000001</v>
      </c>
      <c r="P5" s="7">
        <v>6.99</v>
      </c>
      <c r="Q5" s="9">
        <v>9.2390000000000008</v>
      </c>
      <c r="R5" s="9">
        <v>10.589</v>
      </c>
      <c r="S5" s="9">
        <v>11.39</v>
      </c>
      <c r="T5" s="9">
        <v>11.901</v>
      </c>
      <c r="U5" s="9">
        <v>12.194000000000001</v>
      </c>
      <c r="V5" s="9">
        <v>12.28</v>
      </c>
      <c r="W5" s="9">
        <v>12.307</v>
      </c>
      <c r="X5" s="9">
        <v>12.324999999999999</v>
      </c>
      <c r="Y5" s="9">
        <v>12.340999999999999</v>
      </c>
    </row>
    <row r="6" spans="1:25" x14ac:dyDescent="0.45">
      <c r="A6" s="12" t="s">
        <v>28</v>
      </c>
      <c r="B6" s="8">
        <f>(B28/20)*1</f>
        <v>12</v>
      </c>
      <c r="C6" s="7">
        <v>0</v>
      </c>
      <c r="D6" s="7">
        <v>0.36899999999999999</v>
      </c>
      <c r="E6" s="11">
        <v>0.96399999999999997</v>
      </c>
      <c r="F6" s="11">
        <v>1.6879999999999999</v>
      </c>
      <c r="G6" s="9">
        <v>1.95</v>
      </c>
      <c r="H6" s="9">
        <v>1.879</v>
      </c>
      <c r="I6" s="9">
        <v>1.341</v>
      </c>
      <c r="J6" s="9">
        <v>0.874</v>
      </c>
      <c r="K6" s="9">
        <v>0.88500000000000001</v>
      </c>
      <c r="L6" s="9">
        <v>1.446</v>
      </c>
      <c r="M6" s="9">
        <v>2.762</v>
      </c>
      <c r="N6" s="9">
        <v>5.5110000000000001</v>
      </c>
      <c r="O6" s="9">
        <v>8.7810000000000006</v>
      </c>
      <c r="P6" s="7">
        <v>11.093999999999999</v>
      </c>
      <c r="Q6" s="11">
        <v>12.532999999999999</v>
      </c>
      <c r="R6" s="11">
        <v>13.475</v>
      </c>
      <c r="S6" s="9">
        <v>14.038</v>
      </c>
      <c r="T6" s="9">
        <v>14.353</v>
      </c>
      <c r="U6" s="9">
        <v>14.51</v>
      </c>
      <c r="V6" s="9">
        <v>14.564</v>
      </c>
      <c r="W6" s="9">
        <v>14.577</v>
      </c>
      <c r="X6" s="9">
        <v>14.58</v>
      </c>
      <c r="Y6" s="9">
        <v>14.583</v>
      </c>
    </row>
    <row r="7" spans="1:25" x14ac:dyDescent="0.45">
      <c r="A7" s="12" t="s">
        <v>29</v>
      </c>
      <c r="B7" s="8">
        <f>(B28/20)*1.5</f>
        <v>18</v>
      </c>
      <c r="C7" s="7">
        <v>0.14899999999999999</v>
      </c>
      <c r="D7" s="8">
        <v>1.7210000000000001</v>
      </c>
      <c r="E7" s="9">
        <v>2.3479999999999999</v>
      </c>
      <c r="F7" s="9">
        <v>2.99</v>
      </c>
      <c r="G7" s="9">
        <v>3.2370000000000001</v>
      </c>
      <c r="H7" s="9">
        <v>3.274</v>
      </c>
      <c r="I7" s="9">
        <v>3.25</v>
      </c>
      <c r="J7" s="9">
        <v>3.4470000000000001</v>
      </c>
      <c r="K7" s="9">
        <v>4.0179999999999998</v>
      </c>
      <c r="L7" s="9">
        <v>5.1849999999999996</v>
      </c>
      <c r="M7" s="9">
        <v>7.1180000000000003</v>
      </c>
      <c r="N7" s="9">
        <v>9.6349999999999998</v>
      </c>
      <c r="O7" s="9">
        <v>12.073</v>
      </c>
      <c r="P7" s="7">
        <v>13.853999999999999</v>
      </c>
      <c r="Q7" s="9">
        <v>14.952999999999999</v>
      </c>
      <c r="R7" s="9">
        <v>15.695</v>
      </c>
      <c r="S7" s="9">
        <v>16.141999999999999</v>
      </c>
      <c r="T7" s="9">
        <v>16.38</v>
      </c>
      <c r="U7" s="9">
        <v>16.486000000000001</v>
      </c>
      <c r="V7" s="9">
        <v>16.513000000000002</v>
      </c>
      <c r="W7" s="9">
        <v>16.507000000000001</v>
      </c>
      <c r="X7" s="9">
        <v>16.494</v>
      </c>
      <c r="Y7" s="9">
        <v>16.483000000000001</v>
      </c>
    </row>
    <row r="8" spans="1:25" x14ac:dyDescent="0.45">
      <c r="A8" s="12" t="s">
        <v>30</v>
      </c>
      <c r="B8" s="8">
        <f>(B28/20)*2</f>
        <v>24</v>
      </c>
      <c r="C8" s="7">
        <v>0.69399999999999995</v>
      </c>
      <c r="D8" s="8">
        <v>2.738</v>
      </c>
      <c r="E8" s="9">
        <v>3.42</v>
      </c>
      <c r="F8" s="9">
        <v>4.1859999999999999</v>
      </c>
      <c r="G8" s="9">
        <v>4.6710000000000003</v>
      </c>
      <c r="H8" s="9">
        <v>5.0720000000000001</v>
      </c>
      <c r="I8" s="9">
        <v>5.5460000000000003</v>
      </c>
      <c r="J8" s="9">
        <v>6.2510000000000003</v>
      </c>
      <c r="K8" s="9">
        <v>7.2679999999999998</v>
      </c>
      <c r="L8" s="9">
        <v>8.7910000000000004</v>
      </c>
      <c r="M8" s="9">
        <v>10.802</v>
      </c>
      <c r="N8" s="9">
        <v>12.911</v>
      </c>
      <c r="O8" s="9">
        <v>14.768000000000001</v>
      </c>
      <c r="P8" s="7">
        <v>16.114999999999998</v>
      </c>
      <c r="Q8" s="9">
        <v>16.998999999999999</v>
      </c>
      <c r="R8" s="9">
        <v>17.582999999999998</v>
      </c>
      <c r="S8" s="9">
        <v>17.943000000000001</v>
      </c>
      <c r="T8" s="9">
        <v>18.129000000000001</v>
      </c>
      <c r="U8" s="9">
        <v>18.21</v>
      </c>
      <c r="V8" s="9">
        <v>18.231999999999999</v>
      </c>
      <c r="W8" s="9">
        <v>18.231000000000002</v>
      </c>
      <c r="X8" s="9">
        <v>18.222000000000001</v>
      </c>
      <c r="Y8" s="9">
        <v>18.213999999999999</v>
      </c>
    </row>
    <row r="9" spans="1:25" x14ac:dyDescent="0.45">
      <c r="A9" s="12" t="s">
        <v>31</v>
      </c>
      <c r="B9" s="8">
        <f>(B28/20)*3</f>
        <v>36</v>
      </c>
      <c r="C9" s="7">
        <v>2.5329999999999999</v>
      </c>
      <c r="D9" s="8">
        <v>5.3920000000000003</v>
      </c>
      <c r="E9" s="9">
        <v>6.367</v>
      </c>
      <c r="F9" s="9">
        <v>7.6710000000000003</v>
      </c>
      <c r="G9" s="9">
        <v>8.69</v>
      </c>
      <c r="H9" s="9">
        <v>9.6590000000000007</v>
      </c>
      <c r="I9" s="9">
        <v>10.702</v>
      </c>
      <c r="J9" s="9">
        <v>11.888999999999999</v>
      </c>
      <c r="K9" s="9">
        <v>13.295</v>
      </c>
      <c r="L9" s="9">
        <v>14.858000000000001</v>
      </c>
      <c r="M9" s="9">
        <v>16.433</v>
      </c>
      <c r="N9" s="9">
        <v>17.773</v>
      </c>
      <c r="O9" s="9">
        <v>18.844999999999999</v>
      </c>
      <c r="P9" s="7">
        <v>19.632999999999999</v>
      </c>
      <c r="Q9" s="9">
        <v>20.145</v>
      </c>
      <c r="R9" s="9">
        <v>20.477</v>
      </c>
      <c r="S9" s="9">
        <v>20.699000000000002</v>
      </c>
      <c r="T9" s="9">
        <v>20.802</v>
      </c>
      <c r="U9" s="9">
        <v>20.832999999999998</v>
      </c>
      <c r="V9" s="9">
        <v>20.841999999999999</v>
      </c>
      <c r="W9" s="9">
        <v>20.844999999999999</v>
      </c>
      <c r="X9" s="9">
        <v>20.847999999999999</v>
      </c>
      <c r="Y9" s="9">
        <v>20.850999999999999</v>
      </c>
    </row>
    <row r="10" spans="1:25" x14ac:dyDescent="0.45">
      <c r="A10" s="12" t="s">
        <v>32</v>
      </c>
      <c r="B10" s="8">
        <f>(B28/20)*4</f>
        <v>48</v>
      </c>
      <c r="C10" s="7">
        <v>5.2279999999999998</v>
      </c>
      <c r="D10" s="7">
        <v>8.91</v>
      </c>
      <c r="E10" s="11">
        <v>10.186</v>
      </c>
      <c r="F10" s="11">
        <v>11.956</v>
      </c>
      <c r="G10" s="9">
        <v>13.364000000000001</v>
      </c>
      <c r="H10" s="9">
        <v>14.651999999999999</v>
      </c>
      <c r="I10" s="9">
        <v>15.898999999999999</v>
      </c>
      <c r="J10" s="9">
        <v>17.097000000000001</v>
      </c>
      <c r="K10" s="9">
        <v>18.222000000000001</v>
      </c>
      <c r="L10" s="9">
        <v>19.251000000000001</v>
      </c>
      <c r="M10" s="9">
        <v>20.111000000000001</v>
      </c>
      <c r="N10" s="9">
        <v>20.744</v>
      </c>
      <c r="O10" s="9">
        <v>21.163</v>
      </c>
      <c r="P10" s="7">
        <v>21.44</v>
      </c>
      <c r="Q10" s="11">
        <v>21.616</v>
      </c>
      <c r="R10" s="11">
        <v>21.719000000000001</v>
      </c>
      <c r="S10" s="9">
        <v>21.768000000000001</v>
      </c>
      <c r="T10" s="9">
        <v>21.783999999999999</v>
      </c>
      <c r="U10" s="9">
        <v>21.786000000000001</v>
      </c>
      <c r="V10" s="9">
        <v>21.789000000000001</v>
      </c>
      <c r="W10" s="9">
        <v>21.795000000000002</v>
      </c>
      <c r="X10" s="9">
        <v>21.8</v>
      </c>
      <c r="Y10" s="9">
        <v>21.8</v>
      </c>
    </row>
    <row r="11" spans="1:25" x14ac:dyDescent="0.45">
      <c r="A11" s="12" t="s">
        <v>33</v>
      </c>
      <c r="B11" s="8">
        <f>(B28/20)*5</f>
        <v>60</v>
      </c>
      <c r="C11" s="7">
        <v>8.7620000000000005</v>
      </c>
      <c r="D11" s="8">
        <v>12.788</v>
      </c>
      <c r="E11" s="9">
        <v>14.122</v>
      </c>
      <c r="F11" s="9">
        <v>15.946999999999999</v>
      </c>
      <c r="G11" s="9">
        <v>17.353999999999999</v>
      </c>
      <c r="H11" s="9">
        <v>18.556999999999999</v>
      </c>
      <c r="I11" s="9">
        <v>19.568000000000001</v>
      </c>
      <c r="J11" s="9">
        <v>20.332000000000001</v>
      </c>
      <c r="K11" s="9">
        <v>20.905999999999999</v>
      </c>
      <c r="L11" s="9">
        <v>21.335999999999999</v>
      </c>
      <c r="M11" s="9">
        <v>21.613</v>
      </c>
      <c r="N11" s="9">
        <v>21.756</v>
      </c>
      <c r="O11" s="9">
        <v>21.797000000000001</v>
      </c>
      <c r="P11" s="7">
        <v>21.797999999999998</v>
      </c>
      <c r="Q11" s="9">
        <v>21.8</v>
      </c>
      <c r="R11" s="9">
        <v>21.8</v>
      </c>
      <c r="S11" s="9">
        <v>21.8</v>
      </c>
      <c r="T11" s="9">
        <v>21.8</v>
      </c>
      <c r="U11" s="9">
        <v>21.8</v>
      </c>
      <c r="V11" s="9">
        <v>21.8</v>
      </c>
      <c r="W11" s="9">
        <v>21.8</v>
      </c>
      <c r="X11" s="9">
        <v>21.8</v>
      </c>
      <c r="Y11" s="9">
        <v>21.8</v>
      </c>
    </row>
    <row r="12" spans="1:25" x14ac:dyDescent="0.45">
      <c r="A12" s="12" t="s">
        <v>34</v>
      </c>
      <c r="B12" s="8">
        <f>(B28/20)*6</f>
        <v>72</v>
      </c>
      <c r="C12" s="7">
        <v>12.632</v>
      </c>
      <c r="D12" s="8">
        <v>16.506</v>
      </c>
      <c r="E12" s="9">
        <v>17.704000000000001</v>
      </c>
      <c r="F12" s="9">
        <v>19.248000000000001</v>
      </c>
      <c r="G12" s="9">
        <v>20.283000000000001</v>
      </c>
      <c r="H12" s="9">
        <v>20.920999999999999</v>
      </c>
      <c r="I12" s="9">
        <v>21.337</v>
      </c>
      <c r="J12" s="9">
        <v>21.603000000000002</v>
      </c>
      <c r="K12" s="9">
        <v>21.75</v>
      </c>
      <c r="L12" s="9">
        <v>21.8</v>
      </c>
      <c r="M12" s="9">
        <v>21.8</v>
      </c>
      <c r="N12" s="9">
        <v>21.8</v>
      </c>
      <c r="O12" s="9">
        <v>21.8</v>
      </c>
      <c r="P12" s="9">
        <v>21.8</v>
      </c>
      <c r="Q12" s="9">
        <v>21.8</v>
      </c>
      <c r="R12" s="9">
        <v>21.8</v>
      </c>
      <c r="S12" s="9">
        <v>21.8</v>
      </c>
      <c r="T12" s="9">
        <v>21.8</v>
      </c>
      <c r="U12" s="9">
        <v>21.8</v>
      </c>
      <c r="V12" s="9">
        <v>21.8</v>
      </c>
      <c r="W12" s="9">
        <v>21.8</v>
      </c>
      <c r="X12" s="9">
        <v>21.8</v>
      </c>
      <c r="Y12" s="9">
        <v>21.8</v>
      </c>
    </row>
    <row r="13" spans="1:25" x14ac:dyDescent="0.45">
      <c r="A13" s="12" t="s">
        <v>35</v>
      </c>
      <c r="B13" s="8">
        <f>(B28/20)*7</f>
        <v>84</v>
      </c>
      <c r="C13" s="7">
        <v>16.478000000000002</v>
      </c>
      <c r="D13" s="8">
        <v>19.372</v>
      </c>
      <c r="E13" s="9">
        <v>20.244</v>
      </c>
      <c r="F13" s="9">
        <v>21.207000000000001</v>
      </c>
      <c r="G13" s="9">
        <v>21.611000000000001</v>
      </c>
      <c r="H13" s="9">
        <v>21.762</v>
      </c>
      <c r="I13" s="9">
        <v>21.8</v>
      </c>
      <c r="J13" s="9">
        <v>21.8</v>
      </c>
      <c r="K13" s="9">
        <v>21.8</v>
      </c>
      <c r="L13" s="9">
        <v>21.8</v>
      </c>
      <c r="M13" s="9">
        <v>21.8</v>
      </c>
      <c r="N13" s="9">
        <v>21.8</v>
      </c>
      <c r="O13" s="9">
        <v>21.8</v>
      </c>
      <c r="P13" s="9">
        <v>21.8</v>
      </c>
      <c r="Q13" s="9">
        <v>21.8</v>
      </c>
      <c r="R13" s="9">
        <v>21.8</v>
      </c>
      <c r="S13" s="9">
        <v>21.8</v>
      </c>
      <c r="T13" s="9">
        <v>21.8</v>
      </c>
      <c r="U13" s="9">
        <v>21.8</v>
      </c>
      <c r="V13" s="9">
        <v>21.8</v>
      </c>
      <c r="W13" s="9">
        <v>21.8</v>
      </c>
      <c r="X13" s="9">
        <v>21.8</v>
      </c>
      <c r="Y13" s="9">
        <v>21.8</v>
      </c>
    </row>
    <row r="14" spans="1:25" x14ac:dyDescent="0.45">
      <c r="A14" s="12" t="s">
        <v>36</v>
      </c>
      <c r="B14" s="8">
        <f>(B28/20)*8</f>
        <v>96</v>
      </c>
      <c r="C14" s="7">
        <v>19.184000000000001</v>
      </c>
      <c r="D14" s="8">
        <v>20.841999999999999</v>
      </c>
      <c r="E14" s="9">
        <v>21.358000000000001</v>
      </c>
      <c r="F14" s="9">
        <v>21.78</v>
      </c>
      <c r="G14" s="9">
        <v>21.8</v>
      </c>
      <c r="H14" s="9">
        <v>21.8</v>
      </c>
      <c r="I14" s="9">
        <v>21.8</v>
      </c>
      <c r="J14" s="9">
        <v>21.8</v>
      </c>
      <c r="K14" s="9">
        <v>21.8</v>
      </c>
      <c r="L14" s="9">
        <v>21.8</v>
      </c>
      <c r="M14" s="9">
        <v>21.8</v>
      </c>
      <c r="N14" s="9">
        <v>21.8</v>
      </c>
      <c r="O14" s="9">
        <v>21.8</v>
      </c>
      <c r="P14" s="9">
        <v>21.8</v>
      </c>
      <c r="Q14" s="9">
        <v>21.8</v>
      </c>
      <c r="R14" s="9">
        <v>21.8</v>
      </c>
      <c r="S14" s="9">
        <v>21.8</v>
      </c>
      <c r="T14" s="9">
        <v>21.8</v>
      </c>
      <c r="U14" s="9">
        <v>21.8</v>
      </c>
      <c r="V14" s="9">
        <v>21.8</v>
      </c>
      <c r="W14" s="9">
        <v>21.8</v>
      </c>
      <c r="X14" s="9">
        <v>21.8</v>
      </c>
      <c r="Y14" s="9">
        <v>21.8</v>
      </c>
    </row>
    <row r="15" spans="1:25" x14ac:dyDescent="0.45">
      <c r="A15" s="12" t="s">
        <v>37</v>
      </c>
      <c r="B15" s="8">
        <f>(B28/20)*9</f>
        <v>108</v>
      </c>
      <c r="C15" s="7">
        <v>19.8</v>
      </c>
      <c r="D15" s="8">
        <v>21.122900000000001</v>
      </c>
      <c r="E15" s="9">
        <v>21.532</v>
      </c>
      <c r="F15" s="9">
        <v>21.8</v>
      </c>
      <c r="G15" s="9">
        <v>21.8</v>
      </c>
      <c r="H15" s="9">
        <v>21.8</v>
      </c>
      <c r="I15" s="9">
        <v>21.8</v>
      </c>
      <c r="J15" s="9">
        <v>21.8</v>
      </c>
      <c r="K15" s="9">
        <v>21.8</v>
      </c>
      <c r="L15" s="9">
        <v>21.8</v>
      </c>
      <c r="M15" s="9">
        <v>21.8</v>
      </c>
      <c r="N15" s="9">
        <v>21.8</v>
      </c>
      <c r="O15" s="9">
        <v>21.8</v>
      </c>
      <c r="P15" s="9">
        <v>21.8</v>
      </c>
      <c r="Q15" s="9">
        <v>21.8</v>
      </c>
      <c r="R15" s="9">
        <v>21.8</v>
      </c>
      <c r="S15" s="9">
        <v>21.8</v>
      </c>
      <c r="T15" s="9">
        <v>21.8</v>
      </c>
      <c r="U15" s="9">
        <v>21.8</v>
      </c>
      <c r="V15" s="9">
        <v>21.8</v>
      </c>
      <c r="W15" s="9">
        <v>21.8</v>
      </c>
      <c r="X15" s="9">
        <v>21.8</v>
      </c>
      <c r="Y15" s="9">
        <v>21.8</v>
      </c>
    </row>
    <row r="16" spans="1:25" x14ac:dyDescent="0.45">
      <c r="A16" s="12" t="s">
        <v>38</v>
      </c>
      <c r="B16" s="8">
        <f>(B28/20)*10</f>
        <v>120</v>
      </c>
      <c r="C16" s="7">
        <v>19.8</v>
      </c>
      <c r="D16" s="8">
        <v>21.122900000000001</v>
      </c>
      <c r="E16" s="9">
        <v>21.532</v>
      </c>
      <c r="F16" s="9">
        <v>21.8</v>
      </c>
      <c r="G16" s="9">
        <v>21.8</v>
      </c>
      <c r="H16" s="9">
        <v>21.8</v>
      </c>
      <c r="I16" s="9">
        <v>21.8</v>
      </c>
      <c r="J16" s="9">
        <v>21.8</v>
      </c>
      <c r="K16" s="9">
        <v>21.8</v>
      </c>
      <c r="L16" s="9">
        <v>21.8</v>
      </c>
      <c r="M16" s="9">
        <v>21.8</v>
      </c>
      <c r="N16" s="9">
        <v>21.8</v>
      </c>
      <c r="O16" s="9">
        <v>21.8</v>
      </c>
      <c r="P16" s="9">
        <v>21.8</v>
      </c>
      <c r="Q16" s="9">
        <v>21.8</v>
      </c>
      <c r="R16" s="9">
        <v>21.8</v>
      </c>
      <c r="S16" s="9">
        <v>21.8</v>
      </c>
      <c r="T16" s="9">
        <v>21.8</v>
      </c>
      <c r="U16" s="9">
        <v>21.8</v>
      </c>
      <c r="V16" s="9">
        <v>21.8</v>
      </c>
      <c r="W16" s="9">
        <v>21.8</v>
      </c>
      <c r="X16" s="9">
        <v>21.8</v>
      </c>
      <c r="Y16" s="9">
        <v>21.8</v>
      </c>
    </row>
    <row r="17" spans="1:25" x14ac:dyDescent="0.45">
      <c r="A17" s="12" t="s">
        <v>39</v>
      </c>
      <c r="B17" s="8">
        <f>(B28/20)*11</f>
        <v>132</v>
      </c>
      <c r="C17" s="7">
        <v>19.8</v>
      </c>
      <c r="D17" s="8">
        <v>21.122900000000001</v>
      </c>
      <c r="E17" s="9">
        <v>21.532</v>
      </c>
      <c r="F17" s="9">
        <v>21.8</v>
      </c>
      <c r="G17" s="9">
        <v>21.8</v>
      </c>
      <c r="H17" s="9">
        <v>21.8</v>
      </c>
      <c r="I17" s="9">
        <v>21.8</v>
      </c>
      <c r="J17" s="9">
        <v>21.8</v>
      </c>
      <c r="K17" s="9">
        <v>21.8</v>
      </c>
      <c r="L17" s="9">
        <v>21.8</v>
      </c>
      <c r="M17" s="9">
        <v>21.8</v>
      </c>
      <c r="N17" s="9">
        <v>21.8</v>
      </c>
      <c r="O17" s="9">
        <v>21.8</v>
      </c>
      <c r="P17" s="9">
        <v>21.8</v>
      </c>
      <c r="Q17" s="9">
        <v>21.8</v>
      </c>
      <c r="R17" s="9">
        <v>21.8</v>
      </c>
      <c r="S17" s="9">
        <v>21.8</v>
      </c>
      <c r="T17" s="9">
        <v>21.8</v>
      </c>
      <c r="U17" s="9">
        <v>21.8</v>
      </c>
      <c r="V17" s="9">
        <v>21.8</v>
      </c>
      <c r="W17" s="9">
        <v>21.8</v>
      </c>
      <c r="X17" s="9">
        <v>21.8</v>
      </c>
      <c r="Y17" s="9">
        <v>21.8</v>
      </c>
    </row>
    <row r="18" spans="1:25" x14ac:dyDescent="0.45">
      <c r="A18" s="12" t="s">
        <v>40</v>
      </c>
      <c r="B18" s="8">
        <f>(B28/20)*12</f>
        <v>144</v>
      </c>
      <c r="C18" s="7">
        <v>19.8</v>
      </c>
      <c r="D18" s="8">
        <v>21.122900000000001</v>
      </c>
      <c r="E18" s="9">
        <v>21.532</v>
      </c>
      <c r="F18" s="9">
        <v>21.8</v>
      </c>
      <c r="G18" s="9">
        <v>21.8</v>
      </c>
      <c r="H18" s="9">
        <v>21.8</v>
      </c>
      <c r="I18" s="9">
        <v>21.8</v>
      </c>
      <c r="J18" s="9">
        <v>21.8</v>
      </c>
      <c r="K18" s="9">
        <v>21.8</v>
      </c>
      <c r="L18" s="9">
        <v>21.8</v>
      </c>
      <c r="M18" s="9">
        <v>21.8</v>
      </c>
      <c r="N18" s="9">
        <v>21.8</v>
      </c>
      <c r="O18" s="9">
        <v>21.8</v>
      </c>
      <c r="P18" s="9">
        <v>21.8</v>
      </c>
      <c r="Q18" s="9">
        <v>21.8</v>
      </c>
      <c r="R18" s="9">
        <v>21.8</v>
      </c>
      <c r="S18" s="9">
        <v>21.8</v>
      </c>
      <c r="T18" s="9">
        <v>21.8</v>
      </c>
      <c r="U18" s="9">
        <v>21.8</v>
      </c>
      <c r="V18" s="9">
        <v>21.8</v>
      </c>
      <c r="W18" s="9">
        <v>21.8</v>
      </c>
      <c r="X18" s="9">
        <v>21.8</v>
      </c>
      <c r="Y18" s="9">
        <v>21.8</v>
      </c>
    </row>
    <row r="19" spans="1:25" x14ac:dyDescent="0.45">
      <c r="A19" s="12" t="s">
        <v>41</v>
      </c>
      <c r="B19" s="8">
        <f>(B28/20)*13</f>
        <v>156</v>
      </c>
      <c r="C19" s="7">
        <v>19.8</v>
      </c>
      <c r="D19" s="8">
        <v>21.122900000000001</v>
      </c>
      <c r="E19" s="9">
        <v>21.532</v>
      </c>
      <c r="F19" s="9">
        <v>21.8</v>
      </c>
      <c r="G19" s="9">
        <v>21.8</v>
      </c>
      <c r="H19" s="9">
        <v>21.8</v>
      </c>
      <c r="I19" s="9">
        <v>21.8</v>
      </c>
      <c r="J19" s="9">
        <v>21.8</v>
      </c>
      <c r="K19" s="9">
        <v>21.8</v>
      </c>
      <c r="L19" s="9">
        <v>21.8</v>
      </c>
      <c r="M19" s="9">
        <v>21.8</v>
      </c>
      <c r="N19" s="9">
        <v>21.8</v>
      </c>
      <c r="O19" s="9">
        <v>21.8</v>
      </c>
      <c r="P19" s="9">
        <v>21.8</v>
      </c>
      <c r="Q19" s="9">
        <v>21.8</v>
      </c>
      <c r="R19" s="9">
        <v>21.8</v>
      </c>
      <c r="S19" s="9">
        <v>21.8</v>
      </c>
      <c r="T19" s="9">
        <v>21.8</v>
      </c>
      <c r="U19" s="9">
        <v>21.8</v>
      </c>
      <c r="V19" s="9">
        <v>21.8</v>
      </c>
      <c r="W19" s="9">
        <v>21.8</v>
      </c>
      <c r="X19" s="9">
        <v>21.8</v>
      </c>
      <c r="Y19" s="9">
        <v>21.8</v>
      </c>
    </row>
    <row r="20" spans="1:25" x14ac:dyDescent="0.45">
      <c r="A20" s="12" t="s">
        <v>42</v>
      </c>
      <c r="B20" s="8">
        <f>(B28/20)*14</f>
        <v>168</v>
      </c>
      <c r="C20" s="7">
        <v>19.765999999999998</v>
      </c>
      <c r="D20" s="8">
        <v>21.106999999999999</v>
      </c>
      <c r="E20" s="9">
        <v>21.495000000000001</v>
      </c>
      <c r="F20" s="9">
        <v>21.783000000000001</v>
      </c>
      <c r="G20" s="9">
        <v>21.8</v>
      </c>
      <c r="H20" s="9">
        <v>21.8</v>
      </c>
      <c r="I20" s="9">
        <v>21.8</v>
      </c>
      <c r="J20" s="9">
        <v>21.8</v>
      </c>
      <c r="K20" s="9">
        <v>21.8</v>
      </c>
      <c r="L20" s="9">
        <v>21.8</v>
      </c>
      <c r="M20" s="9">
        <v>21.8</v>
      </c>
      <c r="N20" s="9">
        <v>21.8</v>
      </c>
      <c r="O20" s="9">
        <v>21.8</v>
      </c>
      <c r="P20" s="9">
        <v>21.8</v>
      </c>
      <c r="Q20" s="9">
        <v>21.8</v>
      </c>
      <c r="R20" s="9">
        <v>21.8</v>
      </c>
      <c r="S20" s="9">
        <v>21.8</v>
      </c>
      <c r="T20" s="9">
        <v>21.8</v>
      </c>
      <c r="U20" s="9">
        <v>21.8</v>
      </c>
      <c r="V20" s="9">
        <v>21.8</v>
      </c>
      <c r="W20" s="9">
        <v>21.8</v>
      </c>
      <c r="X20" s="9">
        <v>21.8</v>
      </c>
      <c r="Y20" s="9">
        <v>21.8</v>
      </c>
    </row>
    <row r="21" spans="1:25" x14ac:dyDescent="0.45">
      <c r="A21" s="12" t="s">
        <v>43</v>
      </c>
      <c r="B21" s="8">
        <f>(B28/20)*15</f>
        <v>180</v>
      </c>
      <c r="C21" s="7">
        <v>18.21</v>
      </c>
      <c r="D21" s="8">
        <v>20.349</v>
      </c>
      <c r="E21" s="9">
        <v>20.902999999999999</v>
      </c>
      <c r="F21" s="9">
        <v>21.466000000000001</v>
      </c>
      <c r="G21" s="9">
        <v>21.696000000000002</v>
      </c>
      <c r="H21" s="9">
        <v>21.791</v>
      </c>
      <c r="I21" s="9">
        <v>21.8</v>
      </c>
      <c r="J21" s="9">
        <v>21.8</v>
      </c>
      <c r="K21" s="9">
        <v>21.8</v>
      </c>
      <c r="L21" s="9">
        <v>21.8</v>
      </c>
      <c r="M21" s="9">
        <v>21.8</v>
      </c>
      <c r="N21" s="9">
        <v>21.8</v>
      </c>
      <c r="O21" s="9">
        <v>21.8</v>
      </c>
      <c r="P21" s="9">
        <v>21.8</v>
      </c>
      <c r="Q21" s="9">
        <v>21.8</v>
      </c>
      <c r="R21" s="9">
        <v>21.8</v>
      </c>
      <c r="S21" s="9">
        <v>21.8</v>
      </c>
      <c r="T21" s="9">
        <v>21.8</v>
      </c>
      <c r="U21" s="9">
        <v>21.8</v>
      </c>
      <c r="V21" s="9">
        <v>21.8</v>
      </c>
      <c r="W21" s="9">
        <v>21.8</v>
      </c>
      <c r="X21" s="9">
        <v>21.8</v>
      </c>
      <c r="Y21" s="9">
        <v>21.8</v>
      </c>
    </row>
    <row r="22" spans="1:25" x14ac:dyDescent="0.45">
      <c r="A22" s="12" t="s">
        <v>44</v>
      </c>
      <c r="B22" s="8">
        <f>(B28/20)*16</f>
        <v>192</v>
      </c>
      <c r="C22" s="7">
        <v>14.36</v>
      </c>
      <c r="D22" s="7">
        <v>17.613</v>
      </c>
      <c r="E22" s="11">
        <v>18.776</v>
      </c>
      <c r="F22" s="11">
        <v>19.994</v>
      </c>
      <c r="G22" s="9">
        <v>20.632999999999999</v>
      </c>
      <c r="H22" s="9">
        <v>21.027999999999999</v>
      </c>
      <c r="I22" s="9">
        <v>21.280999999999999</v>
      </c>
      <c r="J22" s="9">
        <v>21.434999999999999</v>
      </c>
      <c r="K22" s="9">
        <v>21.515000000000001</v>
      </c>
      <c r="L22" s="9">
        <v>21.527000000000001</v>
      </c>
      <c r="M22" s="9">
        <v>21.524000000000001</v>
      </c>
      <c r="N22" s="9">
        <v>21.52</v>
      </c>
      <c r="O22" s="9">
        <v>21.516999999999999</v>
      </c>
      <c r="P22" s="7">
        <v>21.515000000000001</v>
      </c>
      <c r="Q22" s="11">
        <v>21.513999999999999</v>
      </c>
      <c r="R22" s="11">
        <v>21.515999999999998</v>
      </c>
      <c r="S22" s="9">
        <v>21.518999999999998</v>
      </c>
      <c r="T22" s="9">
        <v>21.526</v>
      </c>
      <c r="U22" s="9">
        <v>21.536999999999999</v>
      </c>
      <c r="V22" s="9">
        <v>21.550999999999998</v>
      </c>
      <c r="W22" s="9">
        <v>21.565000000000001</v>
      </c>
      <c r="X22" s="9">
        <v>21.587</v>
      </c>
      <c r="Y22" s="9">
        <v>21.606000000000002</v>
      </c>
    </row>
    <row r="23" spans="1:25" x14ac:dyDescent="0.45">
      <c r="A23" s="12" t="s">
        <v>45</v>
      </c>
      <c r="B23" s="8">
        <f>(B28/20)*17</f>
        <v>204</v>
      </c>
      <c r="C23" s="7">
        <v>10.481</v>
      </c>
      <c r="D23" s="8">
        <v>14.506</v>
      </c>
      <c r="E23" s="9">
        <v>15.848000000000001</v>
      </c>
      <c r="F23" s="9">
        <v>17.573</v>
      </c>
      <c r="G23" s="9">
        <v>18.645</v>
      </c>
      <c r="H23" s="9">
        <v>19.372</v>
      </c>
      <c r="I23" s="9">
        <v>19.834</v>
      </c>
      <c r="J23" s="9">
        <v>20.117999999999999</v>
      </c>
      <c r="K23" s="9">
        <v>20.274000000000001</v>
      </c>
      <c r="L23" s="9">
        <v>20.350999999999999</v>
      </c>
      <c r="M23" s="9">
        <v>20.391999999999999</v>
      </c>
      <c r="N23" s="9">
        <v>20.414000000000001</v>
      </c>
      <c r="O23" s="9">
        <v>20.423999999999999</v>
      </c>
      <c r="P23" s="7">
        <v>20.43</v>
      </c>
      <c r="Q23" s="9">
        <v>20.431999999999999</v>
      </c>
      <c r="R23" s="9">
        <v>20.431999999999999</v>
      </c>
      <c r="S23" s="9">
        <v>20.43</v>
      </c>
      <c r="T23" s="9">
        <v>20.43</v>
      </c>
      <c r="U23" s="9">
        <v>20.454000000000001</v>
      </c>
      <c r="V23" s="9">
        <v>20.488</v>
      </c>
      <c r="W23" s="9">
        <v>20.529</v>
      </c>
      <c r="X23" s="9">
        <v>20.591999999999999</v>
      </c>
      <c r="Y23" s="9">
        <v>20.643000000000001</v>
      </c>
    </row>
    <row r="24" spans="1:25" x14ac:dyDescent="0.45">
      <c r="A24" s="12" t="s">
        <v>46</v>
      </c>
      <c r="B24" s="8">
        <f>(B28/20)*18</f>
        <v>216</v>
      </c>
      <c r="C24" s="7">
        <v>6.3289999999999997</v>
      </c>
      <c r="D24" s="8">
        <v>10.29</v>
      </c>
      <c r="E24" s="9">
        <v>11.808</v>
      </c>
      <c r="F24" s="9">
        <v>13.707000000000001</v>
      </c>
      <c r="G24" s="9">
        <v>14.986000000000001</v>
      </c>
      <c r="H24" s="9">
        <v>15.907</v>
      </c>
      <c r="I24" s="9">
        <v>16.562000000000001</v>
      </c>
      <c r="J24" s="9">
        <v>16.997</v>
      </c>
      <c r="K24" s="9">
        <v>17.265000000000001</v>
      </c>
      <c r="L24" s="9">
        <v>17.431000000000001</v>
      </c>
      <c r="M24" s="9">
        <v>17.536999999999999</v>
      </c>
      <c r="N24" s="9">
        <v>17.611000000000001</v>
      </c>
      <c r="O24" s="9">
        <v>17.669</v>
      </c>
      <c r="P24" s="7">
        <v>17.713999999999999</v>
      </c>
      <c r="Q24" s="9">
        <v>17.751999999999999</v>
      </c>
      <c r="R24" s="9">
        <v>17.797999999999998</v>
      </c>
      <c r="S24" s="9">
        <v>17.844999999999999</v>
      </c>
      <c r="T24" s="9">
        <v>17.89</v>
      </c>
      <c r="U24" s="9">
        <v>17.936</v>
      </c>
      <c r="V24" s="9">
        <v>17.991</v>
      </c>
      <c r="W24" s="9">
        <v>18.058</v>
      </c>
      <c r="X24" s="9">
        <v>18.138999999999999</v>
      </c>
      <c r="Y24" s="9">
        <v>18.222000000000001</v>
      </c>
    </row>
    <row r="25" spans="1:25" x14ac:dyDescent="0.45">
      <c r="A25" s="12" t="s">
        <v>47</v>
      </c>
      <c r="B25" s="8">
        <f>(B28/20)*18.5</f>
        <v>222</v>
      </c>
      <c r="C25" s="7">
        <v>4.2619999999999996</v>
      </c>
      <c r="D25" s="8">
        <v>7.8410000000000002</v>
      </c>
      <c r="E25" s="9">
        <v>9.31</v>
      </c>
      <c r="F25" s="9">
        <v>11.161</v>
      </c>
      <c r="G25" s="9">
        <v>12.426</v>
      </c>
      <c r="H25" s="9">
        <v>13.359</v>
      </c>
      <c r="I25" s="9">
        <v>14.032</v>
      </c>
      <c r="J25" s="9">
        <v>14.45</v>
      </c>
      <c r="K25" s="9">
        <v>14.722</v>
      </c>
      <c r="L25" s="9">
        <v>14.901999999999999</v>
      </c>
      <c r="M25" s="9">
        <v>15.004</v>
      </c>
      <c r="N25" s="9">
        <v>15.067</v>
      </c>
      <c r="O25" s="9">
        <v>15.115</v>
      </c>
      <c r="P25" s="7">
        <v>15.163</v>
      </c>
      <c r="Q25" s="9">
        <v>15.223000000000001</v>
      </c>
      <c r="R25" s="9">
        <v>15.33</v>
      </c>
      <c r="S25" s="9">
        <v>15.476000000000001</v>
      </c>
      <c r="T25" s="9">
        <v>15.621</v>
      </c>
      <c r="U25" s="9">
        <v>15.766999999999999</v>
      </c>
      <c r="V25" s="9">
        <v>15.917</v>
      </c>
      <c r="W25" s="9">
        <v>16.073</v>
      </c>
      <c r="X25" s="9">
        <v>16.234000000000002</v>
      </c>
      <c r="Y25" s="9">
        <v>16.388999999999999</v>
      </c>
    </row>
    <row r="26" spans="1:25" x14ac:dyDescent="0.45">
      <c r="A26" s="12" t="s">
        <v>48</v>
      </c>
      <c r="B26" s="8">
        <f>(B28/20)*19</f>
        <v>228</v>
      </c>
      <c r="C26" s="7">
        <v>2.496</v>
      </c>
      <c r="D26" s="7">
        <v>5.4379999999999997</v>
      </c>
      <c r="E26" s="11">
        <v>6.8010000000000002</v>
      </c>
      <c r="F26" s="11">
        <v>8.5210000000000008</v>
      </c>
      <c r="G26" s="9">
        <v>9.6920000000000002</v>
      </c>
      <c r="H26" s="9">
        <v>10.55</v>
      </c>
      <c r="I26" s="9">
        <v>11.164999999999999</v>
      </c>
      <c r="J26" s="9">
        <v>11.567</v>
      </c>
      <c r="K26" s="9">
        <v>11.787000000000001</v>
      </c>
      <c r="L26" s="9">
        <v>11.91</v>
      </c>
      <c r="M26" s="9">
        <v>11.930999999999999</v>
      </c>
      <c r="N26" s="9">
        <v>11.914999999999999</v>
      </c>
      <c r="O26" s="9">
        <v>11.898999999999999</v>
      </c>
      <c r="P26" s="7">
        <v>11.946</v>
      </c>
      <c r="Q26" s="11">
        <v>12.034000000000001</v>
      </c>
      <c r="R26" s="11">
        <v>12.186</v>
      </c>
      <c r="S26" s="9">
        <v>12.414999999999999</v>
      </c>
      <c r="T26" s="9">
        <v>12.648999999999999</v>
      </c>
      <c r="U26" s="9">
        <v>12.878</v>
      </c>
      <c r="V26" s="9">
        <v>13.101000000000001</v>
      </c>
      <c r="W26" s="9">
        <v>13.323</v>
      </c>
      <c r="X26" s="9">
        <v>13.541</v>
      </c>
      <c r="Y26" s="9">
        <v>13.79</v>
      </c>
    </row>
    <row r="27" spans="1:25" x14ac:dyDescent="0.45">
      <c r="A27" s="12" t="s">
        <v>49</v>
      </c>
      <c r="B27" s="8">
        <f>(B28/20)*19.5</f>
        <v>234</v>
      </c>
      <c r="C27" s="7">
        <v>0.79500000000000004</v>
      </c>
      <c r="D27" s="8">
        <v>3.133</v>
      </c>
      <c r="E27" s="9">
        <v>4.3079999999999998</v>
      </c>
      <c r="F27" s="9">
        <v>5.72</v>
      </c>
      <c r="G27" s="9">
        <v>6.6449999999999996</v>
      </c>
      <c r="H27" s="9">
        <v>7.2910000000000004</v>
      </c>
      <c r="I27" s="9">
        <v>7.734</v>
      </c>
      <c r="J27" s="9">
        <v>8.0139999999999993</v>
      </c>
      <c r="K27" s="9">
        <v>8.1419999999999995</v>
      </c>
      <c r="L27" s="9">
        <v>8.0830000000000002</v>
      </c>
      <c r="M27" s="9">
        <v>7.8360000000000003</v>
      </c>
      <c r="N27" s="9">
        <v>7.4950000000000001</v>
      </c>
      <c r="O27" s="9">
        <v>7.1760000000000002</v>
      </c>
      <c r="P27" s="7">
        <v>6.9980000000000002</v>
      </c>
      <c r="Q27" s="9">
        <v>7.1059999999999999</v>
      </c>
      <c r="R27" s="9">
        <v>7.4260000000000002</v>
      </c>
      <c r="S27" s="9">
        <v>7.8719999999999999</v>
      </c>
      <c r="T27" s="9">
        <v>8.3179999999999996</v>
      </c>
      <c r="U27" s="9">
        <v>8.7119999999999997</v>
      </c>
      <c r="V27" s="9">
        <v>9.0519999999999996</v>
      </c>
      <c r="W27" s="9">
        <v>9.3780000000000001</v>
      </c>
      <c r="X27" s="9">
        <v>9.6780000000000008</v>
      </c>
      <c r="Y27" s="9">
        <v>9.9740000000000002</v>
      </c>
    </row>
    <row r="28" spans="1:25" x14ac:dyDescent="0.45">
      <c r="A28" s="12" t="s">
        <v>50</v>
      </c>
      <c r="B28" s="8">
        <v>240</v>
      </c>
      <c r="C28" s="7">
        <v>0</v>
      </c>
      <c r="D28" s="7">
        <v>0</v>
      </c>
      <c r="E28" s="11">
        <v>0.86899999999999999</v>
      </c>
      <c r="F28" s="11">
        <v>2.198</v>
      </c>
      <c r="G28" s="9">
        <v>2.9950000000000001</v>
      </c>
      <c r="H28" s="9">
        <v>3.5470000000000002</v>
      </c>
      <c r="I28" s="9">
        <v>3.9279999999999999</v>
      </c>
      <c r="J28" s="9">
        <v>4.16</v>
      </c>
      <c r="K28" s="9">
        <v>4.2409999999999997</v>
      </c>
      <c r="L28" s="9">
        <v>4.1319999999999997</v>
      </c>
      <c r="M28" s="9">
        <v>3.8029999999999999</v>
      </c>
      <c r="N28" s="9">
        <v>3.1779999999999999</v>
      </c>
      <c r="O28" s="9">
        <v>2.0099999999999998</v>
      </c>
      <c r="P28" s="7">
        <v>0.38</v>
      </c>
      <c r="Q28" s="11">
        <v>0</v>
      </c>
      <c r="R28" s="11">
        <v>9.5000000000000001E-2</v>
      </c>
      <c r="S28" s="9">
        <v>1.17</v>
      </c>
      <c r="T28" s="9">
        <v>2.1829999999999998</v>
      </c>
      <c r="U28" s="9">
        <v>3.0870000000000002</v>
      </c>
      <c r="V28" s="9">
        <v>3.7410000000000001</v>
      </c>
      <c r="W28" s="9">
        <v>4.2960000000000003</v>
      </c>
      <c r="X28" s="9">
        <v>4.8019999999999996</v>
      </c>
      <c r="Y28" s="9">
        <v>5.2370000000000001</v>
      </c>
    </row>
    <row r="29" spans="1:25" x14ac:dyDescent="0.45">
      <c r="A29" s="10" t="s">
        <v>51</v>
      </c>
      <c r="B29" s="8">
        <f>B28+1.5</f>
        <v>241.5</v>
      </c>
      <c r="C29" s="7">
        <v>0</v>
      </c>
      <c r="D29" s="8">
        <v>0</v>
      </c>
      <c r="E29" s="9">
        <v>0</v>
      </c>
      <c r="F29" s="9">
        <v>0.89900000000000002</v>
      </c>
      <c r="G29" s="9">
        <v>1.9610000000000001</v>
      </c>
      <c r="H29" s="9">
        <v>2.593</v>
      </c>
      <c r="I29" s="9">
        <v>2.9809999999999999</v>
      </c>
      <c r="J29" s="9">
        <v>3.2029999999999998</v>
      </c>
      <c r="K29" s="9">
        <v>3.2429999999999999</v>
      </c>
      <c r="L29" s="9">
        <v>3.12</v>
      </c>
      <c r="M29" s="9">
        <v>2.8109999999999999</v>
      </c>
      <c r="N29" s="9">
        <v>2.0750000000000002</v>
      </c>
      <c r="O29" s="9">
        <v>0.5</v>
      </c>
      <c r="P29" s="7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0.65900000000000003</v>
      </c>
      <c r="W29" s="9">
        <v>1.921</v>
      </c>
      <c r="X29" s="9">
        <v>2.766</v>
      </c>
      <c r="Y29" s="9">
        <v>3.3050000000000002</v>
      </c>
    </row>
    <row r="30" spans="1:25" x14ac:dyDescent="0.45">
      <c r="A30" s="13" t="s">
        <v>52</v>
      </c>
      <c r="B30" s="14">
        <f>B28+3</f>
        <v>243</v>
      </c>
      <c r="C30" s="15">
        <v>0</v>
      </c>
      <c r="D30" s="14">
        <v>0</v>
      </c>
      <c r="E30" s="16">
        <v>0</v>
      </c>
      <c r="F30" s="16">
        <v>0</v>
      </c>
      <c r="G30" s="16">
        <v>0.4</v>
      </c>
      <c r="H30" s="16">
        <v>1.395</v>
      </c>
      <c r="I30" s="16">
        <v>1.903</v>
      </c>
      <c r="J30" s="16">
        <v>2.1659999999999999</v>
      </c>
      <c r="K30" s="16">
        <v>2.2320000000000002</v>
      </c>
      <c r="L30" s="16">
        <v>2.1120000000000001</v>
      </c>
      <c r="M30" s="16">
        <v>1.7709999999999999</v>
      </c>
      <c r="N30" s="16">
        <v>0.95099999999999996</v>
      </c>
      <c r="O30" s="16">
        <v>0</v>
      </c>
      <c r="P30" s="15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0.67500000000000004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김은지</dc:creator>
  <cp:lastModifiedBy>김은지</cp:lastModifiedBy>
  <dcterms:created xsi:type="dcterms:W3CDTF">2019-05-13T06:00:57Z</dcterms:created>
  <dcterms:modified xsi:type="dcterms:W3CDTF">2019-05-13T06:01:20Z</dcterms:modified>
</cp:coreProperties>
</file>