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0EF0CFF-4AE3-4D44-9210-2B437A968776}" xr6:coauthVersionLast="47" xr6:coauthVersionMax="47" xr10:uidLastSave="{00000000-0000-0000-0000-000000000000}"/>
  <bookViews>
    <workbookView xWindow="-110" yWindow="-110" windowWidth="19420" windowHeight="10420" activeTab="1" xr2:uid="{5420CA30-D77E-45ED-B887-FF1235676BC7}"/>
  </bookViews>
  <sheets>
    <sheet name="sheet4" sheetId="6" r:id="rId1"/>
    <sheet name="Sheet7" sheetId="7" r:id="rId2"/>
    <sheet name="Sheet3" sheetId="3" r:id="rId3"/>
    <sheet name="Sheet1" sheetId="1" r:id="rId4"/>
    <sheet name="Sheet2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5" i="2"/>
  <c r="G16" i="2"/>
  <c r="O24" i="1"/>
  <c r="S15" i="1"/>
  <c r="S14" i="1"/>
  <c r="S13" i="1"/>
  <c r="S12" i="1"/>
  <c r="S11" i="1"/>
  <c r="S10" i="1"/>
  <c r="S9" i="1"/>
  <c r="S8" i="1"/>
  <c r="S7" i="1"/>
  <c r="S6" i="1"/>
  <c r="S5" i="1"/>
  <c r="S4" i="1" l="1"/>
</calcChain>
</file>

<file path=xl/sharedStrings.xml><?xml version="1.0" encoding="utf-8"?>
<sst xmlns="http://schemas.openxmlformats.org/spreadsheetml/2006/main" count="494" uniqueCount="237">
  <si>
    <t>State/UT</t>
  </si>
  <si>
    <t>Population</t>
  </si>
  <si>
    <t>Male Population</t>
  </si>
  <si>
    <t>Female Population</t>
  </si>
  <si>
    <t>Kerala</t>
  </si>
  <si>
    <t>Andaman &amp; Nicobar</t>
  </si>
  <si>
    <t>Count the total number of states and union territories in the table.</t>
  </si>
  <si>
    <t>Find the average population of all states and union territories.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</si>
  <si>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</si>
  <si>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</si>
  <si>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</si>
  <si>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</si>
  <si>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</si>
  <si>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</si>
  <si>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</si>
  <si>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</si>
  <si>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</si>
  <si>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</si>
  <si>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</si>
  <si>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</si>
  <si>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</si>
  <si>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</si>
  <si>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</si>
  <si>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</si>
  <si>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</si>
  <si>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</si>
  <si>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</si>
  <si>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</si>
  <si>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</si>
  <si>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Find total population</t>
  </si>
  <si>
    <t>state</t>
  </si>
  <si>
    <t xml:space="preserve">population        men </t>
  </si>
  <si>
    <t>women</t>
  </si>
  <si>
    <t>gender ratio</t>
  </si>
  <si>
    <t>Column1</t>
  </si>
  <si>
    <t>Column2</t>
  </si>
  <si>
    <t>Column3</t>
  </si>
  <si>
    <t>Column4</t>
  </si>
  <si>
    <t>Column5</t>
  </si>
  <si>
    <t>Andhra Pradesh</t>
  </si>
  <si>
    <t>Arunachal Pradesh</t>
  </si>
  <si>
    <t>Assam</t>
  </si>
  <si>
    <t>Bihar</t>
  </si>
  <si>
    <t>Chhattisgarh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</si>
  <si>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</si>
  <si>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</si>
  <si>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</si>
  <si>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</si>
  <si>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</si>
  <si>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</si>
  <si>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</si>
  <si>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</si>
  <si>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</si>
  <si>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</si>
  <si>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</si>
  <si>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</si>
  <si>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</si>
  <si>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</si>
  <si>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</si>
  <si>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</si>
  <si>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</si>
  <si>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</si>
  <si>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</si>
  <si>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</si>
  <si>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</si>
  <si>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</si>
  <si>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</si>
  <si>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</si>
  <si>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</si>
  <si>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</si>
  <si>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State/Union Territory</t>
  </si>
  <si>
    <t>Total Population</t>
  </si>
  <si>
    <t>Literacy Rate (%)</t>
  </si>
  <si>
    <t>Male Literacy Rate (%)</t>
  </si>
  <si>
    <t>Female Literacy Rate (%)</t>
  </si>
  <si>
    <t>Urban Population (%)</t>
  </si>
  <si>
    <t>Rural Population (%)</t>
  </si>
  <si>
    <t>Total Literates</t>
  </si>
  <si>
    <t>Male Literates</t>
  </si>
  <si>
    <t>Female Literates</t>
  </si>
  <si>
    <t>Find the literacy rate of Maharashtra.</t>
  </si>
  <si>
    <r>
      <t xml:space="preserve">Calculate the total </t>
    </r>
    <r>
      <rPr>
        <b/>
        <sz val="11"/>
        <color theme="1"/>
        <rFont val="Aptos Narrow"/>
        <family val="2"/>
        <scheme val="minor"/>
      </rPr>
      <t>Male Literates</t>
    </r>
    <r>
      <rPr>
        <sz val="11"/>
        <color theme="1"/>
        <rFont val="Aptos Narrow"/>
        <family val="2"/>
        <scheme val="minor"/>
      </rPr>
      <t xml:space="preserve"> in all states.</t>
    </r>
  </si>
  <si>
    <r>
      <t xml:space="preserve">What is the </t>
    </r>
    <r>
      <rPr>
        <b/>
        <sz val="11"/>
        <color theme="1"/>
        <rFont val="Aptos Narrow"/>
        <family val="2"/>
        <scheme val="minor"/>
      </rPr>
      <t>average literacy rate</t>
    </r>
    <r>
      <rPr>
        <sz val="11"/>
        <color theme="1"/>
        <rFont val="Aptos Narrow"/>
        <family val="2"/>
        <scheme val="minor"/>
      </rPr>
      <t xml:space="preserve"> of all the states?</t>
    </r>
  </si>
  <si>
    <r>
      <t xml:space="preserve">How many states have a </t>
    </r>
    <r>
      <rPr>
        <b/>
        <sz val="11"/>
        <color theme="1"/>
        <rFont val="Aptos Narrow"/>
        <family val="2"/>
        <scheme val="minor"/>
      </rPr>
      <t>literacy rate above 75%</t>
    </r>
    <r>
      <rPr>
        <sz val="11"/>
        <color theme="1"/>
        <rFont val="Aptos Narrow"/>
        <family val="2"/>
        <scheme val="minor"/>
      </rPr>
      <t>?</t>
    </r>
  </si>
  <si>
    <t>Order ID</t>
  </si>
  <si>
    <t>Amount</t>
  </si>
  <si>
    <t>Profit</t>
  </si>
  <si>
    <t>Quantity</t>
  </si>
  <si>
    <t>Category</t>
  </si>
  <si>
    <t>Sub-Category</t>
  </si>
  <si>
    <t>Mode of Payment</t>
  </si>
  <si>
    <t>Electronics</t>
  </si>
  <si>
    <t>Mobile</t>
  </si>
  <si>
    <t>Credit Card</t>
  </si>
  <si>
    <t>Clothing</t>
  </si>
  <si>
    <t>Shirts</t>
  </si>
  <si>
    <t>PayPal</t>
  </si>
  <si>
    <t>Furniture</t>
  </si>
  <si>
    <t>Chairs</t>
  </si>
  <si>
    <t>Debit Card</t>
  </si>
  <si>
    <t>Laptop</t>
  </si>
  <si>
    <t>Bank Transfer</t>
  </si>
  <si>
    <t>Groceries</t>
  </si>
  <si>
    <t>Fruits</t>
  </si>
  <si>
    <t>Cash</t>
  </si>
  <si>
    <t>Vegetables</t>
  </si>
  <si>
    <t>TV</t>
  </si>
  <si>
    <t>Tables</t>
  </si>
  <si>
    <t>Jackets</t>
  </si>
  <si>
    <t>Headphones</t>
  </si>
  <si>
    <t>Sofas</t>
  </si>
  <si>
    <t>Snacks</t>
  </si>
  <si>
    <t>Dresses</t>
  </si>
  <si>
    <t>Accessories</t>
  </si>
  <si>
    <t>Cameras</t>
  </si>
  <si>
    <t>Beverages</t>
  </si>
  <si>
    <t>Bed</t>
  </si>
  <si>
    <t>Computers</t>
  </si>
  <si>
    <t>Pants</t>
  </si>
  <si>
    <t>Dairy</t>
  </si>
  <si>
    <t>Cupboards</t>
  </si>
  <si>
    <t>Smartwatch</t>
  </si>
  <si>
    <t>Scarves</t>
  </si>
  <si>
    <t>Shelves</t>
  </si>
  <si>
    <t>Spices</t>
  </si>
  <si>
    <t>Speakers</t>
  </si>
  <si>
    <t>Cabinets</t>
  </si>
  <si>
    <t>Sweaters</t>
  </si>
  <si>
    <t>Tablets</t>
  </si>
  <si>
    <t>Canned Goods</t>
  </si>
  <si>
    <t>Stools</t>
  </si>
  <si>
    <t>Laptops</t>
  </si>
  <si>
    <t>Pasta</t>
  </si>
  <si>
    <t>Coats</t>
  </si>
  <si>
    <t>Phones</t>
  </si>
  <si>
    <t>Frozen Food</t>
  </si>
  <si>
    <t>Mattresses</t>
  </si>
  <si>
    <t>Skirts</t>
  </si>
  <si>
    <t>Dining Sets</t>
  </si>
  <si>
    <t>Meats</t>
  </si>
  <si>
    <t>Chargers</t>
  </si>
  <si>
    <t>T-Shirts</t>
  </si>
  <si>
    <t>Bread</t>
  </si>
  <si>
    <t>Juices</t>
  </si>
  <si>
    <t>Customer Name</t>
  </si>
  <si>
    <t>Order Date</t>
  </si>
  <si>
    <t>City</t>
  </si>
  <si>
    <t>State</t>
  </si>
  <si>
    <t>Alice Johnson</t>
  </si>
  <si>
    <t>New York</t>
  </si>
  <si>
    <t>NY</t>
  </si>
  <si>
    <t>Bob Smith</t>
  </si>
  <si>
    <t>Los Angeles</t>
  </si>
  <si>
    <t>CA</t>
  </si>
  <si>
    <t>Charlie Lee</t>
  </si>
  <si>
    <t>Chicago</t>
  </si>
  <si>
    <t>IL</t>
  </si>
  <si>
    <t>David Green</t>
  </si>
  <si>
    <t>Houston</t>
  </si>
  <si>
    <t>TX</t>
  </si>
  <si>
    <t>Emily Harris</t>
  </si>
  <si>
    <t>San Francisco</t>
  </si>
  <si>
    <t>Frank Clark</t>
  </si>
  <si>
    <t>Miami</t>
  </si>
  <si>
    <t>FL</t>
  </si>
  <si>
    <t>Grace Kim</t>
  </si>
  <si>
    <t>Seattle</t>
  </si>
  <si>
    <t>WA</t>
  </si>
  <si>
    <t>Harry Lee</t>
  </si>
  <si>
    <t>Boston</t>
  </si>
  <si>
    <t>MA</t>
  </si>
  <si>
    <t>Irene Brown</t>
  </si>
  <si>
    <t>Denver</t>
  </si>
  <si>
    <t>CO</t>
  </si>
  <si>
    <t>Jack White</t>
  </si>
  <si>
    <t>Orlando</t>
  </si>
  <si>
    <t>Karen Wilson</t>
  </si>
  <si>
    <t>Dallas</t>
  </si>
  <si>
    <t>Liam Clark</t>
  </si>
  <si>
    <t>Atlanta</t>
  </si>
  <si>
    <t>GA</t>
  </si>
  <si>
    <t>Mia Davis</t>
  </si>
  <si>
    <t>Austin</t>
  </si>
  <si>
    <t>Noah Thompson</t>
  </si>
  <si>
    <t>Phoenix</t>
  </si>
  <si>
    <t>AZ</t>
  </si>
  <si>
    <t>Olivia Scott</t>
  </si>
  <si>
    <t>Detroit</t>
  </si>
  <si>
    <t>MI</t>
  </si>
  <si>
    <t>Paul Lewis</t>
  </si>
  <si>
    <t>Portland</t>
  </si>
  <si>
    <t>OR</t>
  </si>
  <si>
    <t>Quinn Evans</t>
  </si>
  <si>
    <t>Las Vegas</t>
  </si>
  <si>
    <t>NV</t>
  </si>
  <si>
    <t>Rachel Martinez</t>
  </si>
  <si>
    <t>Cleveland</t>
  </si>
  <si>
    <t>OH</t>
  </si>
  <si>
    <t>Steve Young</t>
  </si>
  <si>
    <t>Tina Nelson</t>
  </si>
  <si>
    <t>Minneapolis</t>
  </si>
  <si>
    <t>MN</t>
  </si>
  <si>
    <t>Uriel Adams</t>
  </si>
  <si>
    <t>San Diego</t>
  </si>
  <si>
    <t>Vanessa Turner</t>
  </si>
  <si>
    <t>Will Jackson</t>
  </si>
  <si>
    <t>Xander King</t>
  </si>
  <si>
    <t>Yara Perez</t>
  </si>
  <si>
    <t>Zack Lee</t>
  </si>
  <si>
    <t>Andrea Hall</t>
  </si>
  <si>
    <t>Brian Moore</t>
  </si>
  <si>
    <t>Cindy Clark</t>
  </si>
  <si>
    <t>Daniel Wright</t>
  </si>
  <si>
    <t>Emma Lewis</t>
  </si>
  <si>
    <t>Felix Lopez</t>
  </si>
  <si>
    <t>Grace Mitchell</t>
  </si>
  <si>
    <t>Hank Miller</t>
  </si>
  <si>
    <t>Isabel White</t>
  </si>
  <si>
    <t>Jack Martin</t>
  </si>
  <si>
    <t>Katie Adams</t>
  </si>
  <si>
    <t>Liam Garcia</t>
  </si>
  <si>
    <t>Mia Taylor</t>
  </si>
  <si>
    <t>Nate Williams</t>
  </si>
  <si>
    <t>Olivia Wright</t>
  </si>
  <si>
    <t>Peter Clark</t>
  </si>
  <si>
    <t>Quinn Parker</t>
  </si>
  <si>
    <t>Rachel White</t>
  </si>
  <si>
    <t>Sarah King</t>
  </si>
  <si>
    <t>Tim Harris</t>
  </si>
  <si>
    <t>Ursula Thompson</t>
  </si>
  <si>
    <t>Victor Evans</t>
  </si>
  <si>
    <t>Wendy Lewis</t>
  </si>
  <si>
    <t>Xavier Moore</t>
  </si>
  <si>
    <t>Sum of Profit</t>
  </si>
  <si>
    <t>Row Labels</t>
  </si>
  <si>
    <t>Grand Total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</si>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</sst>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3" fontId="0" fillId="0" borderId="8" xfId="0" applyNumberFormat="1" applyBorder="1"/>
    <xf numFmtId="1" fontId="0" fillId="0" borderId="13" xfId="0" applyNumberFormat="1" applyBorder="1"/>
    <xf numFmtId="0" fontId="0" fillId="3" borderId="23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3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</cellXfs>
  <cellStyles count="1">
    <cellStyle name="Normal" xfId="0" builtinId="0"/>
  </cellStyles>
  <dxfs count="4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57.740508912037" createdVersion="8" refreshedVersion="8" minRefreshableVersion="3" recordCount="50" xr:uid="{C4A0ED1E-4F5E-4C1B-B2DD-2CBB7740D133}">
  <cacheSource type="worksheet">
    <worksheetSource name="Table4"/>
  </cacheSource>
  <cacheFields count="7">
    <cacheField name="Column1" numFmtId="0">
      <sharedItems containsSemiMixedTypes="0" containsString="0" containsNumber="1" containsInteger="1" minValue="1001" maxValue="1050"/>
    </cacheField>
    <cacheField name="Amount" numFmtId="0">
      <sharedItems containsSemiMixedTypes="0" containsString="0" containsNumber="1" containsInteger="1" minValue="400" maxValue="4000"/>
    </cacheField>
    <cacheField name="Profit" numFmtId="0">
      <sharedItems containsSemiMixedTypes="0" containsString="0" containsNumber="1" containsInteger="1" minValue="80" maxValue="900"/>
    </cacheField>
    <cacheField name="Quantity" numFmtId="0">
      <sharedItems containsSemiMixedTypes="0" containsString="0" containsNumber="1" containsInteger="1" minValue="1" maxValue="9"/>
    </cacheField>
    <cacheField name="Category" numFmtId="0">
      <sharedItems/>
    </cacheField>
    <cacheField name="Sub-Category" numFmtId="0">
      <sharedItems count="44">
        <s v="Mobile"/>
        <s v="Shirts"/>
        <s v="Chairs"/>
        <s v="Laptop"/>
        <s v="Fruits"/>
        <s v="Vegetables"/>
        <s v="TV"/>
        <s v="Tables"/>
        <s v="Jackets"/>
        <s v="Headphones"/>
        <s v="Sofas"/>
        <s v="Snacks"/>
        <s v="Dresses"/>
        <s v="Accessories"/>
        <s v="Cameras"/>
        <s v="Beverages"/>
        <s v="Bed"/>
        <s v="Computers"/>
        <s v="Pants"/>
        <s v="Dairy"/>
        <s v="Cupboards"/>
        <s v="Smartwatch"/>
        <s v="Scarves"/>
        <s v="Shelves"/>
        <s v="Spices"/>
        <s v="Speakers"/>
        <s v="Cabinets"/>
        <s v="Sweaters"/>
        <s v="Tablets"/>
        <s v="Canned Goods"/>
        <s v="Stools"/>
        <s v="Laptops"/>
        <s v="Pasta"/>
        <s v="Coats"/>
        <s v="Phones"/>
        <s v="Frozen Food"/>
        <s v="Mattresses"/>
        <s v="Skirts"/>
        <s v="Dining Sets"/>
        <s v="Meats"/>
        <s v="Chargers"/>
        <s v="T-Shirts"/>
        <s v="Bread"/>
        <s v="Juices"/>
      </sharedItems>
    </cacheField>
    <cacheField name="Mode of Payment" numFmtId="0">
      <sharedItems count="5">
        <s v="Credit Card"/>
        <s v="PayPal"/>
        <s v="Debit Card"/>
        <s v="Bank Transfer"/>
        <s v="Ca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n v="2500"/>
    <n v="500"/>
    <n v="2"/>
    <s v="Electronics"/>
    <x v="0"/>
    <x v="0"/>
  </r>
  <r>
    <n v="1002"/>
    <n v="1500"/>
    <n v="300"/>
    <n v="3"/>
    <s v="Clothing"/>
    <x v="1"/>
    <x v="1"/>
  </r>
  <r>
    <n v="1003"/>
    <n v="3200"/>
    <n v="650"/>
    <n v="1"/>
    <s v="Furniture"/>
    <x v="2"/>
    <x v="2"/>
  </r>
  <r>
    <n v="1004"/>
    <n v="2200"/>
    <n v="400"/>
    <n v="4"/>
    <s v="Electronics"/>
    <x v="3"/>
    <x v="3"/>
  </r>
  <r>
    <n v="1005"/>
    <n v="500"/>
    <n v="100"/>
    <n v="5"/>
    <s v="Groceries"/>
    <x v="4"/>
    <x v="4"/>
  </r>
  <r>
    <n v="1006"/>
    <n v="600"/>
    <n v="120"/>
    <n v="6"/>
    <s v="Groceries"/>
    <x v="5"/>
    <x v="0"/>
  </r>
  <r>
    <n v="1007"/>
    <n v="1200"/>
    <n v="250"/>
    <n v="7"/>
    <s v="Electronics"/>
    <x v="6"/>
    <x v="1"/>
  </r>
  <r>
    <n v="1008"/>
    <n v="800"/>
    <n v="180"/>
    <n v="3"/>
    <s v="Furniture"/>
    <x v="7"/>
    <x v="2"/>
  </r>
  <r>
    <n v="1009"/>
    <n v="1100"/>
    <n v="250"/>
    <n v="4"/>
    <s v="Clothing"/>
    <x v="8"/>
    <x v="0"/>
  </r>
  <r>
    <n v="1010"/>
    <n v="1500"/>
    <n v="350"/>
    <n v="2"/>
    <s v="Electronics"/>
    <x v="9"/>
    <x v="4"/>
  </r>
  <r>
    <n v="1011"/>
    <n v="3200"/>
    <n v="700"/>
    <n v="5"/>
    <s v="Furniture"/>
    <x v="10"/>
    <x v="3"/>
  </r>
  <r>
    <n v="1012"/>
    <n v="400"/>
    <n v="80"/>
    <n v="6"/>
    <s v="Groceries"/>
    <x v="11"/>
    <x v="1"/>
  </r>
  <r>
    <n v="1013"/>
    <n v="1000"/>
    <n v="200"/>
    <n v="3"/>
    <s v="Clothing"/>
    <x v="12"/>
    <x v="0"/>
  </r>
  <r>
    <n v="1014"/>
    <n v="500"/>
    <n v="100"/>
    <n v="2"/>
    <s v="Electronics"/>
    <x v="13"/>
    <x v="2"/>
  </r>
  <r>
    <n v="1015"/>
    <n v="1300"/>
    <n v="300"/>
    <n v="2"/>
    <s v="Electronics"/>
    <x v="14"/>
    <x v="4"/>
  </r>
  <r>
    <n v="1016"/>
    <n v="900"/>
    <n v="200"/>
    <n v="4"/>
    <s v="Groceries"/>
    <x v="15"/>
    <x v="1"/>
  </r>
  <r>
    <n v="1017"/>
    <n v="2100"/>
    <n v="450"/>
    <n v="1"/>
    <s v="Furniture"/>
    <x v="16"/>
    <x v="0"/>
  </r>
  <r>
    <n v="1018"/>
    <n v="3500"/>
    <n v="700"/>
    <n v="2"/>
    <s v="Electronics"/>
    <x v="17"/>
    <x v="3"/>
  </r>
  <r>
    <n v="1019"/>
    <n v="2500"/>
    <n v="550"/>
    <n v="3"/>
    <s v="Clothing"/>
    <x v="18"/>
    <x v="4"/>
  </r>
  <r>
    <n v="1020"/>
    <n v="700"/>
    <n v="150"/>
    <n v="5"/>
    <s v="Groceries"/>
    <x v="19"/>
    <x v="0"/>
  </r>
  <r>
    <n v="1021"/>
    <n v="1500"/>
    <n v="300"/>
    <n v="6"/>
    <s v="Furniture"/>
    <x v="20"/>
    <x v="2"/>
  </r>
  <r>
    <n v="1022"/>
    <n v="2200"/>
    <n v="500"/>
    <n v="3"/>
    <s v="Electronics"/>
    <x v="21"/>
    <x v="1"/>
  </r>
  <r>
    <n v="1023"/>
    <n v="900"/>
    <n v="200"/>
    <n v="7"/>
    <s v="Clothing"/>
    <x v="22"/>
    <x v="3"/>
  </r>
  <r>
    <n v="1024"/>
    <n v="1100"/>
    <n v="250"/>
    <n v="4"/>
    <s v="Furniture"/>
    <x v="23"/>
    <x v="0"/>
  </r>
  <r>
    <n v="1025"/>
    <n v="500"/>
    <n v="100"/>
    <n v="8"/>
    <s v="Groceries"/>
    <x v="24"/>
    <x v="4"/>
  </r>
  <r>
    <n v="1026"/>
    <n v="600"/>
    <n v="120"/>
    <n v="2"/>
    <s v="Electronics"/>
    <x v="25"/>
    <x v="1"/>
  </r>
  <r>
    <n v="1027"/>
    <n v="3000"/>
    <n v="600"/>
    <n v="5"/>
    <s v="Furniture"/>
    <x v="26"/>
    <x v="2"/>
  </r>
  <r>
    <n v="1028"/>
    <n v="700"/>
    <n v="150"/>
    <n v="9"/>
    <s v="Clothing"/>
    <x v="27"/>
    <x v="0"/>
  </r>
  <r>
    <n v="1029"/>
    <n v="2000"/>
    <n v="400"/>
    <n v="3"/>
    <s v="Electronics"/>
    <x v="28"/>
    <x v="4"/>
  </r>
  <r>
    <n v="1030"/>
    <n v="1500"/>
    <n v="350"/>
    <n v="2"/>
    <s v="Groceries"/>
    <x v="29"/>
    <x v="3"/>
  </r>
  <r>
    <n v="1031"/>
    <n v="2200"/>
    <n v="500"/>
    <n v="3"/>
    <s v="Furniture"/>
    <x v="30"/>
    <x v="2"/>
  </r>
  <r>
    <n v="1032"/>
    <n v="1800"/>
    <n v="400"/>
    <n v="4"/>
    <s v="Electronics"/>
    <x v="31"/>
    <x v="1"/>
  </r>
  <r>
    <n v="1033"/>
    <n v="1500"/>
    <n v="300"/>
    <n v="6"/>
    <s v="Groceries"/>
    <x v="32"/>
    <x v="0"/>
  </r>
  <r>
    <n v="1034"/>
    <n v="800"/>
    <n v="160"/>
    <n v="7"/>
    <s v="Clothing"/>
    <x v="33"/>
    <x v="4"/>
  </r>
  <r>
    <n v="1035"/>
    <n v="2200"/>
    <n v="480"/>
    <n v="2"/>
    <s v="Furniture"/>
    <x v="10"/>
    <x v="2"/>
  </r>
  <r>
    <n v="1036"/>
    <n v="3200"/>
    <n v="700"/>
    <n v="3"/>
    <s v="Electronics"/>
    <x v="34"/>
    <x v="1"/>
  </r>
  <r>
    <n v="1037"/>
    <n v="1200"/>
    <n v="240"/>
    <n v="4"/>
    <s v="Groceries"/>
    <x v="35"/>
    <x v="3"/>
  </r>
  <r>
    <n v="1038"/>
    <n v="2500"/>
    <n v="550"/>
    <n v="6"/>
    <s v="Furniture"/>
    <x v="36"/>
    <x v="4"/>
  </r>
  <r>
    <n v="1039"/>
    <n v="900"/>
    <n v="180"/>
    <n v="5"/>
    <s v="Clothing"/>
    <x v="37"/>
    <x v="1"/>
  </r>
  <r>
    <n v="1040"/>
    <n v="1100"/>
    <n v="250"/>
    <n v="2"/>
    <s v="Electronics"/>
    <x v="14"/>
    <x v="0"/>
  </r>
  <r>
    <n v="1041"/>
    <n v="4000"/>
    <n v="800"/>
    <n v="2"/>
    <s v="Furniture"/>
    <x v="38"/>
    <x v="2"/>
  </r>
  <r>
    <n v="1042"/>
    <n v="800"/>
    <n v="160"/>
    <n v="8"/>
    <s v="Groceries"/>
    <x v="39"/>
    <x v="4"/>
  </r>
  <r>
    <n v="1043"/>
    <n v="500"/>
    <n v="100"/>
    <n v="4"/>
    <s v="Electronics"/>
    <x v="40"/>
    <x v="1"/>
  </r>
  <r>
    <n v="1044"/>
    <n v="1500"/>
    <n v="350"/>
    <n v="5"/>
    <s v="Clothing"/>
    <x v="41"/>
    <x v="3"/>
  </r>
  <r>
    <n v="1045"/>
    <n v="600"/>
    <n v="120"/>
    <n v="2"/>
    <s v="Groceries"/>
    <x v="42"/>
    <x v="0"/>
  </r>
  <r>
    <n v="1046"/>
    <n v="2200"/>
    <n v="500"/>
    <n v="3"/>
    <s v="Furniture"/>
    <x v="10"/>
    <x v="1"/>
  </r>
  <r>
    <n v="1047"/>
    <n v="3200"/>
    <n v="650"/>
    <n v="6"/>
    <s v="Electronics"/>
    <x v="6"/>
    <x v="2"/>
  </r>
  <r>
    <n v="1048"/>
    <n v="4000"/>
    <n v="900"/>
    <n v="4"/>
    <s v="Furniture"/>
    <x v="2"/>
    <x v="3"/>
  </r>
  <r>
    <n v="1049"/>
    <n v="1000"/>
    <n v="200"/>
    <n v="2"/>
    <s v="Electronics"/>
    <x v="9"/>
    <x v="1"/>
  </r>
  <r>
    <n v="1050"/>
    <n v="1500"/>
    <n v="350"/>
    <n v="7"/>
    <s v="Groceries"/>
    <x v="4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1208D-11A5-417C-A070-E190F313D9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08814-BED3-4088-AFFB-CD6E5C2B5B1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45">
        <item x="13"/>
        <item x="16"/>
        <item x="15"/>
        <item x="42"/>
        <item x="26"/>
        <item x="14"/>
        <item x="29"/>
        <item x="2"/>
        <item x="40"/>
        <item x="33"/>
        <item x="17"/>
        <item x="20"/>
        <item x="19"/>
        <item x="38"/>
        <item x="12"/>
        <item x="35"/>
        <item x="4"/>
        <item x="9"/>
        <item x="8"/>
        <item x="43"/>
        <item x="3"/>
        <item x="31"/>
        <item x="36"/>
        <item x="39"/>
        <item x="0"/>
        <item x="18"/>
        <item x="32"/>
        <item x="34"/>
        <item x="22"/>
        <item x="23"/>
        <item x="1"/>
        <item x="37"/>
        <item x="21"/>
        <item x="11"/>
        <item x="10"/>
        <item x="25"/>
        <item x="24"/>
        <item x="30"/>
        <item x="27"/>
        <item x="7"/>
        <item x="28"/>
        <item x="41"/>
        <item x="6"/>
        <item x="5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</pivotFields>
  <rowFields count="2">
    <field x="6"/>
    <field x="5"/>
  </rowFields>
  <rowItems count="56">
    <i>
      <x/>
    </i>
    <i r="1">
      <x v="6"/>
    </i>
    <i r="1">
      <x v="7"/>
    </i>
    <i r="1">
      <x v="10"/>
    </i>
    <i r="1">
      <x v="15"/>
    </i>
    <i r="1">
      <x v="20"/>
    </i>
    <i r="1">
      <x v="28"/>
    </i>
    <i r="1">
      <x v="34"/>
    </i>
    <i r="1">
      <x v="41"/>
    </i>
    <i>
      <x v="1"/>
    </i>
    <i r="1">
      <x v="5"/>
    </i>
    <i r="1">
      <x v="9"/>
    </i>
    <i r="1">
      <x v="16"/>
    </i>
    <i r="1">
      <x v="17"/>
    </i>
    <i r="1">
      <x v="22"/>
    </i>
    <i r="1">
      <x v="23"/>
    </i>
    <i r="1">
      <x v="25"/>
    </i>
    <i r="1">
      <x v="36"/>
    </i>
    <i r="1">
      <x v="40"/>
    </i>
    <i>
      <x v="2"/>
    </i>
    <i r="1">
      <x v="1"/>
    </i>
    <i r="1">
      <x v="3"/>
    </i>
    <i r="1">
      <x v="5"/>
    </i>
    <i r="1">
      <x v="12"/>
    </i>
    <i r="1">
      <x v="14"/>
    </i>
    <i r="1">
      <x v="18"/>
    </i>
    <i r="1">
      <x v="19"/>
    </i>
    <i r="1">
      <x v="24"/>
    </i>
    <i r="1">
      <x v="26"/>
    </i>
    <i r="1">
      <x v="29"/>
    </i>
    <i r="1">
      <x v="38"/>
    </i>
    <i r="1">
      <x v="43"/>
    </i>
    <i>
      <x v="3"/>
    </i>
    <i r="1">
      <x/>
    </i>
    <i r="1">
      <x v="4"/>
    </i>
    <i r="1">
      <x v="7"/>
    </i>
    <i r="1">
      <x v="11"/>
    </i>
    <i r="1">
      <x v="13"/>
    </i>
    <i r="1">
      <x v="34"/>
    </i>
    <i r="1">
      <x v="37"/>
    </i>
    <i r="1">
      <x v="39"/>
    </i>
    <i r="1">
      <x v="42"/>
    </i>
    <i>
      <x v="4"/>
    </i>
    <i r="1">
      <x v="2"/>
    </i>
    <i r="1">
      <x v="8"/>
    </i>
    <i r="1">
      <x v="17"/>
    </i>
    <i r="1">
      <x v="21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42"/>
    </i>
    <i t="grand">
      <x/>
    </i>
  </rowItems>
  <colItems count="1">
    <i/>
  </colItems>
  <dataFields count="1">
    <dataField name="Sum of Prof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58A2D-5B68-43E1-AB71-8FB17FF45FDC}" name="Table4" displayName="Table4" ref="B2:H52" totalsRowShown="0" headerRowDxfId="27" dataDxfId="26">
  <autoFilter ref="B2:H52" xr:uid="{98C58A2D-5B68-43E1-AB71-8FB17FF45FDC}"/>
  <tableColumns count="7">
    <tableColumn id="1" xr3:uid="{DA640C8D-247C-4DA5-BE32-108FA9CC0229}" name="Order Id" dataDxfId="25"/>
    <tableColumn id="2" xr3:uid="{85A7E6D5-6C37-49B6-BC48-43DD58DA9E67}" name="Amount" dataDxfId="24"/>
    <tableColumn id="3" xr3:uid="{207AC2C5-78BD-4F8F-B496-659786B44850}" name="Profit" dataDxfId="23"/>
    <tableColumn id="4" xr3:uid="{E882C236-737A-445D-95BD-1B3C9C7BAC43}" name="Quantity" dataDxfId="22"/>
    <tableColumn id="5" xr3:uid="{DB2F9BAC-665A-4D6C-B884-166192D149DA}" name="Category" dataDxfId="21"/>
    <tableColumn id="6" xr3:uid="{3670EB8F-ED81-4B2A-9ECD-D42CC5829F12}" name="Sub-Category" dataDxfId="20"/>
    <tableColumn id="7" xr3:uid="{9A3CDBF9-3FC3-4D74-A3BC-7CE537DB5DE7}" name="Mode of Payment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ABF18E-2390-472B-80A8-14C117D37745}" name="Table5" displayName="Table5" ref="K3:O53" totalsRowShown="0" headerRowDxfId="18" dataDxfId="17">
  <autoFilter ref="K3:O53" xr:uid="{84ABF18E-2390-472B-80A8-14C117D37745}"/>
  <tableColumns count="5">
    <tableColumn id="1" xr3:uid="{31D0B440-B82A-4ED9-9C70-B702EBAF1C43}" name="Order ID" dataDxfId="16"/>
    <tableColumn id="2" xr3:uid="{FECADA41-814E-4D90-B640-1C1D69C81255}" name="Customer Name" dataDxfId="15"/>
    <tableColumn id="3" xr3:uid="{A2BC5CA3-FAE7-406B-A461-B009D59F9BC3}" name="Order Date" dataDxfId="14"/>
    <tableColumn id="4" xr3:uid="{B8B232D6-A1C9-472C-B82A-8138D439AE38}" name="City" dataDxfId="13"/>
    <tableColumn id="5" xr3:uid="{5B1890B9-D165-4852-ABB7-62484FCB9DD7}" name="Stat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39" dataDxfId="38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37" totalsRowDxfId="36"/>
    <tableColumn id="2" xr3:uid="{4B38E1E1-D2D5-4529-B9F2-6F684D17A92B}" name="Population" dataDxfId="35" totalsRowDxfId="34"/>
    <tableColumn id="3" xr3:uid="{5A9C2790-E40F-4FEE-906B-09582599F13C}" name="Male Population" dataDxfId="33" totalsRowDxfId="32"/>
    <tableColumn id="4" xr3:uid="{82E5FD13-3138-4E2E-8DF0-818FD60F669F}" name="Female Population" dataDxfId="31" totalsRowDxfId="30"/>
    <tableColumn id="5" xr3:uid="{D40EB250-9A3E-4D0B-B1BE-7764D318C900}" name="Gender Ratio" dataDxfId="29" totalsRow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25920-267D-4A85-AC4C-E000B43FC85A}" name="Table2" displayName="Table2" ref="G32:K33" totalsRowShown="0">
  <autoFilter ref="G32:K33" xr:uid="{6B425920-267D-4A85-AC4C-E000B43FC85A}"/>
  <tableColumns count="5">
    <tableColumn id="1" xr3:uid="{15BED5B7-0E36-42DE-B025-5FA94D0DDA21}" name="Column1"/>
    <tableColumn id="2" xr3:uid="{85FFD1DB-1C0D-4B85-8380-381DAB698623}" name="Column2"/>
    <tableColumn id="3" xr3:uid="{6F9D3FB7-567D-46F8-B4D1-0EB0C7437591}" name="Column3"/>
    <tableColumn id="4" xr3:uid="{1815AEED-43DB-4946-BCAA-321963E8A8D8}" name="Column4"/>
    <tableColumn id="5" xr3:uid="{AF2BA061-5FE2-484C-A547-5DBCC9B0D888}" name="Column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1A2F89-1F28-4496-8252-99C9764F82CB}" name="Table3" displayName="Table3" ref="B2:K12" totalsRowShown="0" headerRowDxfId="11" dataDxfId="10">
  <autoFilter ref="B2:K12" xr:uid="{8F1A2F89-1F28-4496-8252-99C9764F82CB}"/>
  <tableColumns count="10">
    <tableColumn id="1" xr3:uid="{858B409B-9114-485F-B3BF-84FAAF88BD7F}" name="State/Union Territory" dataDxfId="9"/>
    <tableColumn id="2" xr3:uid="{9722B2B8-750F-494E-B2BF-4268E1562E52}" name="Total Population" dataDxfId="8"/>
    <tableColumn id="3" xr3:uid="{D85563C2-824C-43C5-BF82-8802DD09FCBC}" name="Literacy Rate (%)" dataDxfId="7"/>
    <tableColumn id="4" xr3:uid="{F20D455E-ED5C-4F98-B2CC-24D5876CD10C}" name="Male Literacy Rate (%)" dataDxfId="6"/>
    <tableColumn id="5" xr3:uid="{03E00E79-0F2D-4D93-ABF5-AF8B654A4A6F}" name="Female Literacy Rate (%)" dataDxfId="5"/>
    <tableColumn id="6" xr3:uid="{00070207-3FA4-44C9-9B57-F96811F1B2F2}" name="Urban Population (%)" dataDxfId="4"/>
    <tableColumn id="7" xr3:uid="{6E19ACFC-41F3-4C1E-8E5C-B48086EFBAA4}" name="Rural Population (%)" dataDxfId="3"/>
    <tableColumn id="8" xr3:uid="{1352D26F-3904-4910-8D45-22149D0B36D2}" name="Total Literates" dataDxfId="2"/>
    <tableColumn id="9" xr3:uid="{4761CCF2-8DAB-44D8-B5E4-CF57B70AD1F1}" name="Male Literates" dataDxfId="1"/>
    <tableColumn id="10" xr3:uid="{5695DDAA-A883-4B54-B9B6-046A8D24F10D}" name="Female Liter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9C10-FF62-4BF3-AD5A-3FF569BEE914}">
  <dimension ref="A3:B9"/>
  <sheetViews>
    <sheetView workbookViewId="0">
      <selection activeCell="E11" sqref="E11"/>
    </sheetView>
  </sheetViews>
  <sheetFormatPr defaultRowHeight="14.5" x14ac:dyDescent="0.35"/>
  <cols>
    <col min="1" max="1" width="12.453125" bestFit="1" customWidth="1"/>
    <col min="2" max="2" width="11.54296875" bestFit="1" customWidth="1"/>
  </cols>
  <sheetData>
    <row r="3" spans="1:2" x14ac:dyDescent="0.35">
      <c r="A3" s="20" t="s">
        <v>234</v>
      </c>
      <c r="B3" t="s">
        <v>233</v>
      </c>
    </row>
    <row r="4" spans="1:2" x14ac:dyDescent="0.35">
      <c r="A4" s="21" t="s">
        <v>101</v>
      </c>
      <c r="B4">
        <v>3840</v>
      </c>
    </row>
    <row r="5" spans="1:2" x14ac:dyDescent="0.35">
      <c r="A5" s="21" t="s">
        <v>104</v>
      </c>
      <c r="B5">
        <v>2670</v>
      </c>
    </row>
    <row r="6" spans="1:2" x14ac:dyDescent="0.35">
      <c r="A6" s="21" t="s">
        <v>93</v>
      </c>
      <c r="B6">
        <v>3090</v>
      </c>
    </row>
    <row r="7" spans="1:2" x14ac:dyDescent="0.35">
      <c r="A7" s="21" t="s">
        <v>99</v>
      </c>
      <c r="B7">
        <v>4260</v>
      </c>
    </row>
    <row r="8" spans="1:2" x14ac:dyDescent="0.35">
      <c r="A8" s="21" t="s">
        <v>96</v>
      </c>
      <c r="B8">
        <v>3530</v>
      </c>
    </row>
    <row r="9" spans="1:2" x14ac:dyDescent="0.35">
      <c r="A9" s="21" t="s">
        <v>235</v>
      </c>
      <c r="B9">
        <v>17390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C281-D46F-4A98-87FA-C949261957E6}">
  <dimension ref="A3:B59"/>
  <sheetViews>
    <sheetView tabSelected="1" workbookViewId="0">
      <selection activeCell="D3" sqref="D3"/>
    </sheetView>
  </sheetViews>
  <sheetFormatPr defaultRowHeight="14.5" x14ac:dyDescent="0.35"/>
  <cols>
    <col min="1" max="1" width="16.08984375" bestFit="1" customWidth="1"/>
    <col min="2" max="2" width="11.54296875" bestFit="1" customWidth="1"/>
    <col min="3" max="3" width="14.7265625" bestFit="1" customWidth="1"/>
  </cols>
  <sheetData>
    <row r="3" spans="1:2" x14ac:dyDescent="0.35">
      <c r="A3" s="20" t="s">
        <v>234</v>
      </c>
      <c r="B3" t="s">
        <v>233</v>
      </c>
    </row>
    <row r="4" spans="1:2" x14ac:dyDescent="0.35">
      <c r="A4" s="21" t="s">
        <v>101</v>
      </c>
      <c r="B4">
        <v>3840</v>
      </c>
    </row>
    <row r="5" spans="1:2" x14ac:dyDescent="0.35">
      <c r="A5" s="22" t="s">
        <v>129</v>
      </c>
      <c r="B5">
        <v>350</v>
      </c>
    </row>
    <row r="6" spans="1:2" x14ac:dyDescent="0.35">
      <c r="A6" s="22" t="s">
        <v>98</v>
      </c>
      <c r="B6">
        <v>900</v>
      </c>
    </row>
    <row r="7" spans="1:2" x14ac:dyDescent="0.35">
      <c r="A7" s="22" t="s">
        <v>117</v>
      </c>
      <c r="B7">
        <v>700</v>
      </c>
    </row>
    <row r="8" spans="1:2" x14ac:dyDescent="0.35">
      <c r="A8" s="22" t="s">
        <v>135</v>
      </c>
      <c r="B8">
        <v>240</v>
      </c>
    </row>
    <row r="9" spans="1:2" x14ac:dyDescent="0.35">
      <c r="A9" s="22" t="s">
        <v>100</v>
      </c>
      <c r="B9">
        <v>400</v>
      </c>
    </row>
    <row r="10" spans="1:2" x14ac:dyDescent="0.35">
      <c r="A10" s="22" t="s">
        <v>122</v>
      </c>
      <c r="B10">
        <v>200</v>
      </c>
    </row>
    <row r="11" spans="1:2" x14ac:dyDescent="0.35">
      <c r="A11" s="22" t="s">
        <v>110</v>
      </c>
      <c r="B11">
        <v>700</v>
      </c>
    </row>
    <row r="12" spans="1:2" x14ac:dyDescent="0.35">
      <c r="A12" s="22" t="s">
        <v>141</v>
      </c>
      <c r="B12">
        <v>350</v>
      </c>
    </row>
    <row r="13" spans="1:2" x14ac:dyDescent="0.35">
      <c r="A13" s="21" t="s">
        <v>104</v>
      </c>
      <c r="B13">
        <v>2670</v>
      </c>
    </row>
    <row r="14" spans="1:2" x14ac:dyDescent="0.35">
      <c r="A14" s="22" t="s">
        <v>114</v>
      </c>
      <c r="B14">
        <v>300</v>
      </c>
    </row>
    <row r="15" spans="1:2" x14ac:dyDescent="0.35">
      <c r="A15" s="22" t="s">
        <v>133</v>
      </c>
      <c r="B15">
        <v>160</v>
      </c>
    </row>
    <row r="16" spans="1:2" x14ac:dyDescent="0.35">
      <c r="A16" s="22" t="s">
        <v>103</v>
      </c>
      <c r="B16">
        <v>100</v>
      </c>
    </row>
    <row r="17" spans="1:2" x14ac:dyDescent="0.35">
      <c r="A17" s="22" t="s">
        <v>109</v>
      </c>
      <c r="B17">
        <v>350</v>
      </c>
    </row>
    <row r="18" spans="1:2" x14ac:dyDescent="0.35">
      <c r="A18" s="22" t="s">
        <v>136</v>
      </c>
      <c r="B18">
        <v>550</v>
      </c>
    </row>
    <row r="19" spans="1:2" x14ac:dyDescent="0.35">
      <c r="A19" s="22" t="s">
        <v>139</v>
      </c>
      <c r="B19">
        <v>160</v>
      </c>
    </row>
    <row r="20" spans="1:2" x14ac:dyDescent="0.35">
      <c r="A20" s="22" t="s">
        <v>118</v>
      </c>
      <c r="B20">
        <v>550</v>
      </c>
    </row>
    <row r="21" spans="1:2" x14ac:dyDescent="0.35">
      <c r="A21" s="22" t="s">
        <v>124</v>
      </c>
      <c r="B21">
        <v>100</v>
      </c>
    </row>
    <row r="22" spans="1:2" x14ac:dyDescent="0.35">
      <c r="A22" s="22" t="s">
        <v>128</v>
      </c>
      <c r="B22">
        <v>400</v>
      </c>
    </row>
    <row r="23" spans="1:2" x14ac:dyDescent="0.35">
      <c r="A23" s="21" t="s">
        <v>93</v>
      </c>
      <c r="B23">
        <v>3090</v>
      </c>
    </row>
    <row r="24" spans="1:2" x14ac:dyDescent="0.35">
      <c r="A24" s="22" t="s">
        <v>116</v>
      </c>
      <c r="B24">
        <v>450</v>
      </c>
    </row>
    <row r="25" spans="1:2" x14ac:dyDescent="0.35">
      <c r="A25" s="22" t="s">
        <v>142</v>
      </c>
      <c r="B25">
        <v>120</v>
      </c>
    </row>
    <row r="26" spans="1:2" x14ac:dyDescent="0.35">
      <c r="A26" s="22" t="s">
        <v>114</v>
      </c>
      <c r="B26">
        <v>250</v>
      </c>
    </row>
    <row r="27" spans="1:2" x14ac:dyDescent="0.35">
      <c r="A27" s="22" t="s">
        <v>119</v>
      </c>
      <c r="B27">
        <v>150</v>
      </c>
    </row>
    <row r="28" spans="1:2" x14ac:dyDescent="0.35">
      <c r="A28" s="22" t="s">
        <v>112</v>
      </c>
      <c r="B28">
        <v>200</v>
      </c>
    </row>
    <row r="29" spans="1:2" x14ac:dyDescent="0.35">
      <c r="A29" s="22" t="s">
        <v>108</v>
      </c>
      <c r="B29">
        <v>250</v>
      </c>
    </row>
    <row r="30" spans="1:2" x14ac:dyDescent="0.35">
      <c r="A30" s="22" t="s">
        <v>143</v>
      </c>
      <c r="B30">
        <v>350</v>
      </c>
    </row>
    <row r="31" spans="1:2" x14ac:dyDescent="0.35">
      <c r="A31" s="22" t="s">
        <v>92</v>
      </c>
      <c r="B31">
        <v>500</v>
      </c>
    </row>
    <row r="32" spans="1:2" x14ac:dyDescent="0.35">
      <c r="A32" s="22" t="s">
        <v>132</v>
      </c>
      <c r="B32">
        <v>300</v>
      </c>
    </row>
    <row r="33" spans="1:2" x14ac:dyDescent="0.35">
      <c r="A33" s="22" t="s">
        <v>123</v>
      </c>
      <c r="B33">
        <v>250</v>
      </c>
    </row>
    <row r="34" spans="1:2" x14ac:dyDescent="0.35">
      <c r="A34" s="22" t="s">
        <v>127</v>
      </c>
      <c r="B34">
        <v>150</v>
      </c>
    </row>
    <row r="35" spans="1:2" x14ac:dyDescent="0.35">
      <c r="A35" s="22" t="s">
        <v>105</v>
      </c>
      <c r="B35">
        <v>120</v>
      </c>
    </row>
    <row r="36" spans="1:2" x14ac:dyDescent="0.35">
      <c r="A36" s="21" t="s">
        <v>99</v>
      </c>
      <c r="B36">
        <v>4260</v>
      </c>
    </row>
    <row r="37" spans="1:2" x14ac:dyDescent="0.35">
      <c r="A37" s="22" t="s">
        <v>113</v>
      </c>
      <c r="B37">
        <v>100</v>
      </c>
    </row>
    <row r="38" spans="1:2" x14ac:dyDescent="0.35">
      <c r="A38" s="22" t="s">
        <v>126</v>
      </c>
      <c r="B38">
        <v>600</v>
      </c>
    </row>
    <row r="39" spans="1:2" x14ac:dyDescent="0.35">
      <c r="A39" s="22" t="s">
        <v>98</v>
      </c>
      <c r="B39">
        <v>650</v>
      </c>
    </row>
    <row r="40" spans="1:2" x14ac:dyDescent="0.35">
      <c r="A40" s="22" t="s">
        <v>120</v>
      </c>
      <c r="B40">
        <v>300</v>
      </c>
    </row>
    <row r="41" spans="1:2" x14ac:dyDescent="0.35">
      <c r="A41" s="22" t="s">
        <v>138</v>
      </c>
      <c r="B41">
        <v>800</v>
      </c>
    </row>
    <row r="42" spans="1:2" x14ac:dyDescent="0.35">
      <c r="A42" s="22" t="s">
        <v>110</v>
      </c>
      <c r="B42">
        <v>480</v>
      </c>
    </row>
    <row r="43" spans="1:2" x14ac:dyDescent="0.35">
      <c r="A43" s="22" t="s">
        <v>130</v>
      </c>
      <c r="B43">
        <v>500</v>
      </c>
    </row>
    <row r="44" spans="1:2" x14ac:dyDescent="0.35">
      <c r="A44" s="22" t="s">
        <v>107</v>
      </c>
      <c r="B44">
        <v>180</v>
      </c>
    </row>
    <row r="45" spans="1:2" x14ac:dyDescent="0.35">
      <c r="A45" s="22" t="s">
        <v>106</v>
      </c>
      <c r="B45">
        <v>650</v>
      </c>
    </row>
    <row r="46" spans="1:2" x14ac:dyDescent="0.35">
      <c r="A46" s="21" t="s">
        <v>96</v>
      </c>
      <c r="B46">
        <v>3530</v>
      </c>
    </row>
    <row r="47" spans="1:2" x14ac:dyDescent="0.35">
      <c r="A47" s="22" t="s">
        <v>115</v>
      </c>
      <c r="B47">
        <v>200</v>
      </c>
    </row>
    <row r="48" spans="1:2" x14ac:dyDescent="0.35">
      <c r="A48" s="22" t="s">
        <v>140</v>
      </c>
      <c r="B48">
        <v>100</v>
      </c>
    </row>
    <row r="49" spans="1:2" x14ac:dyDescent="0.35">
      <c r="A49" s="22" t="s">
        <v>109</v>
      </c>
      <c r="B49">
        <v>200</v>
      </c>
    </row>
    <row r="50" spans="1:2" x14ac:dyDescent="0.35">
      <c r="A50" s="22" t="s">
        <v>131</v>
      </c>
      <c r="B50">
        <v>400</v>
      </c>
    </row>
    <row r="51" spans="1:2" x14ac:dyDescent="0.35">
      <c r="A51" s="22" t="s">
        <v>134</v>
      </c>
      <c r="B51">
        <v>700</v>
      </c>
    </row>
    <row r="52" spans="1:2" x14ac:dyDescent="0.35">
      <c r="A52" s="22" t="s">
        <v>95</v>
      </c>
      <c r="B52">
        <v>300</v>
      </c>
    </row>
    <row r="53" spans="1:2" x14ac:dyDescent="0.35">
      <c r="A53" s="22" t="s">
        <v>137</v>
      </c>
      <c r="B53">
        <v>180</v>
      </c>
    </row>
    <row r="54" spans="1:2" x14ac:dyDescent="0.35">
      <c r="A54" s="22" t="s">
        <v>121</v>
      </c>
      <c r="B54">
        <v>500</v>
      </c>
    </row>
    <row r="55" spans="1:2" x14ac:dyDescent="0.35">
      <c r="A55" s="22" t="s">
        <v>111</v>
      </c>
      <c r="B55">
        <v>80</v>
      </c>
    </row>
    <row r="56" spans="1:2" x14ac:dyDescent="0.35">
      <c r="A56" s="22" t="s">
        <v>110</v>
      </c>
      <c r="B56">
        <v>500</v>
      </c>
    </row>
    <row r="57" spans="1:2" x14ac:dyDescent="0.35">
      <c r="A57" s="22" t="s">
        <v>125</v>
      </c>
      <c r="B57">
        <v>120</v>
      </c>
    </row>
    <row r="58" spans="1:2" x14ac:dyDescent="0.35">
      <c r="A58" s="22" t="s">
        <v>106</v>
      </c>
      <c r="B58">
        <v>250</v>
      </c>
    </row>
    <row r="59" spans="1:2" x14ac:dyDescent="0.35">
      <c r="A59" s="21" t="s">
        <v>235</v>
      </c>
      <c r="B59">
        <v>17390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1431-12FC-412D-B659-9327D2508D7F}">
  <dimension ref="B2:O53"/>
  <sheetViews>
    <sheetView workbookViewId="0">
      <selection activeCell="J5" sqref="J5"/>
    </sheetView>
  </sheetViews>
  <sheetFormatPr defaultRowHeight="14.5" x14ac:dyDescent="0.35"/>
  <cols>
    <col min="2" max="2" width="9.6328125" customWidth="1"/>
    <col min="3" max="3" width="9.36328125" customWidth="1"/>
    <col min="5" max="5" width="10" customWidth="1"/>
    <col min="6" max="6" width="10.1796875" customWidth="1"/>
    <col min="7" max="7" width="14.08984375" customWidth="1"/>
    <col min="8" max="8" width="17.08984375" customWidth="1"/>
    <col min="9" max="9" width="8.7265625" customWidth="1"/>
    <col min="11" max="11" width="9.6328125" customWidth="1"/>
    <col min="12" max="12" width="16.26953125" customWidth="1"/>
    <col min="13" max="13" width="11.7265625" customWidth="1"/>
  </cols>
  <sheetData>
    <row r="2" spans="2:15" x14ac:dyDescent="0.35">
      <c r="B2" s="1" t="s">
        <v>236</v>
      </c>
      <c r="C2" s="1" t="s">
        <v>85</v>
      </c>
      <c r="D2" s="1" t="s">
        <v>86</v>
      </c>
      <c r="E2" s="1" t="s">
        <v>87</v>
      </c>
      <c r="F2" s="1" t="s">
        <v>88</v>
      </c>
      <c r="G2" s="1" t="s">
        <v>89</v>
      </c>
      <c r="H2" s="1" t="s">
        <v>90</v>
      </c>
    </row>
    <row r="3" spans="2:15" x14ac:dyDescent="0.35">
      <c r="B3" s="2">
        <v>1001</v>
      </c>
      <c r="C3" s="2">
        <v>2500</v>
      </c>
      <c r="D3" s="2">
        <v>500</v>
      </c>
      <c r="E3" s="2">
        <v>2</v>
      </c>
      <c r="F3" s="2" t="s">
        <v>91</v>
      </c>
      <c r="G3" s="2" t="s">
        <v>92</v>
      </c>
      <c r="H3" s="2" t="s">
        <v>93</v>
      </c>
      <c r="K3" s="1" t="s">
        <v>84</v>
      </c>
      <c r="L3" s="1" t="s">
        <v>144</v>
      </c>
      <c r="M3" s="1" t="s">
        <v>145</v>
      </c>
      <c r="N3" s="1" t="s">
        <v>146</v>
      </c>
      <c r="O3" s="1" t="s">
        <v>147</v>
      </c>
    </row>
    <row r="4" spans="2:15" x14ac:dyDescent="0.35">
      <c r="B4" s="2">
        <v>1002</v>
      </c>
      <c r="C4" s="2">
        <v>1500</v>
      </c>
      <c r="D4" s="2">
        <v>300</v>
      </c>
      <c r="E4" s="2">
        <v>3</v>
      </c>
      <c r="F4" s="2" t="s">
        <v>94</v>
      </c>
      <c r="G4" s="2" t="s">
        <v>95</v>
      </c>
      <c r="H4" s="2" t="s">
        <v>96</v>
      </c>
      <c r="K4" s="2">
        <v>1001</v>
      </c>
      <c r="L4" s="2" t="s">
        <v>148</v>
      </c>
      <c r="M4" s="19">
        <v>45627</v>
      </c>
      <c r="N4" s="2" t="s">
        <v>149</v>
      </c>
      <c r="O4" s="2" t="s">
        <v>150</v>
      </c>
    </row>
    <row r="5" spans="2:15" ht="29" x14ac:dyDescent="0.35">
      <c r="B5" s="2">
        <v>1003</v>
      </c>
      <c r="C5" s="2">
        <v>3200</v>
      </c>
      <c r="D5" s="2">
        <v>650</v>
      </c>
      <c r="E5" s="2">
        <v>1</v>
      </c>
      <c r="F5" s="2" t="s">
        <v>97</v>
      </c>
      <c r="G5" s="2" t="s">
        <v>98</v>
      </c>
      <c r="H5" s="2" t="s">
        <v>99</v>
      </c>
      <c r="K5" s="2">
        <v>1002</v>
      </c>
      <c r="L5" s="2" t="s">
        <v>151</v>
      </c>
      <c r="M5" s="19">
        <v>45628</v>
      </c>
      <c r="N5" s="2" t="s">
        <v>152</v>
      </c>
      <c r="O5" s="2" t="s">
        <v>153</v>
      </c>
    </row>
    <row r="6" spans="2:15" x14ac:dyDescent="0.35">
      <c r="B6" s="2">
        <v>1004</v>
      </c>
      <c r="C6" s="2">
        <v>2200</v>
      </c>
      <c r="D6" s="2">
        <v>400</v>
      </c>
      <c r="E6" s="2">
        <v>4</v>
      </c>
      <c r="F6" s="2" t="s">
        <v>91</v>
      </c>
      <c r="G6" s="2" t="s">
        <v>100</v>
      </c>
      <c r="H6" s="2" t="s">
        <v>101</v>
      </c>
      <c r="K6" s="2">
        <v>1003</v>
      </c>
      <c r="L6" s="2" t="s">
        <v>154</v>
      </c>
      <c r="M6" s="19">
        <v>45629</v>
      </c>
      <c r="N6" s="2" t="s">
        <v>155</v>
      </c>
      <c r="O6" s="2" t="s">
        <v>156</v>
      </c>
    </row>
    <row r="7" spans="2:15" x14ac:dyDescent="0.35">
      <c r="B7" s="2">
        <v>1005</v>
      </c>
      <c r="C7" s="2">
        <v>500</v>
      </c>
      <c r="D7" s="2">
        <v>100</v>
      </c>
      <c r="E7" s="2">
        <v>5</v>
      </c>
      <c r="F7" s="2" t="s">
        <v>102</v>
      </c>
      <c r="G7" s="2" t="s">
        <v>103</v>
      </c>
      <c r="H7" s="2" t="s">
        <v>104</v>
      </c>
      <c r="K7" s="2">
        <v>1004</v>
      </c>
      <c r="L7" s="2" t="s">
        <v>157</v>
      </c>
      <c r="M7" s="19">
        <v>45630</v>
      </c>
      <c r="N7" s="2" t="s">
        <v>158</v>
      </c>
      <c r="O7" s="2" t="s">
        <v>159</v>
      </c>
    </row>
    <row r="8" spans="2:15" ht="43.5" x14ac:dyDescent="0.35">
      <c r="B8" s="2">
        <v>1006</v>
      </c>
      <c r="C8" s="2">
        <v>600</v>
      </c>
      <c r="D8" s="2">
        <v>120</v>
      </c>
      <c r="E8" s="2">
        <v>6</v>
      </c>
      <c r="F8" s="2" t="s">
        <v>102</v>
      </c>
      <c r="G8" s="2" t="s">
        <v>105</v>
      </c>
      <c r="H8" s="2" t="s">
        <v>93</v>
      </c>
      <c r="K8" s="2">
        <v>1005</v>
      </c>
      <c r="L8" s="2" t="s">
        <v>160</v>
      </c>
      <c r="M8" s="19">
        <v>45631</v>
      </c>
      <c r="N8" s="2" t="s">
        <v>161</v>
      </c>
      <c r="O8" s="2" t="s">
        <v>153</v>
      </c>
    </row>
    <row r="9" spans="2:15" x14ac:dyDescent="0.35">
      <c r="B9" s="2">
        <v>1007</v>
      </c>
      <c r="C9" s="2">
        <v>1200</v>
      </c>
      <c r="D9" s="2">
        <v>250</v>
      </c>
      <c r="E9" s="2">
        <v>7</v>
      </c>
      <c r="F9" s="2" t="s">
        <v>91</v>
      </c>
      <c r="G9" s="2" t="s">
        <v>106</v>
      </c>
      <c r="H9" s="2" t="s">
        <v>96</v>
      </c>
      <c r="K9" s="2">
        <v>1006</v>
      </c>
      <c r="L9" s="2" t="s">
        <v>162</v>
      </c>
      <c r="M9" s="19">
        <v>45632</v>
      </c>
      <c r="N9" s="2" t="s">
        <v>163</v>
      </c>
      <c r="O9" s="2" t="s">
        <v>164</v>
      </c>
    </row>
    <row r="10" spans="2:15" x14ac:dyDescent="0.35">
      <c r="B10" s="2">
        <v>1008</v>
      </c>
      <c r="C10" s="2">
        <v>800</v>
      </c>
      <c r="D10" s="2">
        <v>180</v>
      </c>
      <c r="E10" s="2">
        <v>3</v>
      </c>
      <c r="F10" s="2" t="s">
        <v>97</v>
      </c>
      <c r="G10" s="2" t="s">
        <v>107</v>
      </c>
      <c r="H10" s="2" t="s">
        <v>99</v>
      </c>
      <c r="K10" s="2">
        <v>1007</v>
      </c>
      <c r="L10" s="2" t="s">
        <v>165</v>
      </c>
      <c r="M10" s="19">
        <v>45633</v>
      </c>
      <c r="N10" s="2" t="s">
        <v>166</v>
      </c>
      <c r="O10" s="2" t="s">
        <v>167</v>
      </c>
    </row>
    <row r="11" spans="2:15" x14ac:dyDescent="0.35">
      <c r="B11" s="2">
        <v>1009</v>
      </c>
      <c r="C11" s="2">
        <v>1100</v>
      </c>
      <c r="D11" s="2">
        <v>250</v>
      </c>
      <c r="E11" s="2">
        <v>4</v>
      </c>
      <c r="F11" s="2" t="s">
        <v>94</v>
      </c>
      <c r="G11" s="2" t="s">
        <v>108</v>
      </c>
      <c r="H11" s="2" t="s">
        <v>93</v>
      </c>
      <c r="K11" s="2">
        <v>1008</v>
      </c>
      <c r="L11" s="2" t="s">
        <v>168</v>
      </c>
      <c r="M11" s="19">
        <v>45634</v>
      </c>
      <c r="N11" s="2" t="s">
        <v>169</v>
      </c>
      <c r="O11" s="2" t="s">
        <v>170</v>
      </c>
    </row>
    <row r="12" spans="2:15" x14ac:dyDescent="0.35">
      <c r="B12" s="2">
        <v>1010</v>
      </c>
      <c r="C12" s="2">
        <v>1500</v>
      </c>
      <c r="D12" s="2">
        <v>350</v>
      </c>
      <c r="E12" s="2">
        <v>2</v>
      </c>
      <c r="F12" s="2" t="s">
        <v>91</v>
      </c>
      <c r="G12" s="2" t="s">
        <v>109</v>
      </c>
      <c r="H12" s="2" t="s">
        <v>104</v>
      </c>
      <c r="K12" s="2">
        <v>1009</v>
      </c>
      <c r="L12" s="2" t="s">
        <v>171</v>
      </c>
      <c r="M12" s="19">
        <v>45635</v>
      </c>
      <c r="N12" s="2" t="s">
        <v>172</v>
      </c>
      <c r="O12" s="2" t="s">
        <v>173</v>
      </c>
    </row>
    <row r="13" spans="2:15" ht="29" x14ac:dyDescent="0.35">
      <c r="B13" s="2">
        <v>1011</v>
      </c>
      <c r="C13" s="2">
        <v>3200</v>
      </c>
      <c r="D13" s="2">
        <v>700</v>
      </c>
      <c r="E13" s="2">
        <v>5</v>
      </c>
      <c r="F13" s="2" t="s">
        <v>97</v>
      </c>
      <c r="G13" s="2" t="s">
        <v>110</v>
      </c>
      <c r="H13" s="2" t="s">
        <v>101</v>
      </c>
      <c r="K13" s="2">
        <v>1010</v>
      </c>
      <c r="L13" s="2" t="s">
        <v>174</v>
      </c>
      <c r="M13" s="19">
        <v>45636</v>
      </c>
      <c r="N13" s="2" t="s">
        <v>175</v>
      </c>
      <c r="O13" s="2" t="s">
        <v>164</v>
      </c>
    </row>
    <row r="14" spans="2:15" ht="29" x14ac:dyDescent="0.35">
      <c r="B14" s="2">
        <v>1012</v>
      </c>
      <c r="C14" s="2">
        <v>400</v>
      </c>
      <c r="D14" s="2">
        <v>80</v>
      </c>
      <c r="E14" s="2">
        <v>6</v>
      </c>
      <c r="F14" s="2" t="s">
        <v>102</v>
      </c>
      <c r="G14" s="2" t="s">
        <v>111</v>
      </c>
      <c r="H14" s="2" t="s">
        <v>96</v>
      </c>
      <c r="K14" s="2">
        <v>1011</v>
      </c>
      <c r="L14" s="2" t="s">
        <v>176</v>
      </c>
      <c r="M14" s="19">
        <v>45637</v>
      </c>
      <c r="N14" s="2" t="s">
        <v>177</v>
      </c>
      <c r="O14" s="2" t="s">
        <v>159</v>
      </c>
    </row>
    <row r="15" spans="2:15" ht="29" x14ac:dyDescent="0.35">
      <c r="B15" s="2">
        <v>1013</v>
      </c>
      <c r="C15" s="2">
        <v>1000</v>
      </c>
      <c r="D15" s="2">
        <v>200</v>
      </c>
      <c r="E15" s="2">
        <v>3</v>
      </c>
      <c r="F15" s="2" t="s">
        <v>94</v>
      </c>
      <c r="G15" s="2" t="s">
        <v>112</v>
      </c>
      <c r="H15" s="2" t="s">
        <v>93</v>
      </c>
      <c r="K15" s="2">
        <v>1012</v>
      </c>
      <c r="L15" s="2" t="s">
        <v>178</v>
      </c>
      <c r="M15" s="19">
        <v>45638</v>
      </c>
      <c r="N15" s="2" t="s">
        <v>179</v>
      </c>
      <c r="O15" s="2" t="s">
        <v>180</v>
      </c>
    </row>
    <row r="16" spans="2:15" x14ac:dyDescent="0.35">
      <c r="B16" s="2">
        <v>1014</v>
      </c>
      <c r="C16" s="2">
        <v>500</v>
      </c>
      <c r="D16" s="2">
        <v>100</v>
      </c>
      <c r="E16" s="2">
        <v>2</v>
      </c>
      <c r="F16" s="2" t="s">
        <v>91</v>
      </c>
      <c r="G16" s="2" t="s">
        <v>113</v>
      </c>
      <c r="H16" s="2" t="s">
        <v>99</v>
      </c>
      <c r="K16" s="2">
        <v>1013</v>
      </c>
      <c r="L16" s="2" t="s">
        <v>181</v>
      </c>
      <c r="M16" s="19">
        <v>45639</v>
      </c>
      <c r="N16" s="2" t="s">
        <v>182</v>
      </c>
      <c r="O16" s="2" t="s">
        <v>159</v>
      </c>
    </row>
    <row r="17" spans="2:15" ht="43.5" x14ac:dyDescent="0.35">
      <c r="B17" s="2">
        <v>1015</v>
      </c>
      <c r="C17" s="2">
        <v>1300</v>
      </c>
      <c r="D17" s="2">
        <v>300</v>
      </c>
      <c r="E17" s="2">
        <v>2</v>
      </c>
      <c r="F17" s="2" t="s">
        <v>91</v>
      </c>
      <c r="G17" s="2" t="s">
        <v>114</v>
      </c>
      <c r="H17" s="2" t="s">
        <v>104</v>
      </c>
      <c r="K17" s="2">
        <v>1014</v>
      </c>
      <c r="L17" s="2" t="s">
        <v>183</v>
      </c>
      <c r="M17" s="19">
        <v>45640</v>
      </c>
      <c r="N17" s="2" t="s">
        <v>184</v>
      </c>
      <c r="O17" s="2" t="s">
        <v>185</v>
      </c>
    </row>
    <row r="18" spans="2:15" x14ac:dyDescent="0.35">
      <c r="B18" s="2">
        <v>1016</v>
      </c>
      <c r="C18" s="2">
        <v>900</v>
      </c>
      <c r="D18" s="2">
        <v>200</v>
      </c>
      <c r="E18" s="2">
        <v>4</v>
      </c>
      <c r="F18" s="2" t="s">
        <v>102</v>
      </c>
      <c r="G18" s="2" t="s">
        <v>115</v>
      </c>
      <c r="H18" s="2" t="s">
        <v>96</v>
      </c>
      <c r="K18" s="2">
        <v>1015</v>
      </c>
      <c r="L18" s="2" t="s">
        <v>186</v>
      </c>
      <c r="M18" s="19">
        <v>45641</v>
      </c>
      <c r="N18" s="2" t="s">
        <v>187</v>
      </c>
      <c r="O18" s="2" t="s">
        <v>188</v>
      </c>
    </row>
    <row r="19" spans="2:15" x14ac:dyDescent="0.35">
      <c r="B19" s="2">
        <v>1017</v>
      </c>
      <c r="C19" s="2">
        <v>2100</v>
      </c>
      <c r="D19" s="2">
        <v>450</v>
      </c>
      <c r="E19" s="2">
        <v>1</v>
      </c>
      <c r="F19" s="2" t="s">
        <v>97</v>
      </c>
      <c r="G19" s="2" t="s">
        <v>116</v>
      </c>
      <c r="H19" s="2" t="s">
        <v>93</v>
      </c>
      <c r="K19" s="2">
        <v>1016</v>
      </c>
      <c r="L19" s="2" t="s">
        <v>189</v>
      </c>
      <c r="M19" s="19">
        <v>45642</v>
      </c>
      <c r="N19" s="2" t="s">
        <v>190</v>
      </c>
      <c r="O19" s="2" t="s">
        <v>191</v>
      </c>
    </row>
    <row r="20" spans="2:15" ht="29" x14ac:dyDescent="0.35">
      <c r="B20" s="2">
        <v>1018</v>
      </c>
      <c r="C20" s="2">
        <v>3500</v>
      </c>
      <c r="D20" s="2">
        <v>700</v>
      </c>
      <c r="E20" s="2">
        <v>2</v>
      </c>
      <c r="F20" s="2" t="s">
        <v>91</v>
      </c>
      <c r="G20" s="2" t="s">
        <v>117</v>
      </c>
      <c r="H20" s="2" t="s">
        <v>101</v>
      </c>
      <c r="K20" s="2">
        <v>1017</v>
      </c>
      <c r="L20" s="2" t="s">
        <v>192</v>
      </c>
      <c r="M20" s="19">
        <v>45643</v>
      </c>
      <c r="N20" s="2" t="s">
        <v>193</v>
      </c>
      <c r="O20" s="2" t="s">
        <v>194</v>
      </c>
    </row>
    <row r="21" spans="2:15" ht="29" x14ac:dyDescent="0.35">
      <c r="B21" s="2">
        <v>1019</v>
      </c>
      <c r="C21" s="2">
        <v>2500</v>
      </c>
      <c r="D21" s="2">
        <v>550</v>
      </c>
      <c r="E21" s="2">
        <v>3</v>
      </c>
      <c r="F21" s="2" t="s">
        <v>94</v>
      </c>
      <c r="G21" s="2" t="s">
        <v>118</v>
      </c>
      <c r="H21" s="2" t="s">
        <v>104</v>
      </c>
      <c r="K21" s="2">
        <v>1018</v>
      </c>
      <c r="L21" s="2" t="s">
        <v>195</v>
      </c>
      <c r="M21" s="19">
        <v>45644</v>
      </c>
      <c r="N21" s="2" t="s">
        <v>196</v>
      </c>
      <c r="O21" s="2" t="s">
        <v>197</v>
      </c>
    </row>
    <row r="22" spans="2:15" x14ac:dyDescent="0.35">
      <c r="B22" s="2">
        <v>1020</v>
      </c>
      <c r="C22" s="2">
        <v>700</v>
      </c>
      <c r="D22" s="2">
        <v>150</v>
      </c>
      <c r="E22" s="2">
        <v>5</v>
      </c>
      <c r="F22" s="2" t="s">
        <v>102</v>
      </c>
      <c r="G22" s="2" t="s">
        <v>119</v>
      </c>
      <c r="H22" s="2" t="s">
        <v>93</v>
      </c>
      <c r="K22" s="2">
        <v>1019</v>
      </c>
      <c r="L22" s="2" t="s">
        <v>198</v>
      </c>
      <c r="M22" s="19">
        <v>45645</v>
      </c>
      <c r="N22" s="2" t="s">
        <v>155</v>
      </c>
      <c r="O22" s="2" t="s">
        <v>156</v>
      </c>
    </row>
    <row r="23" spans="2:15" ht="29" x14ac:dyDescent="0.35">
      <c r="B23" s="2">
        <v>1021</v>
      </c>
      <c r="C23" s="2">
        <v>1500</v>
      </c>
      <c r="D23" s="2">
        <v>300</v>
      </c>
      <c r="E23" s="2">
        <v>6</v>
      </c>
      <c r="F23" s="2" t="s">
        <v>97</v>
      </c>
      <c r="G23" s="2" t="s">
        <v>120</v>
      </c>
      <c r="H23" s="2" t="s">
        <v>99</v>
      </c>
      <c r="K23" s="2">
        <v>1020</v>
      </c>
      <c r="L23" s="2" t="s">
        <v>199</v>
      </c>
      <c r="M23" s="19">
        <v>45646</v>
      </c>
      <c r="N23" s="2" t="s">
        <v>200</v>
      </c>
      <c r="O23" s="2" t="s">
        <v>201</v>
      </c>
    </row>
    <row r="24" spans="2:15" ht="29" x14ac:dyDescent="0.35">
      <c r="B24" s="2">
        <v>1022</v>
      </c>
      <c r="C24" s="2">
        <v>2200</v>
      </c>
      <c r="D24" s="2">
        <v>500</v>
      </c>
      <c r="E24" s="2">
        <v>3</v>
      </c>
      <c r="F24" s="2" t="s">
        <v>91</v>
      </c>
      <c r="G24" s="2" t="s">
        <v>121</v>
      </c>
      <c r="H24" s="2" t="s">
        <v>96</v>
      </c>
      <c r="K24" s="2">
        <v>1021</v>
      </c>
      <c r="L24" s="2" t="s">
        <v>202</v>
      </c>
      <c r="M24" s="19">
        <v>45647</v>
      </c>
      <c r="N24" s="2" t="s">
        <v>203</v>
      </c>
      <c r="O24" s="2" t="s">
        <v>153</v>
      </c>
    </row>
    <row r="25" spans="2:15" x14ac:dyDescent="0.35">
      <c r="B25" s="2">
        <v>1023</v>
      </c>
      <c r="C25" s="2">
        <v>900</v>
      </c>
      <c r="D25" s="2">
        <v>200</v>
      </c>
      <c r="E25" s="2">
        <v>7</v>
      </c>
      <c r="F25" s="2" t="s">
        <v>94</v>
      </c>
      <c r="G25" s="2" t="s">
        <v>122</v>
      </c>
      <c r="H25" s="2" t="s">
        <v>101</v>
      </c>
      <c r="K25" s="2">
        <v>1022</v>
      </c>
      <c r="L25" s="2" t="s">
        <v>204</v>
      </c>
      <c r="M25" s="19">
        <v>45648</v>
      </c>
      <c r="N25" s="2" t="s">
        <v>177</v>
      </c>
      <c r="O25" s="2" t="s">
        <v>159</v>
      </c>
    </row>
    <row r="26" spans="2:15" x14ac:dyDescent="0.35">
      <c r="B26" s="2">
        <v>1024</v>
      </c>
      <c r="C26" s="2">
        <v>1100</v>
      </c>
      <c r="D26" s="2">
        <v>250</v>
      </c>
      <c r="E26" s="2">
        <v>4</v>
      </c>
      <c r="F26" s="2" t="s">
        <v>97</v>
      </c>
      <c r="G26" s="2" t="s">
        <v>123</v>
      </c>
      <c r="H26" s="2" t="s">
        <v>93</v>
      </c>
      <c r="K26" s="2">
        <v>1023</v>
      </c>
      <c r="L26" s="2" t="s">
        <v>205</v>
      </c>
      <c r="M26" s="19">
        <v>45649</v>
      </c>
      <c r="N26" s="2" t="s">
        <v>172</v>
      </c>
      <c r="O26" s="2" t="s">
        <v>173</v>
      </c>
    </row>
    <row r="27" spans="2:15" x14ac:dyDescent="0.35">
      <c r="B27" s="2">
        <v>1025</v>
      </c>
      <c r="C27" s="2">
        <v>500</v>
      </c>
      <c r="D27" s="2">
        <v>100</v>
      </c>
      <c r="E27" s="2">
        <v>8</v>
      </c>
      <c r="F27" s="2" t="s">
        <v>102</v>
      </c>
      <c r="G27" s="2" t="s">
        <v>124</v>
      </c>
      <c r="H27" s="2" t="s">
        <v>104</v>
      </c>
      <c r="K27" s="2">
        <v>1024</v>
      </c>
      <c r="L27" s="2" t="s">
        <v>206</v>
      </c>
      <c r="M27" s="19">
        <v>45650</v>
      </c>
      <c r="N27" s="2" t="s">
        <v>163</v>
      </c>
      <c r="O27" s="2" t="s">
        <v>164</v>
      </c>
    </row>
    <row r="28" spans="2:15" x14ac:dyDescent="0.35">
      <c r="B28" s="2">
        <v>1026</v>
      </c>
      <c r="C28" s="2">
        <v>600</v>
      </c>
      <c r="D28" s="2">
        <v>120</v>
      </c>
      <c r="E28" s="2">
        <v>2</v>
      </c>
      <c r="F28" s="2" t="s">
        <v>91</v>
      </c>
      <c r="G28" s="2" t="s">
        <v>125</v>
      </c>
      <c r="H28" s="2" t="s">
        <v>96</v>
      </c>
      <c r="K28" s="2">
        <v>1025</v>
      </c>
      <c r="L28" s="2" t="s">
        <v>207</v>
      </c>
      <c r="M28" s="19">
        <v>45651</v>
      </c>
      <c r="N28" s="2" t="s">
        <v>158</v>
      </c>
      <c r="O28" s="2" t="s">
        <v>159</v>
      </c>
    </row>
    <row r="29" spans="2:15" x14ac:dyDescent="0.35">
      <c r="B29" s="2">
        <v>1027</v>
      </c>
      <c r="C29" s="2">
        <v>3000</v>
      </c>
      <c r="D29" s="2">
        <v>600</v>
      </c>
      <c r="E29" s="2">
        <v>5</v>
      </c>
      <c r="F29" s="2" t="s">
        <v>97</v>
      </c>
      <c r="G29" s="2" t="s">
        <v>126</v>
      </c>
      <c r="H29" s="2" t="s">
        <v>99</v>
      </c>
      <c r="K29" s="2">
        <v>1026</v>
      </c>
      <c r="L29" s="2" t="s">
        <v>208</v>
      </c>
      <c r="M29" s="19">
        <v>45652</v>
      </c>
      <c r="N29" s="2" t="s">
        <v>149</v>
      </c>
      <c r="O29" s="2" t="s">
        <v>150</v>
      </c>
    </row>
    <row r="30" spans="2:15" x14ac:dyDescent="0.35">
      <c r="B30" s="2">
        <v>1028</v>
      </c>
      <c r="C30" s="2">
        <v>700</v>
      </c>
      <c r="D30" s="2">
        <v>150</v>
      </c>
      <c r="E30" s="2">
        <v>9</v>
      </c>
      <c r="F30" s="2" t="s">
        <v>94</v>
      </c>
      <c r="G30" s="2" t="s">
        <v>127</v>
      </c>
      <c r="H30" s="2" t="s">
        <v>93</v>
      </c>
      <c r="K30" s="2">
        <v>1027</v>
      </c>
      <c r="L30" s="2" t="s">
        <v>209</v>
      </c>
      <c r="M30" s="19">
        <v>45653</v>
      </c>
      <c r="N30" s="2" t="s">
        <v>166</v>
      </c>
      <c r="O30" s="2" t="s">
        <v>167</v>
      </c>
    </row>
    <row r="31" spans="2:15" ht="29" x14ac:dyDescent="0.35">
      <c r="B31" s="2">
        <v>1029</v>
      </c>
      <c r="C31" s="2">
        <v>2000</v>
      </c>
      <c r="D31" s="2">
        <v>400</v>
      </c>
      <c r="E31" s="2">
        <v>3</v>
      </c>
      <c r="F31" s="2" t="s">
        <v>91</v>
      </c>
      <c r="G31" s="2" t="s">
        <v>128</v>
      </c>
      <c r="H31" s="2" t="s">
        <v>104</v>
      </c>
      <c r="K31" s="2">
        <v>1028</v>
      </c>
      <c r="L31" s="2" t="s">
        <v>210</v>
      </c>
      <c r="M31" s="19">
        <v>45654</v>
      </c>
      <c r="N31" s="2" t="s">
        <v>152</v>
      </c>
      <c r="O31" s="2" t="s">
        <v>153</v>
      </c>
    </row>
    <row r="32" spans="2:15" x14ac:dyDescent="0.35">
      <c r="B32" s="2">
        <v>1030</v>
      </c>
      <c r="C32" s="2">
        <v>1500</v>
      </c>
      <c r="D32" s="2">
        <v>350</v>
      </c>
      <c r="E32" s="2">
        <v>2</v>
      </c>
      <c r="F32" s="2" t="s">
        <v>102</v>
      </c>
      <c r="G32" s="2" t="s">
        <v>129</v>
      </c>
      <c r="H32" s="2" t="s">
        <v>101</v>
      </c>
      <c r="K32" s="2">
        <v>1029</v>
      </c>
      <c r="L32" s="2" t="s">
        <v>211</v>
      </c>
      <c r="M32" s="19">
        <v>45655</v>
      </c>
      <c r="N32" s="2" t="s">
        <v>182</v>
      </c>
      <c r="O32" s="2" t="s">
        <v>159</v>
      </c>
    </row>
    <row r="33" spans="2:15" x14ac:dyDescent="0.35">
      <c r="B33" s="2">
        <v>1031</v>
      </c>
      <c r="C33" s="2">
        <v>2200</v>
      </c>
      <c r="D33" s="2">
        <v>500</v>
      </c>
      <c r="E33" s="2">
        <v>3</v>
      </c>
      <c r="F33" s="2" t="s">
        <v>97</v>
      </c>
      <c r="G33" s="2" t="s">
        <v>130</v>
      </c>
      <c r="H33" s="2" t="s">
        <v>99</v>
      </c>
      <c r="K33" s="2">
        <v>1030</v>
      </c>
      <c r="L33" s="2" t="s">
        <v>212</v>
      </c>
      <c r="M33" s="19">
        <v>45656</v>
      </c>
      <c r="N33" s="2" t="s">
        <v>179</v>
      </c>
      <c r="O33" s="2" t="s">
        <v>180</v>
      </c>
    </row>
    <row r="34" spans="2:15" x14ac:dyDescent="0.35">
      <c r="B34" s="2">
        <v>1032</v>
      </c>
      <c r="C34" s="2">
        <v>1800</v>
      </c>
      <c r="D34" s="2">
        <v>400</v>
      </c>
      <c r="E34" s="2">
        <v>4</v>
      </c>
      <c r="F34" s="2" t="s">
        <v>91</v>
      </c>
      <c r="G34" s="2" t="s">
        <v>131</v>
      </c>
      <c r="H34" s="2" t="s">
        <v>96</v>
      </c>
      <c r="K34" s="2">
        <v>1031</v>
      </c>
      <c r="L34" s="2" t="s">
        <v>213</v>
      </c>
      <c r="M34" s="19">
        <v>45657</v>
      </c>
      <c r="N34" s="2" t="s">
        <v>190</v>
      </c>
      <c r="O34" s="2" t="s">
        <v>191</v>
      </c>
    </row>
    <row r="35" spans="2:15" ht="29" x14ac:dyDescent="0.35">
      <c r="B35" s="2">
        <v>1033</v>
      </c>
      <c r="C35" s="2">
        <v>1500</v>
      </c>
      <c r="D35" s="2">
        <v>300</v>
      </c>
      <c r="E35" s="2">
        <v>6</v>
      </c>
      <c r="F35" s="2" t="s">
        <v>102</v>
      </c>
      <c r="G35" s="2" t="s">
        <v>132</v>
      </c>
      <c r="H35" s="2" t="s">
        <v>93</v>
      </c>
      <c r="K35" s="2">
        <v>1032</v>
      </c>
      <c r="L35" s="2" t="s">
        <v>214</v>
      </c>
      <c r="M35" s="19">
        <v>45627</v>
      </c>
      <c r="N35" s="2" t="s">
        <v>196</v>
      </c>
      <c r="O35" s="2" t="s">
        <v>197</v>
      </c>
    </row>
    <row r="36" spans="2:15" x14ac:dyDescent="0.35">
      <c r="B36" s="2">
        <v>1034</v>
      </c>
      <c r="C36" s="2">
        <v>800</v>
      </c>
      <c r="D36" s="2">
        <v>160</v>
      </c>
      <c r="E36" s="2">
        <v>7</v>
      </c>
      <c r="F36" s="2" t="s">
        <v>94</v>
      </c>
      <c r="G36" s="2" t="s">
        <v>133</v>
      </c>
      <c r="H36" s="2" t="s">
        <v>104</v>
      </c>
      <c r="K36" s="2">
        <v>1033</v>
      </c>
      <c r="L36" s="2" t="s">
        <v>215</v>
      </c>
      <c r="M36" s="19">
        <v>45628</v>
      </c>
      <c r="N36" s="2" t="s">
        <v>155</v>
      </c>
      <c r="O36" s="2" t="s">
        <v>156</v>
      </c>
    </row>
    <row r="37" spans="2:15" ht="43.5" x14ac:dyDescent="0.35">
      <c r="B37" s="2">
        <v>1035</v>
      </c>
      <c r="C37" s="2">
        <v>2200</v>
      </c>
      <c r="D37" s="2">
        <v>480</v>
      </c>
      <c r="E37" s="2">
        <v>2</v>
      </c>
      <c r="F37" s="2" t="s">
        <v>97</v>
      </c>
      <c r="G37" s="2" t="s">
        <v>110</v>
      </c>
      <c r="H37" s="2" t="s">
        <v>99</v>
      </c>
      <c r="K37" s="2">
        <v>1034</v>
      </c>
      <c r="L37" s="2" t="s">
        <v>216</v>
      </c>
      <c r="M37" s="19">
        <v>45629</v>
      </c>
      <c r="N37" s="2" t="s">
        <v>161</v>
      </c>
      <c r="O37" s="2" t="s">
        <v>153</v>
      </c>
    </row>
    <row r="38" spans="2:15" x14ac:dyDescent="0.35">
      <c r="B38" s="2">
        <v>1036</v>
      </c>
      <c r="C38" s="2">
        <v>3200</v>
      </c>
      <c r="D38" s="2">
        <v>700</v>
      </c>
      <c r="E38" s="2">
        <v>3</v>
      </c>
      <c r="F38" s="2" t="s">
        <v>91</v>
      </c>
      <c r="G38" s="2" t="s">
        <v>134</v>
      </c>
      <c r="H38" s="2" t="s">
        <v>96</v>
      </c>
      <c r="K38" s="2">
        <v>1035</v>
      </c>
      <c r="L38" s="2" t="s">
        <v>217</v>
      </c>
      <c r="M38" s="19">
        <v>45630</v>
      </c>
      <c r="N38" s="2" t="s">
        <v>187</v>
      </c>
      <c r="O38" s="2" t="s">
        <v>188</v>
      </c>
    </row>
    <row r="39" spans="2:15" x14ac:dyDescent="0.35">
      <c r="B39" s="2">
        <v>1037</v>
      </c>
      <c r="C39" s="2">
        <v>1200</v>
      </c>
      <c r="D39" s="2">
        <v>240</v>
      </c>
      <c r="E39" s="2">
        <v>4</v>
      </c>
      <c r="F39" s="2" t="s">
        <v>102</v>
      </c>
      <c r="G39" s="2" t="s">
        <v>135</v>
      </c>
      <c r="H39" s="2" t="s">
        <v>101</v>
      </c>
      <c r="K39" s="2">
        <v>1036</v>
      </c>
      <c r="L39" s="2" t="s">
        <v>218</v>
      </c>
      <c r="M39" s="19">
        <v>45631</v>
      </c>
      <c r="N39" s="2" t="s">
        <v>166</v>
      </c>
      <c r="O39" s="2" t="s">
        <v>167</v>
      </c>
    </row>
    <row r="40" spans="2:15" x14ac:dyDescent="0.35">
      <c r="B40" s="2">
        <v>1038</v>
      </c>
      <c r="C40" s="2">
        <v>2500</v>
      </c>
      <c r="D40" s="2">
        <v>550</v>
      </c>
      <c r="E40" s="2">
        <v>6</v>
      </c>
      <c r="F40" s="2" t="s">
        <v>97</v>
      </c>
      <c r="G40" s="2" t="s">
        <v>136</v>
      </c>
      <c r="H40" s="2" t="s">
        <v>104</v>
      </c>
      <c r="K40" s="2">
        <v>1037</v>
      </c>
      <c r="L40" s="2" t="s">
        <v>219</v>
      </c>
      <c r="M40" s="19">
        <v>45632</v>
      </c>
      <c r="N40" s="2" t="s">
        <v>184</v>
      </c>
      <c r="O40" s="2" t="s">
        <v>185</v>
      </c>
    </row>
    <row r="41" spans="2:15" ht="29" x14ac:dyDescent="0.35">
      <c r="B41" s="2">
        <v>1039</v>
      </c>
      <c r="C41" s="2">
        <v>900</v>
      </c>
      <c r="D41" s="2">
        <v>180</v>
      </c>
      <c r="E41" s="2">
        <v>5</v>
      </c>
      <c r="F41" s="2" t="s">
        <v>94</v>
      </c>
      <c r="G41" s="2" t="s">
        <v>137</v>
      </c>
      <c r="H41" s="2" t="s">
        <v>96</v>
      </c>
      <c r="K41" s="2">
        <v>1038</v>
      </c>
      <c r="L41" s="2" t="s">
        <v>220</v>
      </c>
      <c r="M41" s="19">
        <v>45633</v>
      </c>
      <c r="N41" s="2" t="s">
        <v>152</v>
      </c>
      <c r="O41" s="2" t="s">
        <v>153</v>
      </c>
    </row>
    <row r="42" spans="2:15" x14ac:dyDescent="0.35">
      <c r="B42" s="2">
        <v>1040</v>
      </c>
      <c r="C42" s="2">
        <v>1100</v>
      </c>
      <c r="D42" s="2">
        <v>250</v>
      </c>
      <c r="E42" s="2">
        <v>2</v>
      </c>
      <c r="F42" s="2" t="s">
        <v>91</v>
      </c>
      <c r="G42" s="2" t="s">
        <v>114</v>
      </c>
      <c r="H42" s="2" t="s">
        <v>93</v>
      </c>
      <c r="K42" s="2">
        <v>1039</v>
      </c>
      <c r="L42" s="2" t="s">
        <v>221</v>
      </c>
      <c r="M42" s="19">
        <v>45634</v>
      </c>
      <c r="N42" s="2" t="s">
        <v>169</v>
      </c>
      <c r="O42" s="2" t="s">
        <v>170</v>
      </c>
    </row>
    <row r="43" spans="2:15" x14ac:dyDescent="0.35">
      <c r="B43" s="2">
        <v>1041</v>
      </c>
      <c r="C43" s="2">
        <v>4000</v>
      </c>
      <c r="D43" s="2">
        <v>800</v>
      </c>
      <c r="E43" s="2">
        <v>2</v>
      </c>
      <c r="F43" s="2" t="s">
        <v>97</v>
      </c>
      <c r="G43" s="2" t="s">
        <v>138</v>
      </c>
      <c r="H43" s="2" t="s">
        <v>99</v>
      </c>
      <c r="K43" s="2">
        <v>1040</v>
      </c>
      <c r="L43" s="2" t="s">
        <v>222</v>
      </c>
      <c r="M43" s="19">
        <v>45635</v>
      </c>
      <c r="N43" s="2" t="s">
        <v>172</v>
      </c>
      <c r="O43" s="2" t="s">
        <v>173</v>
      </c>
    </row>
    <row r="44" spans="2:15" x14ac:dyDescent="0.35">
      <c r="B44" s="2">
        <v>1042</v>
      </c>
      <c r="C44" s="2">
        <v>800</v>
      </c>
      <c r="D44" s="2">
        <v>160</v>
      </c>
      <c r="E44" s="2">
        <v>8</v>
      </c>
      <c r="F44" s="2" t="s">
        <v>102</v>
      </c>
      <c r="G44" s="2" t="s">
        <v>139</v>
      </c>
      <c r="H44" s="2" t="s">
        <v>104</v>
      </c>
      <c r="K44" s="2">
        <v>1041</v>
      </c>
      <c r="L44" s="2" t="s">
        <v>223</v>
      </c>
      <c r="M44" s="19">
        <v>45636</v>
      </c>
      <c r="N44" s="2" t="s">
        <v>149</v>
      </c>
      <c r="O44" s="2" t="s">
        <v>150</v>
      </c>
    </row>
    <row r="45" spans="2:15" x14ac:dyDescent="0.35">
      <c r="B45" s="2">
        <v>1043</v>
      </c>
      <c r="C45" s="2">
        <v>500</v>
      </c>
      <c r="D45" s="2">
        <v>100</v>
      </c>
      <c r="E45" s="2">
        <v>4</v>
      </c>
      <c r="F45" s="2" t="s">
        <v>91</v>
      </c>
      <c r="G45" s="2" t="s">
        <v>140</v>
      </c>
      <c r="H45" s="2" t="s">
        <v>96</v>
      </c>
      <c r="K45" s="2">
        <v>1042</v>
      </c>
      <c r="L45" s="2" t="s">
        <v>224</v>
      </c>
      <c r="M45" s="19">
        <v>45637</v>
      </c>
      <c r="N45" s="2" t="s">
        <v>190</v>
      </c>
      <c r="O45" s="2" t="s">
        <v>191</v>
      </c>
    </row>
    <row r="46" spans="2:15" x14ac:dyDescent="0.35">
      <c r="B46" s="2">
        <v>1044</v>
      </c>
      <c r="C46" s="2">
        <v>1500</v>
      </c>
      <c r="D46" s="2">
        <v>350</v>
      </c>
      <c r="E46" s="2">
        <v>5</v>
      </c>
      <c r="F46" s="2" t="s">
        <v>94</v>
      </c>
      <c r="G46" s="2" t="s">
        <v>141</v>
      </c>
      <c r="H46" s="2" t="s">
        <v>101</v>
      </c>
      <c r="K46" s="2">
        <v>1043</v>
      </c>
      <c r="L46" s="2" t="s">
        <v>225</v>
      </c>
      <c r="M46" s="19">
        <v>45638</v>
      </c>
      <c r="N46" s="2" t="s">
        <v>175</v>
      </c>
      <c r="O46" s="2" t="s">
        <v>164</v>
      </c>
    </row>
    <row r="47" spans="2:15" x14ac:dyDescent="0.35">
      <c r="B47" s="2">
        <v>1045</v>
      </c>
      <c r="C47" s="2">
        <v>600</v>
      </c>
      <c r="D47" s="2">
        <v>120</v>
      </c>
      <c r="E47" s="2">
        <v>2</v>
      </c>
      <c r="F47" s="2" t="s">
        <v>102</v>
      </c>
      <c r="G47" s="2" t="s">
        <v>142</v>
      </c>
      <c r="H47" s="2" t="s">
        <v>93</v>
      </c>
      <c r="K47" s="2">
        <v>1044</v>
      </c>
      <c r="L47" s="2" t="s">
        <v>226</v>
      </c>
      <c r="M47" s="19">
        <v>45639</v>
      </c>
      <c r="N47" s="2" t="s">
        <v>177</v>
      </c>
      <c r="O47" s="2" t="s">
        <v>159</v>
      </c>
    </row>
    <row r="48" spans="2:15" x14ac:dyDescent="0.35">
      <c r="B48" s="2">
        <v>1046</v>
      </c>
      <c r="C48" s="2">
        <v>2200</v>
      </c>
      <c r="D48" s="2">
        <v>500</v>
      </c>
      <c r="E48" s="2">
        <v>3</v>
      </c>
      <c r="F48" s="2" t="s">
        <v>97</v>
      </c>
      <c r="G48" s="2" t="s">
        <v>110</v>
      </c>
      <c r="H48" s="2" t="s">
        <v>96</v>
      </c>
      <c r="K48" s="2">
        <v>1045</v>
      </c>
      <c r="L48" s="2" t="s">
        <v>227</v>
      </c>
      <c r="M48" s="19">
        <v>45640</v>
      </c>
      <c r="N48" s="2" t="s">
        <v>155</v>
      </c>
      <c r="O48" s="2" t="s">
        <v>156</v>
      </c>
    </row>
    <row r="49" spans="2:15" x14ac:dyDescent="0.35">
      <c r="B49" s="2">
        <v>1047</v>
      </c>
      <c r="C49" s="2">
        <v>3200</v>
      </c>
      <c r="D49" s="2">
        <v>650</v>
      </c>
      <c r="E49" s="2">
        <v>6</v>
      </c>
      <c r="F49" s="2" t="s">
        <v>91</v>
      </c>
      <c r="G49" s="2" t="s">
        <v>106</v>
      </c>
      <c r="H49" s="2" t="s">
        <v>99</v>
      </c>
      <c r="K49" s="2">
        <v>1046</v>
      </c>
      <c r="L49" s="2" t="s">
        <v>228</v>
      </c>
      <c r="M49" s="19">
        <v>45641</v>
      </c>
      <c r="N49" s="2" t="s">
        <v>184</v>
      </c>
      <c r="O49" s="2" t="s">
        <v>185</v>
      </c>
    </row>
    <row r="50" spans="2:15" ht="29" x14ac:dyDescent="0.35">
      <c r="B50" s="2">
        <v>1048</v>
      </c>
      <c r="C50" s="2">
        <v>4000</v>
      </c>
      <c r="D50" s="2">
        <v>900</v>
      </c>
      <c r="E50" s="2">
        <v>4</v>
      </c>
      <c r="F50" s="2" t="s">
        <v>97</v>
      </c>
      <c r="G50" s="2" t="s">
        <v>98</v>
      </c>
      <c r="H50" s="2" t="s">
        <v>101</v>
      </c>
      <c r="K50" s="2">
        <v>1047</v>
      </c>
      <c r="L50" s="2" t="s">
        <v>229</v>
      </c>
      <c r="M50" s="19">
        <v>45642</v>
      </c>
      <c r="N50" s="2" t="s">
        <v>193</v>
      </c>
      <c r="O50" s="2" t="s">
        <v>194</v>
      </c>
    </row>
    <row r="51" spans="2:15" ht="29" x14ac:dyDescent="0.35">
      <c r="B51" s="2">
        <v>1049</v>
      </c>
      <c r="C51" s="2">
        <v>1000</v>
      </c>
      <c r="D51" s="2">
        <v>200</v>
      </c>
      <c r="E51" s="2">
        <v>2</v>
      </c>
      <c r="F51" s="2" t="s">
        <v>91</v>
      </c>
      <c r="G51" s="2" t="s">
        <v>109</v>
      </c>
      <c r="H51" s="2" t="s">
        <v>96</v>
      </c>
      <c r="K51" s="2">
        <v>1048</v>
      </c>
      <c r="L51" s="2" t="s">
        <v>230</v>
      </c>
      <c r="M51" s="19">
        <v>45643</v>
      </c>
      <c r="N51" s="2" t="s">
        <v>203</v>
      </c>
      <c r="O51" s="2" t="s">
        <v>153</v>
      </c>
    </row>
    <row r="52" spans="2:15" x14ac:dyDescent="0.35">
      <c r="B52" s="2">
        <v>1050</v>
      </c>
      <c r="C52" s="2">
        <v>1500</v>
      </c>
      <c r="D52" s="2">
        <v>350</v>
      </c>
      <c r="E52" s="2">
        <v>7</v>
      </c>
      <c r="F52" s="2" t="s">
        <v>102</v>
      </c>
      <c r="G52" s="2" t="s">
        <v>143</v>
      </c>
      <c r="H52" s="2" t="s">
        <v>93</v>
      </c>
      <c r="K52" s="2">
        <v>1049</v>
      </c>
      <c r="L52" s="2" t="s">
        <v>231</v>
      </c>
      <c r="M52" s="19">
        <v>45644</v>
      </c>
      <c r="N52" s="2" t="s">
        <v>158</v>
      </c>
      <c r="O52" s="2" t="s">
        <v>159</v>
      </c>
    </row>
    <row r="53" spans="2:15" x14ac:dyDescent="0.35">
      <c r="K53" s="2">
        <v>1050</v>
      </c>
      <c r="L53" s="2" t="s">
        <v>232</v>
      </c>
      <c r="M53" s="19">
        <v>45645</v>
      </c>
      <c r="N53" s="2" t="s">
        <v>187</v>
      </c>
      <c r="O53" s="2" t="s">
        <v>188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S35"/>
  <sheetViews>
    <sheetView topLeftCell="A4" zoomScale="71" zoomScaleNormal="69" workbookViewId="0">
      <selection activeCell="A34" sqref="A34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7" max="11" width="10.36328125" customWidth="1"/>
    <col min="19" max="19" width="14.90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19" ht="15" thickBot="1" x14ac:dyDescent="0.4">
      <c r="A2" s="2" t="s">
        <v>5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39</v>
      </c>
      <c r="B3" s="3">
        <v>49386799</v>
      </c>
      <c r="C3" s="3">
        <v>24831408</v>
      </c>
      <c r="D3" s="3">
        <v>24555391</v>
      </c>
      <c r="E3" s="2">
        <v>989</v>
      </c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S3" s="7" t="s">
        <v>8</v>
      </c>
    </row>
    <row r="4" spans="1:19" x14ac:dyDescent="0.35">
      <c r="A4" s="2" t="s">
        <v>40</v>
      </c>
      <c r="B4" s="3">
        <v>1383727</v>
      </c>
      <c r="C4" s="3">
        <v>713912</v>
      </c>
      <c r="D4" s="3">
        <v>669815</v>
      </c>
      <c r="E4" s="2">
        <v>938</v>
      </c>
      <c r="G4" s="32" t="s">
        <v>29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9">
        <f>SUM(B2:B34,)</f>
        <v>1208264978</v>
      </c>
    </row>
    <row r="5" spans="1:19" x14ac:dyDescent="0.35">
      <c r="A5" s="2" t="s">
        <v>41</v>
      </c>
      <c r="B5" s="3">
        <v>31205576</v>
      </c>
      <c r="C5" s="3">
        <v>15939443</v>
      </c>
      <c r="D5" s="3">
        <v>15266133</v>
      </c>
      <c r="E5" s="2">
        <v>958</v>
      </c>
      <c r="G5" s="26" t="s">
        <v>6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8"/>
      <c r="S5" s="4">
        <f>COUNTA(A2:A34)</f>
        <v>33</v>
      </c>
    </row>
    <row r="6" spans="1:19" x14ac:dyDescent="0.35">
      <c r="A6" s="2" t="s">
        <v>42</v>
      </c>
      <c r="B6" s="3">
        <v>104099452</v>
      </c>
      <c r="C6" s="3">
        <v>54278157</v>
      </c>
      <c r="D6" s="3">
        <v>49821295</v>
      </c>
      <c r="E6" s="2">
        <v>919</v>
      </c>
      <c r="G6" s="26" t="s">
        <v>7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  <c r="S6" s="8">
        <f>AVERAGE(B2:B34)</f>
        <v>36614090.242424242</v>
      </c>
    </row>
    <row r="7" spans="1:19" x14ac:dyDescent="0.35">
      <c r="A7" s="2" t="s">
        <v>43</v>
      </c>
      <c r="B7" s="3">
        <v>25545198</v>
      </c>
      <c r="C7" s="3">
        <v>12827915</v>
      </c>
      <c r="D7" s="3">
        <v>12717283</v>
      </c>
      <c r="E7" s="2">
        <v>992</v>
      </c>
      <c r="G7" s="26" t="s">
        <v>10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4">
        <f>SUMIF(E3:E34,"&gt;950")</f>
        <v>14794</v>
      </c>
    </row>
    <row r="8" spans="1:19" ht="29" x14ac:dyDescent="0.35">
      <c r="A8" s="2" t="s">
        <v>44</v>
      </c>
      <c r="B8" s="3">
        <v>585764</v>
      </c>
      <c r="C8" s="3">
        <v>344669</v>
      </c>
      <c r="D8" s="3">
        <v>241095</v>
      </c>
      <c r="E8" s="2">
        <v>700</v>
      </c>
      <c r="G8" s="26" t="s">
        <v>12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  <c r="S8" s="4">
        <f>COUNTIF(B2:B34,"&gt;50000000")</f>
        <v>9</v>
      </c>
    </row>
    <row r="9" spans="1:19" x14ac:dyDescent="0.35">
      <c r="A9" s="2" t="s">
        <v>45</v>
      </c>
      <c r="B9" s="3">
        <v>16787941</v>
      </c>
      <c r="C9" s="3">
        <v>8987326</v>
      </c>
      <c r="D9" s="3">
        <v>7800615</v>
      </c>
      <c r="E9" s="2">
        <v>868</v>
      </c>
      <c r="G9" s="26" t="s">
        <v>11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4">
        <f>AVERAGEIF(E2:E34,"&lt;950",B2:B34)</f>
        <v>43430403.823529415</v>
      </c>
    </row>
    <row r="10" spans="1:19" x14ac:dyDescent="0.35">
      <c r="A10" s="2" t="s">
        <v>46</v>
      </c>
      <c r="B10" s="3">
        <v>1458545</v>
      </c>
      <c r="C10" s="3">
        <v>739140</v>
      </c>
      <c r="D10" s="3">
        <v>719405</v>
      </c>
      <c r="E10" s="2">
        <v>973</v>
      </c>
      <c r="G10" s="26" t="s">
        <v>13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4">
        <f>SUMIFS(B2:B34,E2:E34,"&gt;950",B2:B34,"&lt;50000000")</f>
        <v>245429671</v>
      </c>
    </row>
    <row r="11" spans="1:19" x14ac:dyDescent="0.35">
      <c r="A11" s="2" t="s">
        <v>47</v>
      </c>
      <c r="B11" s="3">
        <v>60439692</v>
      </c>
      <c r="C11" s="3">
        <v>31491260</v>
      </c>
      <c r="D11" s="3">
        <v>28948432</v>
      </c>
      <c r="E11" s="2">
        <v>920</v>
      </c>
      <c r="G11" s="26" t="s">
        <v>15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8"/>
      <c r="S11" s="4">
        <f>COUNTIFS(C2:C34,"&gt;20000000",D2:D34,"&gt;20000000")</f>
        <v>11</v>
      </c>
    </row>
    <row r="12" spans="1:19" x14ac:dyDescent="0.35">
      <c r="A12" s="2" t="s">
        <v>48</v>
      </c>
      <c r="B12" s="3">
        <v>25351462</v>
      </c>
      <c r="C12" s="3">
        <v>13494734</v>
      </c>
      <c r="D12" s="3">
        <v>11856728</v>
      </c>
      <c r="E12" s="2">
        <v>879</v>
      </c>
      <c r="G12" s="26" t="s">
        <v>14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8"/>
      <c r="S12" s="4">
        <f>AVERAGEIFS(B2:B34,C2:C34,"&gt;10000000",E2:E34,"&lt;950")</f>
        <v>78220444.222222224</v>
      </c>
    </row>
    <row r="13" spans="1:19" x14ac:dyDescent="0.35">
      <c r="A13" s="2" t="s">
        <v>49</v>
      </c>
      <c r="B13" s="3">
        <v>6864602</v>
      </c>
      <c r="C13" s="3">
        <v>3481873</v>
      </c>
      <c r="D13" s="3">
        <v>3382729</v>
      </c>
      <c r="E13" s="2">
        <v>972</v>
      </c>
      <c r="G13" s="26" t="s">
        <v>17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4">
        <f>MAX(E2:E34)</f>
        <v>1084</v>
      </c>
    </row>
    <row r="14" spans="1:19" x14ac:dyDescent="0.35">
      <c r="A14" s="2" t="s">
        <v>50</v>
      </c>
      <c r="B14" s="3">
        <v>12541302</v>
      </c>
      <c r="C14" s="3">
        <v>6640662</v>
      </c>
      <c r="D14" s="3">
        <v>5900640</v>
      </c>
      <c r="E14" s="2">
        <v>889</v>
      </c>
      <c r="G14" s="26" t="s">
        <v>16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4">
        <f>MIN(E2:E34)</f>
        <v>700</v>
      </c>
    </row>
    <row r="15" spans="1:19" x14ac:dyDescent="0.35">
      <c r="A15" s="2" t="s">
        <v>51</v>
      </c>
      <c r="B15" s="3">
        <v>32988134</v>
      </c>
      <c r="C15" s="3">
        <v>16930315</v>
      </c>
      <c r="D15" s="3">
        <v>16057819</v>
      </c>
      <c r="E15" s="2">
        <v>948</v>
      </c>
      <c r="G15" s="26" t="s">
        <v>23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4">
        <f>COUNTIF(B2:B34,"&lt;60000000")</f>
        <v>24</v>
      </c>
    </row>
    <row r="16" spans="1:19" x14ac:dyDescent="0.35">
      <c r="A16" s="2" t="s">
        <v>52</v>
      </c>
      <c r="B16" s="3">
        <v>61095297</v>
      </c>
      <c r="C16" s="3">
        <v>30966657</v>
      </c>
      <c r="D16" s="3">
        <v>30128640</v>
      </c>
      <c r="E16" s="2">
        <v>973</v>
      </c>
      <c r="G16" s="26" t="s">
        <v>27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4"/>
    </row>
    <row r="17" spans="1:19" ht="15" thickBot="1" x14ac:dyDescent="0.4">
      <c r="A17" s="2" t="s">
        <v>4</v>
      </c>
      <c r="B17" s="3">
        <v>33406061</v>
      </c>
      <c r="C17" s="3">
        <v>16027412</v>
      </c>
      <c r="D17" s="3">
        <v>17378649</v>
      </c>
      <c r="E17" s="3">
        <v>1084</v>
      </c>
      <c r="G17" s="38" t="s">
        <v>28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5"/>
    </row>
    <row r="18" spans="1:19" ht="15" thickBot="1" x14ac:dyDescent="0.4">
      <c r="A18" s="2" t="s">
        <v>53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54</v>
      </c>
      <c r="B19" s="3">
        <v>72626809</v>
      </c>
      <c r="C19" s="3">
        <v>37612306</v>
      </c>
      <c r="D19" s="3">
        <v>35014503</v>
      </c>
      <c r="E19" s="2">
        <v>931</v>
      </c>
      <c r="G19" s="41" t="s">
        <v>24</v>
      </c>
      <c r="H19" s="42"/>
      <c r="I19" s="42"/>
      <c r="J19" s="42"/>
      <c r="K19" s="42"/>
      <c r="L19" s="42"/>
      <c r="M19" s="42"/>
      <c r="N19" s="43"/>
      <c r="O19" s="7" t="s">
        <v>8</v>
      </c>
    </row>
    <row r="20" spans="1:19" x14ac:dyDescent="0.35">
      <c r="A20" s="2" t="s">
        <v>55</v>
      </c>
      <c r="B20" s="3">
        <v>112374333</v>
      </c>
      <c r="C20" s="3">
        <v>58243056</v>
      </c>
      <c r="D20" s="3">
        <v>54131277</v>
      </c>
      <c r="E20" s="2">
        <v>931</v>
      </c>
      <c r="G20" s="29" t="s">
        <v>18</v>
      </c>
      <c r="H20" s="30"/>
      <c r="I20" s="30"/>
      <c r="J20" s="30"/>
      <c r="K20" s="30"/>
      <c r="L20" s="30"/>
      <c r="M20" s="30"/>
      <c r="N20" s="31"/>
      <c r="O20" s="6"/>
    </row>
    <row r="21" spans="1:19" x14ac:dyDescent="0.35">
      <c r="A21" s="2" t="s">
        <v>56</v>
      </c>
      <c r="B21" s="3">
        <v>2570390</v>
      </c>
      <c r="C21" s="3">
        <v>1290171</v>
      </c>
      <c r="D21" s="3">
        <v>1280219</v>
      </c>
      <c r="E21" s="2">
        <v>992</v>
      </c>
      <c r="G21" s="26" t="s">
        <v>19</v>
      </c>
      <c r="H21" s="27"/>
      <c r="I21" s="27"/>
      <c r="J21" s="27"/>
      <c r="K21" s="27"/>
      <c r="L21" s="27"/>
      <c r="M21" s="27"/>
      <c r="N21" s="28"/>
      <c r="O21" s="4"/>
    </row>
    <row r="22" spans="1:19" x14ac:dyDescent="0.35">
      <c r="A22" s="2" t="s">
        <v>57</v>
      </c>
      <c r="B22" s="3">
        <v>2966889</v>
      </c>
      <c r="C22" s="3">
        <v>1491832</v>
      </c>
      <c r="D22" s="3">
        <v>1475057</v>
      </c>
      <c r="E22" s="2">
        <v>989</v>
      </c>
      <c r="G22" s="26" t="s">
        <v>20</v>
      </c>
      <c r="H22" s="27"/>
      <c r="I22" s="27"/>
      <c r="J22" s="27"/>
      <c r="K22" s="27"/>
      <c r="L22" s="27"/>
      <c r="M22" s="27"/>
      <c r="N22" s="28"/>
      <c r="O22" s="4"/>
    </row>
    <row r="23" spans="1:19" x14ac:dyDescent="0.35">
      <c r="A23" s="2" t="s">
        <v>58</v>
      </c>
      <c r="B23" s="3">
        <v>1097206</v>
      </c>
      <c r="C23" s="3">
        <v>555339</v>
      </c>
      <c r="D23" s="3">
        <v>541867</v>
      </c>
      <c r="E23" s="2">
        <v>976</v>
      </c>
      <c r="G23" s="26" t="s">
        <v>21</v>
      </c>
      <c r="H23" s="27"/>
      <c r="I23" s="27"/>
      <c r="J23" s="27"/>
      <c r="K23" s="27"/>
      <c r="L23" s="27"/>
      <c r="M23" s="27"/>
      <c r="N23" s="28"/>
      <c r="O23" s="4"/>
    </row>
    <row r="24" spans="1:19" x14ac:dyDescent="0.35">
      <c r="A24" s="2" t="s">
        <v>59</v>
      </c>
      <c r="B24" s="3">
        <v>1978502</v>
      </c>
      <c r="C24" s="3">
        <v>1024649</v>
      </c>
      <c r="D24" s="3">
        <v>953853</v>
      </c>
      <c r="E24" s="2">
        <v>931</v>
      </c>
      <c r="G24" s="26" t="s">
        <v>25</v>
      </c>
      <c r="H24" s="27"/>
      <c r="I24" s="27"/>
      <c r="J24" s="27"/>
      <c r="K24" s="27"/>
      <c r="L24" s="27"/>
      <c r="M24" s="27"/>
      <c r="N24" s="28"/>
      <c r="O24" s="4">
        <f>MAX(E2:E34)</f>
        <v>1084</v>
      </c>
    </row>
    <row r="25" spans="1:19" x14ac:dyDescent="0.35">
      <c r="A25" s="2" t="s">
        <v>60</v>
      </c>
      <c r="B25" s="3">
        <v>41974218</v>
      </c>
      <c r="C25" s="3">
        <v>21212136</v>
      </c>
      <c r="D25" s="3">
        <v>20762082</v>
      </c>
      <c r="E25" s="2">
        <v>979</v>
      </c>
      <c r="G25" s="44"/>
      <c r="H25" s="45"/>
      <c r="I25" s="45"/>
      <c r="J25" s="45"/>
      <c r="K25" s="45"/>
      <c r="L25" s="45"/>
      <c r="M25" s="45"/>
      <c r="N25" s="46"/>
      <c r="O25" s="4"/>
    </row>
    <row r="26" spans="1:19" x14ac:dyDescent="0.35">
      <c r="A26" s="2" t="s">
        <v>61</v>
      </c>
      <c r="B26" s="3">
        <v>27743338</v>
      </c>
      <c r="C26" s="3">
        <v>14639465</v>
      </c>
      <c r="D26" s="3">
        <v>13103873</v>
      </c>
      <c r="E26" s="2">
        <v>895</v>
      </c>
      <c r="G26" s="26" t="s">
        <v>22</v>
      </c>
      <c r="H26" s="27"/>
      <c r="I26" s="27"/>
      <c r="J26" s="27"/>
      <c r="K26" s="27"/>
      <c r="L26" s="27"/>
      <c r="M26" s="27"/>
      <c r="N26" s="28"/>
      <c r="O26" s="4"/>
    </row>
    <row r="27" spans="1:19" x14ac:dyDescent="0.35">
      <c r="A27" s="2" t="s">
        <v>62</v>
      </c>
      <c r="B27" s="3">
        <v>68548437</v>
      </c>
      <c r="C27" s="3">
        <v>35550997</v>
      </c>
      <c r="D27" s="3">
        <v>32997440</v>
      </c>
      <c r="E27" s="2">
        <v>928</v>
      </c>
      <c r="G27" s="44" t="s">
        <v>4</v>
      </c>
      <c r="H27" s="45"/>
      <c r="I27" s="45"/>
      <c r="J27" s="45"/>
      <c r="K27" s="45"/>
      <c r="L27" s="45"/>
      <c r="M27" s="45"/>
      <c r="N27" s="46"/>
      <c r="O27" s="4"/>
    </row>
    <row r="28" spans="1:19" ht="15" thickBot="1" x14ac:dyDescent="0.4">
      <c r="A28" s="2" t="s">
        <v>63</v>
      </c>
      <c r="B28" s="3">
        <v>610577</v>
      </c>
      <c r="C28" s="3">
        <v>323070</v>
      </c>
      <c r="D28" s="3">
        <v>287507</v>
      </c>
      <c r="E28" s="2">
        <v>890</v>
      </c>
      <c r="G28" s="35" t="s">
        <v>26</v>
      </c>
      <c r="H28" s="36"/>
      <c r="I28" s="36"/>
      <c r="J28" s="36"/>
      <c r="K28" s="36"/>
      <c r="L28" s="36"/>
      <c r="M28" s="36"/>
      <c r="N28" s="37"/>
      <c r="O28" s="5"/>
    </row>
    <row r="29" spans="1:19" x14ac:dyDescent="0.35">
      <c r="A29" s="2" t="s">
        <v>64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65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66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67</v>
      </c>
      <c r="B32" s="3">
        <v>199812341</v>
      </c>
      <c r="C32" s="3">
        <v>104596415</v>
      </c>
      <c r="D32" s="3">
        <v>95215926</v>
      </c>
      <c r="E32" s="2">
        <v>912</v>
      </c>
      <c r="G32" t="s">
        <v>34</v>
      </c>
      <c r="H32" t="s">
        <v>35</v>
      </c>
      <c r="I32" t="s">
        <v>36</v>
      </c>
      <c r="J32" t="s">
        <v>37</v>
      </c>
      <c r="K32" t="s">
        <v>38</v>
      </c>
    </row>
    <row r="33" spans="1:11" x14ac:dyDescent="0.35">
      <c r="A33" s="2" t="s">
        <v>68</v>
      </c>
      <c r="B33" s="3">
        <v>10086292</v>
      </c>
      <c r="C33" s="3">
        <v>5137773</v>
      </c>
      <c r="D33" s="3">
        <v>4948519</v>
      </c>
      <c r="E33" s="2">
        <v>963</v>
      </c>
      <c r="G33" t="s">
        <v>30</v>
      </c>
      <c r="H33" t="s">
        <v>31</v>
      </c>
      <c r="J33" t="s">
        <v>32</v>
      </c>
      <c r="K33" t="s">
        <v>33</v>
      </c>
    </row>
    <row r="34" spans="1:11" x14ac:dyDescent="0.35">
      <c r="A34" s="2" t="s">
        <v>69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11" x14ac:dyDescent="0.35">
      <c r="A35" s="2"/>
      <c r="B35" s="3"/>
      <c r="C35" s="3"/>
      <c r="D35" s="3"/>
      <c r="E35" s="2"/>
    </row>
  </sheetData>
  <mergeCells count="25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271C-77BD-402A-99D8-DB2EC452D82D}">
  <dimension ref="A2:K31"/>
  <sheetViews>
    <sheetView zoomScale="64" zoomScaleNormal="64" workbookViewId="0">
      <selection activeCell="O19" sqref="O19"/>
    </sheetView>
  </sheetViews>
  <sheetFormatPr defaultRowHeight="14.5" x14ac:dyDescent="0.35"/>
  <cols>
    <col min="2" max="2" width="20.1796875" customWidth="1"/>
    <col min="3" max="3" width="16.36328125" customWidth="1"/>
    <col min="4" max="4" width="16.81640625" customWidth="1"/>
    <col min="5" max="5" width="21.1796875" customWidth="1"/>
    <col min="6" max="6" width="23.36328125" customWidth="1"/>
    <col min="7" max="7" width="20.54296875" customWidth="1"/>
    <col min="8" max="8" width="19.90625" customWidth="1"/>
    <col min="9" max="9" width="14.54296875" customWidth="1"/>
    <col min="10" max="10" width="14.453125" customWidth="1"/>
    <col min="11" max="11" width="16.6328125" customWidth="1"/>
  </cols>
  <sheetData>
    <row r="2" spans="2:11" x14ac:dyDescent="0.35"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79</v>
      </c>
    </row>
    <row r="3" spans="2:11" x14ac:dyDescent="0.35">
      <c r="B3" s="2" t="s">
        <v>39</v>
      </c>
      <c r="C3" s="2">
        <v>49577103</v>
      </c>
      <c r="D3" s="2">
        <v>67.400000000000006</v>
      </c>
      <c r="E3" s="2">
        <v>75.5</v>
      </c>
      <c r="F3" s="2">
        <v>58.4</v>
      </c>
      <c r="G3" s="2">
        <v>34.5</v>
      </c>
      <c r="H3" s="2">
        <v>65.5</v>
      </c>
      <c r="I3" s="2">
        <v>33444550</v>
      </c>
      <c r="J3" s="2">
        <v>19834880</v>
      </c>
      <c r="K3" s="2">
        <v>13609670</v>
      </c>
    </row>
    <row r="4" spans="2:11" x14ac:dyDescent="0.35">
      <c r="B4" s="2" t="s">
        <v>42</v>
      </c>
      <c r="C4" s="2">
        <v>104099452</v>
      </c>
      <c r="D4" s="2">
        <v>61.8</v>
      </c>
      <c r="E4" s="2">
        <v>70</v>
      </c>
      <c r="F4" s="2">
        <v>52.7</v>
      </c>
      <c r="G4" s="2">
        <v>11.2</v>
      </c>
      <c r="H4" s="2">
        <v>88.8</v>
      </c>
      <c r="I4" s="2">
        <v>64322312</v>
      </c>
      <c r="J4" s="2">
        <v>37725576</v>
      </c>
      <c r="K4" s="2">
        <v>26596736</v>
      </c>
    </row>
    <row r="5" spans="2:11" x14ac:dyDescent="0.35">
      <c r="B5" s="2" t="s">
        <v>55</v>
      </c>
      <c r="C5" s="2">
        <v>112374333</v>
      </c>
      <c r="D5" s="2">
        <v>82.3</v>
      </c>
      <c r="E5" s="2">
        <v>88.4</v>
      </c>
      <c r="F5" s="2">
        <v>75.599999999999994</v>
      </c>
      <c r="G5" s="2">
        <v>45.8</v>
      </c>
      <c r="H5" s="2">
        <v>54.2</v>
      </c>
      <c r="I5" s="2">
        <v>92492371</v>
      </c>
      <c r="J5" s="2">
        <v>52580159</v>
      </c>
      <c r="K5" s="2">
        <v>39912212</v>
      </c>
    </row>
    <row r="6" spans="2:11" x14ac:dyDescent="0.35">
      <c r="B6" s="2" t="s">
        <v>67</v>
      </c>
      <c r="C6" s="2">
        <v>199812341</v>
      </c>
      <c r="D6" s="2">
        <v>69.7</v>
      </c>
      <c r="E6" s="2">
        <v>77.3</v>
      </c>
      <c r="F6" s="2">
        <v>60.5</v>
      </c>
      <c r="G6" s="2">
        <v>21.5</v>
      </c>
      <c r="H6" s="2">
        <v>78.5</v>
      </c>
      <c r="I6" s="2">
        <v>139726014</v>
      </c>
      <c r="J6" s="2">
        <v>79995648</v>
      </c>
      <c r="K6" s="2">
        <v>59730366</v>
      </c>
    </row>
    <row r="7" spans="2:11" x14ac:dyDescent="0.35">
      <c r="B7" s="2" t="s">
        <v>64</v>
      </c>
      <c r="C7" s="2">
        <v>72147030</v>
      </c>
      <c r="D7" s="2">
        <v>80.3</v>
      </c>
      <c r="E7" s="2">
        <v>87.5</v>
      </c>
      <c r="F7" s="2">
        <v>73.2</v>
      </c>
      <c r="G7" s="2">
        <v>55.3</v>
      </c>
      <c r="H7" s="2">
        <v>44.7</v>
      </c>
      <c r="I7" s="2">
        <v>57867311</v>
      </c>
      <c r="J7" s="2">
        <v>34121421</v>
      </c>
      <c r="K7" s="2">
        <v>23745890</v>
      </c>
    </row>
    <row r="8" spans="2:11" x14ac:dyDescent="0.35">
      <c r="B8" s="2" t="s">
        <v>4</v>
      </c>
      <c r="C8" s="2">
        <v>33406061</v>
      </c>
      <c r="D8" s="2">
        <v>94</v>
      </c>
      <c r="E8" s="2">
        <v>97.3</v>
      </c>
      <c r="F8" s="2">
        <v>90</v>
      </c>
      <c r="G8" s="2">
        <v>47.2</v>
      </c>
      <c r="H8" s="2">
        <v>52.8</v>
      </c>
      <c r="I8" s="2">
        <v>31402377</v>
      </c>
      <c r="J8" s="2">
        <v>15560329</v>
      </c>
      <c r="K8" s="2">
        <v>15842048</v>
      </c>
    </row>
    <row r="9" spans="2:11" x14ac:dyDescent="0.35">
      <c r="B9" s="2" t="s">
        <v>62</v>
      </c>
      <c r="C9" s="2">
        <v>75695852</v>
      </c>
      <c r="D9" s="2">
        <v>66.099999999999994</v>
      </c>
      <c r="E9" s="2">
        <v>79</v>
      </c>
      <c r="F9" s="2">
        <v>53.3</v>
      </c>
      <c r="G9" s="2">
        <v>25.6</v>
      </c>
      <c r="H9" s="2">
        <v>74.400000000000006</v>
      </c>
      <c r="I9" s="2">
        <v>49927694</v>
      </c>
      <c r="J9" s="2">
        <v>29775992</v>
      </c>
      <c r="K9" s="2">
        <v>20151702</v>
      </c>
    </row>
    <row r="10" spans="2:11" x14ac:dyDescent="0.35">
      <c r="B10" s="2" t="s">
        <v>69</v>
      </c>
      <c r="C10" s="2">
        <v>91276115</v>
      </c>
      <c r="D10" s="2">
        <v>77.099999999999994</v>
      </c>
      <c r="E10" s="2">
        <v>84.5</v>
      </c>
      <c r="F10" s="2">
        <v>69.8</v>
      </c>
      <c r="G10" s="2">
        <v>31.1</v>
      </c>
      <c r="H10" s="2">
        <v>68.900000000000006</v>
      </c>
      <c r="I10" s="2">
        <v>70398239</v>
      </c>
      <c r="J10" s="2">
        <v>39639415</v>
      </c>
      <c r="K10" s="2">
        <v>30758824</v>
      </c>
    </row>
    <row r="11" spans="2:11" x14ac:dyDescent="0.35">
      <c r="B11" s="2" t="s">
        <v>47</v>
      </c>
      <c r="C11" s="2">
        <v>60439692</v>
      </c>
      <c r="D11" s="2">
        <v>79</v>
      </c>
      <c r="E11" s="2">
        <v>86</v>
      </c>
      <c r="F11" s="2">
        <v>71</v>
      </c>
      <c r="G11" s="2">
        <v>45</v>
      </c>
      <c r="H11" s="2">
        <v>55</v>
      </c>
      <c r="I11" s="2">
        <v>47714852</v>
      </c>
      <c r="J11" s="2">
        <v>25803059</v>
      </c>
      <c r="K11" s="2">
        <v>21911793</v>
      </c>
    </row>
    <row r="12" spans="2:11" x14ac:dyDescent="0.35">
      <c r="B12" s="2" t="s">
        <v>54</v>
      </c>
      <c r="C12" s="2">
        <v>72626809</v>
      </c>
      <c r="D12" s="2">
        <v>70.599999999999994</v>
      </c>
      <c r="E12" s="2">
        <v>81.2</v>
      </c>
      <c r="F12" s="2">
        <v>59.5</v>
      </c>
      <c r="G12" s="2">
        <v>27.8</v>
      </c>
      <c r="H12" s="2">
        <v>72.2</v>
      </c>
      <c r="I12" s="2">
        <v>51195253</v>
      </c>
      <c r="J12" s="2">
        <v>31438080</v>
      </c>
      <c r="K12" s="2">
        <v>19757173</v>
      </c>
    </row>
    <row r="15" spans="2:11" x14ac:dyDescent="0.35">
      <c r="B15" t="s">
        <v>80</v>
      </c>
      <c r="G15">
        <f>VLOOKUP("MAHARASHTRA",B2:K12,3,0)</f>
        <v>82.3</v>
      </c>
    </row>
    <row r="16" spans="2:11" x14ac:dyDescent="0.35">
      <c r="B16" t="s">
        <v>81</v>
      </c>
      <c r="G16">
        <f>SUM(I3:I12)</f>
        <v>638490973</v>
      </c>
    </row>
    <row r="17" spans="1:11" x14ac:dyDescent="0.35">
      <c r="B17" t="s">
        <v>82</v>
      </c>
      <c r="G17">
        <f>AVERAGE(D3:D12)</f>
        <v>74.830000000000013</v>
      </c>
    </row>
    <row r="18" spans="1:11" x14ac:dyDescent="0.35">
      <c r="B18" t="s">
        <v>83</v>
      </c>
      <c r="G18">
        <f>COUNTIF(D3:D12,"&gt;75")</f>
        <v>5</v>
      </c>
    </row>
    <row r="22" spans="1:11" ht="43.5" x14ac:dyDescent="0.35">
      <c r="A22" s="16" t="s">
        <v>70</v>
      </c>
      <c r="B22" s="10" t="s">
        <v>39</v>
      </c>
      <c r="C22" s="11" t="s">
        <v>42</v>
      </c>
      <c r="D22" s="10" t="s">
        <v>55</v>
      </c>
      <c r="E22" s="11" t="s">
        <v>67</v>
      </c>
      <c r="F22" s="10" t="s">
        <v>64</v>
      </c>
      <c r="G22" s="11" t="s">
        <v>4</v>
      </c>
      <c r="H22" s="10" t="s">
        <v>62</v>
      </c>
      <c r="I22" s="11" t="s">
        <v>69</v>
      </c>
      <c r="J22" s="10" t="s">
        <v>47</v>
      </c>
      <c r="K22" s="11" t="s">
        <v>54</v>
      </c>
    </row>
    <row r="23" spans="1:11" ht="43.5" x14ac:dyDescent="0.35">
      <c r="A23" s="17" t="s">
        <v>71</v>
      </c>
      <c r="B23" s="12">
        <v>49577103</v>
      </c>
      <c r="C23" s="13">
        <v>104099452</v>
      </c>
      <c r="D23" s="12">
        <v>112374333</v>
      </c>
      <c r="E23" s="13">
        <v>199812341</v>
      </c>
      <c r="F23" s="12">
        <v>72147030</v>
      </c>
      <c r="G23" s="13">
        <v>33406061</v>
      </c>
      <c r="H23" s="12">
        <v>75695852</v>
      </c>
      <c r="I23" s="13">
        <v>91276115</v>
      </c>
      <c r="J23" s="12">
        <v>60439692</v>
      </c>
      <c r="K23" s="13">
        <v>72626809</v>
      </c>
    </row>
    <row r="24" spans="1:11" ht="29" x14ac:dyDescent="0.35">
      <c r="A24" s="17" t="s">
        <v>72</v>
      </c>
      <c r="B24" s="12">
        <v>67.400000000000006</v>
      </c>
      <c r="C24" s="13">
        <v>61.8</v>
      </c>
      <c r="D24" s="12">
        <v>82.3</v>
      </c>
      <c r="E24" s="13">
        <v>69.7</v>
      </c>
      <c r="F24" s="12">
        <v>80.3</v>
      </c>
      <c r="G24" s="13">
        <v>94</v>
      </c>
      <c r="H24" s="12">
        <v>66.099999999999994</v>
      </c>
      <c r="I24" s="13">
        <v>77.099999999999994</v>
      </c>
      <c r="J24" s="12">
        <v>79</v>
      </c>
      <c r="K24" s="13">
        <v>70.599999999999994</v>
      </c>
    </row>
    <row r="25" spans="1:11" ht="43.5" x14ac:dyDescent="0.35">
      <c r="A25" s="17" t="s">
        <v>73</v>
      </c>
      <c r="B25" s="12">
        <v>75.5</v>
      </c>
      <c r="C25" s="13">
        <v>70</v>
      </c>
      <c r="D25" s="12">
        <v>88.4</v>
      </c>
      <c r="E25" s="13">
        <v>77.3</v>
      </c>
      <c r="F25" s="12">
        <v>87.5</v>
      </c>
      <c r="G25" s="13">
        <v>97.3</v>
      </c>
      <c r="H25" s="12">
        <v>79</v>
      </c>
      <c r="I25" s="13">
        <v>84.5</v>
      </c>
      <c r="J25" s="12">
        <v>86</v>
      </c>
      <c r="K25" s="13">
        <v>81.2</v>
      </c>
    </row>
    <row r="26" spans="1:11" ht="43.5" x14ac:dyDescent="0.35">
      <c r="A26" s="17" t="s">
        <v>74</v>
      </c>
      <c r="B26" s="12">
        <v>58.4</v>
      </c>
      <c r="C26" s="13">
        <v>52.7</v>
      </c>
      <c r="D26" s="12">
        <v>75.599999999999994</v>
      </c>
      <c r="E26" s="13">
        <v>60.5</v>
      </c>
      <c r="F26" s="12">
        <v>73.2</v>
      </c>
      <c r="G26" s="13">
        <v>90</v>
      </c>
      <c r="H26" s="12">
        <v>53.3</v>
      </c>
      <c r="I26" s="13">
        <v>69.8</v>
      </c>
      <c r="J26" s="12">
        <v>71</v>
      </c>
      <c r="K26" s="13">
        <v>59.5</v>
      </c>
    </row>
    <row r="27" spans="1:11" ht="43.5" x14ac:dyDescent="0.35">
      <c r="A27" s="17" t="s">
        <v>75</v>
      </c>
      <c r="B27" s="12">
        <v>34.5</v>
      </c>
      <c r="C27" s="13">
        <v>11.2</v>
      </c>
      <c r="D27" s="12">
        <v>45.8</v>
      </c>
      <c r="E27" s="13">
        <v>21.5</v>
      </c>
      <c r="F27" s="12">
        <v>55.3</v>
      </c>
      <c r="G27" s="13">
        <v>47.2</v>
      </c>
      <c r="H27" s="12">
        <v>25.6</v>
      </c>
      <c r="I27" s="13">
        <v>31.1</v>
      </c>
      <c r="J27" s="12">
        <v>45</v>
      </c>
      <c r="K27" s="13">
        <v>27.8</v>
      </c>
    </row>
    <row r="28" spans="1:11" ht="43.5" x14ac:dyDescent="0.35">
      <c r="A28" s="17" t="s">
        <v>76</v>
      </c>
      <c r="B28" s="12">
        <v>65.5</v>
      </c>
      <c r="C28" s="13">
        <v>88.8</v>
      </c>
      <c r="D28" s="12">
        <v>54.2</v>
      </c>
      <c r="E28" s="13">
        <v>78.5</v>
      </c>
      <c r="F28" s="12">
        <v>44.7</v>
      </c>
      <c r="G28" s="13">
        <v>52.8</v>
      </c>
      <c r="H28" s="12">
        <v>74.400000000000006</v>
      </c>
      <c r="I28" s="13">
        <v>68.900000000000006</v>
      </c>
      <c r="J28" s="12">
        <v>55</v>
      </c>
      <c r="K28" s="13">
        <v>72.2</v>
      </c>
    </row>
    <row r="29" spans="1:11" ht="29" x14ac:dyDescent="0.35">
      <c r="A29" s="17" t="s">
        <v>77</v>
      </c>
      <c r="B29" s="12">
        <v>33444550</v>
      </c>
      <c r="C29" s="13">
        <v>64322312</v>
      </c>
      <c r="D29" s="12">
        <v>92492371</v>
      </c>
      <c r="E29" s="13">
        <v>139726014</v>
      </c>
      <c r="F29" s="12">
        <v>57867311</v>
      </c>
      <c r="G29" s="13">
        <v>31402377</v>
      </c>
      <c r="H29" s="12">
        <v>49927694</v>
      </c>
      <c r="I29" s="13">
        <v>70398239</v>
      </c>
      <c r="J29" s="12">
        <v>47714852</v>
      </c>
      <c r="K29" s="13">
        <v>51195253</v>
      </c>
    </row>
    <row r="30" spans="1:11" ht="29" x14ac:dyDescent="0.35">
      <c r="A30" s="17" t="s">
        <v>78</v>
      </c>
      <c r="B30" s="12">
        <v>19834880</v>
      </c>
      <c r="C30" s="13">
        <v>37725576</v>
      </c>
      <c r="D30" s="12">
        <v>52580159</v>
      </c>
      <c r="E30" s="13">
        <v>79995648</v>
      </c>
      <c r="F30" s="12">
        <v>34121421</v>
      </c>
      <c r="G30" s="13">
        <v>15560329</v>
      </c>
      <c r="H30" s="12">
        <v>29775992</v>
      </c>
      <c r="I30" s="13">
        <v>39639415</v>
      </c>
      <c r="J30" s="12">
        <v>25803059</v>
      </c>
      <c r="K30" s="13">
        <v>31438080</v>
      </c>
    </row>
    <row r="31" spans="1:11" ht="29" x14ac:dyDescent="0.35">
      <c r="A31" s="18" t="s">
        <v>79</v>
      </c>
      <c r="B31" s="14">
        <v>13609670</v>
      </c>
      <c r="C31" s="15">
        <v>26596736</v>
      </c>
      <c r="D31" s="14">
        <v>39912212</v>
      </c>
      <c r="E31" s="15">
        <v>59730366</v>
      </c>
      <c r="F31" s="14">
        <v>23745890</v>
      </c>
      <c r="G31" s="15">
        <v>15842048</v>
      </c>
      <c r="H31" s="14">
        <v>20151702</v>
      </c>
      <c r="I31" s="15">
        <v>30758824</v>
      </c>
      <c r="J31" s="14">
        <v>21911793</v>
      </c>
      <c r="K31" s="15">
        <v>19757173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Sheet7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2025-01-02T12:00:54Z</dcterms:modified>
</cp:coreProperties>
</file>