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AD9EF71-06A7-47EA-9A69-6FA5745009D3}" xr6:coauthVersionLast="47" xr6:coauthVersionMax="47" xr10:uidLastSave="{00000000-0000-0000-0000-000000000000}"/>
  <bookViews>
    <workbookView xWindow="-110" yWindow="-110" windowWidth="19420" windowHeight="10420" activeTab="2" xr2:uid="{7A8CF9E1-F61B-40A5-97CF-56B68AE69E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2" l="1" a="1"/>
  <c r="L17" i="2" s="1"/>
  <c r="K20" i="2"/>
  <c r="K19" i="2"/>
  <c r="K18" i="2"/>
  <c r="J16" i="2"/>
  <c r="I15" i="2"/>
  <c r="H14" i="2"/>
  <c r="F2" i="2"/>
  <c r="N6" i="2"/>
  <c r="N7" i="2"/>
  <c r="N8" i="2"/>
  <c r="N9" i="2"/>
  <c r="N10" i="2"/>
  <c r="N11" i="2"/>
  <c r="N3" i="2"/>
  <c r="N4" i="2"/>
  <c r="N5" i="2"/>
  <c r="M3" i="2"/>
  <c r="M4" i="2"/>
  <c r="M5" i="2"/>
  <c r="M6" i="2"/>
  <c r="M7" i="2"/>
  <c r="M8" i="2"/>
  <c r="M9" i="2"/>
  <c r="M10" i="2"/>
  <c r="M11" i="2"/>
  <c r="M2" i="2"/>
  <c r="H3" i="2"/>
  <c r="H4" i="2"/>
  <c r="H5" i="2"/>
  <c r="K5" i="2" s="1"/>
  <c r="L5" i="2" s="1"/>
  <c r="H6" i="2"/>
  <c r="H7" i="2"/>
  <c r="H8" i="2"/>
  <c r="H9" i="2"/>
  <c r="H10" i="2"/>
  <c r="H11" i="2"/>
  <c r="H2" i="2"/>
  <c r="G3" i="2"/>
  <c r="K3" i="2" s="1"/>
  <c r="L3" i="2" s="1"/>
  <c r="G4" i="2"/>
  <c r="G5" i="2"/>
  <c r="G6" i="2"/>
  <c r="G7" i="2"/>
  <c r="K7" i="2" s="1"/>
  <c r="L7" i="2" s="1"/>
  <c r="G8" i="2"/>
  <c r="G9" i="2"/>
  <c r="G10" i="2"/>
  <c r="K10" i="2" s="1"/>
  <c r="L10" i="2" s="1"/>
  <c r="G11" i="2"/>
  <c r="G2" i="2"/>
  <c r="F3" i="2"/>
  <c r="F4" i="2"/>
  <c r="F5" i="2"/>
  <c r="F6" i="2"/>
  <c r="F7" i="2"/>
  <c r="F8" i="2"/>
  <c r="F9" i="2"/>
  <c r="F10" i="2"/>
  <c r="F11" i="2"/>
  <c r="K6" i="2"/>
  <c r="L6" i="2" s="1"/>
  <c r="K8" i="2"/>
  <c r="L8" i="2" s="1"/>
  <c r="K9" i="2"/>
  <c r="L9" i="2" s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11" i="1"/>
  <c r="J10" i="1"/>
  <c r="J9" i="1"/>
  <c r="J8" i="1"/>
  <c r="J7" i="1"/>
  <c r="J6" i="1"/>
  <c r="J5" i="1"/>
  <c r="J4" i="1"/>
  <c r="J3" i="1"/>
  <c r="J2" i="1"/>
  <c r="K4" i="2" l="1"/>
  <c r="L4" i="2" s="1"/>
  <c r="K11" i="2"/>
  <c r="L11" i="2" s="1"/>
  <c r="K2" i="2"/>
  <c r="L2" i="2" s="1"/>
  <c r="N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<sst xmlns="http://schemas.openxmlformats.org/spreadsheetml/2006/main" count="75" uniqueCount="62">
  <si>
    <t xml:space="preserve">s no </t>
  </si>
  <si>
    <t>name</t>
  </si>
  <si>
    <t xml:space="preserve">age </t>
  </si>
  <si>
    <t>class</t>
  </si>
  <si>
    <t>roll no</t>
  </si>
  <si>
    <t xml:space="preserve">hindi </t>
  </si>
  <si>
    <t>english</t>
  </si>
  <si>
    <t xml:space="preserve">maths </t>
  </si>
  <si>
    <t>science</t>
  </si>
  <si>
    <t xml:space="preserve">shikha </t>
  </si>
  <si>
    <t>shalni</t>
  </si>
  <si>
    <t xml:space="preserve">ram </t>
  </si>
  <si>
    <t xml:space="preserve">kamal </t>
  </si>
  <si>
    <t>richa</t>
  </si>
  <si>
    <t>riya</t>
  </si>
  <si>
    <t>uma</t>
  </si>
  <si>
    <t>sita</t>
  </si>
  <si>
    <t>anli</t>
  </si>
  <si>
    <t>khushi</t>
  </si>
  <si>
    <t>12th</t>
  </si>
  <si>
    <t>Total</t>
  </si>
  <si>
    <t>percentage</t>
  </si>
  <si>
    <t>grade</t>
  </si>
  <si>
    <t>s.no</t>
  </si>
  <si>
    <t>Employee id</t>
  </si>
  <si>
    <t>Employee name</t>
  </si>
  <si>
    <t>Designation</t>
  </si>
  <si>
    <t>basic salary</t>
  </si>
  <si>
    <t>H.R.A</t>
  </si>
  <si>
    <t>T.A</t>
  </si>
  <si>
    <t>Overtime Hours</t>
  </si>
  <si>
    <t xml:space="preserve">Overtime Amount </t>
  </si>
  <si>
    <t xml:space="preserve"> Total Allowance</t>
  </si>
  <si>
    <t xml:space="preserve">Gross salary </t>
  </si>
  <si>
    <t>P. F</t>
  </si>
  <si>
    <t>Net/In-hand Salary</t>
  </si>
  <si>
    <t xml:space="preserve">shikha singh </t>
  </si>
  <si>
    <t xml:space="preserve">Rahul </t>
  </si>
  <si>
    <t>sumit</t>
  </si>
  <si>
    <t xml:space="preserve">riya </t>
  </si>
  <si>
    <t xml:space="preserve">Narayani singh </t>
  </si>
  <si>
    <t xml:space="preserve">richa </t>
  </si>
  <si>
    <t>sunita</t>
  </si>
  <si>
    <t>sunil</t>
  </si>
  <si>
    <t>D.A.T</t>
  </si>
  <si>
    <t>D.E</t>
  </si>
  <si>
    <t>D.A</t>
  </si>
  <si>
    <t>T.O</t>
  </si>
  <si>
    <t>D.E.T</t>
  </si>
  <si>
    <t>C.E.O</t>
  </si>
  <si>
    <t>D.O</t>
  </si>
  <si>
    <t>H.O.D</t>
  </si>
  <si>
    <t>other allowance</t>
  </si>
  <si>
    <t>Countif() Find no.ofEmployee whose in- hand salary</t>
  </si>
  <si>
    <t>is greater than 80000</t>
  </si>
  <si>
    <t xml:space="preserve">sumif() Find sum of in-hand salary of employees whose in -hand salary is greater than 100000 </t>
  </si>
  <si>
    <t xml:space="preserve">Averageif() Find the average gross salary of employee whose salary is less than 80000 </t>
  </si>
  <si>
    <t xml:space="preserve">Ifs() </t>
  </si>
  <si>
    <t xml:space="preserve"> countifs() find the number of employee  whose basic salary is greater than 40000 and have done more than 8 hours of over time </t>
  </si>
  <si>
    <t>Sumifs () Find the sum of the gross salary of employee whose gross salary is greater then 100000 and have done more then 8 hours</t>
  </si>
  <si>
    <t xml:space="preserve">averageifs()  Find the sum of  basic salary of employee  whose in-hand salary  </t>
  </si>
  <si>
    <t>is more then 40000 and have done more then 6 hours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</si>
</sst>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EC6F-E1F9-4DC2-B16F-3504080D1A00}">
  <dimension ref="A1:L11"/>
  <sheetViews>
    <sheetView workbookViewId="0">
      <selection activeCell="O5" sqref="O5"/>
    </sheetView>
  </sheetViews>
  <sheetFormatPr defaultRowHeight="14.5" x14ac:dyDescent="0.35"/>
  <cols>
    <col min="11" max="11" width="10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21</v>
      </c>
      <c r="L1" t="s">
        <v>22</v>
      </c>
    </row>
    <row r="2" spans="1:12" x14ac:dyDescent="0.35">
      <c r="A2">
        <v>1</v>
      </c>
      <c r="B2" t="s">
        <v>9</v>
      </c>
      <c r="C2">
        <v>20</v>
      </c>
      <c r="D2" t="s">
        <v>19</v>
      </c>
      <c r="E2">
        <v>1</v>
      </c>
      <c r="F2">
        <v>84</v>
      </c>
      <c r="G2">
        <v>39</v>
      </c>
      <c r="H2">
        <v>39</v>
      </c>
      <c r="I2">
        <v>39</v>
      </c>
      <c r="J2">
        <f t="shared" ref="J2:J11" si="0">SUM(F2:I2)</f>
        <v>201</v>
      </c>
      <c r="K2">
        <f>AVERAGE(F2:I2)</f>
        <v>50.25</v>
      </c>
      <c r="L2" t="str">
        <f>IF(K2&gt;80,"a",IF(K2&gt;70,"b",IF(K2&gt;60,"c", IF(K2&gt;50,"d",IF(K2&gt;40,"e","f")))))</f>
        <v>d</v>
      </c>
    </row>
    <row r="3" spans="1:12" x14ac:dyDescent="0.35">
      <c r="A3">
        <v>2</v>
      </c>
      <c r="B3" t="s">
        <v>10</v>
      </c>
      <c r="C3">
        <v>20</v>
      </c>
      <c r="D3" t="s">
        <v>19</v>
      </c>
      <c r="E3">
        <v>2</v>
      </c>
      <c r="F3">
        <v>62</v>
      </c>
      <c r="G3">
        <v>78</v>
      </c>
      <c r="H3">
        <v>89</v>
      </c>
      <c r="I3">
        <v>73</v>
      </c>
      <c r="J3">
        <f t="shared" si="0"/>
        <v>302</v>
      </c>
      <c r="K3">
        <f t="shared" ref="K3:K11" si="1">AVERAGE(F3:I3)</f>
        <v>75.5</v>
      </c>
      <c r="L3" t="str">
        <f t="shared" ref="L3:L11" si="2">IF(K3&gt;80,"a",IF(K3&gt;70,"b",IF(K3&gt;60,"c", IF(K3&gt;50,"d",IF(K3&gt;40,"e","f")))))</f>
        <v>b</v>
      </c>
    </row>
    <row r="4" spans="1:12" x14ac:dyDescent="0.35">
      <c r="A4">
        <v>3</v>
      </c>
      <c r="B4" t="s">
        <v>11</v>
      </c>
      <c r="C4">
        <v>19</v>
      </c>
      <c r="D4" t="s">
        <v>19</v>
      </c>
      <c r="E4">
        <v>3</v>
      </c>
      <c r="F4">
        <v>57</v>
      </c>
      <c r="G4">
        <v>52</v>
      </c>
      <c r="H4">
        <v>54</v>
      </c>
      <c r="I4">
        <v>88</v>
      </c>
      <c r="J4">
        <f t="shared" si="0"/>
        <v>251</v>
      </c>
      <c r="K4">
        <f t="shared" si="1"/>
        <v>62.75</v>
      </c>
      <c r="L4" t="str">
        <f t="shared" si="2"/>
        <v>c</v>
      </c>
    </row>
    <row r="5" spans="1:12" x14ac:dyDescent="0.35">
      <c r="A5">
        <v>4</v>
      </c>
      <c r="B5" t="s">
        <v>12</v>
      </c>
      <c r="C5">
        <v>13</v>
      </c>
      <c r="D5" t="s">
        <v>19</v>
      </c>
      <c r="E5">
        <v>4</v>
      </c>
      <c r="F5">
        <v>56</v>
      </c>
      <c r="G5">
        <v>76</v>
      </c>
      <c r="H5">
        <v>42</v>
      </c>
      <c r="I5">
        <v>88</v>
      </c>
      <c r="J5">
        <f t="shared" si="0"/>
        <v>262</v>
      </c>
      <c r="K5">
        <f t="shared" si="1"/>
        <v>65.5</v>
      </c>
      <c r="L5" t="str">
        <f t="shared" si="2"/>
        <v>c</v>
      </c>
    </row>
    <row r="6" spans="1:12" x14ac:dyDescent="0.35">
      <c r="A6">
        <v>5</v>
      </c>
      <c r="B6" t="s">
        <v>13</v>
      </c>
      <c r="C6">
        <v>18</v>
      </c>
      <c r="D6" t="s">
        <v>19</v>
      </c>
      <c r="E6">
        <v>5</v>
      </c>
      <c r="F6">
        <v>67</v>
      </c>
      <c r="G6">
        <v>55</v>
      </c>
      <c r="H6">
        <v>87</v>
      </c>
      <c r="I6">
        <v>42</v>
      </c>
      <c r="J6">
        <f t="shared" si="0"/>
        <v>251</v>
      </c>
      <c r="K6">
        <f t="shared" si="1"/>
        <v>62.75</v>
      </c>
      <c r="L6" t="str">
        <f t="shared" si="2"/>
        <v>c</v>
      </c>
    </row>
    <row r="7" spans="1:12" x14ac:dyDescent="0.35">
      <c r="A7">
        <v>6</v>
      </c>
      <c r="B7" t="s">
        <v>14</v>
      </c>
      <c r="C7">
        <v>15</v>
      </c>
      <c r="D7" t="s">
        <v>19</v>
      </c>
      <c r="E7">
        <v>6</v>
      </c>
      <c r="F7">
        <v>58</v>
      </c>
      <c r="G7">
        <v>91</v>
      </c>
      <c r="H7">
        <v>99</v>
      </c>
      <c r="I7">
        <v>64</v>
      </c>
      <c r="J7">
        <f t="shared" si="0"/>
        <v>312</v>
      </c>
      <c r="K7">
        <f t="shared" si="1"/>
        <v>78</v>
      </c>
      <c r="L7" t="str">
        <f t="shared" si="2"/>
        <v>b</v>
      </c>
    </row>
    <row r="8" spans="1:12" x14ac:dyDescent="0.35">
      <c r="A8">
        <v>7</v>
      </c>
      <c r="B8" t="s">
        <v>15</v>
      </c>
      <c r="C8">
        <v>13</v>
      </c>
      <c r="D8" t="s">
        <v>19</v>
      </c>
      <c r="E8">
        <v>7</v>
      </c>
      <c r="F8">
        <v>46</v>
      </c>
      <c r="G8">
        <v>64</v>
      </c>
      <c r="H8">
        <v>70</v>
      </c>
      <c r="I8">
        <v>47</v>
      </c>
      <c r="J8">
        <f t="shared" si="0"/>
        <v>227</v>
      </c>
      <c r="K8">
        <f t="shared" si="1"/>
        <v>56.75</v>
      </c>
      <c r="L8" t="str">
        <f t="shared" si="2"/>
        <v>d</v>
      </c>
    </row>
    <row r="9" spans="1:12" x14ac:dyDescent="0.35">
      <c r="A9">
        <v>8</v>
      </c>
      <c r="B9" t="s">
        <v>16</v>
      </c>
      <c r="C9">
        <v>21</v>
      </c>
      <c r="D9" t="s">
        <v>19</v>
      </c>
      <c r="E9">
        <v>8</v>
      </c>
      <c r="F9">
        <v>93</v>
      </c>
      <c r="G9">
        <v>39</v>
      </c>
      <c r="H9">
        <v>69</v>
      </c>
      <c r="I9">
        <v>44</v>
      </c>
      <c r="J9">
        <f t="shared" si="0"/>
        <v>245</v>
      </c>
      <c r="K9">
        <f t="shared" si="1"/>
        <v>61.25</v>
      </c>
      <c r="L9" t="str">
        <f t="shared" si="2"/>
        <v>c</v>
      </c>
    </row>
    <row r="10" spans="1:12" x14ac:dyDescent="0.35">
      <c r="A10">
        <v>9</v>
      </c>
      <c r="B10" t="s">
        <v>17</v>
      </c>
      <c r="C10">
        <v>23</v>
      </c>
      <c r="D10" t="s">
        <v>19</v>
      </c>
      <c r="E10">
        <v>9</v>
      </c>
      <c r="F10">
        <v>54</v>
      </c>
      <c r="G10">
        <v>41</v>
      </c>
      <c r="H10">
        <v>74</v>
      </c>
      <c r="I10">
        <v>91</v>
      </c>
      <c r="J10">
        <f t="shared" si="0"/>
        <v>260</v>
      </c>
      <c r="K10">
        <f t="shared" si="1"/>
        <v>65</v>
      </c>
      <c r="L10" t="str">
        <f t="shared" si="2"/>
        <v>c</v>
      </c>
    </row>
    <row r="11" spans="1:12" x14ac:dyDescent="0.35">
      <c r="A11">
        <v>10</v>
      </c>
      <c r="B11" t="s">
        <v>18</v>
      </c>
      <c r="C11">
        <v>24</v>
      </c>
      <c r="D11" t="s">
        <v>19</v>
      </c>
      <c r="E11" s="1">
        <v>10</v>
      </c>
      <c r="F11">
        <v>80</v>
      </c>
      <c r="G11">
        <v>95</v>
      </c>
      <c r="H11">
        <v>97</v>
      </c>
      <c r="I11">
        <v>34</v>
      </c>
      <c r="J11">
        <f t="shared" si="0"/>
        <v>306</v>
      </c>
      <c r="K11">
        <f t="shared" si="1"/>
        <v>76.5</v>
      </c>
      <c r="L11" t="str">
        <f t="shared" si="2"/>
        <v>b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69A4-6164-448F-AE24-64F355175E11}">
  <dimension ref="A1:N20"/>
  <sheetViews>
    <sheetView workbookViewId="0">
      <selection activeCell="L17" sqref="L17"/>
    </sheetView>
  </sheetViews>
  <sheetFormatPr defaultRowHeight="14.5" x14ac:dyDescent="0.35"/>
  <cols>
    <col min="2" max="2" width="11" bestFit="1" customWidth="1"/>
    <col min="3" max="3" width="14.26953125" bestFit="1" customWidth="1"/>
    <col min="4" max="4" width="10.6328125" bestFit="1" customWidth="1"/>
    <col min="5" max="5" width="10.36328125" bestFit="1" customWidth="1"/>
    <col min="8" max="8" width="14.90625" bestFit="1" customWidth="1"/>
    <col min="9" max="9" width="14.08984375" bestFit="1" customWidth="1"/>
    <col min="10" max="10" width="16.26953125" bestFit="1" customWidth="1"/>
    <col min="11" max="11" width="14.54296875" bestFit="1" customWidth="1"/>
    <col min="12" max="12" width="11.36328125" bestFit="1" customWidth="1"/>
  </cols>
  <sheetData>
    <row r="1" spans="1:14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52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5">
      <c r="A2">
        <v>1</v>
      </c>
      <c r="B2">
        <v>44807</v>
      </c>
      <c r="C2" t="s">
        <v>36</v>
      </c>
      <c r="D2" t="s">
        <v>44</v>
      </c>
      <c r="E2">
        <v>20000</v>
      </c>
      <c r="F2">
        <f>(50*E2)/100</f>
        <v>10000</v>
      </c>
      <c r="G2">
        <f>(20*E2)/100</f>
        <v>4000</v>
      </c>
      <c r="H2">
        <f>(30*E2)/100</f>
        <v>6000</v>
      </c>
      <c r="I2">
        <v>2</v>
      </c>
      <c r="J2">
        <v>200</v>
      </c>
      <c r="K2">
        <f>SUM(F2,G2,H2)</f>
        <v>20000</v>
      </c>
      <c r="L2">
        <f>SUM(E2,K2)</f>
        <v>40000</v>
      </c>
      <c r="M2">
        <f>(12*E2)/100</f>
        <v>2400</v>
      </c>
      <c r="N2">
        <f>(L2-M2)</f>
        <v>37600</v>
      </c>
    </row>
    <row r="3" spans="1:14" x14ac:dyDescent="0.35">
      <c r="A3">
        <v>2</v>
      </c>
      <c r="B3">
        <v>44808</v>
      </c>
      <c r="C3" t="s">
        <v>37</v>
      </c>
      <c r="D3" t="s">
        <v>45</v>
      </c>
      <c r="E3">
        <v>15000</v>
      </c>
      <c r="F3">
        <f t="shared" ref="F3:F11" si="0">(50*E3)</f>
        <v>750000</v>
      </c>
      <c r="G3">
        <f t="shared" ref="G3:G11" si="1">(20*E3)/100</f>
        <v>3000</v>
      </c>
      <c r="H3">
        <f t="shared" ref="H3:H11" si="2">(30*E3)/100</f>
        <v>4500</v>
      </c>
      <c r="I3">
        <v>4</v>
      </c>
      <c r="J3">
        <v>200</v>
      </c>
      <c r="K3">
        <f t="shared" ref="K3:K11" si="3">SUM(F3,G3,H3)</f>
        <v>757500</v>
      </c>
      <c r="L3">
        <f t="shared" ref="L3:L11" si="4">SUM(E3,K3)</f>
        <v>772500</v>
      </c>
      <c r="M3">
        <f t="shared" ref="M3:M11" si="5">(12*E3)/100</f>
        <v>1800</v>
      </c>
      <c r="N3">
        <f t="shared" ref="N3:N11" si="6">(L3-M3)</f>
        <v>770700</v>
      </c>
    </row>
    <row r="4" spans="1:14" x14ac:dyDescent="0.35">
      <c r="A4">
        <v>3</v>
      </c>
      <c r="B4">
        <v>44809</v>
      </c>
      <c r="C4" t="s">
        <v>38</v>
      </c>
      <c r="D4" t="s">
        <v>46</v>
      </c>
      <c r="E4">
        <v>25000</v>
      </c>
      <c r="F4">
        <f t="shared" si="0"/>
        <v>1250000</v>
      </c>
      <c r="G4">
        <f t="shared" si="1"/>
        <v>5000</v>
      </c>
      <c r="H4">
        <f t="shared" si="2"/>
        <v>7500</v>
      </c>
      <c r="I4">
        <v>3</v>
      </c>
      <c r="J4">
        <v>200</v>
      </c>
      <c r="K4">
        <f t="shared" si="3"/>
        <v>1262500</v>
      </c>
      <c r="L4">
        <f t="shared" si="4"/>
        <v>1287500</v>
      </c>
      <c r="M4">
        <f t="shared" si="5"/>
        <v>3000</v>
      </c>
      <c r="N4">
        <f t="shared" si="6"/>
        <v>1284500</v>
      </c>
    </row>
    <row r="5" spans="1:14" x14ac:dyDescent="0.35">
      <c r="A5">
        <v>4</v>
      </c>
      <c r="B5">
        <v>44810</v>
      </c>
      <c r="C5" t="s">
        <v>39</v>
      </c>
      <c r="D5" t="s">
        <v>47</v>
      </c>
      <c r="E5">
        <v>10000</v>
      </c>
      <c r="F5">
        <f t="shared" si="0"/>
        <v>500000</v>
      </c>
      <c r="G5">
        <f t="shared" si="1"/>
        <v>2000</v>
      </c>
      <c r="H5">
        <f t="shared" si="2"/>
        <v>3000</v>
      </c>
      <c r="I5">
        <v>1</v>
      </c>
      <c r="J5">
        <v>200</v>
      </c>
      <c r="K5">
        <f t="shared" si="3"/>
        <v>505000</v>
      </c>
      <c r="L5">
        <f t="shared" si="4"/>
        <v>515000</v>
      </c>
      <c r="M5">
        <f t="shared" si="5"/>
        <v>1200</v>
      </c>
      <c r="N5">
        <f t="shared" si="6"/>
        <v>513800</v>
      </c>
    </row>
    <row r="6" spans="1:14" x14ac:dyDescent="0.35">
      <c r="A6">
        <v>5</v>
      </c>
      <c r="B6">
        <v>44811</v>
      </c>
      <c r="C6" t="s">
        <v>40</v>
      </c>
      <c r="D6" t="s">
        <v>48</v>
      </c>
      <c r="E6">
        <v>16000</v>
      </c>
      <c r="F6">
        <f t="shared" si="0"/>
        <v>800000</v>
      </c>
      <c r="G6">
        <f t="shared" si="1"/>
        <v>3200</v>
      </c>
      <c r="H6">
        <f t="shared" si="2"/>
        <v>4800</v>
      </c>
      <c r="I6">
        <v>7</v>
      </c>
      <c r="J6">
        <v>200</v>
      </c>
      <c r="K6">
        <f t="shared" si="3"/>
        <v>808000</v>
      </c>
      <c r="L6">
        <f t="shared" si="4"/>
        <v>824000</v>
      </c>
      <c r="M6">
        <f t="shared" si="5"/>
        <v>1920</v>
      </c>
      <c r="N6">
        <f t="shared" si="6"/>
        <v>822080</v>
      </c>
    </row>
    <row r="7" spans="1:14" x14ac:dyDescent="0.35">
      <c r="A7">
        <v>6</v>
      </c>
      <c r="B7">
        <v>44812</v>
      </c>
      <c r="C7" t="s">
        <v>11</v>
      </c>
      <c r="D7" t="s">
        <v>44</v>
      </c>
      <c r="E7">
        <v>20000</v>
      </c>
      <c r="F7">
        <f t="shared" si="0"/>
        <v>1000000</v>
      </c>
      <c r="G7">
        <f t="shared" si="1"/>
        <v>4000</v>
      </c>
      <c r="H7">
        <f t="shared" si="2"/>
        <v>6000</v>
      </c>
      <c r="I7">
        <v>10</v>
      </c>
      <c r="J7">
        <v>200</v>
      </c>
      <c r="K7">
        <f t="shared" si="3"/>
        <v>1010000</v>
      </c>
      <c r="L7">
        <f t="shared" si="4"/>
        <v>1030000</v>
      </c>
      <c r="M7">
        <f t="shared" si="5"/>
        <v>2400</v>
      </c>
      <c r="N7">
        <f t="shared" si="6"/>
        <v>1027600</v>
      </c>
    </row>
    <row r="8" spans="1:14" x14ac:dyDescent="0.35">
      <c r="A8">
        <v>7</v>
      </c>
      <c r="B8">
        <v>44813</v>
      </c>
      <c r="C8" t="s">
        <v>41</v>
      </c>
      <c r="D8" t="s">
        <v>49</v>
      </c>
      <c r="E8">
        <v>27000</v>
      </c>
      <c r="F8">
        <f t="shared" si="0"/>
        <v>1350000</v>
      </c>
      <c r="G8">
        <f t="shared" si="1"/>
        <v>5400</v>
      </c>
      <c r="H8">
        <f t="shared" si="2"/>
        <v>8100</v>
      </c>
      <c r="I8">
        <v>9</v>
      </c>
      <c r="J8">
        <v>200</v>
      </c>
      <c r="K8">
        <f t="shared" si="3"/>
        <v>1363500</v>
      </c>
      <c r="L8">
        <f t="shared" si="4"/>
        <v>1390500</v>
      </c>
      <c r="M8">
        <f t="shared" si="5"/>
        <v>3240</v>
      </c>
      <c r="N8">
        <f t="shared" si="6"/>
        <v>1387260</v>
      </c>
    </row>
    <row r="9" spans="1:14" x14ac:dyDescent="0.35">
      <c r="A9">
        <v>8</v>
      </c>
      <c r="B9">
        <v>44814</v>
      </c>
      <c r="C9" t="s">
        <v>42</v>
      </c>
      <c r="D9" t="s">
        <v>44</v>
      </c>
      <c r="E9">
        <v>17000</v>
      </c>
      <c r="F9">
        <f t="shared" si="0"/>
        <v>850000</v>
      </c>
      <c r="G9">
        <f t="shared" si="1"/>
        <v>3400</v>
      </c>
      <c r="H9">
        <f t="shared" si="2"/>
        <v>5100</v>
      </c>
      <c r="I9">
        <v>8</v>
      </c>
      <c r="J9">
        <v>200</v>
      </c>
      <c r="K9">
        <f t="shared" si="3"/>
        <v>858500</v>
      </c>
      <c r="L9">
        <f t="shared" si="4"/>
        <v>875500</v>
      </c>
      <c r="M9">
        <f t="shared" si="5"/>
        <v>2040</v>
      </c>
      <c r="N9">
        <f t="shared" si="6"/>
        <v>873460</v>
      </c>
    </row>
    <row r="10" spans="1:14" x14ac:dyDescent="0.35">
      <c r="A10">
        <v>9</v>
      </c>
      <c r="B10">
        <v>44815</v>
      </c>
      <c r="C10" t="s">
        <v>17</v>
      </c>
      <c r="D10" t="s">
        <v>50</v>
      </c>
      <c r="E10">
        <v>11000</v>
      </c>
      <c r="F10">
        <f t="shared" si="0"/>
        <v>550000</v>
      </c>
      <c r="G10">
        <f t="shared" si="1"/>
        <v>2200</v>
      </c>
      <c r="H10">
        <f t="shared" si="2"/>
        <v>3300</v>
      </c>
      <c r="I10">
        <v>5</v>
      </c>
      <c r="J10">
        <v>200</v>
      </c>
      <c r="K10">
        <f t="shared" si="3"/>
        <v>555500</v>
      </c>
      <c r="L10">
        <f t="shared" si="4"/>
        <v>566500</v>
      </c>
      <c r="M10">
        <f t="shared" si="5"/>
        <v>1320</v>
      </c>
      <c r="N10">
        <f t="shared" si="6"/>
        <v>565180</v>
      </c>
    </row>
    <row r="11" spans="1:14" x14ac:dyDescent="0.35">
      <c r="A11">
        <v>10</v>
      </c>
      <c r="B11">
        <v>44816</v>
      </c>
      <c r="C11" t="s">
        <v>43</v>
      </c>
      <c r="D11" t="s">
        <v>51</v>
      </c>
      <c r="E11">
        <v>30000</v>
      </c>
      <c r="F11">
        <f t="shared" si="0"/>
        <v>1500000</v>
      </c>
      <c r="G11">
        <f t="shared" si="1"/>
        <v>6000</v>
      </c>
      <c r="H11">
        <f t="shared" si="2"/>
        <v>9000</v>
      </c>
      <c r="I11">
        <v>6</v>
      </c>
      <c r="J11">
        <v>200</v>
      </c>
      <c r="K11">
        <f t="shared" si="3"/>
        <v>1515000</v>
      </c>
      <c r="L11">
        <f t="shared" si="4"/>
        <v>1545000</v>
      </c>
      <c r="M11">
        <f t="shared" si="5"/>
        <v>3600</v>
      </c>
      <c r="N11">
        <f t="shared" si="6"/>
        <v>1541400</v>
      </c>
    </row>
    <row r="14" spans="1:14" x14ac:dyDescent="0.35">
      <c r="A14" t="s">
        <v>53</v>
      </c>
      <c r="E14" t="s">
        <v>54</v>
      </c>
      <c r="H14">
        <f>COUNTIF(N2:N11,"&gt;80,000")</f>
        <v>9</v>
      </c>
    </row>
    <row r="15" spans="1:14" x14ac:dyDescent="0.35">
      <c r="A15" t="s">
        <v>55</v>
      </c>
      <c r="I15">
        <f>SUMIF(N2:N11,"&gt;100000")</f>
        <v>8785980</v>
      </c>
    </row>
    <row r="16" spans="1:14" x14ac:dyDescent="0.35">
      <c r="A16" t="s">
        <v>56</v>
      </c>
      <c r="J16">
        <f>AVERAGEIF(N2:N11,"&lt;80000")</f>
        <v>37600</v>
      </c>
    </row>
    <row r="17" spans="1:12" x14ac:dyDescent="0.35">
      <c r="A17" t="s">
        <v>57</v>
      </c>
      <c r="L17" t="e" cm="1">
        <f t="array" ref="L17">ifs</f>
        <v>#NAME?</v>
      </c>
    </row>
    <row r="18" spans="1:12" x14ac:dyDescent="0.35">
      <c r="A18" t="s">
        <v>58</v>
      </c>
      <c r="K18">
        <f>COUNTIFS(N2:N11,"&gt;40000",I2:I11,"&gt;8")</f>
        <v>2</v>
      </c>
    </row>
    <row r="19" spans="1:12" x14ac:dyDescent="0.35">
      <c r="A19" t="s">
        <v>59</v>
      </c>
      <c r="K19">
        <f>SUMIFS(L2:L11,L2:L11,"&gt;100000",I2:I11,"&gt;8")</f>
        <v>2420500</v>
      </c>
    </row>
    <row r="20" spans="1:12" x14ac:dyDescent="0.35">
      <c r="A20" t="s">
        <v>60</v>
      </c>
      <c r="G20" t="s">
        <v>61</v>
      </c>
      <c r="K20">
        <f>AVERAGEIFS(E2:E11,N2:N11,"&gt;40000",I2:I11,"&gt;6")</f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92EE-C1D0-4BB5-A152-1F50AF4AC29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2024-12-02T04:58:51Z</dcterms:created>
  <dcterms:modified xsi:type="dcterms:W3CDTF">2024-12-19T04:47:38Z</dcterms:modified>
</cp:coreProperties>
</file>