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tot\Documents\Design I\"/>
    </mc:Choice>
  </mc:AlternateContent>
  <xr:revisionPtr revIDLastSave="44" documentId="8_{F1C0BE2F-4FC1-4A2A-B993-C9F210B95D09}" xr6:coauthVersionLast="47" xr6:coauthVersionMax="47" xr10:uidLastSave="{E433DCA4-BAB2-4782-951F-20A99C841F24}"/>
  <bookViews>
    <workbookView xWindow="-108" yWindow="-108" windowWidth="23256" windowHeight="12576" xr2:uid="{9D509F5E-E055-4160-BA5D-1851CDB1A03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B31" i="1"/>
  <c r="B30" i="1"/>
  <c r="B29" i="1"/>
  <c r="B28" i="1"/>
  <c r="B26" i="1"/>
  <c r="B25" i="1"/>
  <c r="B24" i="1"/>
  <c r="B23" i="1"/>
  <c r="B22" i="1"/>
  <c r="B27" i="1"/>
  <c r="H12" i="1"/>
  <c r="H4" i="1"/>
  <c r="H5" i="1" s="1"/>
  <c r="H6" i="1" s="1"/>
  <c r="H7" i="1" s="1"/>
  <c r="H8" i="1" s="1"/>
  <c r="H9" i="1" s="1"/>
  <c r="H10" i="1" s="1"/>
  <c r="H11" i="1" s="1"/>
  <c r="H3" i="1"/>
  <c r="B9" i="1"/>
  <c r="H2" i="1"/>
  <c r="B4" i="1"/>
</calcChain>
</file>

<file path=xl/sharedStrings.xml><?xml version="1.0" encoding="utf-8"?>
<sst xmlns="http://schemas.openxmlformats.org/spreadsheetml/2006/main" count="33" uniqueCount="20">
  <si>
    <t>Break Even Analysis</t>
  </si>
  <si>
    <t>Year</t>
  </si>
  <si>
    <t>$$$</t>
  </si>
  <si>
    <t>Startup Costs</t>
  </si>
  <si>
    <t>Flat Interest Rate</t>
  </si>
  <si>
    <t>Total Capital Cost</t>
  </si>
  <si>
    <t>Sale Per Unit</t>
  </si>
  <si>
    <t>Cost Per Unit</t>
  </si>
  <si>
    <t>Maintenance Cost Per Unit</t>
  </si>
  <si>
    <t>Units/Year</t>
  </si>
  <si>
    <t>Profit Per Unit</t>
  </si>
  <si>
    <t>Profit Margin</t>
  </si>
  <si>
    <t>Years to Break Even</t>
  </si>
  <si>
    <t>Profit Per Year</t>
  </si>
  <si>
    <t>Net Present Value</t>
  </si>
  <si>
    <t> </t>
  </si>
  <si>
    <t>Project Time (Years)</t>
  </si>
  <si>
    <t>Discount Rate</t>
  </si>
  <si>
    <t>Present Value</t>
  </si>
  <si>
    <t>Total Net Present 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</si>
</sst>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0" applyNumberFormat="1"/>
    <xf numFmtId="9" fontId="0" fillId="0" borderId="0" xfId="2" applyFont="1"/>
    <xf numFmtId="44" fontId="0" fillId="0" borderId="0" xfId="1" applyFont="1"/>
    <xf numFmtId="0" fontId="0" fillId="0" borderId="0" xfId="1" applyNumberFormat="1" applyFont="1"/>
    <xf numFmtId="8" fontId="0" fillId="0" borderId="0" xfId="0" applyNumberFormat="1"/>
    <xf numFmtId="0" fontId="3" fillId="0" borderId="1" xfId="0" applyFont="1" applyBorder="1"/>
    <xf numFmtId="9" fontId="3" fillId="0" borderId="1" xfId="0" applyNumberFormat="1" applyFont="1" applyBorder="1"/>
    <xf numFmtId="0" fontId="2" fillId="0" borderId="0" xfId="0" applyFont="1" applyAlignment="1">
      <alignment horizontal="center"/>
    </xf>
    <xf numFmtId="0" fontId="2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</a:t>
            </a:r>
            <a:r>
              <a:rPr lang="en-US" baseline="0"/>
              <a:t> Even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2944444444444444E-2"/>
                  <c:y val="-9.78075517661388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Sheet1!$H$2:$H$12</c:f>
              <c:numCache>
                <c:formatCode>General</c:formatCode>
                <c:ptCount val="11"/>
                <c:pt idx="0">
                  <c:v>-4736</c:v>
                </c:pt>
                <c:pt idx="1">
                  <c:v>-4122.4999999999991</c:v>
                </c:pt>
                <c:pt idx="2">
                  <c:v>-3508.9999999999991</c:v>
                </c:pt>
                <c:pt idx="3">
                  <c:v>-2895.4999999999991</c:v>
                </c:pt>
                <c:pt idx="4">
                  <c:v>-2281.9999999999991</c:v>
                </c:pt>
                <c:pt idx="5">
                  <c:v>-1668.4999999999993</c:v>
                </c:pt>
                <c:pt idx="6">
                  <c:v>-1054.9999999999993</c:v>
                </c:pt>
                <c:pt idx="7">
                  <c:v>-441.49999999999926</c:v>
                </c:pt>
                <c:pt idx="8">
                  <c:v>172.00000000000074</c:v>
                </c:pt>
                <c:pt idx="9">
                  <c:v>785.50000000000068</c:v>
                </c:pt>
                <c:pt idx="10">
                  <c:v>1399.0000000000007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80-4282-A647-C24DFE590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576752"/>
        <c:axId val="867288080"/>
      </c:scatterChart>
      <c:valAx>
        <c:axId val="45357675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88080"/>
        <c:crosses val="autoZero"/>
        <c:crossBetween val="midCat"/>
      </c:valAx>
      <c:valAx>
        <c:axId val="8672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Cash Flow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7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548640</xdr:colOff>
      <xdr:row>1</xdr:row>
      <xdr:rowOff>19050</xdr:rowOff>
    </xdr:from>
    <xdr:to>
      <xdr:col>16</xdr:col>
      <xdr:colOff>464820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059742-93FF-C468-53B8-6DA3BCDD9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43B0-0909-4B1A-A3AA-3246973CE7BE}">
  <dimension ref="A1:H33"/>
  <sheetViews>
    <sheetView tabSelected="1" topLeftCell="A17" workbookViewId="0">
      <selection activeCell="B33" sqref="B33"/>
    </sheetView>
  </sheetViews>
  <sheetFormatPr defaultRowHeight="14.45"/>
  <cols>
    <col min="1" max="1" width="23.5703125" customWidth="1"/>
    <col min="2" max="2" width="14.7109375" customWidth="1"/>
    <col min="8" max="8" width="10.7109375" bestFit="1" customWidth="1"/>
  </cols>
  <sheetData>
    <row r="1" spans="1:8">
      <c r="A1" s="8" t="s">
        <v>0</v>
      </c>
      <c r="B1" s="8"/>
      <c r="G1" t="s">
        <v>1</v>
      </c>
      <c r="H1" t="s">
        <v>2</v>
      </c>
    </row>
    <row r="2" spans="1:8">
      <c r="A2" t="s">
        <v>3</v>
      </c>
      <c r="B2" s="3">
        <v>4736</v>
      </c>
      <c r="G2">
        <v>0</v>
      </c>
      <c r="H2">
        <f>0-B2</f>
        <v>-4736</v>
      </c>
    </row>
    <row r="3" spans="1:8">
      <c r="A3" t="s">
        <v>4</v>
      </c>
      <c r="B3" s="1">
        <v>0.1</v>
      </c>
      <c r="G3">
        <v>1</v>
      </c>
      <c r="H3" s="4">
        <f>H2+(1900*10)-(1801.03*10)-376.2</f>
        <v>-4122.4999999999991</v>
      </c>
    </row>
    <row r="4" spans="1:8">
      <c r="A4" t="s">
        <v>5</v>
      </c>
      <c r="B4" s="3">
        <f>1.1*B2</f>
        <v>5209.6000000000004</v>
      </c>
      <c r="G4">
        <v>2</v>
      </c>
      <c r="H4" s="4">
        <f t="shared" ref="H4:H11" si="0">H3+(1900*10)-(1801.03*10)-376.2</f>
        <v>-3508.9999999999991</v>
      </c>
    </row>
    <row r="5" spans="1:8">
      <c r="A5" t="s">
        <v>6</v>
      </c>
      <c r="B5" s="3">
        <v>1900</v>
      </c>
      <c r="G5">
        <v>3</v>
      </c>
      <c r="H5" s="4">
        <f t="shared" si="0"/>
        <v>-2895.4999999999991</v>
      </c>
    </row>
    <row r="6" spans="1:8">
      <c r="A6" t="s">
        <v>7</v>
      </c>
      <c r="B6" s="3">
        <v>1801.03</v>
      </c>
      <c r="G6">
        <v>4</v>
      </c>
      <c r="H6" s="4">
        <f t="shared" si="0"/>
        <v>-2281.9999999999991</v>
      </c>
    </row>
    <row r="7" spans="1:8">
      <c r="A7" t="s">
        <v>8</v>
      </c>
      <c r="B7" s="5">
        <v>376.2</v>
      </c>
      <c r="G7">
        <v>5</v>
      </c>
      <c r="H7" s="4">
        <f t="shared" si="0"/>
        <v>-1668.4999999999993</v>
      </c>
    </row>
    <row r="8" spans="1:8">
      <c r="A8" t="s">
        <v>9</v>
      </c>
      <c r="B8">
        <v>10</v>
      </c>
      <c r="G8">
        <v>6</v>
      </c>
      <c r="H8" s="4">
        <f t="shared" si="0"/>
        <v>-1054.9999999999993</v>
      </c>
    </row>
    <row r="9" spans="1:8">
      <c r="A9" t="s">
        <v>10</v>
      </c>
      <c r="B9" s="3">
        <f>B5-B6</f>
        <v>98.970000000000027</v>
      </c>
      <c r="G9">
        <v>7</v>
      </c>
      <c r="H9" s="4">
        <f t="shared" si="0"/>
        <v>-441.49999999999926</v>
      </c>
    </row>
    <row r="10" spans="1:8">
      <c r="A10" t="s">
        <v>11</v>
      </c>
      <c r="B10" s="2">
        <v>5.2089999999999997E-2</v>
      </c>
      <c r="G10">
        <v>8</v>
      </c>
      <c r="H10" s="4">
        <f t="shared" si="0"/>
        <v>172.00000000000074</v>
      </c>
    </row>
    <row r="11" spans="1:8">
      <c r="A11" t="s">
        <v>12</v>
      </c>
      <c r="B11">
        <v>7.7</v>
      </c>
      <c r="G11">
        <v>9</v>
      </c>
      <c r="H11" s="4">
        <f t="shared" si="0"/>
        <v>785.50000000000068</v>
      </c>
    </row>
    <row r="12" spans="1:8">
      <c r="A12" t="s">
        <v>13</v>
      </c>
      <c r="B12" s="3">
        <v>989.7</v>
      </c>
      <c r="G12">
        <v>10</v>
      </c>
      <c r="H12" s="4">
        <f>H11+(1900*10)-(1801.03*10)-376.2</f>
        <v>1399.0000000000007</v>
      </c>
    </row>
    <row r="13" spans="1:8">
      <c r="H13" s="4"/>
    </row>
    <row r="14" spans="1:8">
      <c r="H14" s="4"/>
    </row>
    <row r="16" spans="1:8" ht="15">
      <c r="A16" s="6" t="s">
        <v>14</v>
      </c>
      <c r="B16" s="6" t="s">
        <v>15</v>
      </c>
      <c r="C16" s="6" t="s">
        <v>15</v>
      </c>
    </row>
    <row r="17" spans="1:3" ht="15">
      <c r="A17" s="6" t="s">
        <v>15</v>
      </c>
      <c r="B17" s="6" t="s">
        <v>16</v>
      </c>
      <c r="C17" s="6">
        <v>4</v>
      </c>
    </row>
    <row r="18" spans="1:3" ht="15">
      <c r="A18" s="6" t="s">
        <v>15</v>
      </c>
      <c r="B18" s="6" t="s">
        <v>17</v>
      </c>
      <c r="C18" s="7">
        <v>0.1</v>
      </c>
    </row>
    <row r="19" spans="1:3" ht="15">
      <c r="A19" s="6" t="s">
        <v>15</v>
      </c>
      <c r="B19" s="6" t="s">
        <v>15</v>
      </c>
      <c r="C19" s="6" t="s">
        <v>15</v>
      </c>
    </row>
    <row r="20" spans="1:3" ht="15">
      <c r="A20" s="6" t="s">
        <v>1</v>
      </c>
      <c r="B20" s="6" t="s">
        <v>18</v>
      </c>
      <c r="C20" s="6" t="s">
        <v>15</v>
      </c>
    </row>
    <row r="21" spans="1:3" ht="15">
      <c r="A21" s="6">
        <v>0</v>
      </c>
      <c r="B21" s="6">
        <v>-4736</v>
      </c>
      <c r="C21" s="6" t="s">
        <v>15</v>
      </c>
    </row>
    <row r="22" spans="1:3" ht="15">
      <c r="A22" s="6">
        <v>1</v>
      </c>
      <c r="B22" s="6">
        <f>((98.97*10)/(1+0.145)^1)-$B$21</f>
        <v>5600.3668122270738</v>
      </c>
      <c r="C22" s="6" t="s">
        <v>15</v>
      </c>
    </row>
    <row r="23" spans="1:3" ht="15">
      <c r="A23" s="6">
        <v>2</v>
      </c>
      <c r="B23" s="6">
        <f>((98.97*10)/(1+0.145)^2)-$B$21</f>
        <v>5490.9055128620739</v>
      </c>
      <c r="C23" s="6" t="s">
        <v>15</v>
      </c>
    </row>
    <row r="24" spans="1:3" ht="15">
      <c r="A24" s="6">
        <v>3</v>
      </c>
      <c r="B24" s="6">
        <f>((98.97*10)/(1+0.145)^3)-$B$21</f>
        <v>5395.3061247703699</v>
      </c>
      <c r="C24" s="6" t="s">
        <v>15</v>
      </c>
    </row>
    <row r="25" spans="1:3" ht="15">
      <c r="A25" s="6">
        <v>4</v>
      </c>
      <c r="B25" s="6">
        <f>((98.97*10)/(1+0.145)^4)-$B$21</f>
        <v>5311.8132094064367</v>
      </c>
      <c r="C25" s="6" t="s">
        <v>15</v>
      </c>
    </row>
    <row r="26" spans="1:3" ht="15">
      <c r="A26">
        <v>5</v>
      </c>
      <c r="B26" s="6">
        <f>((98.97*10)/(1+0.145)^5)-$B$21</f>
        <v>5238.8936326693765</v>
      </c>
    </row>
    <row r="27" spans="1:3" ht="15">
      <c r="A27">
        <v>6</v>
      </c>
      <c r="B27" s="6">
        <f>((98.97*10)/(1+0.1)^6)-$B$21</f>
        <v>5294.6598485742234</v>
      </c>
    </row>
    <row r="28" spans="1:3" ht="15">
      <c r="A28">
        <v>7</v>
      </c>
      <c r="B28" s="6">
        <f>((98.97*10)/(1+0.145)^7)-$B$21</f>
        <v>5119.5881334599853</v>
      </c>
    </row>
    <row r="29" spans="1:3" ht="15">
      <c r="A29">
        <v>8</v>
      </c>
      <c r="B29" s="6">
        <f>((98.97*10)/(1+0.145)^8)-$B$21</f>
        <v>5071.0114702707297</v>
      </c>
    </row>
    <row r="30" spans="1:3" ht="15">
      <c r="A30">
        <v>9</v>
      </c>
      <c r="B30" s="6">
        <f>((98.97*10)/(1+0.145)^9)-$B$21</f>
        <v>5028.586436917667</v>
      </c>
    </row>
    <row r="31" spans="1:3" ht="15">
      <c r="A31">
        <v>10</v>
      </c>
      <c r="B31" s="6">
        <f>((98.97*10)/(1+0.145)^10)-$B$21</f>
        <v>4991.5340060416311</v>
      </c>
    </row>
    <row r="32" spans="1:3" ht="15">
      <c r="A32" s="9" t="s">
        <v>19</v>
      </c>
      <c r="B32" s="6">
        <f>SUM(B21:B31)</f>
        <v>47806.665187199571</v>
      </c>
    </row>
    <row r="33" spans="2:2" ht="15">
      <c r="B33" s="6"/>
    </row>
  </sheetData>
  <mergeCells count="1">
    <mergeCell ref="A1:B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CA3ACFDE758044BE560E5EB5D8170C" ma:contentTypeVersion="12" ma:contentTypeDescription="Create a new document." ma:contentTypeScope="" ma:versionID="70955f48e18b38c03c0d319d966dca67">
  <xsd:schema xmlns:xsd="http://www.w3.org/2001/XMLSchema" xmlns:xs="http://www.w3.org/2001/XMLSchema" xmlns:p="http://schemas.microsoft.com/office/2006/metadata/properties" xmlns:ns2="82a58a97-cabf-4837-8f96-c91b0b817cc7" xmlns:ns3="e5885384-5b72-4896-8161-d3d89fe18823" targetNamespace="http://schemas.microsoft.com/office/2006/metadata/properties" ma:root="true" ma:fieldsID="ca21da3f6d5ddd7536726f649e78890c" ns2:_="" ns3:_="">
    <xsd:import namespace="82a58a97-cabf-4837-8f96-c91b0b817cc7"/>
    <xsd:import namespace="e5885384-5b72-4896-8161-d3d89fe188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a58a97-cabf-4837-8f96-c91b0b817c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00eb1200-ba6e-4cde-9974-9e593fd12a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885384-5b72-4896-8161-d3d89fe1882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2a58a97-cabf-4837-8f96-c91b0b817cc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D7D8D7-AAEA-46AD-B04F-0B1ADB1AFC24}"/>
</file>

<file path=customXml/itemProps2.xml><?xml version="1.0" encoding="utf-8"?>
<ds:datastoreItem xmlns:ds="http://schemas.openxmlformats.org/officeDocument/2006/customXml" ds:itemID="{3654C010-6F1C-4F4E-A929-C0A689184D05}"/>
</file>

<file path=customXml/itemProps3.xml><?xml version="1.0" encoding="utf-8"?>
<ds:datastoreItem xmlns:ds="http://schemas.openxmlformats.org/officeDocument/2006/customXml" ds:itemID="{FE60D2E8-CD5A-41A9-A4B7-2263AB330BC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Toth</dc:creator>
  <cp:keywords/>
  <dc:description/>
  <cp:lastModifiedBy>Toth, Alex</cp:lastModifiedBy>
  <cp:revision/>
  <dcterms:created xsi:type="dcterms:W3CDTF">2023-03-20T04:03:19Z</dcterms:created>
  <dcterms:modified xsi:type="dcterms:W3CDTF">2023-03-21T00:50:12Z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0x01010013CA3ACFDE758044BE560E5EB5D8170C</vt:lpwstr>
  </property>
  <property fmtid="{D5CDD505-2E9C-101B-9397-08002B2CF9AE}" pid="3" name="MediaServiceImageTags">
    <vt:lpwstr/>
  </property>
</Properties>
</file>