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23260" windowHeight="12580" activeTab="2"/>
  </bookViews>
  <sheets>
    <sheet name="experimental timing" sheetId="1" r:id="rId1"/>
    <sheet name="SNR table" sheetId="2" r:id="rId2"/>
    <sheet name="Bigger SNR Tables" sheetId="3" r:id="rId3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F3" i="3" l="1"/>
  <c r="AG3" i="3"/>
  <c r="AH3" i="3"/>
  <c r="AI3" i="3"/>
  <c r="AJ3" i="3"/>
  <c r="AK3" i="3"/>
  <c r="AL3" i="3"/>
  <c r="AM3" i="3"/>
  <c r="AN3" i="3"/>
  <c r="AE3" i="3"/>
  <c r="S3" i="3"/>
  <c r="T3" i="3"/>
  <c r="U3" i="3"/>
  <c r="V3" i="3"/>
  <c r="W3" i="3"/>
  <c r="X3" i="3"/>
  <c r="Y3" i="3"/>
  <c r="Z3" i="3"/>
  <c r="AA3" i="3"/>
  <c r="R3" i="3"/>
  <c r="F3" i="3"/>
  <c r="G3" i="3"/>
  <c r="H3" i="3"/>
  <c r="I3" i="3"/>
  <c r="J3" i="3"/>
  <c r="K3" i="3"/>
  <c r="L3" i="3"/>
  <c r="M3" i="3"/>
  <c r="N3" i="3"/>
  <c r="E3" i="3"/>
  <c r="W3" i="2"/>
  <c r="V3" i="2"/>
  <c r="U3" i="2"/>
  <c r="T3" i="2"/>
  <c r="S3" i="2"/>
  <c r="R3" i="2"/>
  <c r="Q3" i="2"/>
  <c r="P3" i="2"/>
  <c r="O3" i="2"/>
  <c r="J3" i="2"/>
  <c r="K3" i="2"/>
  <c r="I3" i="2"/>
  <c r="G3" i="2"/>
  <c r="H3" i="2"/>
  <c r="F3" i="2"/>
  <c r="D3" i="2"/>
  <c r="E3" i="2"/>
  <c r="C3" i="2"/>
  <c r="H3" i="1"/>
  <c r="H4" i="1"/>
  <c r="H5" i="1"/>
  <c r="H6" i="1"/>
  <c r="H2" i="1"/>
  <c r="G3" i="1"/>
  <c r="G4" i="1"/>
  <c r="G5" i="1"/>
  <c r="G6" i="1"/>
  <c r="G2" i="1"/>
  <c r="F4" i="1"/>
  <c r="F5" i="1"/>
  <c r="F6" i="1"/>
  <c r="F3" i="1"/>
  <c r="E3" i="1"/>
  <c r="E4" i="1"/>
  <c r="E5" i="1"/>
  <c r="E6" i="1"/>
  <c r="E2" i="1"/>
  <c r="D4" i="1"/>
  <c r="D5" i="1"/>
  <c r="D6" i="1"/>
  <c r="D3" i="1"/>
</calcChain>
</file>

<file path=xl/sharedStrings.xml><?xml version="1.0" encoding="utf-8"?>
<sst xmlns="http://schemas.openxmlformats.org/spreadsheetml/2006/main" count="53" uniqueCount="31">
  <si>
    <t>analog read</t>
  </si>
  <si>
    <t>action</t>
  </si>
  <si>
    <t>time (us)</t>
  </si>
  <si>
    <t>nothing</t>
  </si>
  <si>
    <t>analog read + convert to matrix</t>
  </si>
  <si>
    <t>" " + sigmoid</t>
  </si>
  <si>
    <t>layer 1</t>
  </si>
  <si>
    <t>layer 1 + 2</t>
  </si>
  <si>
    <t>layer 1 + 2 + 3</t>
  </si>
  <si>
    <t>layer 1 + 2 + 3 + 4</t>
  </si>
  <si>
    <t>layer 1 + 2 + 3 + 4 + dense</t>
  </si>
  <si>
    <t>cell units</t>
  </si>
  <si>
    <t>cell weights</t>
  </si>
  <si>
    <t>total weights</t>
  </si>
  <si>
    <t>cell activation calls</t>
  </si>
  <si>
    <t>total activation calls</t>
  </si>
  <si>
    <t>results from linear analysis</t>
  </si>
  <si>
    <t>intercept</t>
  </si>
  <si>
    <t>mult sum</t>
  </si>
  <si>
    <t>nonlinear</t>
  </si>
  <si>
    <t>activation</t>
  </si>
  <si>
    <t>multiply-add</t>
  </si>
  <si>
    <t>3 cells</t>
  </si>
  <si>
    <t>2 cells</t>
  </si>
  <si>
    <t>1 cell</t>
  </si>
  <si>
    <t>critical timing (us)</t>
  </si>
  <si>
    <t>units per cell</t>
  </si>
  <si>
    <t>Entire profile:</t>
  </si>
  <si>
    <t>Validation Profile:</t>
  </si>
  <si>
    <t>1 Cell</t>
  </si>
  <si>
    <t>3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</si>
</sst>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2" fontId="0" fillId="0" borderId="0" xfId="0" applyNumberFormat="1" applyFill="1"/>
    <xf numFmtId="2" fontId="0" fillId="2" borderId="0" xfId="0" applyNumberFormat="1" applyFont="1" applyFill="1"/>
    <xf numFmtId="2" fontId="0" fillId="2" borderId="0" xfId="0" applyNumberFormat="1" applyFill="1"/>
    <xf numFmtId="2" fontId="1" fillId="2" borderId="0" xfId="0" applyNumberFormat="1" applyFont="1" applyFill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'experimental timing'!$B$2:$B$6</c:f>
              <c:numCache>
                <c:formatCode>General</c:formatCode>
                <c:ptCount val="5"/>
                <c:pt idx="0">
                  <c:v>36.506999999999998</c:v>
                </c:pt>
                <c:pt idx="1">
                  <c:v>228.60300000000001</c:v>
                </c:pt>
                <c:pt idx="2">
                  <c:v>498.32100000000003</c:v>
                </c:pt>
                <c:pt idx="3">
                  <c:v>689.93299999999999</c:v>
                </c:pt>
                <c:pt idx="4">
                  <c:v>860.10400000000004</c:v>
                </c:pt>
              </c:numCache>
            </c:numRef>
          </c:xVal>
          <c:yVal>
            <c:numRef>
              <c:f>'experimental timing'!$H$2:$H$6</c:f>
              <c:numCache>
                <c:formatCode>General</c:formatCode>
                <c:ptCount val="5"/>
                <c:pt idx="0">
                  <c:v>29.143000000000001</c:v>
                </c:pt>
                <c:pt idx="1">
                  <c:v>238.249</c:v>
                </c:pt>
                <c:pt idx="2">
                  <c:v>568.80700000000002</c:v>
                </c:pt>
                <c:pt idx="3">
                  <c:v>702.67600000000004</c:v>
                </c:pt>
                <c:pt idx="4">
                  <c:v>805.13499999999999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88-423B-8354-6A3C8EA91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79456"/>
        <c:axId val="207381632"/>
      </c:scatterChart>
      <c:valAx>
        <c:axId val="20737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Experimental</a:t>
                </a:r>
                <a:r>
                  <a:rPr lang="en-US" baseline="0"/>
                  <a:t> Time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81632"/>
        <c:crosses val="autoZero"/>
        <c:crossBetween val="midCat"/>
      </c:valAx>
      <c:valAx>
        <c:axId val="2073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Predictied</a:t>
                </a:r>
                <a:r>
                  <a:rPr lang="en-US" baseline="0"/>
                  <a:t> Time (us)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7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762000</xdr:colOff>
      <xdr:row>6</xdr:row>
      <xdr:rowOff>149542</xdr:rowOff>
    </xdr:from>
    <xdr:to>
      <xdr:col>11</xdr:col>
      <xdr:colOff>567690</xdr:colOff>
      <xdr:row>21</xdr:row>
      <xdr:rowOff>180022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169A768-9466-F90E-6327-3BB1745B7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E10" sqref="E10"/>
    </sheetView>
  </sheetViews>
  <sheetFormatPr defaultRowHeight="14.5" x14ac:dyDescent="0.35"/>
  <cols>
    <col min="1" max="1" width="28" customWidth="1"/>
    <col min="4" max="4" width="10.54296875" customWidth="1"/>
    <col min="5" max="5" width="11.6328125" customWidth="1"/>
    <col min="6" max="6" width="17.36328125" customWidth="1"/>
    <col min="7" max="7" width="18.54296875" customWidth="1"/>
    <col min="8" max="8" width="22.81640625" customWidth="1"/>
    <col min="9" max="9" width="10.1796875" customWidth="1"/>
  </cols>
  <sheetData>
    <row r="1" spans="1:10" x14ac:dyDescent="0.3">
      <c r="A1" t="s">
        <v>1</v>
      </c>
      <c r="B1" t="s">
        <v>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>
        <v>29.143000000000001</v>
      </c>
    </row>
    <row r="2" spans="1:10" x14ac:dyDescent="0.3">
      <c r="A2" t="s">
        <v>3</v>
      </c>
      <c r="B2">
        <v>36.506999999999998</v>
      </c>
      <c r="C2">
        <v>1</v>
      </c>
      <c r="D2">
        <v>0</v>
      </c>
      <c r="E2">
        <f>SUM($D$2:D2)</f>
        <v>0</v>
      </c>
      <c r="F2">
        <v>0</v>
      </c>
      <c r="G2">
        <f>SUM($F$2:F2)</f>
        <v>0</v>
      </c>
      <c r="H2">
        <f>$J$1+E2*$J$2+G2*$J$3</f>
        <v>29.143000000000001</v>
      </c>
      <c r="I2" t="s">
        <v>18</v>
      </c>
      <c r="J2">
        <v>3.49E-2</v>
      </c>
    </row>
    <row r="3" spans="1:10" x14ac:dyDescent="0.3">
      <c r="A3" t="s">
        <v>6</v>
      </c>
      <c r="B3">
        <v>228.60300000000001</v>
      </c>
      <c r="C3">
        <v>30</v>
      </c>
      <c r="D3">
        <f>4*C3*C2+4*C3*C3+4*C3</f>
        <v>3840</v>
      </c>
      <c r="E3">
        <f>SUM($D$2:D3)</f>
        <v>3840</v>
      </c>
      <c r="F3">
        <f>5*C3</f>
        <v>150</v>
      </c>
      <c r="G3">
        <f>SUM($F$2:F3)</f>
        <v>150</v>
      </c>
      <c r="H3">
        <f>$J$1+E3*$J$2+G3*$J$3</f>
        <v>238.249</v>
      </c>
      <c r="I3" t="s">
        <v>19</v>
      </c>
      <c r="J3">
        <v>0.50060000000000004</v>
      </c>
    </row>
    <row r="4" spans="1:10" x14ac:dyDescent="0.3">
      <c r="A4" t="s">
        <v>7</v>
      </c>
      <c r="B4">
        <v>498.32100000000003</v>
      </c>
      <c r="C4">
        <v>30</v>
      </c>
      <c r="D4">
        <f>4*C4*C3+4*C4*C4+4*C4</f>
        <v>7320</v>
      </c>
      <c r="E4">
        <f>SUM($D$2:D4)</f>
        <v>11160</v>
      </c>
      <c r="F4">
        <f>5*C4</f>
        <v>150</v>
      </c>
      <c r="G4">
        <f>SUM($F$2:F4)</f>
        <v>300</v>
      </c>
      <c r="H4">
        <f>$J$1+E4*$J$2+G4*$J$3</f>
        <v>568.80700000000002</v>
      </c>
    </row>
    <row r="5" spans="1:10" x14ac:dyDescent="0.3">
      <c r="A5" t="s">
        <v>8</v>
      </c>
      <c r="B5">
        <v>689.93299999999999</v>
      </c>
      <c r="C5">
        <v>15</v>
      </c>
      <c r="D5">
        <f>4*C5*C4+4*C5*C5+4*C5</f>
        <v>2760</v>
      </c>
      <c r="E5">
        <f>SUM($D$2:D5)</f>
        <v>13920</v>
      </c>
      <c r="F5">
        <f>5*C5</f>
        <v>75</v>
      </c>
      <c r="G5">
        <f>SUM($F$2:F5)</f>
        <v>375</v>
      </c>
      <c r="H5">
        <f>$J$1+E5*$J$2+G5*$J$3</f>
        <v>702.67600000000004</v>
      </c>
    </row>
    <row r="6" spans="1:10" x14ac:dyDescent="0.3">
      <c r="A6" t="s">
        <v>9</v>
      </c>
      <c r="B6">
        <v>860.10400000000004</v>
      </c>
      <c r="C6">
        <v>15</v>
      </c>
      <c r="D6">
        <f>4*C6*C5+4*C6*C6+4*C6</f>
        <v>1860</v>
      </c>
      <c r="E6">
        <f>SUM($D$2:D6)</f>
        <v>15780</v>
      </c>
      <c r="F6">
        <f>5*C6</f>
        <v>75</v>
      </c>
      <c r="G6">
        <f>SUM($F$2:F6)</f>
        <v>450</v>
      </c>
      <c r="H6">
        <f>$J$1+E6*$J$2+G6*$J$3</f>
        <v>805.13499999999999</v>
      </c>
    </row>
    <row r="12" spans="1:10" x14ac:dyDescent="0.3">
      <c r="A12" t="s">
        <v>3</v>
      </c>
      <c r="B12">
        <v>21</v>
      </c>
    </row>
    <row r="13" spans="1:10" x14ac:dyDescent="0.3">
      <c r="A13" t="s">
        <v>0</v>
      </c>
      <c r="B13">
        <v>33</v>
      </c>
    </row>
    <row r="14" spans="1:10" x14ac:dyDescent="0.3">
      <c r="A14" t="s">
        <v>4</v>
      </c>
      <c r="B14">
        <v>36</v>
      </c>
    </row>
    <row r="15" spans="1:10" x14ac:dyDescent="0.3">
      <c r="A15" t="s">
        <v>5</v>
      </c>
      <c r="B15">
        <v>42</v>
      </c>
    </row>
    <row r="16" spans="1:10" x14ac:dyDescent="0.3">
      <c r="A16" t="s">
        <v>10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opLeftCell="M1" workbookViewId="0">
      <selection activeCell="Y1" sqref="Y1:Z3"/>
    </sheetView>
  </sheetViews>
  <sheetFormatPr defaultRowHeight="14.5" x14ac:dyDescent="0.35"/>
  <cols>
    <col min="1" max="1" width="16.54296875" customWidth="1"/>
    <col min="2" max="2" width="12.1796875" customWidth="1"/>
    <col min="13" max="13" width="16.1796875" customWidth="1"/>
    <col min="14" max="14" width="15.453125" customWidth="1"/>
    <col min="25" max="25" width="12.36328125" customWidth="1"/>
  </cols>
  <sheetData>
    <row r="1" spans="1:26" x14ac:dyDescent="0.3">
      <c r="B1" t="s">
        <v>27</v>
      </c>
      <c r="C1" s="7" t="s">
        <v>24</v>
      </c>
      <c r="D1" s="7"/>
      <c r="E1" s="7"/>
      <c r="F1" s="7" t="s">
        <v>23</v>
      </c>
      <c r="G1" s="7"/>
      <c r="H1" s="7"/>
      <c r="I1" s="7" t="s">
        <v>22</v>
      </c>
      <c r="J1" s="7"/>
      <c r="K1" s="7"/>
      <c r="N1" t="s">
        <v>28</v>
      </c>
      <c r="O1" s="7" t="s">
        <v>24</v>
      </c>
      <c r="P1" s="7"/>
      <c r="Q1" s="7"/>
      <c r="R1" s="7" t="s">
        <v>23</v>
      </c>
      <c r="S1" s="7"/>
      <c r="T1" s="7"/>
      <c r="U1" s="7" t="s">
        <v>22</v>
      </c>
      <c r="V1" s="7"/>
      <c r="W1" s="7"/>
      <c r="Y1" t="s">
        <v>17</v>
      </c>
      <c r="Z1">
        <v>29.143000000000001</v>
      </c>
    </row>
    <row r="2" spans="1:26" x14ac:dyDescent="0.3">
      <c r="B2" t="s">
        <v>26</v>
      </c>
      <c r="C2">
        <v>40</v>
      </c>
      <c r="D2">
        <v>35</v>
      </c>
      <c r="E2">
        <v>20</v>
      </c>
      <c r="F2">
        <v>25</v>
      </c>
      <c r="G2">
        <v>20</v>
      </c>
      <c r="H2">
        <v>10</v>
      </c>
      <c r="I2">
        <v>18</v>
      </c>
      <c r="J2">
        <v>15</v>
      </c>
      <c r="K2">
        <v>8</v>
      </c>
      <c r="N2" t="s">
        <v>26</v>
      </c>
      <c r="O2">
        <v>40</v>
      </c>
      <c r="P2">
        <v>35</v>
      </c>
      <c r="Q2">
        <v>20</v>
      </c>
      <c r="R2">
        <v>25</v>
      </c>
      <c r="S2">
        <v>20</v>
      </c>
      <c r="T2">
        <v>10</v>
      </c>
      <c r="U2">
        <v>18</v>
      </c>
      <c r="V2">
        <v>15</v>
      </c>
      <c r="W2">
        <v>8</v>
      </c>
      <c r="Y2" t="s">
        <v>21</v>
      </c>
      <c r="Z2">
        <v>3.49E-2</v>
      </c>
    </row>
    <row r="3" spans="1:26" x14ac:dyDescent="0.3">
      <c r="A3" t="s">
        <v>25</v>
      </c>
      <c r="C3">
        <f>$Z$1+$Z$2*(68*C2+4*C2^2)+$Z$3*5*C2</f>
        <v>447.55100000000004</v>
      </c>
      <c r="D3">
        <f>$Z$1+$Z$2*(68*D2+4*D2^2)+$Z$3*5*D2</f>
        <v>370.82000000000005</v>
      </c>
      <c r="E3">
        <f>$Z$1+$Z$2*(68*E2+4*E2^2)+$Z$3*5*E2</f>
        <v>182.50700000000001</v>
      </c>
      <c r="F3">
        <f>$Z$1+$Z$2*(72*F2+12*F2^2)+$Z$3*10*F2</f>
        <v>478.86299999999994</v>
      </c>
      <c r="G3">
        <f>$Z$1+$Z$2*(72*G2+12*G2^2)+$Z$3*10*G2</f>
        <v>347.03899999999999</v>
      </c>
      <c r="H3">
        <f>$Z$1+$Z$2*(72*H2+12*H2^2)+$Z$3*10*H2</f>
        <v>146.21100000000001</v>
      </c>
      <c r="I3">
        <f>$Z$1+$Z$2*(76*I2+20*I2^2)+$Z$3*15*I2</f>
        <v>438.2002</v>
      </c>
      <c r="J3">
        <f>$Z$1+$Z$2*(76*J2+20*J2^2)+$Z$3*15*J2</f>
        <v>338.61400000000003</v>
      </c>
      <c r="K3">
        <f>$Z$1+$Z$2*(76*K2+20*K2^2)+$Z$3*15*K2</f>
        <v>155.1062</v>
      </c>
      <c r="M3" t="s">
        <v>25</v>
      </c>
      <c r="O3">
        <f>$Z$1+$Z$2*(68*O2+4*O2^2)+$Z$3*5*O2</f>
        <v>447.55100000000004</v>
      </c>
      <c r="P3">
        <f>$Z$1+$Z$2*(68*P2+4*P2^2)+$Z$3*5*P2</f>
        <v>370.82000000000005</v>
      </c>
      <c r="Q3">
        <f>$Z$1+$Z$2*(68*Q2+4*Q2^2)+$Z$3*5*Q2</f>
        <v>182.50700000000001</v>
      </c>
      <c r="R3">
        <f>$Z$1+$Z$2*(72*R2+12*R2^2)+$Z$3*10*R2</f>
        <v>478.86299999999994</v>
      </c>
      <c r="S3">
        <f>$Z$1+$Z$2*(72*S2+12*S2^2)+$Z$3*10*S2</f>
        <v>347.03899999999999</v>
      </c>
      <c r="T3">
        <f>$Z$1+$Z$2*(72*T2+12*T2^2)+$Z$3*10*T2</f>
        <v>146.21100000000001</v>
      </c>
      <c r="U3">
        <f>$Z$1+$Z$2*(76*U2+20*U2^2)+$Z$3*15*U2</f>
        <v>438.2002</v>
      </c>
      <c r="V3">
        <f>$Z$1+$Z$2*(76*V2+20*V2^2)+$Z$3*15*V2</f>
        <v>338.61400000000003</v>
      </c>
      <c r="W3">
        <f>$Z$1+$Z$2*(76*W2+20*W2^2)+$Z$3*15*W2</f>
        <v>155.1062</v>
      </c>
      <c r="Y3" t="s">
        <v>20</v>
      </c>
      <c r="Z3">
        <v>0.50060000000000004</v>
      </c>
    </row>
    <row r="4" spans="1:26" x14ac:dyDescent="0.3">
      <c r="A4" t="s">
        <v>2</v>
      </c>
      <c r="B4">
        <v>1000</v>
      </c>
      <c r="C4" s="1">
        <v>21.6</v>
      </c>
      <c r="D4" s="1">
        <v>22.7</v>
      </c>
      <c r="E4" s="1">
        <v>21.1</v>
      </c>
      <c r="F4" s="1">
        <v>23.1</v>
      </c>
      <c r="G4" s="1">
        <v>22</v>
      </c>
      <c r="H4" s="1">
        <v>20.399999999999999</v>
      </c>
      <c r="I4" s="1">
        <v>22.4</v>
      </c>
      <c r="J4" s="1">
        <v>21.3</v>
      </c>
      <c r="K4" s="1">
        <v>23.1</v>
      </c>
      <c r="M4" t="s">
        <v>2</v>
      </c>
      <c r="N4">
        <v>1000</v>
      </c>
      <c r="O4" s="1">
        <v>5.1783544100995398</v>
      </c>
      <c r="P4" s="1">
        <v>5.0277672566815399</v>
      </c>
      <c r="Q4" s="1">
        <v>5.1627669944465202</v>
      </c>
      <c r="R4" s="1">
        <v>5.2313807110329504</v>
      </c>
      <c r="S4" s="1">
        <v>5.11180488548802</v>
      </c>
      <c r="T4" s="1">
        <v>5.1330299831657902</v>
      </c>
      <c r="U4" s="1">
        <v>5.2730743404130802</v>
      </c>
      <c r="V4" s="1">
        <v>5.2159476298260703</v>
      </c>
      <c r="W4" s="1">
        <v>5.0697395881101199</v>
      </c>
    </row>
    <row r="5" spans="1:26" x14ac:dyDescent="0.3">
      <c r="B5">
        <v>750</v>
      </c>
      <c r="C5" s="1">
        <v>22.9</v>
      </c>
      <c r="D5" s="1">
        <v>21.4</v>
      </c>
      <c r="E5" s="1">
        <v>19.3</v>
      </c>
      <c r="F5" s="1">
        <v>23.9</v>
      </c>
      <c r="G5" s="1">
        <v>22.9</v>
      </c>
      <c r="H5" s="1">
        <v>21.7</v>
      </c>
      <c r="I5" s="1">
        <v>23.9</v>
      </c>
      <c r="J5" s="1">
        <v>23</v>
      </c>
      <c r="K5" s="1">
        <v>22.3</v>
      </c>
      <c r="N5">
        <v>750</v>
      </c>
      <c r="O5" s="1">
        <v>5.0583447521037801</v>
      </c>
      <c r="P5" s="1">
        <v>5.1424632203358902</v>
      </c>
      <c r="Q5" s="1">
        <v>5.0132726386157103</v>
      </c>
      <c r="R5" s="1">
        <v>5.1571201915548501</v>
      </c>
      <c r="S5" s="1">
        <v>5.2567727882796902</v>
      </c>
      <c r="T5" s="1">
        <v>5.0545732809133703</v>
      </c>
      <c r="U5" s="1">
        <v>5.2086351271493099</v>
      </c>
      <c r="V5" s="1">
        <v>5.2317899778091697</v>
      </c>
      <c r="W5" s="1">
        <v>4.9830288828860496</v>
      </c>
    </row>
    <row r="6" spans="1:26" x14ac:dyDescent="0.3">
      <c r="B6">
        <v>500</v>
      </c>
      <c r="C6" s="1">
        <v>20.8</v>
      </c>
      <c r="D6" s="1">
        <v>21.7</v>
      </c>
      <c r="E6" s="1">
        <v>19.3</v>
      </c>
      <c r="F6" s="2">
        <v>20.3</v>
      </c>
      <c r="G6" s="1">
        <v>22.1</v>
      </c>
      <c r="H6" s="1">
        <v>20.3</v>
      </c>
      <c r="I6" s="2">
        <v>24.7</v>
      </c>
      <c r="J6" s="1">
        <v>22.2</v>
      </c>
      <c r="K6" s="1">
        <v>19.7</v>
      </c>
      <c r="N6">
        <v>500</v>
      </c>
      <c r="O6" s="1">
        <v>4.9516649197982296</v>
      </c>
      <c r="P6" s="1">
        <v>4.9728090771407203</v>
      </c>
      <c r="Q6" s="1">
        <v>5.1876941996631301</v>
      </c>
      <c r="R6" s="1">
        <v>5.2208742839629299</v>
      </c>
      <c r="S6" s="1">
        <v>5.1540658807589201</v>
      </c>
      <c r="T6" s="1">
        <v>4.9708898657878899</v>
      </c>
      <c r="U6" s="1">
        <v>4.9772784126813203</v>
      </c>
      <c r="V6" s="1">
        <v>5.24110356534716</v>
      </c>
      <c r="W6" s="1">
        <v>5.3161837050588403</v>
      </c>
    </row>
    <row r="7" spans="1:26" x14ac:dyDescent="0.3">
      <c r="B7">
        <v>400</v>
      </c>
      <c r="C7" s="3">
        <v>22.2</v>
      </c>
      <c r="D7" s="1">
        <v>21.6</v>
      </c>
      <c r="E7" s="1">
        <v>19</v>
      </c>
      <c r="F7" s="4">
        <v>22.4</v>
      </c>
      <c r="G7" s="1">
        <v>20.5</v>
      </c>
      <c r="H7" s="1">
        <v>21</v>
      </c>
      <c r="I7" s="4">
        <v>24.6</v>
      </c>
      <c r="J7" s="1">
        <v>23.1</v>
      </c>
      <c r="K7" s="1">
        <v>21</v>
      </c>
      <c r="N7">
        <v>400</v>
      </c>
      <c r="O7" s="4">
        <v>5.06241480747026</v>
      </c>
      <c r="P7" s="1">
        <v>5.2090601574733801</v>
      </c>
      <c r="Q7" s="1">
        <v>5.1740543034633104</v>
      </c>
      <c r="R7" s="3">
        <v>5.1094347728121701</v>
      </c>
      <c r="S7" s="2">
        <v>5.1926141603141502</v>
      </c>
      <c r="T7" s="1">
        <v>5.1178167979666398</v>
      </c>
      <c r="U7" s="4">
        <v>5.03682030828727</v>
      </c>
      <c r="V7" s="2">
        <v>5.19345675174619</v>
      </c>
      <c r="W7" s="1">
        <v>4.9263654796339598</v>
      </c>
    </row>
    <row r="8" spans="1:26" x14ac:dyDescent="0.3">
      <c r="B8">
        <v>300</v>
      </c>
      <c r="C8" s="3">
        <v>21.159199999999998</v>
      </c>
      <c r="D8" s="4">
        <v>21.6525</v>
      </c>
      <c r="E8" s="1">
        <v>19.253499999999999</v>
      </c>
      <c r="F8" s="4">
        <v>21.436199999999999</v>
      </c>
      <c r="G8" s="4">
        <v>20.5778</v>
      </c>
      <c r="H8" s="1">
        <v>20.614000000000001</v>
      </c>
      <c r="I8" s="4">
        <v>21.717300000000002</v>
      </c>
      <c r="J8" s="4">
        <v>20.633199999999999</v>
      </c>
      <c r="K8" s="1">
        <v>21.007300000000001</v>
      </c>
      <c r="N8">
        <v>300</v>
      </c>
      <c r="O8" s="4">
        <v>4.9459343142866796</v>
      </c>
      <c r="P8" s="4">
        <v>5.0896999430118601</v>
      </c>
      <c r="Q8" s="1">
        <v>5.0809278808544303</v>
      </c>
      <c r="R8" s="3">
        <v>5.1305206881235099</v>
      </c>
      <c r="S8" s="4">
        <v>5.1330384562086397</v>
      </c>
      <c r="T8" s="2">
        <v>5.1456021636239901</v>
      </c>
      <c r="U8" s="4">
        <v>5.2242822430734597</v>
      </c>
      <c r="V8" s="4">
        <v>5.23967806554713</v>
      </c>
      <c r="W8" s="1">
        <v>5.0443349347344197</v>
      </c>
    </row>
    <row r="9" spans="1:26" x14ac:dyDescent="0.3">
      <c r="B9">
        <v>200</v>
      </c>
      <c r="C9" s="3">
        <v>21.061399999999999</v>
      </c>
      <c r="D9" s="4">
        <v>19.308199999999999</v>
      </c>
      <c r="E9" s="1">
        <v>18.9617</v>
      </c>
      <c r="F9" s="4">
        <v>20.973299999999998</v>
      </c>
      <c r="G9" s="4">
        <v>20.977699999999999</v>
      </c>
      <c r="H9" s="1">
        <v>18.735099999999999</v>
      </c>
      <c r="I9" s="4">
        <v>21.980699999999999</v>
      </c>
      <c r="J9" s="4">
        <v>19.9008</v>
      </c>
      <c r="K9" s="1">
        <v>18.434200000000001</v>
      </c>
      <c r="N9">
        <v>200</v>
      </c>
      <c r="O9" s="4">
        <v>0</v>
      </c>
      <c r="P9" s="4">
        <v>0</v>
      </c>
      <c r="Q9" s="1">
        <v>0</v>
      </c>
      <c r="R9" s="3">
        <v>0</v>
      </c>
      <c r="S9" s="4">
        <v>0</v>
      </c>
      <c r="T9" s="2">
        <v>0</v>
      </c>
      <c r="U9" s="4">
        <v>0</v>
      </c>
      <c r="V9" s="4">
        <v>0</v>
      </c>
      <c r="W9" s="1">
        <v>0</v>
      </c>
    </row>
    <row r="10" spans="1:26" x14ac:dyDescent="0.3">
      <c r="B10">
        <v>100</v>
      </c>
      <c r="C10" s="5"/>
      <c r="D10" s="5"/>
      <c r="E10" s="5"/>
      <c r="F10" s="4"/>
      <c r="G10" s="4"/>
      <c r="H10" s="4"/>
      <c r="I10" s="4"/>
      <c r="J10" s="4"/>
      <c r="K10" s="4"/>
      <c r="N10">
        <v>100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</sheetData>
  <mergeCells count="6">
    <mergeCell ref="U1:W1"/>
    <mergeCell ref="C1:E1"/>
    <mergeCell ref="F1:H1"/>
    <mergeCell ref="I1:K1"/>
    <mergeCell ref="O1:Q1"/>
    <mergeCell ref="R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"/>
  <sheetViews>
    <sheetView tabSelected="1" topLeftCell="Y1" zoomScaleNormal="100" workbookViewId="0">
      <selection activeCell="J7" sqref="J7"/>
    </sheetView>
  </sheetViews>
  <sheetFormatPr defaultRowHeight="14.5" x14ac:dyDescent="0.35"/>
  <cols>
    <col min="1" max="1" width="13.6328125" customWidth="1"/>
    <col min="4" max="4" width="12.08984375" customWidth="1"/>
    <col min="17" max="17" width="12.54296875" customWidth="1"/>
    <col min="30" max="30" width="13.453125" customWidth="1"/>
  </cols>
  <sheetData>
    <row r="1" spans="1:40" ht="14.4" x14ac:dyDescent="0.3">
      <c r="A1" t="s">
        <v>17</v>
      </c>
      <c r="B1">
        <v>29.143000000000001</v>
      </c>
      <c r="D1" t="s">
        <v>29</v>
      </c>
      <c r="Q1" t="s">
        <v>29</v>
      </c>
      <c r="AD1" t="s">
        <v>30</v>
      </c>
    </row>
    <row r="2" spans="1:40" ht="14.4" x14ac:dyDescent="0.3">
      <c r="A2" t="s">
        <v>21</v>
      </c>
      <c r="B2">
        <v>3.49E-2</v>
      </c>
      <c r="D2" t="s">
        <v>26</v>
      </c>
      <c r="E2">
        <v>40</v>
      </c>
      <c r="F2">
        <v>35</v>
      </c>
      <c r="G2">
        <v>30</v>
      </c>
      <c r="H2">
        <v>25</v>
      </c>
      <c r="I2">
        <v>20</v>
      </c>
      <c r="J2">
        <v>18</v>
      </c>
      <c r="K2">
        <v>15</v>
      </c>
      <c r="L2">
        <v>12</v>
      </c>
      <c r="M2">
        <v>10</v>
      </c>
      <c r="N2">
        <v>8</v>
      </c>
      <c r="Q2" t="s">
        <v>26</v>
      </c>
      <c r="R2">
        <v>40</v>
      </c>
      <c r="S2">
        <v>35</v>
      </c>
      <c r="T2">
        <v>30</v>
      </c>
      <c r="U2">
        <v>25</v>
      </c>
      <c r="V2">
        <v>20</v>
      </c>
      <c r="W2">
        <v>18</v>
      </c>
      <c r="X2">
        <v>15</v>
      </c>
      <c r="Y2">
        <v>12</v>
      </c>
      <c r="Z2">
        <v>10</v>
      </c>
      <c r="AA2">
        <v>8</v>
      </c>
      <c r="AD2" t="s">
        <v>26</v>
      </c>
      <c r="AE2">
        <v>40</v>
      </c>
      <c r="AF2">
        <v>35</v>
      </c>
      <c r="AG2">
        <v>30</v>
      </c>
      <c r="AH2">
        <v>25</v>
      </c>
      <c r="AI2">
        <v>20</v>
      </c>
      <c r="AJ2">
        <v>18</v>
      </c>
      <c r="AK2">
        <v>15</v>
      </c>
      <c r="AL2">
        <v>12</v>
      </c>
      <c r="AM2">
        <v>10</v>
      </c>
      <c r="AN2">
        <v>8</v>
      </c>
    </row>
    <row r="3" spans="1:40" ht="14.4" x14ac:dyDescent="0.3">
      <c r="A3" t="s">
        <v>20</v>
      </c>
      <c r="B3">
        <v>0.50060000000000004</v>
      </c>
      <c r="C3" t="s">
        <v>25</v>
      </c>
      <c r="E3">
        <f>$B$1+$B$2*(68*E2+4*E2^2)+$B$3*5*E2</f>
        <v>447.55100000000004</v>
      </c>
      <c r="F3">
        <f t="shared" ref="F3:N3" si="0">$B$1+$B$2*(68*F2+4*F2^2)+$B$3*5*F2</f>
        <v>370.82000000000005</v>
      </c>
      <c r="G3">
        <f t="shared" si="0"/>
        <v>301.06900000000002</v>
      </c>
      <c r="H3">
        <f t="shared" si="0"/>
        <v>238.298</v>
      </c>
      <c r="I3">
        <f t="shared" si="0"/>
        <v>182.50700000000001</v>
      </c>
      <c r="J3">
        <f t="shared" si="0"/>
        <v>162.14500000000001</v>
      </c>
      <c r="K3">
        <f t="shared" si="0"/>
        <v>133.696</v>
      </c>
      <c r="L3">
        <f t="shared" si="0"/>
        <v>107.75980000000001</v>
      </c>
      <c r="M3">
        <f t="shared" si="0"/>
        <v>91.865000000000009</v>
      </c>
      <c r="N3">
        <f t="shared" si="0"/>
        <v>77.087000000000003</v>
      </c>
      <c r="P3" t="s">
        <v>25</v>
      </c>
      <c r="R3">
        <f>$B$1+$B$2*(72*R2+12*R2^2)+$B$3*10*R2</f>
        <v>999.97500000000002</v>
      </c>
      <c r="S3">
        <f t="shared" ref="S3:AA3" si="1">$B$1+$B$2*(72*S2+12*S2^2)+$B$3*10*S2</f>
        <v>805.33100000000002</v>
      </c>
      <c r="T3">
        <f t="shared" si="1"/>
        <v>631.62699999999995</v>
      </c>
      <c r="U3">
        <f t="shared" si="1"/>
        <v>478.86299999999994</v>
      </c>
      <c r="V3">
        <f t="shared" si="1"/>
        <v>347.03899999999999</v>
      </c>
      <c r="W3">
        <f t="shared" si="1"/>
        <v>300.17259999999999</v>
      </c>
      <c r="X3">
        <f t="shared" si="1"/>
        <v>236.155</v>
      </c>
      <c r="Y3">
        <f t="shared" si="1"/>
        <v>179.67580000000001</v>
      </c>
      <c r="Z3">
        <f t="shared" si="1"/>
        <v>146.21100000000001</v>
      </c>
      <c r="AA3">
        <f t="shared" si="1"/>
        <v>116.0966</v>
      </c>
      <c r="AC3" t="s">
        <v>25</v>
      </c>
      <c r="AE3">
        <f>$B$1+$B$2*(76*AE2+20*AE2^2)+$B$3*15*AE2</f>
        <v>1552.3989999999999</v>
      </c>
      <c r="AF3">
        <f t="shared" ref="AF3:AN3" si="2">$B$1+$B$2*(76*AF2+20*AF2^2)+$B$3*15*AF2</f>
        <v>1239.8420000000001</v>
      </c>
      <c r="AG3">
        <f t="shared" si="2"/>
        <v>962.18500000000006</v>
      </c>
      <c r="AH3">
        <f t="shared" si="2"/>
        <v>719.428</v>
      </c>
      <c r="AI3">
        <f t="shared" si="2"/>
        <v>511.57099999999997</v>
      </c>
      <c r="AJ3">
        <f t="shared" si="2"/>
        <v>438.2002</v>
      </c>
      <c r="AK3">
        <f t="shared" si="2"/>
        <v>338.61400000000003</v>
      </c>
      <c r="AL3">
        <f t="shared" si="2"/>
        <v>251.59180000000001</v>
      </c>
      <c r="AM3">
        <f t="shared" si="2"/>
        <v>200.55700000000002</v>
      </c>
      <c r="AN3">
        <f t="shared" si="2"/>
        <v>155.1062</v>
      </c>
    </row>
    <row r="4" spans="1:40" x14ac:dyDescent="0.35">
      <c r="C4" t="s">
        <v>2</v>
      </c>
      <c r="D4">
        <v>1000</v>
      </c>
      <c r="E4">
        <v>24.3748441250432</v>
      </c>
      <c r="F4">
        <v>22.454687677486199</v>
      </c>
      <c r="G4">
        <v>21.462158962318998</v>
      </c>
      <c r="H4">
        <v>22.5436300549629</v>
      </c>
      <c r="I4">
        <v>21.199447069952399</v>
      </c>
      <c r="J4">
        <v>20.253152241872101</v>
      </c>
      <c r="K4">
        <v>21.2078791549506</v>
      </c>
      <c r="L4">
        <v>20.1928588401261</v>
      </c>
      <c r="M4">
        <v>20.247856606770799</v>
      </c>
      <c r="N4">
        <v>19.0289778020475</v>
      </c>
      <c r="P4" t="s">
        <v>2</v>
      </c>
      <c r="Q4">
        <v>1000</v>
      </c>
      <c r="R4" s="1">
        <v>20.1381505847034</v>
      </c>
      <c r="S4" s="1">
        <v>21.097831397811198</v>
      </c>
      <c r="T4" s="1">
        <v>24.3782379413055</v>
      </c>
      <c r="U4" s="1">
        <v>22.049879477957401</v>
      </c>
      <c r="V4" s="1">
        <v>23.744620963055102</v>
      </c>
      <c r="W4" s="1">
        <v>23.5425446953363</v>
      </c>
      <c r="X4" s="1">
        <v>23.246552807478</v>
      </c>
      <c r="Y4" s="1">
        <v>23.240663206517301</v>
      </c>
      <c r="Z4" s="1">
        <v>22.7926265376156</v>
      </c>
      <c r="AA4" s="1">
        <v>22.502073636132899</v>
      </c>
      <c r="AC4" t="s">
        <v>2</v>
      </c>
      <c r="AD4">
        <v>1000</v>
      </c>
      <c r="AE4" s="4">
        <v>22.568645662511202</v>
      </c>
      <c r="AF4" s="4">
        <v>24.384937762297199</v>
      </c>
      <c r="AG4" s="1">
        <v>22.472001255953899</v>
      </c>
      <c r="AH4" s="1">
        <v>22.410365815188001</v>
      </c>
      <c r="AI4" s="1">
        <v>23.404699465639599</v>
      </c>
      <c r="AJ4" s="1">
        <v>23.836307314233601</v>
      </c>
      <c r="AK4" s="1">
        <v>22.102869800771401</v>
      </c>
      <c r="AL4" s="1">
        <v>25.6851149363698</v>
      </c>
      <c r="AM4" s="1">
        <v>24.323408141194498</v>
      </c>
      <c r="AN4" s="1">
        <v>21.7917929020294</v>
      </c>
    </row>
    <row r="5" spans="1:40" x14ac:dyDescent="0.35">
      <c r="D5">
        <v>750</v>
      </c>
      <c r="E5">
        <v>23.696814990552198</v>
      </c>
      <c r="F5">
        <v>22.745322746766099</v>
      </c>
      <c r="G5">
        <v>22.475278106940301</v>
      </c>
      <c r="H5">
        <v>22.888703616903999</v>
      </c>
      <c r="I5">
        <v>21.648219564246698</v>
      </c>
      <c r="J5">
        <v>21.499550484918</v>
      </c>
      <c r="K5">
        <v>19.6287237522887</v>
      </c>
      <c r="L5">
        <v>19.967360107268501</v>
      </c>
      <c r="M5">
        <v>20.0447568070736</v>
      </c>
      <c r="N5">
        <v>20.0706038778631</v>
      </c>
      <c r="Q5">
        <v>750</v>
      </c>
      <c r="R5" s="4">
        <v>21.553553140013602</v>
      </c>
      <c r="S5" s="4">
        <v>22.7374398643768</v>
      </c>
      <c r="T5" s="1">
        <v>21.5733217826768</v>
      </c>
      <c r="U5" s="1">
        <v>23.861301640883301</v>
      </c>
      <c r="V5" s="1">
        <v>22.030602205108401</v>
      </c>
      <c r="W5" s="1">
        <v>21.019466111561499</v>
      </c>
      <c r="X5" s="1">
        <v>23.418764402735299</v>
      </c>
      <c r="Y5" s="1">
        <v>20.662870666062201</v>
      </c>
      <c r="Z5" s="1">
        <v>20.393248236345901</v>
      </c>
      <c r="AA5" s="1">
        <v>21.627828470143399</v>
      </c>
      <c r="AD5">
        <v>750</v>
      </c>
      <c r="AE5" s="4">
        <v>23.805923882757799</v>
      </c>
      <c r="AF5" s="4">
        <v>20.839790117110599</v>
      </c>
      <c r="AG5" s="4">
        <v>20.488963825109298</v>
      </c>
      <c r="AH5" s="1">
        <v>24.3330003187511</v>
      </c>
      <c r="AI5" s="1">
        <v>22.182494994965801</v>
      </c>
      <c r="AJ5" s="1">
        <v>21.831568907987901</v>
      </c>
      <c r="AK5" s="1">
        <v>22.750606530740502</v>
      </c>
      <c r="AL5" s="1">
        <v>21.801028909165801</v>
      </c>
      <c r="AM5" s="1">
        <v>22.5662990109855</v>
      </c>
      <c r="AN5" s="1">
        <v>22.0411775621447</v>
      </c>
    </row>
    <row r="6" spans="1:40" x14ac:dyDescent="0.35">
      <c r="D6">
        <v>500</v>
      </c>
      <c r="E6">
        <v>21.373283974181799</v>
      </c>
      <c r="F6">
        <v>20.529188119313702</v>
      </c>
      <c r="G6">
        <v>22.460991388479599</v>
      </c>
      <c r="H6">
        <v>21.813941261012101</v>
      </c>
      <c r="I6">
        <v>20.582925589791699</v>
      </c>
      <c r="J6">
        <v>19.415787112497199</v>
      </c>
      <c r="K6">
        <v>19.4939566102436</v>
      </c>
      <c r="L6">
        <v>18.969709123817498</v>
      </c>
      <c r="M6">
        <v>19.525271372721502</v>
      </c>
      <c r="N6">
        <v>18.605227807307799</v>
      </c>
      <c r="Q6">
        <v>500</v>
      </c>
      <c r="R6" s="4">
        <v>20.6972478773002</v>
      </c>
      <c r="S6" s="4">
        <v>21.083500402374099</v>
      </c>
      <c r="T6" s="4">
        <v>21.572898643278702</v>
      </c>
      <c r="U6" s="1">
        <v>23.425106647288899</v>
      </c>
      <c r="V6" s="1">
        <v>23.912566332558701</v>
      </c>
      <c r="W6" s="1">
        <v>22.454856017997201</v>
      </c>
      <c r="X6" s="1">
        <v>22.217859481089299</v>
      </c>
      <c r="Y6" s="1">
        <v>20.6519102771958</v>
      </c>
      <c r="Z6" s="1">
        <v>20.956016061409301</v>
      </c>
      <c r="AA6" s="1">
        <v>21.238720678994198</v>
      </c>
      <c r="AD6">
        <v>500</v>
      </c>
      <c r="AE6" s="4">
        <v>25.497581756426602</v>
      </c>
      <c r="AF6" s="4">
        <v>25.244962470545101</v>
      </c>
      <c r="AG6" s="4">
        <v>24.6689716407902</v>
      </c>
      <c r="AH6" s="4">
        <v>23.015465322991801</v>
      </c>
      <c r="AI6" s="4">
        <v>23.021440863921399</v>
      </c>
      <c r="AJ6" s="1">
        <v>24.847631989857</v>
      </c>
      <c r="AK6" s="1">
        <v>23.089111320663399</v>
      </c>
      <c r="AL6" s="1">
        <v>22.3811018355545</v>
      </c>
      <c r="AM6" s="1">
        <v>22.154086063508899</v>
      </c>
      <c r="AN6" s="1">
        <v>21.797868119922299</v>
      </c>
    </row>
    <row r="7" spans="1:40" x14ac:dyDescent="0.35">
      <c r="D7">
        <v>400</v>
      </c>
      <c r="E7" s="6">
        <v>22.6718305371888</v>
      </c>
      <c r="F7">
        <v>22.351440524577001</v>
      </c>
      <c r="G7">
        <v>22.130612361474</v>
      </c>
      <c r="H7">
        <v>19.235529422063799</v>
      </c>
      <c r="I7">
        <v>21.634261682872101</v>
      </c>
      <c r="J7">
        <v>20.037202439772599</v>
      </c>
      <c r="K7">
        <v>20.0137882477588</v>
      </c>
      <c r="L7">
        <v>19.408230164569101</v>
      </c>
      <c r="M7">
        <v>18.9916861581946</v>
      </c>
      <c r="N7">
        <v>20.602361959396202</v>
      </c>
      <c r="Q7">
        <v>400</v>
      </c>
      <c r="R7" s="4">
        <v>24.745815898702102</v>
      </c>
      <c r="S7" s="4">
        <v>22.579167257988502</v>
      </c>
      <c r="T7" s="4">
        <v>23.671868231465499</v>
      </c>
      <c r="U7" s="4">
        <v>22.520660410302899</v>
      </c>
      <c r="V7" s="1">
        <v>21.979155231846701</v>
      </c>
      <c r="W7" s="1">
        <v>21.578736115519899</v>
      </c>
      <c r="X7" s="1">
        <v>23.521078453433699</v>
      </c>
      <c r="Y7" s="1">
        <v>20.9641859032503</v>
      </c>
      <c r="Z7" s="1">
        <v>20.936556545047999</v>
      </c>
      <c r="AA7" s="1">
        <v>20.965830111008199</v>
      </c>
      <c r="AD7">
        <v>400</v>
      </c>
      <c r="AE7" s="4">
        <v>24.623587596689301</v>
      </c>
      <c r="AF7" s="4">
        <v>25.055375065584101</v>
      </c>
      <c r="AG7" s="4">
        <v>23.9388094863281</v>
      </c>
      <c r="AH7" s="4">
        <v>24.147844156218301</v>
      </c>
      <c r="AI7" s="4">
        <v>22.576084574414601</v>
      </c>
      <c r="AJ7" s="4">
        <v>23.653732039883401</v>
      </c>
      <c r="AK7" s="1">
        <v>21.528320610316701</v>
      </c>
      <c r="AL7" s="1">
        <v>22.7145213494038</v>
      </c>
      <c r="AM7" s="1">
        <v>21.369490355091699</v>
      </c>
      <c r="AN7" s="1">
        <v>21.2718062052008</v>
      </c>
    </row>
    <row r="8" spans="1:40" x14ac:dyDescent="0.35">
      <c r="D8">
        <v>300</v>
      </c>
      <c r="E8" s="6">
        <v>21.191331936268799</v>
      </c>
      <c r="F8" s="6">
        <v>22.042757457995499</v>
      </c>
      <c r="G8" s="6">
        <v>21.342847866868599</v>
      </c>
      <c r="H8">
        <v>19.9536486153821</v>
      </c>
      <c r="I8">
        <v>21.015656676063099</v>
      </c>
      <c r="J8">
        <v>19.946431495825902</v>
      </c>
      <c r="K8">
        <v>20.640891439402399</v>
      </c>
      <c r="L8">
        <v>19.2474582421892</v>
      </c>
      <c r="M8">
        <v>20.005199342914199</v>
      </c>
      <c r="N8">
        <v>19.959801795302099</v>
      </c>
      <c r="Q8">
        <v>300</v>
      </c>
      <c r="R8" s="4">
        <v>22.199535021309298</v>
      </c>
      <c r="S8" s="4">
        <v>23.729210981237799</v>
      </c>
      <c r="T8" s="4">
        <v>22.315223535379499</v>
      </c>
      <c r="U8" s="4">
        <v>22.458423009984699</v>
      </c>
      <c r="V8" s="4">
        <v>20.0748768824389</v>
      </c>
      <c r="W8" s="4">
        <v>20.720424999576998</v>
      </c>
      <c r="X8" s="1">
        <v>21.366096018824098</v>
      </c>
      <c r="Y8" s="1">
        <v>22.428649638692999</v>
      </c>
      <c r="Z8" s="1">
        <v>18.550030520799599</v>
      </c>
      <c r="AA8" s="1">
        <v>20.999290384405999</v>
      </c>
      <c r="AD8">
        <v>300</v>
      </c>
      <c r="AE8" s="4">
        <v>24.219119073285299</v>
      </c>
      <c r="AF8" s="4">
        <v>22.835099488290702</v>
      </c>
      <c r="AG8" s="4">
        <v>23.927155614491198</v>
      </c>
      <c r="AH8" s="4">
        <v>23.482342268804199</v>
      </c>
      <c r="AI8" s="4">
        <v>22.466761247748199</v>
      </c>
      <c r="AJ8" s="4">
        <v>22.487490762765301</v>
      </c>
      <c r="AK8" s="4">
        <v>20.8776359782063</v>
      </c>
      <c r="AL8" s="1">
        <v>22.404339359223101</v>
      </c>
      <c r="AM8" s="1">
        <v>20.457503960372499</v>
      </c>
      <c r="AN8" s="1">
        <v>18.667517934899699</v>
      </c>
    </row>
    <row r="9" spans="1:40" x14ac:dyDescent="0.35">
      <c r="D9">
        <v>200</v>
      </c>
      <c r="E9" s="6">
        <v>21.7936157275503</v>
      </c>
      <c r="F9" s="6">
        <v>22.080614943414901</v>
      </c>
      <c r="G9" s="6">
        <v>20.103383766915002</v>
      </c>
      <c r="H9" s="6">
        <v>19.957503767253701</v>
      </c>
      <c r="I9">
        <v>19.3891719544769</v>
      </c>
      <c r="J9">
        <v>17.522030448901301</v>
      </c>
      <c r="K9">
        <v>20.2776417792067</v>
      </c>
      <c r="L9">
        <v>18.889099927914401</v>
      </c>
      <c r="M9">
        <v>19.7747574176156</v>
      </c>
      <c r="N9">
        <v>17.926866203311299</v>
      </c>
      <c r="Q9">
        <v>200</v>
      </c>
      <c r="R9" s="4">
        <v>22.118868520790102</v>
      </c>
      <c r="S9" s="4">
        <v>21.841762599373499</v>
      </c>
      <c r="T9" s="4">
        <v>21.215809841083502</v>
      </c>
      <c r="U9" s="4">
        <v>21.263802754920601</v>
      </c>
      <c r="V9" s="4">
        <v>20.899578583115201</v>
      </c>
      <c r="W9" s="4">
        <v>20.6993561560103</v>
      </c>
      <c r="X9" s="4">
        <v>18.295983941049499</v>
      </c>
      <c r="Y9" s="1">
        <v>19.5482586512532</v>
      </c>
      <c r="Z9" s="1">
        <v>21.022936355153401</v>
      </c>
      <c r="AA9" s="1">
        <v>20.597257695925599</v>
      </c>
      <c r="AD9">
        <v>200</v>
      </c>
      <c r="AE9" s="4">
        <v>23.6655008430305</v>
      </c>
      <c r="AF9" s="4">
        <v>24.945819797726401</v>
      </c>
      <c r="AG9" s="4">
        <v>21.1651941336833</v>
      </c>
      <c r="AH9" s="4">
        <v>22.775435042530201</v>
      </c>
      <c r="AI9" s="4">
        <v>22.101889810380001</v>
      </c>
      <c r="AJ9" s="4">
        <v>22.496151184103098</v>
      </c>
      <c r="AK9" s="4">
        <v>22.0689857718518</v>
      </c>
      <c r="AL9" s="4">
        <v>20.343674666274101</v>
      </c>
      <c r="AM9" s="1">
        <v>22.126735273993699</v>
      </c>
      <c r="AN9" s="1">
        <v>20.4311544471317</v>
      </c>
    </row>
    <row r="10" spans="1:40" x14ac:dyDescent="0.35">
      <c r="D10">
        <v>100</v>
      </c>
      <c r="E10" s="6">
        <v>15.724595645976599</v>
      </c>
      <c r="F10" s="6">
        <v>7.9713111982865597</v>
      </c>
      <c r="G10" s="6">
        <v>19.145752978174801</v>
      </c>
      <c r="H10" s="6">
        <v>17.689746061819299</v>
      </c>
      <c r="I10" s="6">
        <v>11.0922143430803</v>
      </c>
      <c r="J10" s="6">
        <v>13.1983579983161</v>
      </c>
      <c r="K10" s="6">
        <v>15.6128605879458</v>
      </c>
      <c r="L10" s="6">
        <v>16.233640622426801</v>
      </c>
      <c r="M10">
        <v>10.652721344744901</v>
      </c>
      <c r="N10">
        <v>7.4665071763712696</v>
      </c>
      <c r="Q10">
        <v>100</v>
      </c>
      <c r="R10" s="4">
        <v>19.290655224580298</v>
      </c>
      <c r="S10" s="4">
        <v>20.161766566992899</v>
      </c>
      <c r="T10" s="4">
        <v>18.078413023417301</v>
      </c>
      <c r="U10" s="4">
        <v>18.511079391296601</v>
      </c>
      <c r="V10" s="4">
        <v>18.376820636086499</v>
      </c>
      <c r="W10" s="4">
        <v>15.7857468127737</v>
      </c>
      <c r="X10" s="4">
        <v>20.325758826236299</v>
      </c>
      <c r="Y10" s="4">
        <v>19.574420409651498</v>
      </c>
      <c r="Z10" s="4">
        <v>11.960593025467499</v>
      </c>
      <c r="AA10" s="4">
        <v>18.3620524504847</v>
      </c>
      <c r="AD10">
        <v>100</v>
      </c>
      <c r="AE10" s="4">
        <v>22.125929834853601</v>
      </c>
      <c r="AF10" s="4">
        <v>21.826685295937601</v>
      </c>
      <c r="AG10" s="4">
        <v>21.499962301037399</v>
      </c>
      <c r="AH10" s="4">
        <v>20.2798740254254</v>
      </c>
      <c r="AI10" s="4">
        <v>20.243856797368899</v>
      </c>
      <c r="AJ10" s="4">
        <v>19.847382069273099</v>
      </c>
      <c r="AK10" s="4">
        <v>19.615281158656</v>
      </c>
      <c r="AL10" s="4">
        <v>18.9835276102969</v>
      </c>
      <c r="AM10" s="4">
        <v>19.431700588126301</v>
      </c>
      <c r="AN10" s="4">
        <v>18.948570755243001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experimental timing</vt:lpstr>
      <vt:lpstr>SNR table</vt:lpstr>
      <vt:lpstr>Bigger SNR Tables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Coble</dc:creator>
  <cp:lastModifiedBy>localuser</cp:lastModifiedBy>
  <dcterms:created xsi:type="dcterms:W3CDTF">2022-05-06T15:33:07Z</dcterms:created>
  <dcterms:modified xsi:type="dcterms:W3CDTF">2022-05-26T16:25:34Z</dcterms:modified>
</cp:coreProperties>
</file>