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\Dropbox\Smith_2021_Network_UAV_Delivered\making_figures\lab_testing\lab_test_feb23\"/>
    </mc:Choice>
  </mc:AlternateContent>
  <xr:revisionPtr revIDLastSave="0" documentId="13_ncr:1_{B3C10A27-2E03-4574-AC8B-053FF8E9A38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ab Testing" sheetId="2" r:id="rId1"/>
    <sheet name="v4_lab_test_feb23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1" i="1" l="1"/>
  <c r="H112" i="1"/>
  <c r="H113" i="1"/>
  <c r="H114" i="1"/>
  <c r="H115" i="1"/>
  <c r="H116" i="1"/>
  <c r="H117" i="1"/>
  <c r="H118" i="1"/>
  <c r="H119" i="1"/>
  <c r="H120" i="1"/>
  <c r="H121" i="1"/>
  <c r="H110" i="1"/>
  <c r="P107" i="1" l="1"/>
  <c r="Q107" i="1" s="1"/>
  <c r="F115" i="1" s="1"/>
  <c r="C118" i="1" l="1"/>
  <c r="E118" i="1" s="1"/>
  <c r="B111" i="1"/>
  <c r="E111" i="1" s="1"/>
  <c r="G111" i="1" s="1"/>
  <c r="B112" i="1"/>
  <c r="E112" i="1" s="1"/>
  <c r="G112" i="1" s="1"/>
  <c r="B113" i="1"/>
  <c r="E113" i="1" s="1"/>
  <c r="G113" i="1" s="1"/>
  <c r="B114" i="1"/>
  <c r="E114" i="1" s="1"/>
  <c r="G114" i="1" s="1"/>
  <c r="B115" i="1"/>
  <c r="E115" i="1" s="1"/>
  <c r="G115" i="1" s="1"/>
  <c r="B116" i="1"/>
  <c r="C116" i="1" s="1"/>
  <c r="E116" i="1" s="1"/>
  <c r="G116" i="1" s="1"/>
  <c r="B117" i="1"/>
  <c r="C117" i="1" s="1"/>
  <c r="E117" i="1" s="1"/>
  <c r="G117" i="1" s="1"/>
  <c r="B118" i="1"/>
  <c r="B119" i="1"/>
  <c r="C119" i="1" s="1"/>
  <c r="E119" i="1" s="1"/>
  <c r="B120" i="1"/>
  <c r="C120" i="1" s="1"/>
  <c r="E120" i="1" s="1"/>
  <c r="B121" i="1"/>
  <c r="C121" i="1" s="1"/>
  <c r="E121" i="1" s="1"/>
  <c r="B110" i="1"/>
  <c r="E110" i="1" s="1"/>
  <c r="G110" i="1" s="1"/>
  <c r="P98" i="1"/>
  <c r="Q98" i="1" s="1"/>
  <c r="P89" i="1"/>
  <c r="Q89" i="1" s="1"/>
  <c r="P79" i="1"/>
  <c r="P75" i="1"/>
  <c r="P42" i="1"/>
  <c r="Q42" i="1" s="1"/>
  <c r="P34" i="1"/>
  <c r="Q34" i="1" s="1"/>
  <c r="P25" i="1"/>
  <c r="Q25" i="1" s="1"/>
  <c r="P15" i="1"/>
  <c r="P13" i="1"/>
  <c r="P9" i="1"/>
  <c r="Q9" i="1" s="1"/>
  <c r="P70" i="1"/>
  <c r="P72" i="1" s="1"/>
  <c r="Q72" i="1" s="1"/>
  <c r="F119" i="1" s="1"/>
  <c r="P56" i="1"/>
  <c r="P62" i="1" s="1"/>
  <c r="Q62" i="1" s="1"/>
  <c r="F120" i="1" s="1"/>
  <c r="P49" i="1"/>
  <c r="P47" i="1"/>
  <c r="P80" i="1" l="1"/>
  <c r="Q80" i="1" s="1"/>
  <c r="F118" i="1" s="1"/>
  <c r="G119" i="1"/>
  <c r="G120" i="1"/>
  <c r="G118" i="1"/>
  <c r="G122" i="1" s="1" a="1"/>
  <c r="G122" i="1" s="1"/>
  <c r="P53" i="1"/>
  <c r="Q53" i="1" s="1"/>
  <c r="F121" i="1" s="1"/>
  <c r="G121" i="1" s="1"/>
  <c r="P16" i="1"/>
  <c r="Q1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<sst xmlns="http://schemas.openxmlformats.org/spreadsheetml/2006/main" count="747" uniqueCount="90">
  <si>
    <t>Sample</t>
  </si>
  <si>
    <t>Time:</t>
  </si>
  <si>
    <t>--</t>
  </si>
  <si>
    <t>distance</t>
  </si>
  <si>
    <t>(cm):</t>
  </si>
  <si>
    <t>Average</t>
  </si>
  <si>
    <t>distance:</t>
  </si>
  <si>
    <t>Temperature:</t>
  </si>
  <si>
    <t>24.90*C</t>
  </si>
  <si>
    <t>24.71*C</t>
  </si>
  <si>
    <t>24.67*C</t>
  </si>
  <si>
    <t>24.50*C</t>
  </si>
  <si>
    <t>24.38*C</t>
  </si>
  <si>
    <t>24.23*C</t>
  </si>
  <si>
    <t>ft</t>
  </si>
  <si>
    <t>position</t>
  </si>
  <si>
    <t>23.98*C</t>
  </si>
  <si>
    <t>23.93*C</t>
  </si>
  <si>
    <t>23.94*C</t>
  </si>
  <si>
    <t>23.95*C</t>
  </si>
  <si>
    <t>24.01*C</t>
  </si>
  <si>
    <t>24.00*C</t>
  </si>
  <si>
    <t>23.99*C</t>
  </si>
  <si>
    <t>24.02*C</t>
  </si>
  <si>
    <t>24.04*C</t>
  </si>
  <si>
    <t>24.03*C</t>
  </si>
  <si>
    <t>23.89*C</t>
  </si>
  <si>
    <t>23.91*C</t>
  </si>
  <si>
    <t>24.06*C</t>
  </si>
  <si>
    <t>20.97*C</t>
  </si>
  <si>
    <t>20.99*C</t>
  </si>
  <si>
    <t>21.00*C</t>
  </si>
  <si>
    <t>21.04*C</t>
  </si>
  <si>
    <t>21.07*C</t>
  </si>
  <si>
    <t>21.26*C</t>
  </si>
  <si>
    <t>21.31*C</t>
  </si>
  <si>
    <t>21.34*C</t>
  </si>
  <si>
    <t>21.37*C</t>
  </si>
  <si>
    <t>21.42*C</t>
  </si>
  <si>
    <t>21.55*C</t>
  </si>
  <si>
    <t>21.58*C</t>
  </si>
  <si>
    <t>21.62*C</t>
  </si>
  <si>
    <t>21.68*C</t>
  </si>
  <si>
    <t>21.73*C</t>
  </si>
  <si>
    <t>21.71*C</t>
  </si>
  <si>
    <t>21.74*C</t>
  </si>
  <si>
    <t>21.87*C</t>
  </si>
  <si>
    <t>21.93*C</t>
  </si>
  <si>
    <t>21.94*C</t>
  </si>
  <si>
    <t>21.99*C</t>
  </si>
  <si>
    <t>22.02*C</t>
  </si>
  <si>
    <t>22.08*C</t>
  </si>
  <si>
    <t>22.14*C</t>
  </si>
  <si>
    <t>postion</t>
  </si>
  <si>
    <t>22.35*C</t>
  </si>
  <si>
    <t>22.45*C</t>
  </si>
  <si>
    <t>22.42*C</t>
  </si>
  <si>
    <t>22.38*C</t>
  </si>
  <si>
    <t>22.39*C</t>
  </si>
  <si>
    <t>19.44*C</t>
  </si>
  <si>
    <t>19.26*C</t>
  </si>
  <si>
    <t>19.17*C</t>
  </si>
  <si>
    <t>19.12*C</t>
  </si>
  <si>
    <t>19.07*C</t>
  </si>
  <si>
    <t>19.06*C</t>
  </si>
  <si>
    <t>19.04*C</t>
  </si>
  <si>
    <t>Avg</t>
  </si>
  <si>
    <t>24.75*C</t>
  </si>
  <si>
    <t>24.65*C</t>
  </si>
  <si>
    <t>24.59*C</t>
  </si>
  <si>
    <t>24.54*C</t>
  </si>
  <si>
    <t>24.48*C</t>
  </si>
  <si>
    <t>Notes</t>
  </si>
  <si>
    <t>1 outlier</t>
  </si>
  <si>
    <t>1 outler</t>
  </si>
  <si>
    <t>MEASUREMENT SPECS: 10" CLAMP, 5.63" PACKAGE OFFSET</t>
  </si>
  <si>
    <t>MEASUREMENT SPECS: 16" CLAMP, 5.63" package offset, 1.87" collar offset</t>
  </si>
  <si>
    <t>Position</t>
  </si>
  <si>
    <t>Position (ft)</t>
  </si>
  <si>
    <t>Package offset</t>
  </si>
  <si>
    <t>Collar offset</t>
  </si>
  <si>
    <t>N/A</t>
  </si>
  <si>
    <t>Avg sensor reading</t>
  </si>
  <si>
    <t>Error</t>
  </si>
  <si>
    <t>True distance</t>
  </si>
  <si>
    <t>Avg Error</t>
  </si>
  <si>
    <t>23.76*C</t>
  </si>
  <si>
    <t>23.83*C</t>
  </si>
  <si>
    <t>23.96*C</t>
  </si>
  <si>
    <t>Error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</si>
</sst>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4" borderId="0" xfId="0" applyFill="1"/>
    <xf numFmtId="0" fontId="0" fillId="35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reading vs true distance at measured intervals at 24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ºC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v4_lab_test_feb23!$E$109</c:f>
              <c:strCache>
                <c:ptCount val="1"/>
                <c:pt idx="0">
                  <c:v>True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v4_lab_test_feb23!$D$110:$D$121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v4_lab_test_feb23!$E$110:$E$121</c:f>
              <c:numCache>
                <c:formatCode>General</c:formatCode>
                <c:ptCount val="12"/>
                <c:pt idx="0">
                  <c:v>0.52583329999999995</c:v>
                </c:pt>
                <c:pt idx="1">
                  <c:v>1.5258332999999999</c:v>
                </c:pt>
                <c:pt idx="2">
                  <c:v>2.5258332999999999</c:v>
                </c:pt>
                <c:pt idx="3">
                  <c:v>3.5258332999999999</c:v>
                </c:pt>
                <c:pt idx="4">
                  <c:v>4.5258333000000004</c:v>
                </c:pt>
                <c:pt idx="5">
                  <c:v>5.5258333000000004</c:v>
                </c:pt>
                <c:pt idx="6">
                  <c:v>6.37</c:v>
                </c:pt>
                <c:pt idx="7">
                  <c:v>7.37</c:v>
                </c:pt>
                <c:pt idx="8">
                  <c:v>8.370000000000001</c:v>
                </c:pt>
                <c:pt idx="9">
                  <c:v>9.370000000000001</c:v>
                </c:pt>
                <c:pt idx="10">
                  <c:v>10.370000000000001</c:v>
                </c:pt>
                <c:pt idx="11">
                  <c:v>11.370000000000001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CC3-AA56-6F2D68F5E203}"/>
            </c:ext>
          </c:extLst>
        </c:ser>
        <c:ser>
          <c:idx val="1"/>
          <c:order val="1"/>
          <c:tx>
            <c:strRef>
              <c:f>v4_lab_test_feb23!$F$109</c:f>
              <c:strCache>
                <c:ptCount val="1"/>
                <c:pt idx="0">
                  <c:v>Avg sensor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v4_lab_test_feb23!$D$110:$D$121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v4_lab_test_feb23!$F$110:$F$121</c:f>
              <c:numCache>
                <c:formatCode>General</c:formatCode>
                <c:ptCount val="12"/>
                <c:pt idx="0">
                  <c:v>0.53116797900262458</c:v>
                </c:pt>
                <c:pt idx="1">
                  <c:v>1.5563601532567048</c:v>
                </c:pt>
                <c:pt idx="2">
                  <c:v>2.5383858267716537</c:v>
                </c:pt>
                <c:pt idx="3">
                  <c:v>3.5365579302587173</c:v>
                </c:pt>
                <c:pt idx="4">
                  <c:v>4.553215223097113</c:v>
                </c:pt>
                <c:pt idx="5">
                  <c:v>5.5229190101237338</c:v>
                </c:pt>
                <c:pt idx="6">
                  <c:v>6.3421447319085109</c:v>
                </c:pt>
                <c:pt idx="7">
                  <c:v>7.3365204349456326</c:v>
                </c:pt>
                <c:pt idx="8">
                  <c:v>8.3908027121609798</c:v>
                </c:pt>
                <c:pt idx="9">
                  <c:v>9.3306266404199469</c:v>
                </c:pt>
                <c:pt idx="10">
                  <c:v>10.310004218222721</c:v>
                </c:pt>
                <c:pt idx="11">
                  <c:v>11.369326881014874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3-4CC3-AA56-6F2D68F5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01279"/>
        <c:axId val="2062970495"/>
      </c:scatterChart>
      <c:valAx>
        <c:axId val="20535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70495"/>
        <c:crosses val="autoZero"/>
        <c:crossBetween val="midCat"/>
      </c:valAx>
      <c:valAx>
        <c:axId val="20629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</a:t>
                </a:r>
                <a:r>
                  <a:rPr lang="en-US" baseline="0"/>
                  <a:t> distance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0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98666-D641-4982-97B6-2E2277D75A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22"/>
  <sheetViews>
    <sheetView tabSelected="1" topLeftCell="A103" workbookViewId="0">
      <selection activeCell="H109" sqref="H109:H121"/>
    </sheetView>
  </sheetViews>
  <sheetFormatPr defaultRowHeight="14.4" x14ac:dyDescent="0.3"/>
  <cols>
    <col min="1" max="1" width="11.21875" bestFit="1" customWidth="1"/>
    <col min="2" max="2" width="13.5546875" bestFit="1" customWidth="1"/>
    <col min="3" max="3" width="11.5546875" bestFit="1" customWidth="1"/>
    <col min="4" max="4" width="11.5546875" customWidth="1"/>
    <col min="5" max="5" width="15.5546875" bestFit="1" customWidth="1"/>
    <col min="6" max="6" width="17.44140625" bestFit="1" customWidth="1"/>
    <col min="8" max="8" width="9.44140625" customWidth="1"/>
  </cols>
  <sheetData>
    <row r="2" spans="1:19" x14ac:dyDescent="0.3">
      <c r="A2" s="5" t="s">
        <v>75</v>
      </c>
      <c r="B2" s="5"/>
      <c r="C2" s="5"/>
      <c r="D2" s="5"/>
      <c r="E2" s="5"/>
      <c r="F2" s="5"/>
      <c r="G2" s="5"/>
      <c r="S2" t="s">
        <v>72</v>
      </c>
    </row>
    <row r="3" spans="1:19" x14ac:dyDescent="0.3">
      <c r="A3">
        <v>1</v>
      </c>
      <c r="B3" t="s">
        <v>14</v>
      </c>
      <c r="C3" t="s">
        <v>15</v>
      </c>
    </row>
    <row r="4" spans="1:19" x14ac:dyDescent="0.3">
      <c r="A4" t="s">
        <v>0</v>
      </c>
      <c r="B4" t="s">
        <v>1</v>
      </c>
      <c r="C4" s="1">
        <v>44250</v>
      </c>
      <c r="D4" s="1"/>
      <c r="E4" s="2">
        <v>0.6790046296296296</v>
      </c>
      <c r="F4" t="s">
        <v>2</v>
      </c>
      <c r="G4" t="s">
        <v>3</v>
      </c>
      <c r="H4" t="s">
        <v>4</v>
      </c>
      <c r="I4">
        <v>15.19</v>
      </c>
      <c r="J4">
        <v>15.07</v>
      </c>
      <c r="K4">
        <v>31.44</v>
      </c>
      <c r="L4">
        <v>15.14</v>
      </c>
      <c r="M4">
        <v>15.07</v>
      </c>
      <c r="N4" t="s">
        <v>5</v>
      </c>
      <c r="O4" t="s">
        <v>6</v>
      </c>
      <c r="P4">
        <v>18.38</v>
      </c>
      <c r="Q4" t="s">
        <v>7</v>
      </c>
      <c r="R4" t="s">
        <v>29</v>
      </c>
    </row>
    <row r="5" spans="1:19" x14ac:dyDescent="0.3">
      <c r="A5" t="s">
        <v>0</v>
      </c>
      <c r="B5" t="s">
        <v>1</v>
      </c>
      <c r="C5" s="1">
        <v>44250</v>
      </c>
      <c r="D5" s="1"/>
      <c r="E5" s="2">
        <v>0.67913194444444447</v>
      </c>
      <c r="F5" t="s">
        <v>2</v>
      </c>
      <c r="G5" t="s">
        <v>3</v>
      </c>
      <c r="H5" t="s">
        <v>4</v>
      </c>
      <c r="I5">
        <v>14.47</v>
      </c>
      <c r="J5">
        <v>15.56</v>
      </c>
      <c r="K5">
        <v>15.62</v>
      </c>
      <c r="L5">
        <v>16.16</v>
      </c>
      <c r="M5">
        <v>14.54</v>
      </c>
      <c r="N5" t="s">
        <v>5</v>
      </c>
      <c r="O5" t="s">
        <v>6</v>
      </c>
      <c r="P5">
        <v>15.27</v>
      </c>
      <c r="Q5" t="s">
        <v>7</v>
      </c>
      <c r="R5" t="s">
        <v>30</v>
      </c>
    </row>
    <row r="6" spans="1:19" x14ac:dyDescent="0.3">
      <c r="A6" t="s">
        <v>0</v>
      </c>
      <c r="B6" t="s">
        <v>1</v>
      </c>
      <c r="C6" s="1">
        <v>44250</v>
      </c>
      <c r="D6" s="1"/>
      <c r="E6" s="2">
        <v>0.67925925925925934</v>
      </c>
      <c r="F6" t="s">
        <v>2</v>
      </c>
      <c r="G6" t="s">
        <v>3</v>
      </c>
      <c r="H6" t="s">
        <v>4</v>
      </c>
      <c r="I6">
        <v>14.9</v>
      </c>
      <c r="J6">
        <v>15.44</v>
      </c>
      <c r="K6">
        <v>15.37</v>
      </c>
      <c r="L6">
        <v>16.28</v>
      </c>
      <c r="M6">
        <v>15.26</v>
      </c>
      <c r="N6" t="s">
        <v>5</v>
      </c>
      <c r="O6" t="s">
        <v>6</v>
      </c>
      <c r="P6">
        <v>15.45</v>
      </c>
      <c r="Q6" t="s">
        <v>7</v>
      </c>
      <c r="R6" t="s">
        <v>31</v>
      </c>
    </row>
    <row r="7" spans="1:19" x14ac:dyDescent="0.3">
      <c r="A7" t="s">
        <v>0</v>
      </c>
      <c r="B7" t="s">
        <v>1</v>
      </c>
      <c r="C7" s="1">
        <v>44250</v>
      </c>
      <c r="D7" s="1"/>
      <c r="E7" s="2">
        <v>0.6793865740740741</v>
      </c>
      <c r="F7" t="s">
        <v>2</v>
      </c>
      <c r="G7" t="s">
        <v>3</v>
      </c>
      <c r="H7" t="s">
        <v>4</v>
      </c>
      <c r="I7">
        <v>14.54</v>
      </c>
      <c r="J7">
        <v>18.18</v>
      </c>
      <c r="K7">
        <v>14.9</v>
      </c>
      <c r="L7">
        <v>15.8</v>
      </c>
      <c r="M7">
        <v>18.010000000000002</v>
      </c>
      <c r="N7" t="s">
        <v>5</v>
      </c>
      <c r="O7" t="s">
        <v>6</v>
      </c>
      <c r="P7">
        <v>16.29</v>
      </c>
      <c r="Q7" t="s">
        <v>7</v>
      </c>
      <c r="R7" t="s">
        <v>32</v>
      </c>
    </row>
    <row r="8" spans="1:19" x14ac:dyDescent="0.3">
      <c r="A8" t="s">
        <v>0</v>
      </c>
      <c r="B8" t="s">
        <v>1</v>
      </c>
      <c r="C8" s="1">
        <v>44250</v>
      </c>
      <c r="D8" s="1"/>
      <c r="E8" s="2">
        <v>0.67951388888888886</v>
      </c>
      <c r="F8" t="s">
        <v>2</v>
      </c>
      <c r="G8" t="s">
        <v>3</v>
      </c>
      <c r="H8" t="s">
        <v>4</v>
      </c>
      <c r="I8">
        <v>17.600000000000001</v>
      </c>
      <c r="J8">
        <v>14.78</v>
      </c>
      <c r="K8">
        <v>15.01</v>
      </c>
      <c r="L8">
        <v>15.8</v>
      </c>
      <c r="M8">
        <v>14.61</v>
      </c>
      <c r="N8" t="s">
        <v>5</v>
      </c>
      <c r="O8" t="s">
        <v>6</v>
      </c>
      <c r="P8">
        <v>15.56</v>
      </c>
      <c r="Q8" t="s">
        <v>7</v>
      </c>
      <c r="R8" t="s">
        <v>33</v>
      </c>
    </row>
    <row r="9" spans="1:19" x14ac:dyDescent="0.3">
      <c r="O9" t="s">
        <v>66</v>
      </c>
      <c r="P9">
        <f>AVERAGE(P4:P8)</f>
        <v>16.189999999999998</v>
      </c>
      <c r="Q9">
        <f>P9/30.48</f>
        <v>0.53116797900262458</v>
      </c>
    </row>
    <row r="10" spans="1:19" x14ac:dyDescent="0.3">
      <c r="A10">
        <v>2</v>
      </c>
      <c r="B10" t="s">
        <v>14</v>
      </c>
      <c r="C10" t="s">
        <v>15</v>
      </c>
    </row>
    <row r="11" spans="1:19" x14ac:dyDescent="0.3">
      <c r="A11" t="s">
        <v>0</v>
      </c>
      <c r="B11" t="s">
        <v>1</v>
      </c>
      <c r="C11" s="1">
        <v>44250</v>
      </c>
      <c r="D11" s="1"/>
      <c r="E11" s="2">
        <v>0.67989583333333325</v>
      </c>
      <c r="F11" t="s">
        <v>2</v>
      </c>
      <c r="G11" t="s">
        <v>3</v>
      </c>
      <c r="H11" t="s">
        <v>4</v>
      </c>
      <c r="I11">
        <v>46.79</v>
      </c>
      <c r="J11">
        <v>47.33</v>
      </c>
      <c r="K11">
        <v>47.04</v>
      </c>
      <c r="L11">
        <v>46.68</v>
      </c>
      <c r="M11">
        <v>47.52</v>
      </c>
      <c r="N11" t="s">
        <v>5</v>
      </c>
      <c r="O11" t="s">
        <v>6</v>
      </c>
      <c r="P11">
        <v>47.07</v>
      </c>
      <c r="Q11" t="s">
        <v>7</v>
      </c>
      <c r="R11" t="s">
        <v>34</v>
      </c>
    </row>
    <row r="12" spans="1:19" x14ac:dyDescent="0.3">
      <c r="A12" t="s">
        <v>0</v>
      </c>
      <c r="B12" t="s">
        <v>1</v>
      </c>
      <c r="C12" s="1">
        <v>44250</v>
      </c>
      <c r="D12" s="1"/>
      <c r="E12" s="2">
        <v>0.68002314814814813</v>
      </c>
      <c r="F12" t="s">
        <v>2</v>
      </c>
      <c r="G12" t="s">
        <v>3</v>
      </c>
      <c r="H12" t="s">
        <v>4</v>
      </c>
      <c r="I12">
        <v>50.56</v>
      </c>
      <c r="J12">
        <v>47.23</v>
      </c>
      <c r="K12">
        <v>46.97</v>
      </c>
      <c r="L12">
        <v>46.27</v>
      </c>
      <c r="M12">
        <v>46.73</v>
      </c>
      <c r="N12" t="s">
        <v>5</v>
      </c>
      <c r="O12" t="s">
        <v>6</v>
      </c>
      <c r="P12">
        <v>47.55</v>
      </c>
      <c r="Q12" t="s">
        <v>7</v>
      </c>
      <c r="R12" t="s">
        <v>35</v>
      </c>
    </row>
    <row r="13" spans="1:19" x14ac:dyDescent="0.3">
      <c r="A13" t="s">
        <v>0</v>
      </c>
      <c r="B13" t="s">
        <v>1</v>
      </c>
      <c r="C13" s="1">
        <v>44250</v>
      </c>
      <c r="D13" s="1"/>
      <c r="E13" s="2">
        <v>0.68016203703703704</v>
      </c>
      <c r="F13" t="s">
        <v>2</v>
      </c>
      <c r="G13" t="s">
        <v>3</v>
      </c>
      <c r="H13" t="s">
        <v>4</v>
      </c>
      <c r="I13">
        <v>46.79</v>
      </c>
      <c r="J13" s="3">
        <v>-1</v>
      </c>
      <c r="K13">
        <v>47.09</v>
      </c>
      <c r="L13">
        <v>48.21</v>
      </c>
      <c r="M13">
        <v>47.2</v>
      </c>
      <c r="N13" t="s">
        <v>5</v>
      </c>
      <c r="O13" t="s">
        <v>6</v>
      </c>
      <c r="P13">
        <f>AVERAGE(I13,K13,L13,M13)</f>
        <v>47.322500000000005</v>
      </c>
      <c r="Q13" t="s">
        <v>7</v>
      </c>
      <c r="R13" t="s">
        <v>36</v>
      </c>
      <c r="S13" t="s">
        <v>73</v>
      </c>
    </row>
    <row r="14" spans="1:19" x14ac:dyDescent="0.3">
      <c r="A14" t="s">
        <v>0</v>
      </c>
      <c r="B14" t="s">
        <v>1</v>
      </c>
      <c r="C14" s="1">
        <v>44250</v>
      </c>
      <c r="D14" s="1"/>
      <c r="E14" s="2">
        <v>0.6802893518518518</v>
      </c>
      <c r="F14" t="s">
        <v>2</v>
      </c>
      <c r="G14" t="s">
        <v>3</v>
      </c>
      <c r="H14" t="s">
        <v>4</v>
      </c>
      <c r="I14">
        <v>46.37</v>
      </c>
      <c r="J14">
        <v>48.71</v>
      </c>
      <c r="K14">
        <v>46.97</v>
      </c>
      <c r="L14">
        <v>46.06</v>
      </c>
      <c r="M14">
        <v>46.73</v>
      </c>
      <c r="N14" t="s">
        <v>5</v>
      </c>
      <c r="O14" t="s">
        <v>6</v>
      </c>
      <c r="P14">
        <v>46.97</v>
      </c>
      <c r="Q14" t="s">
        <v>7</v>
      </c>
      <c r="R14" t="s">
        <v>37</v>
      </c>
    </row>
    <row r="15" spans="1:19" x14ac:dyDescent="0.3">
      <c r="A15" t="s">
        <v>0</v>
      </c>
      <c r="B15" t="s">
        <v>1</v>
      </c>
      <c r="C15" s="1">
        <v>44250</v>
      </c>
      <c r="D15" s="1"/>
      <c r="E15" s="2">
        <v>0.68041666666666656</v>
      </c>
      <c r="F15" t="s">
        <v>2</v>
      </c>
      <c r="G15" t="s">
        <v>3</v>
      </c>
      <c r="H15" t="s">
        <v>4</v>
      </c>
      <c r="I15">
        <v>46.84</v>
      </c>
      <c r="J15" s="3">
        <v>-1</v>
      </c>
      <c r="K15">
        <v>50.25</v>
      </c>
      <c r="L15">
        <v>47.04</v>
      </c>
      <c r="M15">
        <v>54.25</v>
      </c>
      <c r="N15" t="s">
        <v>5</v>
      </c>
      <c r="O15" t="s">
        <v>6</v>
      </c>
      <c r="P15">
        <f>AVERAGE(I15,K15,L15)</f>
        <v>48.043333333333329</v>
      </c>
      <c r="Q15" t="s">
        <v>7</v>
      </c>
      <c r="R15" t="s">
        <v>38</v>
      </c>
      <c r="S15" t="s">
        <v>73</v>
      </c>
    </row>
    <row r="16" spans="1:19" x14ac:dyDescent="0.3">
      <c r="O16" t="s">
        <v>66</v>
      </c>
      <c r="P16">
        <f>AVERAGE(P11:P15)</f>
        <v>47.391166666666663</v>
      </c>
      <c r="Q16">
        <f>P16/30.45</f>
        <v>1.5563601532567048</v>
      </c>
    </row>
    <row r="17" spans="1:19" x14ac:dyDescent="0.3">
      <c r="A17">
        <v>3</v>
      </c>
      <c r="B17" t="s">
        <v>14</v>
      </c>
      <c r="C17" t="s">
        <v>15</v>
      </c>
    </row>
    <row r="18" spans="1:19" x14ac:dyDescent="0.3">
      <c r="A18" t="s">
        <v>0</v>
      </c>
      <c r="B18" t="s">
        <v>1</v>
      </c>
      <c r="C18" s="1">
        <v>44250</v>
      </c>
      <c r="D18" s="1"/>
      <c r="E18" s="2">
        <v>0.68079861111111117</v>
      </c>
      <c r="F18" t="s">
        <v>2</v>
      </c>
      <c r="G18" t="s">
        <v>3</v>
      </c>
      <c r="H18" t="s">
        <v>4</v>
      </c>
      <c r="I18">
        <v>75.39</v>
      </c>
      <c r="J18">
        <v>76.349999999999994</v>
      </c>
      <c r="K18">
        <v>79.760000000000005</v>
      </c>
      <c r="L18">
        <v>76.319999999999993</v>
      </c>
      <c r="M18">
        <v>75.989999999999995</v>
      </c>
      <c r="N18" t="s">
        <v>5</v>
      </c>
      <c r="O18" t="s">
        <v>6</v>
      </c>
      <c r="P18">
        <v>76.760000000000005</v>
      </c>
      <c r="Q18" t="s">
        <v>7</v>
      </c>
      <c r="R18" t="s">
        <v>39</v>
      </c>
    </row>
    <row r="19" spans="1:19" x14ac:dyDescent="0.3">
      <c r="A19" t="s">
        <v>0</v>
      </c>
      <c r="B19" t="s">
        <v>1</v>
      </c>
      <c r="C19" s="1">
        <v>44250</v>
      </c>
      <c r="D19" s="1"/>
      <c r="E19" s="2">
        <v>0.68092592592592593</v>
      </c>
      <c r="F19" t="s">
        <v>2</v>
      </c>
      <c r="G19" t="s">
        <v>3</v>
      </c>
      <c r="H19" t="s">
        <v>4</v>
      </c>
      <c r="I19">
        <v>79.03</v>
      </c>
      <c r="J19">
        <v>75.94</v>
      </c>
      <c r="K19">
        <v>79.040000000000006</v>
      </c>
      <c r="L19">
        <v>77.12</v>
      </c>
      <c r="M19">
        <v>76.23</v>
      </c>
      <c r="N19" t="s">
        <v>5</v>
      </c>
      <c r="O19" t="s">
        <v>6</v>
      </c>
      <c r="P19">
        <v>77.47</v>
      </c>
      <c r="Q19" t="s">
        <v>7</v>
      </c>
      <c r="R19" t="s">
        <v>40</v>
      </c>
    </row>
    <row r="20" spans="1:19" x14ac:dyDescent="0.3">
      <c r="A20" t="s">
        <v>0</v>
      </c>
      <c r="B20" t="s">
        <v>1</v>
      </c>
      <c r="C20" s="1">
        <v>44250</v>
      </c>
      <c r="D20" s="1"/>
      <c r="E20" s="2">
        <v>0.6810532407407407</v>
      </c>
      <c r="F20" t="s">
        <v>2</v>
      </c>
      <c r="G20" t="s">
        <v>3</v>
      </c>
      <c r="H20" t="s">
        <v>4</v>
      </c>
      <c r="I20">
        <v>75.7</v>
      </c>
      <c r="J20">
        <v>75.75</v>
      </c>
      <c r="K20">
        <v>80.349999999999994</v>
      </c>
      <c r="L20">
        <v>77.790000000000006</v>
      </c>
      <c r="M20">
        <v>80.06</v>
      </c>
      <c r="N20" t="s">
        <v>5</v>
      </c>
      <c r="O20" t="s">
        <v>6</v>
      </c>
      <c r="P20">
        <v>77.930000000000007</v>
      </c>
      <c r="Q20" t="s">
        <v>7</v>
      </c>
      <c r="R20" t="s">
        <v>41</v>
      </c>
    </row>
    <row r="21" spans="1:19" x14ac:dyDescent="0.3">
      <c r="A21" t="s">
        <v>0</v>
      </c>
      <c r="B21" t="s">
        <v>1</v>
      </c>
      <c r="C21" s="1">
        <v>44250</v>
      </c>
      <c r="D21" s="1"/>
      <c r="E21" s="2">
        <v>0.68118055555555557</v>
      </c>
      <c r="F21" t="s">
        <v>2</v>
      </c>
      <c r="G21" t="s">
        <v>3</v>
      </c>
      <c r="H21" t="s">
        <v>4</v>
      </c>
      <c r="I21">
        <v>76.37</v>
      </c>
      <c r="J21">
        <v>76.64</v>
      </c>
      <c r="K21">
        <v>76.349999999999994</v>
      </c>
      <c r="L21">
        <v>78</v>
      </c>
      <c r="M21">
        <v>77.38</v>
      </c>
      <c r="N21" t="s">
        <v>5</v>
      </c>
      <c r="O21" t="s">
        <v>6</v>
      </c>
      <c r="P21">
        <v>76.95</v>
      </c>
      <c r="Q21" t="s">
        <v>7</v>
      </c>
      <c r="R21" t="s">
        <v>42</v>
      </c>
    </row>
    <row r="22" spans="1:19" x14ac:dyDescent="0.3">
      <c r="A22" t="s">
        <v>0</v>
      </c>
      <c r="B22" t="s">
        <v>1</v>
      </c>
      <c r="C22" s="1">
        <v>44250</v>
      </c>
      <c r="D22" s="1"/>
      <c r="E22" s="2">
        <v>0.68130787037037033</v>
      </c>
      <c r="F22" t="s">
        <v>2</v>
      </c>
      <c r="G22" t="s">
        <v>3</v>
      </c>
      <c r="H22" t="s">
        <v>4</v>
      </c>
      <c r="I22">
        <v>76.900000000000006</v>
      </c>
      <c r="J22">
        <v>79.83</v>
      </c>
      <c r="K22">
        <v>77.84</v>
      </c>
      <c r="L22">
        <v>77.3</v>
      </c>
      <c r="M22">
        <v>76.3</v>
      </c>
      <c r="N22" t="s">
        <v>5</v>
      </c>
      <c r="O22" t="s">
        <v>6</v>
      </c>
      <c r="P22">
        <v>77.63</v>
      </c>
      <c r="Q22" t="s">
        <v>7</v>
      </c>
      <c r="R22" t="s">
        <v>43</v>
      </c>
    </row>
    <row r="23" spans="1:19" x14ac:dyDescent="0.3">
      <c r="A23" t="s">
        <v>0</v>
      </c>
      <c r="B23" t="s">
        <v>1</v>
      </c>
      <c r="C23" s="1">
        <v>44250</v>
      </c>
      <c r="D23" s="1"/>
      <c r="E23" s="2">
        <v>0.68143518518518509</v>
      </c>
      <c r="F23" t="s">
        <v>2</v>
      </c>
      <c r="G23" t="s">
        <v>3</v>
      </c>
      <c r="H23" t="s">
        <v>4</v>
      </c>
      <c r="I23">
        <v>79.400000000000006</v>
      </c>
      <c r="J23">
        <v>76.209999999999994</v>
      </c>
      <c r="K23">
        <v>76.56</v>
      </c>
      <c r="L23">
        <v>79.47</v>
      </c>
      <c r="M23">
        <v>75.77</v>
      </c>
      <c r="N23" t="s">
        <v>5</v>
      </c>
      <c r="O23" t="s">
        <v>6</v>
      </c>
      <c r="P23">
        <v>77.48</v>
      </c>
      <c r="Q23" t="s">
        <v>7</v>
      </c>
      <c r="R23" t="s">
        <v>44</v>
      </c>
    </row>
    <row r="24" spans="1:19" x14ac:dyDescent="0.3">
      <c r="A24" t="s">
        <v>0</v>
      </c>
      <c r="B24" t="s">
        <v>1</v>
      </c>
      <c r="C24" s="1">
        <v>44250</v>
      </c>
      <c r="D24" s="1"/>
      <c r="E24" s="2">
        <v>0.68156250000000007</v>
      </c>
      <c r="F24" t="s">
        <v>2</v>
      </c>
      <c r="G24" t="s">
        <v>3</v>
      </c>
      <c r="H24" t="s">
        <v>4</v>
      </c>
      <c r="I24">
        <v>75.84</v>
      </c>
      <c r="J24">
        <v>75.150000000000006</v>
      </c>
      <c r="K24">
        <v>79.16</v>
      </c>
      <c r="L24">
        <v>123.74</v>
      </c>
      <c r="M24">
        <v>155.97999999999999</v>
      </c>
      <c r="N24" t="s">
        <v>5</v>
      </c>
      <c r="O24" t="s">
        <v>6</v>
      </c>
      <c r="P24" s="3">
        <v>101.97</v>
      </c>
      <c r="Q24" t="s">
        <v>7</v>
      </c>
      <c r="R24" t="s">
        <v>45</v>
      </c>
      <c r="S24" t="s">
        <v>73</v>
      </c>
    </row>
    <row r="25" spans="1:19" x14ac:dyDescent="0.3">
      <c r="O25" t="s">
        <v>66</v>
      </c>
      <c r="P25">
        <f>AVERAGE(P18:P23)</f>
        <v>77.37</v>
      </c>
      <c r="Q25">
        <f>P25/30.48</f>
        <v>2.5383858267716537</v>
      </c>
    </row>
    <row r="26" spans="1:19" x14ac:dyDescent="0.3">
      <c r="A26">
        <v>4</v>
      </c>
      <c r="B26" t="s">
        <v>14</v>
      </c>
      <c r="C26" t="s">
        <v>15</v>
      </c>
    </row>
    <row r="27" spans="1:19" x14ac:dyDescent="0.3">
      <c r="A27" t="s">
        <v>0</v>
      </c>
      <c r="B27" t="s">
        <v>1</v>
      </c>
      <c r="C27" s="1">
        <v>44250</v>
      </c>
      <c r="D27" s="1"/>
      <c r="E27" s="2">
        <v>0.68195601851851861</v>
      </c>
      <c r="F27" t="s">
        <v>2</v>
      </c>
      <c r="G27" t="s">
        <v>3</v>
      </c>
      <c r="H27" t="s">
        <v>4</v>
      </c>
      <c r="I27">
        <v>107.41</v>
      </c>
      <c r="J27">
        <v>107.65</v>
      </c>
      <c r="K27">
        <v>107.87</v>
      </c>
      <c r="L27">
        <v>107.46</v>
      </c>
      <c r="M27">
        <v>107.82</v>
      </c>
      <c r="N27" t="s">
        <v>5</v>
      </c>
      <c r="O27" t="s">
        <v>6</v>
      </c>
      <c r="P27">
        <v>107.64</v>
      </c>
      <c r="Q27" t="s">
        <v>7</v>
      </c>
      <c r="R27" t="s">
        <v>46</v>
      </c>
    </row>
    <row r="28" spans="1:19" x14ac:dyDescent="0.3">
      <c r="A28" t="s">
        <v>0</v>
      </c>
      <c r="B28" t="s">
        <v>1</v>
      </c>
      <c r="C28" s="1">
        <v>44250</v>
      </c>
      <c r="D28" s="1"/>
      <c r="E28" s="2">
        <v>0.68208333333333337</v>
      </c>
      <c r="F28" t="s">
        <v>2</v>
      </c>
      <c r="G28" t="s">
        <v>3</v>
      </c>
      <c r="H28" t="s">
        <v>4</v>
      </c>
      <c r="I28">
        <v>106.5</v>
      </c>
      <c r="J28">
        <v>107.34</v>
      </c>
      <c r="K28">
        <v>108.25</v>
      </c>
      <c r="L28">
        <v>107.39</v>
      </c>
      <c r="M28">
        <v>106.45</v>
      </c>
      <c r="N28" t="s">
        <v>5</v>
      </c>
      <c r="O28" t="s">
        <v>6</v>
      </c>
      <c r="P28">
        <v>107.19</v>
      </c>
      <c r="Q28" t="s">
        <v>7</v>
      </c>
      <c r="R28" t="s">
        <v>47</v>
      </c>
    </row>
    <row r="29" spans="1:19" x14ac:dyDescent="0.3">
      <c r="A29" t="s">
        <v>0</v>
      </c>
      <c r="B29" t="s">
        <v>1</v>
      </c>
      <c r="C29" s="1">
        <v>44250</v>
      </c>
      <c r="D29" s="1"/>
      <c r="E29" s="2">
        <v>0.68221064814814814</v>
      </c>
      <c r="F29" t="s">
        <v>2</v>
      </c>
      <c r="G29" t="s">
        <v>3</v>
      </c>
      <c r="H29" t="s">
        <v>4</v>
      </c>
      <c r="I29">
        <v>106.59</v>
      </c>
      <c r="J29">
        <v>106.76</v>
      </c>
      <c r="K29">
        <v>109.25</v>
      </c>
      <c r="L29">
        <v>107.36</v>
      </c>
      <c r="M29">
        <v>107.31</v>
      </c>
      <c r="N29" t="s">
        <v>5</v>
      </c>
      <c r="O29" t="s">
        <v>6</v>
      </c>
      <c r="P29">
        <v>107.45</v>
      </c>
      <c r="Q29" t="s">
        <v>7</v>
      </c>
      <c r="R29" t="s">
        <v>48</v>
      </c>
    </row>
    <row r="30" spans="1:19" x14ac:dyDescent="0.3">
      <c r="A30" t="s">
        <v>0</v>
      </c>
      <c r="B30" t="s">
        <v>1</v>
      </c>
      <c r="C30" s="1">
        <v>44250</v>
      </c>
      <c r="D30" s="1"/>
      <c r="E30" s="2">
        <v>0.68233796296296301</v>
      </c>
      <c r="F30" t="s">
        <v>2</v>
      </c>
      <c r="G30" t="s">
        <v>3</v>
      </c>
      <c r="H30" t="s">
        <v>4</v>
      </c>
      <c r="I30">
        <v>108.42</v>
      </c>
      <c r="J30">
        <v>107.75</v>
      </c>
      <c r="K30">
        <v>107.46</v>
      </c>
      <c r="L30">
        <v>109.83</v>
      </c>
      <c r="M30">
        <v>106.59</v>
      </c>
      <c r="N30" t="s">
        <v>5</v>
      </c>
      <c r="O30" t="s">
        <v>6</v>
      </c>
      <c r="P30">
        <v>108.01</v>
      </c>
      <c r="Q30" t="s">
        <v>7</v>
      </c>
      <c r="R30" t="s">
        <v>49</v>
      </c>
    </row>
    <row r="31" spans="1:19" x14ac:dyDescent="0.3">
      <c r="A31" t="s">
        <v>0</v>
      </c>
      <c r="B31" t="s">
        <v>1</v>
      </c>
      <c r="C31" s="1">
        <v>44250</v>
      </c>
      <c r="D31" s="1"/>
      <c r="E31" s="2">
        <v>0.68246527777777777</v>
      </c>
      <c r="F31" t="s">
        <v>2</v>
      </c>
      <c r="G31" t="s">
        <v>3</v>
      </c>
      <c r="H31" t="s">
        <v>4</v>
      </c>
      <c r="I31">
        <v>107.89</v>
      </c>
      <c r="J31">
        <v>107.84</v>
      </c>
      <c r="K31">
        <v>106.54</v>
      </c>
      <c r="L31">
        <v>110.03</v>
      </c>
      <c r="M31">
        <v>109.98</v>
      </c>
      <c r="N31" t="s">
        <v>5</v>
      </c>
      <c r="O31" t="s">
        <v>6</v>
      </c>
      <c r="P31">
        <v>108.46</v>
      </c>
      <c r="Q31" t="s">
        <v>7</v>
      </c>
      <c r="R31" t="s">
        <v>50</v>
      </c>
    </row>
    <row r="32" spans="1:19" x14ac:dyDescent="0.3">
      <c r="A32" t="s">
        <v>0</v>
      </c>
      <c r="B32" t="s">
        <v>1</v>
      </c>
      <c r="C32" s="1">
        <v>44250</v>
      </c>
      <c r="D32" s="1"/>
      <c r="E32" s="2">
        <v>0.68259259259259253</v>
      </c>
      <c r="F32" t="s">
        <v>2</v>
      </c>
      <c r="G32" t="s">
        <v>3</v>
      </c>
      <c r="H32" t="s">
        <v>4</v>
      </c>
      <c r="I32">
        <v>108.23</v>
      </c>
      <c r="J32">
        <v>107.46</v>
      </c>
      <c r="K32">
        <v>109.01</v>
      </c>
      <c r="L32">
        <v>109.61</v>
      </c>
      <c r="M32">
        <v>106</v>
      </c>
      <c r="N32" t="s">
        <v>5</v>
      </c>
      <c r="O32" t="s">
        <v>6</v>
      </c>
      <c r="P32">
        <v>108.06</v>
      </c>
      <c r="Q32" t="s">
        <v>7</v>
      </c>
      <c r="R32" t="s">
        <v>51</v>
      </c>
    </row>
    <row r="33" spans="1:19" x14ac:dyDescent="0.3">
      <c r="A33" t="s">
        <v>0</v>
      </c>
      <c r="B33" t="s">
        <v>1</v>
      </c>
      <c r="C33" s="1">
        <v>44250</v>
      </c>
      <c r="D33" s="1"/>
      <c r="E33" s="2">
        <v>0.6827199074074074</v>
      </c>
      <c r="F33" t="s">
        <v>2</v>
      </c>
      <c r="G33" t="s">
        <v>3</v>
      </c>
      <c r="H33" t="s">
        <v>4</v>
      </c>
      <c r="I33">
        <v>109.26</v>
      </c>
      <c r="J33">
        <v>107.79</v>
      </c>
      <c r="K33">
        <v>107.12</v>
      </c>
      <c r="L33">
        <v>106.71</v>
      </c>
      <c r="M33">
        <v>107.87</v>
      </c>
      <c r="N33" t="s">
        <v>5</v>
      </c>
      <c r="O33" t="s">
        <v>6</v>
      </c>
      <c r="P33">
        <v>107.75</v>
      </c>
      <c r="Q33" t="s">
        <v>7</v>
      </c>
      <c r="R33" t="s">
        <v>52</v>
      </c>
    </row>
    <row r="34" spans="1:19" x14ac:dyDescent="0.3">
      <c r="O34" t="s">
        <v>66</v>
      </c>
      <c r="P34">
        <f>AVERAGE(P27:P33)</f>
        <v>107.79428571428571</v>
      </c>
      <c r="Q34">
        <f>P34/30.48</f>
        <v>3.5365579302587173</v>
      </c>
    </row>
    <row r="36" spans="1:19" x14ac:dyDescent="0.3">
      <c r="A36">
        <v>5</v>
      </c>
      <c r="B36" t="s">
        <v>14</v>
      </c>
      <c r="C36" t="s">
        <v>53</v>
      </c>
    </row>
    <row r="37" spans="1:19" x14ac:dyDescent="0.3">
      <c r="A37" t="s">
        <v>0</v>
      </c>
      <c r="B37" t="s">
        <v>1</v>
      </c>
      <c r="C37" s="1">
        <v>44250</v>
      </c>
      <c r="D37" s="1"/>
      <c r="E37" s="2">
        <v>0.6832407407407407</v>
      </c>
      <c r="F37" t="s">
        <v>2</v>
      </c>
      <c r="G37" t="s">
        <v>3</v>
      </c>
      <c r="H37" t="s">
        <v>4</v>
      </c>
      <c r="I37">
        <v>137.63</v>
      </c>
      <c r="J37">
        <v>138.28</v>
      </c>
      <c r="K37">
        <v>141.68</v>
      </c>
      <c r="L37">
        <v>137.80000000000001</v>
      </c>
      <c r="M37">
        <v>137.61000000000001</v>
      </c>
      <c r="N37" t="s">
        <v>5</v>
      </c>
      <c r="O37" t="s">
        <v>6</v>
      </c>
      <c r="P37">
        <v>138.6</v>
      </c>
      <c r="Q37" t="s">
        <v>7</v>
      </c>
      <c r="R37" t="s">
        <v>54</v>
      </c>
    </row>
    <row r="38" spans="1:19" x14ac:dyDescent="0.3">
      <c r="A38" t="s">
        <v>0</v>
      </c>
      <c r="B38" t="s">
        <v>1</v>
      </c>
      <c r="C38" s="1">
        <v>44250</v>
      </c>
      <c r="D38" s="1"/>
      <c r="E38" s="2">
        <v>0.68336805555555558</v>
      </c>
      <c r="F38" t="s">
        <v>2</v>
      </c>
      <c r="G38" t="s">
        <v>3</v>
      </c>
      <c r="H38" t="s">
        <v>4</v>
      </c>
      <c r="I38">
        <v>138.28</v>
      </c>
      <c r="J38">
        <v>138.54</v>
      </c>
      <c r="K38">
        <v>138.94999999999999</v>
      </c>
      <c r="L38">
        <v>139.66999999999999</v>
      </c>
      <c r="M38">
        <v>138.54</v>
      </c>
      <c r="N38" t="s">
        <v>5</v>
      </c>
      <c r="O38" t="s">
        <v>6</v>
      </c>
      <c r="P38">
        <v>138.79</v>
      </c>
      <c r="Q38" t="s">
        <v>7</v>
      </c>
      <c r="R38" t="s">
        <v>55</v>
      </c>
    </row>
    <row r="39" spans="1:19" x14ac:dyDescent="0.3">
      <c r="A39" t="s">
        <v>0</v>
      </c>
      <c r="B39" t="s">
        <v>1</v>
      </c>
      <c r="C39" s="1">
        <v>44250</v>
      </c>
      <c r="D39" s="1"/>
      <c r="E39" s="2">
        <v>0.68349537037037045</v>
      </c>
      <c r="F39" t="s">
        <v>2</v>
      </c>
      <c r="G39" t="s">
        <v>3</v>
      </c>
      <c r="H39" t="s">
        <v>4</v>
      </c>
      <c r="I39">
        <v>138.18</v>
      </c>
      <c r="J39">
        <v>139.72</v>
      </c>
      <c r="K39">
        <v>137.99</v>
      </c>
      <c r="L39">
        <v>137.87</v>
      </c>
      <c r="M39">
        <v>141.21</v>
      </c>
      <c r="N39" t="s">
        <v>5</v>
      </c>
      <c r="O39" t="s">
        <v>6</v>
      </c>
      <c r="P39">
        <v>138.99</v>
      </c>
      <c r="Q39" t="s">
        <v>7</v>
      </c>
      <c r="R39" t="s">
        <v>56</v>
      </c>
    </row>
    <row r="40" spans="1:19" x14ac:dyDescent="0.3">
      <c r="A40" t="s">
        <v>0</v>
      </c>
      <c r="B40" t="s">
        <v>1</v>
      </c>
      <c r="C40" s="1">
        <v>44250</v>
      </c>
      <c r="D40" s="1"/>
      <c r="E40" s="2">
        <v>0.68362268518518521</v>
      </c>
      <c r="F40" t="s">
        <v>2</v>
      </c>
      <c r="G40" t="s">
        <v>3</v>
      </c>
      <c r="H40" t="s">
        <v>4</v>
      </c>
      <c r="I40">
        <v>137.46</v>
      </c>
      <c r="J40">
        <v>137.69999999999999</v>
      </c>
      <c r="K40">
        <v>140.87</v>
      </c>
      <c r="L40">
        <v>136.88999999999999</v>
      </c>
      <c r="M40">
        <v>139.47999999999999</v>
      </c>
      <c r="N40" t="s">
        <v>5</v>
      </c>
      <c r="O40" t="s">
        <v>6</v>
      </c>
      <c r="P40">
        <v>138.47999999999999</v>
      </c>
      <c r="Q40" t="s">
        <v>7</v>
      </c>
      <c r="R40" t="s">
        <v>57</v>
      </c>
    </row>
    <row r="41" spans="1:19" x14ac:dyDescent="0.3">
      <c r="A41" t="s">
        <v>0</v>
      </c>
      <c r="B41" t="s">
        <v>1</v>
      </c>
      <c r="C41" s="1">
        <v>44250</v>
      </c>
      <c r="D41" s="1"/>
      <c r="E41" s="2">
        <v>0.68374999999999997</v>
      </c>
      <c r="F41" t="s">
        <v>2</v>
      </c>
      <c r="G41" t="s">
        <v>3</v>
      </c>
      <c r="H41" t="s">
        <v>4</v>
      </c>
      <c r="I41">
        <v>138.91999999999999</v>
      </c>
      <c r="J41">
        <v>138.04</v>
      </c>
      <c r="K41">
        <v>140.06</v>
      </c>
      <c r="L41">
        <v>139.16999999999999</v>
      </c>
      <c r="M41">
        <v>139.05000000000001</v>
      </c>
      <c r="N41" t="s">
        <v>5</v>
      </c>
      <c r="O41" t="s">
        <v>6</v>
      </c>
      <c r="P41">
        <v>139.05000000000001</v>
      </c>
      <c r="Q41" t="s">
        <v>7</v>
      </c>
      <c r="R41" t="s">
        <v>58</v>
      </c>
    </row>
    <row r="42" spans="1:19" x14ac:dyDescent="0.3">
      <c r="O42" t="s">
        <v>66</v>
      </c>
      <c r="P42">
        <f>AVERAGE(P37:P41)</f>
        <v>138.78200000000001</v>
      </c>
      <c r="Q42">
        <f>P42/30.48</f>
        <v>4.553215223097113</v>
      </c>
    </row>
    <row r="45" spans="1:19" x14ac:dyDescent="0.3">
      <c r="A45" s="5" t="s">
        <v>76</v>
      </c>
      <c r="B45" s="5"/>
      <c r="C45" s="5"/>
      <c r="D45" s="5"/>
      <c r="E45" s="5"/>
      <c r="F45" s="5"/>
      <c r="G45" s="5"/>
      <c r="H45" s="5"/>
    </row>
    <row r="46" spans="1:19" x14ac:dyDescent="0.3">
      <c r="A46">
        <v>12</v>
      </c>
      <c r="B46" t="s">
        <v>14</v>
      </c>
      <c r="C46" t="s">
        <v>15</v>
      </c>
    </row>
    <row r="47" spans="1:19" x14ac:dyDescent="0.3">
      <c r="A47" t="s">
        <v>0</v>
      </c>
      <c r="B47" t="s">
        <v>1</v>
      </c>
      <c r="C47" s="1">
        <v>44247</v>
      </c>
      <c r="D47" s="1"/>
      <c r="E47" s="2">
        <v>0.59219907407407402</v>
      </c>
      <c r="F47" t="s">
        <v>2</v>
      </c>
      <c r="G47" t="s">
        <v>3</v>
      </c>
      <c r="H47" t="s">
        <v>4</v>
      </c>
      <c r="I47">
        <v>346.16</v>
      </c>
      <c r="J47">
        <v>345.02</v>
      </c>
      <c r="K47">
        <v>353.62</v>
      </c>
      <c r="L47" s="3">
        <v>-1</v>
      </c>
      <c r="M47">
        <v>348.37</v>
      </c>
      <c r="N47" t="s">
        <v>5</v>
      </c>
      <c r="O47" t="s">
        <v>6</v>
      </c>
      <c r="P47">
        <f>AVERAGE(I47,J47,K47,M47)</f>
        <v>348.29250000000002</v>
      </c>
      <c r="Q47" t="s">
        <v>7</v>
      </c>
      <c r="R47" t="s">
        <v>8</v>
      </c>
      <c r="S47" t="s">
        <v>74</v>
      </c>
    </row>
    <row r="48" spans="1:19" x14ac:dyDescent="0.3">
      <c r="A48" t="s">
        <v>0</v>
      </c>
      <c r="B48" t="s">
        <v>1</v>
      </c>
      <c r="C48" s="1">
        <v>44247</v>
      </c>
      <c r="D48" s="1"/>
      <c r="E48" s="2">
        <v>0.59232638888888889</v>
      </c>
      <c r="F48" t="s">
        <v>2</v>
      </c>
      <c r="G48" t="s">
        <v>3</v>
      </c>
      <c r="H48" t="s">
        <v>4</v>
      </c>
      <c r="I48">
        <v>349.09</v>
      </c>
      <c r="J48">
        <v>350.29</v>
      </c>
      <c r="K48">
        <v>348.37</v>
      </c>
      <c r="L48">
        <v>348.13</v>
      </c>
      <c r="M48">
        <v>353.75</v>
      </c>
      <c r="N48" t="s">
        <v>5</v>
      </c>
      <c r="O48" t="s">
        <v>6</v>
      </c>
      <c r="P48">
        <v>349.93</v>
      </c>
      <c r="Q48" t="s">
        <v>7</v>
      </c>
      <c r="R48" t="s">
        <v>9</v>
      </c>
    </row>
    <row r="49" spans="1:19" x14ac:dyDescent="0.3">
      <c r="A49" t="s">
        <v>0</v>
      </c>
      <c r="B49" t="s">
        <v>1</v>
      </c>
      <c r="C49" s="1">
        <v>44247</v>
      </c>
      <c r="D49" s="1"/>
      <c r="E49" s="2">
        <v>0.59245370370370376</v>
      </c>
      <c r="F49" t="s">
        <v>2</v>
      </c>
      <c r="G49" t="s">
        <v>3</v>
      </c>
      <c r="H49" t="s">
        <v>4</v>
      </c>
      <c r="I49">
        <v>345.44</v>
      </c>
      <c r="J49">
        <v>343.22</v>
      </c>
      <c r="K49">
        <v>345.61</v>
      </c>
      <c r="L49" s="3">
        <v>-1</v>
      </c>
      <c r="M49">
        <v>343.77</v>
      </c>
      <c r="N49" t="s">
        <v>5</v>
      </c>
      <c r="O49" t="s">
        <v>6</v>
      </c>
      <c r="P49">
        <f>AVERAGE(I49,J49,K49,M49)</f>
        <v>344.51</v>
      </c>
      <c r="Q49" t="s">
        <v>7</v>
      </c>
      <c r="R49" t="s">
        <v>10</v>
      </c>
      <c r="S49" t="s">
        <v>73</v>
      </c>
    </row>
    <row r="50" spans="1:19" x14ac:dyDescent="0.3">
      <c r="A50" t="s">
        <v>0</v>
      </c>
      <c r="B50" t="s">
        <v>1</v>
      </c>
      <c r="C50" s="1">
        <v>44247</v>
      </c>
      <c r="D50" s="1"/>
      <c r="E50" s="2">
        <v>0.59258101851851852</v>
      </c>
      <c r="F50" t="s">
        <v>2</v>
      </c>
      <c r="G50" t="s">
        <v>3</v>
      </c>
      <c r="H50" t="s">
        <v>4</v>
      </c>
      <c r="I50">
        <v>347.34</v>
      </c>
      <c r="J50">
        <v>347.34</v>
      </c>
      <c r="K50">
        <v>342.21</v>
      </c>
      <c r="L50">
        <v>343.69</v>
      </c>
      <c r="M50">
        <v>345.59</v>
      </c>
      <c r="N50" t="s">
        <v>5</v>
      </c>
      <c r="O50" t="s">
        <v>6</v>
      </c>
      <c r="P50">
        <v>345.23</v>
      </c>
      <c r="Q50" t="s">
        <v>7</v>
      </c>
      <c r="R50" t="s">
        <v>11</v>
      </c>
    </row>
    <row r="51" spans="1:19" x14ac:dyDescent="0.3">
      <c r="A51" t="s">
        <v>0</v>
      </c>
      <c r="B51" t="s">
        <v>1</v>
      </c>
      <c r="C51" s="1">
        <v>44247</v>
      </c>
      <c r="D51" s="1"/>
      <c r="E51" s="2">
        <v>0.59271990740740743</v>
      </c>
      <c r="F51" t="s">
        <v>2</v>
      </c>
      <c r="G51" t="s">
        <v>3</v>
      </c>
      <c r="H51" t="s">
        <v>4</v>
      </c>
      <c r="I51">
        <v>342.81</v>
      </c>
      <c r="J51">
        <v>348.93</v>
      </c>
      <c r="K51">
        <v>344.7</v>
      </c>
      <c r="L51">
        <v>347.65</v>
      </c>
      <c r="M51">
        <v>341.77</v>
      </c>
      <c r="N51" t="s">
        <v>5</v>
      </c>
      <c r="O51" t="s">
        <v>6</v>
      </c>
      <c r="P51">
        <v>345.17</v>
      </c>
      <c r="Q51" t="s">
        <v>7</v>
      </c>
      <c r="R51" t="s">
        <v>12</v>
      </c>
    </row>
    <row r="52" spans="1:19" x14ac:dyDescent="0.3">
      <c r="A52" t="s">
        <v>0</v>
      </c>
      <c r="B52" t="s">
        <v>1</v>
      </c>
      <c r="C52" s="1">
        <v>44247</v>
      </c>
      <c r="D52" s="1"/>
      <c r="E52" s="2">
        <v>0.59284722222222219</v>
      </c>
      <c r="F52" t="s">
        <v>2</v>
      </c>
      <c r="G52" t="s">
        <v>3</v>
      </c>
      <c r="H52" t="s">
        <v>4</v>
      </c>
      <c r="I52">
        <v>347.8</v>
      </c>
      <c r="J52">
        <v>343.15</v>
      </c>
      <c r="K52">
        <v>348.15</v>
      </c>
      <c r="L52">
        <v>347.48</v>
      </c>
      <c r="M52">
        <v>343.89</v>
      </c>
      <c r="N52" t="s">
        <v>5</v>
      </c>
      <c r="O52" t="s">
        <v>6</v>
      </c>
      <c r="P52">
        <v>346.09</v>
      </c>
      <c r="Q52" t="s">
        <v>7</v>
      </c>
      <c r="R52" t="s">
        <v>13</v>
      </c>
    </row>
    <row r="53" spans="1:19" x14ac:dyDescent="0.3">
      <c r="O53" t="s">
        <v>66</v>
      </c>
      <c r="P53">
        <f>AVERAGE(P47:P52)</f>
        <v>346.53708333333338</v>
      </c>
      <c r="Q53">
        <f>P53/30.48</f>
        <v>11.369326881014874</v>
      </c>
    </row>
    <row r="54" spans="1:19" x14ac:dyDescent="0.3">
      <c r="A54">
        <v>11</v>
      </c>
      <c r="B54" t="s">
        <v>14</v>
      </c>
      <c r="C54" t="s">
        <v>15</v>
      </c>
    </row>
    <row r="55" spans="1:19" x14ac:dyDescent="0.3">
      <c r="A55" t="s">
        <v>0</v>
      </c>
      <c r="B55" t="s">
        <v>1</v>
      </c>
      <c r="C55" s="1">
        <v>44247</v>
      </c>
      <c r="D55" s="1"/>
      <c r="E55" s="2">
        <v>0.61087962962962961</v>
      </c>
      <c r="F55" t="s">
        <v>2</v>
      </c>
      <c r="G55" t="s">
        <v>3</v>
      </c>
      <c r="H55" t="s">
        <v>4</v>
      </c>
      <c r="I55">
        <v>314.7</v>
      </c>
      <c r="J55">
        <v>311.91000000000003</v>
      </c>
      <c r="K55">
        <v>316.31</v>
      </c>
      <c r="L55">
        <v>313.85000000000002</v>
      </c>
      <c r="M55">
        <v>314.62</v>
      </c>
      <c r="N55" t="s">
        <v>5</v>
      </c>
      <c r="O55" t="s">
        <v>6</v>
      </c>
      <c r="P55">
        <v>314.27999999999997</v>
      </c>
      <c r="Q55" t="s">
        <v>7</v>
      </c>
      <c r="R55" t="s">
        <v>59</v>
      </c>
    </row>
    <row r="56" spans="1:19" x14ac:dyDescent="0.3">
      <c r="A56" t="s">
        <v>0</v>
      </c>
      <c r="B56" t="s">
        <v>1</v>
      </c>
      <c r="C56" s="1">
        <v>44247</v>
      </c>
      <c r="D56" s="1"/>
      <c r="E56" s="2">
        <v>0.61100694444444448</v>
      </c>
      <c r="F56" t="s">
        <v>2</v>
      </c>
      <c r="G56" t="s">
        <v>3</v>
      </c>
      <c r="H56" t="s">
        <v>4</v>
      </c>
      <c r="I56">
        <v>314.94</v>
      </c>
      <c r="J56">
        <v>313.27999999999997</v>
      </c>
      <c r="K56">
        <v>315.22000000000003</v>
      </c>
      <c r="L56">
        <v>312.85000000000002</v>
      </c>
      <c r="M56" s="3">
        <v>-1</v>
      </c>
      <c r="N56" t="s">
        <v>5</v>
      </c>
      <c r="O56" t="s">
        <v>6</v>
      </c>
      <c r="P56">
        <f>AVERAGE(I56,J56,K56,L56)</f>
        <v>314.07249999999999</v>
      </c>
      <c r="Q56" t="s">
        <v>7</v>
      </c>
      <c r="R56" t="s">
        <v>60</v>
      </c>
      <c r="S56" t="s">
        <v>73</v>
      </c>
    </row>
    <row r="57" spans="1:19" x14ac:dyDescent="0.3">
      <c r="A57" t="s">
        <v>0</v>
      </c>
      <c r="B57" t="s">
        <v>1</v>
      </c>
      <c r="C57" s="1">
        <v>44247</v>
      </c>
      <c r="D57" s="1"/>
      <c r="E57" s="2">
        <v>0.61113425925925924</v>
      </c>
      <c r="F57" t="s">
        <v>2</v>
      </c>
      <c r="G57" t="s">
        <v>3</v>
      </c>
      <c r="H57" t="s">
        <v>4</v>
      </c>
      <c r="I57">
        <v>311.31</v>
      </c>
      <c r="J57">
        <v>311.58</v>
      </c>
      <c r="K57">
        <v>315.05</v>
      </c>
      <c r="L57">
        <v>311.17</v>
      </c>
      <c r="M57">
        <v>314.83999999999997</v>
      </c>
      <c r="N57" t="s">
        <v>5</v>
      </c>
      <c r="O57" t="s">
        <v>6</v>
      </c>
      <c r="P57">
        <v>312.79000000000002</v>
      </c>
      <c r="Q57" t="s">
        <v>7</v>
      </c>
      <c r="R57" t="s">
        <v>61</v>
      </c>
    </row>
    <row r="58" spans="1:19" x14ac:dyDescent="0.3">
      <c r="A58" t="s">
        <v>0</v>
      </c>
      <c r="B58" t="s">
        <v>1</v>
      </c>
      <c r="C58" s="1">
        <v>44247</v>
      </c>
      <c r="D58" s="1"/>
      <c r="E58" s="2">
        <v>0.61126157407407411</v>
      </c>
      <c r="F58" t="s">
        <v>2</v>
      </c>
      <c r="G58" t="s">
        <v>3</v>
      </c>
      <c r="H58" t="s">
        <v>4</v>
      </c>
      <c r="I58">
        <v>313.47000000000003</v>
      </c>
      <c r="J58">
        <v>312.68</v>
      </c>
      <c r="K58">
        <v>314.19</v>
      </c>
      <c r="L58">
        <v>315.44</v>
      </c>
      <c r="M58">
        <v>313.91000000000003</v>
      </c>
      <c r="N58" t="s">
        <v>5</v>
      </c>
      <c r="O58" t="s">
        <v>6</v>
      </c>
      <c r="P58">
        <v>313.94</v>
      </c>
      <c r="Q58" t="s">
        <v>7</v>
      </c>
      <c r="R58" t="s">
        <v>62</v>
      </c>
    </row>
    <row r="59" spans="1:19" x14ac:dyDescent="0.3">
      <c r="A59" t="s">
        <v>0</v>
      </c>
      <c r="B59" t="s">
        <v>1</v>
      </c>
      <c r="C59" s="1">
        <v>44247</v>
      </c>
      <c r="D59" s="1"/>
      <c r="E59" s="2">
        <v>0.61138888888888887</v>
      </c>
      <c r="F59" t="s">
        <v>2</v>
      </c>
      <c r="G59" t="s">
        <v>3</v>
      </c>
      <c r="H59" t="s">
        <v>4</v>
      </c>
      <c r="I59">
        <v>311.99</v>
      </c>
      <c r="J59">
        <v>315.73</v>
      </c>
      <c r="K59">
        <v>313.91000000000003</v>
      </c>
      <c r="L59">
        <v>317.95999999999998</v>
      </c>
      <c r="M59">
        <v>314.02999999999997</v>
      </c>
      <c r="N59" t="s">
        <v>5</v>
      </c>
      <c r="O59" t="s">
        <v>6</v>
      </c>
      <c r="P59">
        <v>314.73</v>
      </c>
      <c r="Q59" t="s">
        <v>7</v>
      </c>
      <c r="R59" t="s">
        <v>63</v>
      </c>
    </row>
    <row r="60" spans="1:19" x14ac:dyDescent="0.3">
      <c r="A60" t="s">
        <v>0</v>
      </c>
      <c r="B60" t="s">
        <v>1</v>
      </c>
      <c r="C60" s="1">
        <v>44247</v>
      </c>
      <c r="D60" s="1"/>
      <c r="E60" s="2">
        <v>0.61152777777777778</v>
      </c>
      <c r="F60" t="s">
        <v>2</v>
      </c>
      <c r="G60" t="s">
        <v>3</v>
      </c>
      <c r="H60" t="s">
        <v>4</v>
      </c>
      <c r="I60">
        <v>311.58</v>
      </c>
      <c r="J60">
        <v>318.72000000000003</v>
      </c>
      <c r="K60">
        <v>314.55</v>
      </c>
      <c r="L60">
        <v>320.16000000000003</v>
      </c>
      <c r="M60">
        <v>318.18</v>
      </c>
      <c r="N60" t="s">
        <v>5</v>
      </c>
      <c r="O60" t="s">
        <v>6</v>
      </c>
      <c r="P60">
        <v>316.64</v>
      </c>
      <c r="Q60" t="s">
        <v>7</v>
      </c>
      <c r="R60" t="s">
        <v>64</v>
      </c>
    </row>
    <row r="61" spans="1:19" x14ac:dyDescent="0.3">
      <c r="A61" t="s">
        <v>0</v>
      </c>
      <c r="B61" t="s">
        <v>1</v>
      </c>
      <c r="C61" s="1">
        <v>44247</v>
      </c>
      <c r="D61" s="1"/>
      <c r="E61" s="2">
        <v>0.61165509259259265</v>
      </c>
      <c r="F61" t="s">
        <v>2</v>
      </c>
      <c r="G61" t="s">
        <v>3</v>
      </c>
      <c r="H61" t="s">
        <v>4</v>
      </c>
      <c r="I61">
        <v>314.58</v>
      </c>
      <c r="J61">
        <v>312.73</v>
      </c>
      <c r="K61">
        <v>312.54000000000002</v>
      </c>
      <c r="L61">
        <v>313.35000000000002</v>
      </c>
      <c r="M61">
        <v>313.26</v>
      </c>
      <c r="N61" t="s">
        <v>5</v>
      </c>
      <c r="O61" t="s">
        <v>6</v>
      </c>
      <c r="P61">
        <v>313.29000000000002</v>
      </c>
      <c r="Q61" t="s">
        <v>7</v>
      </c>
      <c r="R61" t="s">
        <v>65</v>
      </c>
    </row>
    <row r="62" spans="1:19" x14ac:dyDescent="0.3">
      <c r="O62" t="s">
        <v>66</v>
      </c>
      <c r="P62">
        <f>AVERAGE(P55:P61)</f>
        <v>314.24892857142856</v>
      </c>
      <c r="Q62">
        <f>P62/30.48</f>
        <v>10.310004218222721</v>
      </c>
    </row>
    <row r="64" spans="1:19" x14ac:dyDescent="0.3">
      <c r="A64">
        <v>10</v>
      </c>
      <c r="B64" t="s">
        <v>14</v>
      </c>
      <c r="C64" t="s">
        <v>15</v>
      </c>
    </row>
    <row r="65" spans="1:19" x14ac:dyDescent="0.3">
      <c r="A65" t="s">
        <v>0</v>
      </c>
      <c r="B65" t="s">
        <v>1</v>
      </c>
      <c r="C65" s="1">
        <v>44247</v>
      </c>
      <c r="D65" s="1"/>
      <c r="E65" s="2">
        <v>0.59781249999999997</v>
      </c>
      <c r="F65" t="s">
        <v>2</v>
      </c>
      <c r="G65" t="s">
        <v>3</v>
      </c>
      <c r="H65" t="s">
        <v>4</v>
      </c>
      <c r="I65">
        <v>288.86</v>
      </c>
      <c r="J65">
        <v>294.62</v>
      </c>
      <c r="K65">
        <v>287.07</v>
      </c>
      <c r="L65">
        <v>290.76</v>
      </c>
      <c r="M65">
        <v>288.12</v>
      </c>
      <c r="N65" t="s">
        <v>5</v>
      </c>
      <c r="O65" t="s">
        <v>6</v>
      </c>
      <c r="P65">
        <v>289.89</v>
      </c>
      <c r="Q65" t="s">
        <v>7</v>
      </c>
      <c r="R65" t="s">
        <v>67</v>
      </c>
    </row>
    <row r="66" spans="1:19" x14ac:dyDescent="0.3">
      <c r="A66" t="s">
        <v>0</v>
      </c>
      <c r="B66" t="s">
        <v>1</v>
      </c>
      <c r="C66" s="1">
        <v>44247</v>
      </c>
      <c r="D66" s="1"/>
      <c r="E66" s="2">
        <v>0.59793981481481484</v>
      </c>
      <c r="F66" t="s">
        <v>2</v>
      </c>
      <c r="G66" t="s">
        <v>3</v>
      </c>
      <c r="H66" t="s">
        <v>4</v>
      </c>
      <c r="I66">
        <v>283.2</v>
      </c>
      <c r="J66">
        <v>282.77</v>
      </c>
      <c r="K66">
        <v>284.98</v>
      </c>
      <c r="L66">
        <v>284.47000000000003</v>
      </c>
      <c r="M66">
        <v>281.74</v>
      </c>
      <c r="N66" t="s">
        <v>5</v>
      </c>
      <c r="O66" t="s">
        <v>6</v>
      </c>
      <c r="P66">
        <v>283.43</v>
      </c>
      <c r="Q66" t="s">
        <v>7</v>
      </c>
      <c r="R66" t="s">
        <v>67</v>
      </c>
    </row>
    <row r="67" spans="1:19" x14ac:dyDescent="0.3">
      <c r="A67" t="s">
        <v>0</v>
      </c>
      <c r="B67" t="s">
        <v>1</v>
      </c>
      <c r="C67" s="1">
        <v>44247</v>
      </c>
      <c r="D67" s="1"/>
      <c r="E67" s="2">
        <v>0.5980671296296296</v>
      </c>
      <c r="F67" t="s">
        <v>2</v>
      </c>
      <c r="G67" t="s">
        <v>3</v>
      </c>
      <c r="H67" t="s">
        <v>4</v>
      </c>
      <c r="I67">
        <v>282.55</v>
      </c>
      <c r="J67">
        <v>280.93</v>
      </c>
      <c r="K67">
        <v>280.64</v>
      </c>
      <c r="L67">
        <v>282.37</v>
      </c>
      <c r="M67">
        <v>282.99</v>
      </c>
      <c r="N67" t="s">
        <v>5</v>
      </c>
      <c r="O67" t="s">
        <v>6</v>
      </c>
      <c r="P67">
        <v>281.89999999999998</v>
      </c>
      <c r="Q67" t="s">
        <v>7</v>
      </c>
      <c r="R67" t="s">
        <v>9</v>
      </c>
    </row>
    <row r="68" spans="1:19" x14ac:dyDescent="0.3">
      <c r="A68" t="s">
        <v>0</v>
      </c>
      <c r="B68" t="s">
        <v>1</v>
      </c>
      <c r="C68" s="1">
        <v>44247</v>
      </c>
      <c r="D68" s="1"/>
      <c r="E68" s="2">
        <v>0.59819444444444447</v>
      </c>
      <c r="F68" t="s">
        <v>2</v>
      </c>
      <c r="G68" t="s">
        <v>3</v>
      </c>
      <c r="H68" t="s">
        <v>4</v>
      </c>
      <c r="I68">
        <v>280.8</v>
      </c>
      <c r="J68">
        <v>286.14999999999998</v>
      </c>
      <c r="K68">
        <v>284.23</v>
      </c>
      <c r="L68">
        <v>282.89</v>
      </c>
      <c r="M68">
        <v>280.35000000000002</v>
      </c>
      <c r="N68" t="s">
        <v>5</v>
      </c>
      <c r="O68" t="s">
        <v>6</v>
      </c>
      <c r="P68">
        <v>282.88</v>
      </c>
      <c r="Q68" t="s">
        <v>7</v>
      </c>
      <c r="R68" t="s">
        <v>68</v>
      </c>
    </row>
    <row r="69" spans="1:19" x14ac:dyDescent="0.3">
      <c r="A69" t="s">
        <v>0</v>
      </c>
      <c r="B69" t="s">
        <v>1</v>
      </c>
      <c r="C69" s="1">
        <v>44247</v>
      </c>
      <c r="D69" s="1"/>
      <c r="E69" s="2">
        <v>0.59832175925925923</v>
      </c>
      <c r="F69" t="s">
        <v>2</v>
      </c>
      <c r="G69" t="s">
        <v>3</v>
      </c>
      <c r="H69" t="s">
        <v>4</v>
      </c>
      <c r="I69">
        <v>281.76</v>
      </c>
      <c r="J69">
        <v>286.35000000000002</v>
      </c>
      <c r="K69">
        <v>283.32</v>
      </c>
      <c r="L69">
        <v>286.83</v>
      </c>
      <c r="M69">
        <v>282.33999999999997</v>
      </c>
      <c r="N69" t="s">
        <v>5</v>
      </c>
      <c r="O69" t="s">
        <v>6</v>
      </c>
      <c r="P69">
        <v>284.12</v>
      </c>
      <c r="Q69" t="s">
        <v>7</v>
      </c>
      <c r="R69" t="s">
        <v>69</v>
      </c>
    </row>
    <row r="70" spans="1:19" x14ac:dyDescent="0.3">
      <c r="A70" t="s">
        <v>0</v>
      </c>
      <c r="B70" t="s">
        <v>1</v>
      </c>
      <c r="C70" s="1">
        <v>44247</v>
      </c>
      <c r="D70" s="1"/>
      <c r="E70" s="2">
        <v>0.59844907407407411</v>
      </c>
      <c r="F70" t="s">
        <v>2</v>
      </c>
      <c r="G70" t="s">
        <v>3</v>
      </c>
      <c r="H70" t="s">
        <v>4</v>
      </c>
      <c r="I70">
        <v>281.79000000000002</v>
      </c>
      <c r="J70">
        <v>284.07</v>
      </c>
      <c r="K70" s="3">
        <v>-1</v>
      </c>
      <c r="L70">
        <v>282.63</v>
      </c>
      <c r="M70">
        <v>284.12</v>
      </c>
      <c r="N70" t="s">
        <v>5</v>
      </c>
      <c r="O70" t="s">
        <v>6</v>
      </c>
      <c r="P70">
        <f>AVERAGE(I70,J70,L70,M70)</f>
        <v>283.15250000000003</v>
      </c>
      <c r="Q70" t="s">
        <v>7</v>
      </c>
      <c r="R70" t="s">
        <v>70</v>
      </c>
      <c r="S70" t="s">
        <v>73</v>
      </c>
    </row>
    <row r="71" spans="1:19" x14ac:dyDescent="0.3">
      <c r="A71" t="s">
        <v>0</v>
      </c>
      <c r="B71" t="s">
        <v>1</v>
      </c>
      <c r="C71" s="1">
        <v>44247</v>
      </c>
      <c r="D71" s="1"/>
      <c r="E71" s="2">
        <v>0.59858796296296302</v>
      </c>
      <c r="F71" t="s">
        <v>2</v>
      </c>
      <c r="G71" t="s">
        <v>3</v>
      </c>
      <c r="H71" t="s">
        <v>4</v>
      </c>
      <c r="I71">
        <v>285.68</v>
      </c>
      <c r="J71">
        <v>283.99</v>
      </c>
      <c r="K71">
        <v>285.32</v>
      </c>
      <c r="L71">
        <v>285.43</v>
      </c>
      <c r="M71">
        <v>286.61</v>
      </c>
      <c r="N71" t="s">
        <v>5</v>
      </c>
      <c r="O71" t="s">
        <v>6</v>
      </c>
      <c r="P71">
        <v>285.41000000000003</v>
      </c>
      <c r="Q71" t="s">
        <v>7</v>
      </c>
      <c r="R71" t="s">
        <v>71</v>
      </c>
    </row>
    <row r="72" spans="1:19" x14ac:dyDescent="0.3">
      <c r="O72" t="s">
        <v>66</v>
      </c>
      <c r="P72">
        <f>AVERAGE(P65:P71)</f>
        <v>284.39749999999998</v>
      </c>
      <c r="Q72">
        <f>P72/30.48</f>
        <v>9.3306266404199469</v>
      </c>
    </row>
    <row r="73" spans="1:19" x14ac:dyDescent="0.3">
      <c r="A73">
        <v>9</v>
      </c>
      <c r="B73" t="s">
        <v>14</v>
      </c>
      <c r="C73" t="s">
        <v>15</v>
      </c>
    </row>
    <row r="74" spans="1:19" x14ac:dyDescent="0.3">
      <c r="A74" t="s">
        <v>0</v>
      </c>
      <c r="B74" t="s">
        <v>1</v>
      </c>
      <c r="C74" s="1">
        <v>44250</v>
      </c>
      <c r="D74" s="1"/>
      <c r="E74" s="2">
        <v>0.65833333333333333</v>
      </c>
      <c r="F74" t="s">
        <v>2</v>
      </c>
      <c r="G74" t="s">
        <v>3</v>
      </c>
      <c r="H74" t="s">
        <v>4</v>
      </c>
      <c r="I74">
        <v>253.77</v>
      </c>
      <c r="J74">
        <v>252.64</v>
      </c>
      <c r="K74">
        <v>254.28</v>
      </c>
      <c r="L74">
        <v>255.76</v>
      </c>
      <c r="M74">
        <v>256.05</v>
      </c>
      <c r="N74" t="s">
        <v>5</v>
      </c>
      <c r="O74" t="s">
        <v>6</v>
      </c>
      <c r="P74">
        <v>254.5</v>
      </c>
      <c r="Q74" t="s">
        <v>7</v>
      </c>
      <c r="R74" t="s">
        <v>16</v>
      </c>
    </row>
    <row r="75" spans="1:19" x14ac:dyDescent="0.3">
      <c r="A75" t="s">
        <v>0</v>
      </c>
      <c r="B75" t="s">
        <v>1</v>
      </c>
      <c r="C75" s="1">
        <v>44250</v>
      </c>
      <c r="D75" s="1"/>
      <c r="E75" s="2">
        <v>0.6584606481481482</v>
      </c>
      <c r="F75" t="s">
        <v>2</v>
      </c>
      <c r="G75" t="s">
        <v>3</v>
      </c>
      <c r="H75" t="s">
        <v>4</v>
      </c>
      <c r="I75">
        <v>256.72000000000003</v>
      </c>
      <c r="J75">
        <v>254.57</v>
      </c>
      <c r="K75">
        <v>254.25</v>
      </c>
      <c r="L75">
        <v>254.49</v>
      </c>
      <c r="M75" s="3">
        <v>-1</v>
      </c>
      <c r="N75" t="s">
        <v>5</v>
      </c>
      <c r="O75" t="s">
        <v>6</v>
      </c>
      <c r="P75">
        <f>AVERAGE(I75,J75,K75,L75)</f>
        <v>255.00749999999999</v>
      </c>
      <c r="Q75" t="s">
        <v>7</v>
      </c>
      <c r="R75" t="s">
        <v>17</v>
      </c>
      <c r="S75" t="s">
        <v>73</v>
      </c>
    </row>
    <row r="76" spans="1:19" x14ac:dyDescent="0.3">
      <c r="A76" t="s">
        <v>0</v>
      </c>
      <c r="B76" t="s">
        <v>1</v>
      </c>
      <c r="C76" s="1">
        <v>44250</v>
      </c>
      <c r="D76" s="1"/>
      <c r="E76" s="2">
        <v>0.65858796296296296</v>
      </c>
      <c r="F76" t="s">
        <v>2</v>
      </c>
      <c r="G76" t="s">
        <v>3</v>
      </c>
      <c r="H76" t="s">
        <v>4</v>
      </c>
      <c r="I76">
        <v>258.97000000000003</v>
      </c>
      <c r="J76">
        <v>255.09</v>
      </c>
      <c r="K76">
        <v>257.02999999999997</v>
      </c>
      <c r="L76">
        <v>256.02</v>
      </c>
      <c r="M76">
        <v>260.61</v>
      </c>
      <c r="N76" t="s">
        <v>5</v>
      </c>
      <c r="O76" t="s">
        <v>6</v>
      </c>
      <c r="P76">
        <v>257.54000000000002</v>
      </c>
      <c r="Q76" t="s">
        <v>7</v>
      </c>
      <c r="R76" t="s">
        <v>18</v>
      </c>
    </row>
    <row r="77" spans="1:19" x14ac:dyDescent="0.3">
      <c r="A77" t="s">
        <v>0</v>
      </c>
      <c r="B77" t="s">
        <v>1</v>
      </c>
      <c r="C77" s="1">
        <v>44250</v>
      </c>
      <c r="D77" s="1"/>
      <c r="E77" s="2">
        <v>0.65871527777777772</v>
      </c>
      <c r="F77" t="s">
        <v>2</v>
      </c>
      <c r="G77" t="s">
        <v>3</v>
      </c>
      <c r="H77" t="s">
        <v>4</v>
      </c>
      <c r="I77">
        <v>255.72</v>
      </c>
      <c r="J77">
        <v>254.76</v>
      </c>
      <c r="K77">
        <v>254.15</v>
      </c>
      <c r="L77">
        <v>254.11</v>
      </c>
      <c r="M77">
        <v>252.77</v>
      </c>
      <c r="N77" t="s">
        <v>5</v>
      </c>
      <c r="O77" t="s">
        <v>6</v>
      </c>
      <c r="P77">
        <v>254.3</v>
      </c>
      <c r="Q77" t="s">
        <v>7</v>
      </c>
      <c r="R77" t="s">
        <v>19</v>
      </c>
    </row>
    <row r="78" spans="1:19" x14ac:dyDescent="0.3">
      <c r="A78" t="s">
        <v>0</v>
      </c>
      <c r="B78" t="s">
        <v>1</v>
      </c>
      <c r="C78" s="1">
        <v>44250</v>
      </c>
      <c r="D78" s="1"/>
      <c r="E78" s="2">
        <v>0.65884259259259259</v>
      </c>
      <c r="F78" t="s">
        <v>2</v>
      </c>
      <c r="G78" t="s">
        <v>3</v>
      </c>
      <c r="H78" t="s">
        <v>4</v>
      </c>
      <c r="I78">
        <v>257.45999999999998</v>
      </c>
      <c r="J78">
        <v>256.12</v>
      </c>
      <c r="K78">
        <v>254.3</v>
      </c>
      <c r="L78">
        <v>260.7</v>
      </c>
      <c r="M78">
        <v>257.76</v>
      </c>
      <c r="N78" t="s">
        <v>5</v>
      </c>
      <c r="O78" t="s">
        <v>6</v>
      </c>
      <c r="P78">
        <v>257.27</v>
      </c>
      <c r="Q78" t="s">
        <v>7</v>
      </c>
      <c r="R78" t="s">
        <v>20</v>
      </c>
    </row>
    <row r="79" spans="1:19" x14ac:dyDescent="0.3">
      <c r="A79" t="s">
        <v>0</v>
      </c>
      <c r="B79" t="s">
        <v>1</v>
      </c>
      <c r="C79" s="1">
        <v>44250</v>
      </c>
      <c r="D79" s="1"/>
      <c r="E79" s="2">
        <v>0.65896990740740746</v>
      </c>
      <c r="F79" t="s">
        <v>2</v>
      </c>
      <c r="G79" t="s">
        <v>3</v>
      </c>
      <c r="H79" t="s">
        <v>4</v>
      </c>
      <c r="I79">
        <v>253.13</v>
      </c>
      <c r="J79">
        <v>254.52</v>
      </c>
      <c r="K79">
        <v>258.14</v>
      </c>
      <c r="L79">
        <v>257.77999999999997</v>
      </c>
      <c r="M79" s="3">
        <v>-1</v>
      </c>
      <c r="N79" t="s">
        <v>5</v>
      </c>
      <c r="O79" t="s">
        <v>6</v>
      </c>
      <c r="P79">
        <f>AVERAGE(I79,J79,K79,L79)</f>
        <v>255.89249999999998</v>
      </c>
      <c r="Q79" t="s">
        <v>7</v>
      </c>
      <c r="R79" t="s">
        <v>21</v>
      </c>
      <c r="S79" t="s">
        <v>73</v>
      </c>
    </row>
    <row r="80" spans="1:19" x14ac:dyDescent="0.3">
      <c r="O80" t="s">
        <v>66</v>
      </c>
      <c r="P80">
        <f>AVERAGE(P74:P79)</f>
        <v>255.75166666666667</v>
      </c>
      <c r="Q80">
        <f>P80/30.48</f>
        <v>8.3908027121609798</v>
      </c>
    </row>
    <row r="81" spans="1:18" x14ac:dyDescent="0.3">
      <c r="A81">
        <v>8</v>
      </c>
      <c r="B81" t="s">
        <v>14</v>
      </c>
      <c r="C81" t="s">
        <v>15</v>
      </c>
    </row>
    <row r="82" spans="1:18" x14ac:dyDescent="0.3">
      <c r="A82" t="s">
        <v>0</v>
      </c>
      <c r="B82" t="s">
        <v>1</v>
      </c>
      <c r="C82" s="1">
        <v>44250</v>
      </c>
      <c r="D82" s="1"/>
      <c r="E82" s="2">
        <v>0.65998842592592599</v>
      </c>
      <c r="F82" t="s">
        <v>2</v>
      </c>
      <c r="G82" t="s">
        <v>3</v>
      </c>
      <c r="H82" t="s">
        <v>4</v>
      </c>
      <c r="I82">
        <v>224.42</v>
      </c>
      <c r="J82">
        <v>224</v>
      </c>
      <c r="K82">
        <v>223.1</v>
      </c>
      <c r="L82">
        <v>222.35</v>
      </c>
      <c r="M82">
        <v>223.89</v>
      </c>
      <c r="N82" t="s">
        <v>5</v>
      </c>
      <c r="O82" t="s">
        <v>6</v>
      </c>
      <c r="P82">
        <v>223.55</v>
      </c>
      <c r="Q82" t="s">
        <v>7</v>
      </c>
      <c r="R82" t="s">
        <v>20</v>
      </c>
    </row>
    <row r="83" spans="1:18" x14ac:dyDescent="0.3">
      <c r="A83" t="s">
        <v>0</v>
      </c>
      <c r="B83" t="s">
        <v>1</v>
      </c>
      <c r="C83" s="1">
        <v>44250</v>
      </c>
      <c r="D83" s="1"/>
      <c r="E83" s="2">
        <v>0.66011574074074075</v>
      </c>
      <c r="F83" t="s">
        <v>2</v>
      </c>
      <c r="G83" t="s">
        <v>3</v>
      </c>
      <c r="H83" t="s">
        <v>4</v>
      </c>
      <c r="I83">
        <v>224.92</v>
      </c>
      <c r="J83">
        <v>223.43</v>
      </c>
      <c r="K83">
        <v>224.32</v>
      </c>
      <c r="L83">
        <v>227.79</v>
      </c>
      <c r="M83">
        <v>225.76</v>
      </c>
      <c r="N83" t="s">
        <v>5</v>
      </c>
      <c r="O83" t="s">
        <v>6</v>
      </c>
      <c r="P83">
        <v>225.24</v>
      </c>
      <c r="Q83" t="s">
        <v>7</v>
      </c>
      <c r="R83" t="s">
        <v>22</v>
      </c>
    </row>
    <row r="84" spans="1:18" x14ac:dyDescent="0.3">
      <c r="A84" t="s">
        <v>0</v>
      </c>
      <c r="B84" t="s">
        <v>1</v>
      </c>
      <c r="C84" s="1">
        <v>44250</v>
      </c>
      <c r="D84" s="1"/>
      <c r="E84" s="2">
        <v>0.66024305555555551</v>
      </c>
      <c r="F84" t="s">
        <v>2</v>
      </c>
      <c r="G84" t="s">
        <v>3</v>
      </c>
      <c r="H84" t="s">
        <v>4</v>
      </c>
      <c r="I84">
        <v>225.71</v>
      </c>
      <c r="J84">
        <v>222.74</v>
      </c>
      <c r="K84">
        <v>223.82</v>
      </c>
      <c r="L84">
        <v>222.08</v>
      </c>
      <c r="M84">
        <v>223.79</v>
      </c>
      <c r="N84" t="s">
        <v>5</v>
      </c>
      <c r="O84" t="s">
        <v>6</v>
      </c>
      <c r="P84">
        <v>223.63</v>
      </c>
      <c r="Q84" t="s">
        <v>7</v>
      </c>
      <c r="R84" t="s">
        <v>20</v>
      </c>
    </row>
    <row r="85" spans="1:18" x14ac:dyDescent="0.3">
      <c r="A85" t="s">
        <v>0</v>
      </c>
      <c r="B85" t="s">
        <v>1</v>
      </c>
      <c r="C85" s="1">
        <v>44250</v>
      </c>
      <c r="D85" s="1"/>
      <c r="E85" s="2">
        <v>0.66037037037037039</v>
      </c>
      <c r="F85" t="s">
        <v>2</v>
      </c>
      <c r="G85" t="s">
        <v>3</v>
      </c>
      <c r="H85" t="s">
        <v>4</v>
      </c>
      <c r="I85">
        <v>224.51</v>
      </c>
      <c r="J85">
        <v>224.37</v>
      </c>
      <c r="K85">
        <v>225.16</v>
      </c>
      <c r="L85">
        <v>226.36</v>
      </c>
      <c r="M85">
        <v>223.82</v>
      </c>
      <c r="N85" t="s">
        <v>5</v>
      </c>
      <c r="O85" t="s">
        <v>6</v>
      </c>
      <c r="P85">
        <v>224.85</v>
      </c>
      <c r="Q85" t="s">
        <v>7</v>
      </c>
      <c r="R85" t="s">
        <v>20</v>
      </c>
    </row>
    <row r="86" spans="1:18" x14ac:dyDescent="0.3">
      <c r="A86" t="s">
        <v>0</v>
      </c>
      <c r="B86" t="s">
        <v>1</v>
      </c>
      <c r="C86" s="1">
        <v>44250</v>
      </c>
      <c r="D86" s="1"/>
      <c r="E86" s="2">
        <v>0.66049768518518526</v>
      </c>
      <c r="F86" t="s">
        <v>2</v>
      </c>
      <c r="G86" t="s">
        <v>3</v>
      </c>
      <c r="H86" t="s">
        <v>4</v>
      </c>
      <c r="I86">
        <v>222.23</v>
      </c>
      <c r="J86">
        <v>224.82</v>
      </c>
      <c r="K86">
        <v>223.93</v>
      </c>
      <c r="L86">
        <v>224.44</v>
      </c>
      <c r="M86">
        <v>221.25</v>
      </c>
      <c r="N86" t="s">
        <v>5</v>
      </c>
      <c r="O86" t="s">
        <v>6</v>
      </c>
      <c r="P86">
        <v>223.33</v>
      </c>
      <c r="Q86" t="s">
        <v>7</v>
      </c>
      <c r="R86" t="s">
        <v>23</v>
      </c>
    </row>
    <row r="87" spans="1:18" x14ac:dyDescent="0.3">
      <c r="A87" t="s">
        <v>0</v>
      </c>
      <c r="B87" t="s">
        <v>1</v>
      </c>
      <c r="C87" s="1">
        <v>44250</v>
      </c>
      <c r="D87" s="1"/>
      <c r="E87" s="2">
        <v>0.66062500000000002</v>
      </c>
      <c r="F87" t="s">
        <v>2</v>
      </c>
      <c r="G87" t="s">
        <v>3</v>
      </c>
      <c r="H87" t="s">
        <v>4</v>
      </c>
      <c r="I87">
        <v>224.8</v>
      </c>
      <c r="J87">
        <v>223.19</v>
      </c>
      <c r="K87">
        <v>223.1</v>
      </c>
      <c r="L87">
        <v>222.57</v>
      </c>
      <c r="M87">
        <v>224.36</v>
      </c>
      <c r="N87" t="s">
        <v>5</v>
      </c>
      <c r="O87" t="s">
        <v>6</v>
      </c>
      <c r="P87">
        <v>223.61</v>
      </c>
      <c r="Q87" t="s">
        <v>7</v>
      </c>
      <c r="R87" t="s">
        <v>24</v>
      </c>
    </row>
    <row r="88" spans="1:18" x14ac:dyDescent="0.3">
      <c r="A88" t="s">
        <v>0</v>
      </c>
      <c r="B88" t="s">
        <v>1</v>
      </c>
      <c r="C88" s="1">
        <v>44250</v>
      </c>
      <c r="D88" s="1"/>
      <c r="E88" s="2">
        <v>0.66075231481481478</v>
      </c>
      <c r="F88" t="s">
        <v>2</v>
      </c>
      <c r="G88" t="s">
        <v>3</v>
      </c>
      <c r="H88" t="s">
        <v>4</v>
      </c>
      <c r="I88">
        <v>220.99</v>
      </c>
      <c r="J88">
        <v>221.85</v>
      </c>
      <c r="K88">
        <v>224.36</v>
      </c>
      <c r="L88">
        <v>217.94</v>
      </c>
      <c r="M88">
        <v>220.41</v>
      </c>
      <c r="N88" t="s">
        <v>5</v>
      </c>
      <c r="O88" t="s">
        <v>6</v>
      </c>
      <c r="P88">
        <v>221.11</v>
      </c>
      <c r="Q88" t="s">
        <v>7</v>
      </c>
      <c r="R88" t="s">
        <v>25</v>
      </c>
    </row>
    <row r="89" spans="1:18" x14ac:dyDescent="0.3">
      <c r="O89" t="s">
        <v>66</v>
      </c>
      <c r="P89">
        <f>AVERAGE(P82:P88)</f>
        <v>223.61714285714288</v>
      </c>
      <c r="Q89">
        <f>P89/30.48</f>
        <v>7.3365204349456326</v>
      </c>
    </row>
    <row r="90" spans="1:18" x14ac:dyDescent="0.3">
      <c r="A90">
        <v>7</v>
      </c>
      <c r="B90" t="s">
        <v>14</v>
      </c>
      <c r="C90" t="s">
        <v>15</v>
      </c>
    </row>
    <row r="91" spans="1:18" x14ac:dyDescent="0.3">
      <c r="A91" t="s">
        <v>0</v>
      </c>
      <c r="B91" t="s">
        <v>1</v>
      </c>
      <c r="C91" s="1">
        <v>44250</v>
      </c>
      <c r="D91" s="1"/>
      <c r="E91" s="2">
        <v>0.66138888888888892</v>
      </c>
      <c r="F91" t="s">
        <v>2</v>
      </c>
      <c r="G91" t="s">
        <v>3</v>
      </c>
      <c r="H91" t="s">
        <v>4</v>
      </c>
      <c r="I91">
        <v>191.86</v>
      </c>
      <c r="J91">
        <v>192.41</v>
      </c>
      <c r="K91">
        <v>192.75</v>
      </c>
      <c r="L91">
        <v>192.34</v>
      </c>
      <c r="M91">
        <v>192.89</v>
      </c>
      <c r="N91" t="s">
        <v>5</v>
      </c>
      <c r="O91" t="s">
        <v>6</v>
      </c>
      <c r="P91">
        <v>192.45</v>
      </c>
      <c r="Q91" t="s">
        <v>7</v>
      </c>
      <c r="R91" t="s">
        <v>26</v>
      </c>
    </row>
    <row r="92" spans="1:18" x14ac:dyDescent="0.3">
      <c r="A92" t="s">
        <v>0</v>
      </c>
      <c r="B92" t="s">
        <v>1</v>
      </c>
      <c r="C92" s="1">
        <v>44250</v>
      </c>
      <c r="D92" s="1"/>
      <c r="E92" s="2">
        <v>0.66151620370370368</v>
      </c>
      <c r="F92" t="s">
        <v>2</v>
      </c>
      <c r="G92" t="s">
        <v>3</v>
      </c>
      <c r="H92" t="s">
        <v>4</v>
      </c>
      <c r="I92">
        <v>190.98</v>
      </c>
      <c r="J92">
        <v>195.1</v>
      </c>
      <c r="K92">
        <v>191.6</v>
      </c>
      <c r="L92">
        <v>192.11</v>
      </c>
      <c r="M92">
        <v>197.23</v>
      </c>
      <c r="N92" t="s">
        <v>5</v>
      </c>
      <c r="O92" t="s">
        <v>6</v>
      </c>
      <c r="P92">
        <v>193.4</v>
      </c>
      <c r="Q92" t="s">
        <v>7</v>
      </c>
      <c r="R92" t="s">
        <v>27</v>
      </c>
    </row>
    <row r="93" spans="1:18" x14ac:dyDescent="0.3">
      <c r="A93" t="s">
        <v>0</v>
      </c>
      <c r="B93" t="s">
        <v>1</v>
      </c>
      <c r="C93" s="1">
        <v>44250</v>
      </c>
      <c r="D93" s="1"/>
      <c r="E93" s="2">
        <v>0.66164351851851855</v>
      </c>
      <c r="F93" t="s">
        <v>2</v>
      </c>
      <c r="G93" t="s">
        <v>3</v>
      </c>
      <c r="H93" t="s">
        <v>4</v>
      </c>
      <c r="I93">
        <v>193.07</v>
      </c>
      <c r="J93">
        <v>191.51</v>
      </c>
      <c r="K93">
        <v>192.44</v>
      </c>
      <c r="L93">
        <v>193.18</v>
      </c>
      <c r="M93">
        <v>192.89</v>
      </c>
      <c r="N93" t="s">
        <v>5</v>
      </c>
      <c r="O93" t="s">
        <v>6</v>
      </c>
      <c r="P93">
        <v>192.62</v>
      </c>
      <c r="Q93" t="s">
        <v>7</v>
      </c>
      <c r="R93" t="s">
        <v>17</v>
      </c>
    </row>
    <row r="94" spans="1:18" x14ac:dyDescent="0.3">
      <c r="A94" t="s">
        <v>0</v>
      </c>
      <c r="B94" t="s">
        <v>1</v>
      </c>
      <c r="C94" s="1">
        <v>44250</v>
      </c>
      <c r="D94" s="1"/>
      <c r="E94" s="2">
        <v>0.66177083333333331</v>
      </c>
      <c r="F94" t="s">
        <v>2</v>
      </c>
      <c r="G94" t="s">
        <v>3</v>
      </c>
      <c r="H94" t="s">
        <v>4</v>
      </c>
      <c r="I94">
        <v>192.99</v>
      </c>
      <c r="J94">
        <v>193.5</v>
      </c>
      <c r="K94">
        <v>192.7</v>
      </c>
      <c r="L94">
        <v>193.26</v>
      </c>
      <c r="M94">
        <v>191.27</v>
      </c>
      <c r="N94" t="s">
        <v>5</v>
      </c>
      <c r="O94" t="s">
        <v>6</v>
      </c>
      <c r="P94">
        <v>192.75</v>
      </c>
      <c r="Q94" t="s">
        <v>7</v>
      </c>
      <c r="R94" t="s">
        <v>16</v>
      </c>
    </row>
    <row r="95" spans="1:18" x14ac:dyDescent="0.3">
      <c r="A95" t="s">
        <v>0</v>
      </c>
      <c r="B95" t="s">
        <v>1</v>
      </c>
      <c r="C95" s="1">
        <v>44250</v>
      </c>
      <c r="D95" s="1"/>
      <c r="E95" s="2">
        <v>0.66189814814814818</v>
      </c>
      <c r="F95" t="s">
        <v>2</v>
      </c>
      <c r="G95" t="s">
        <v>3</v>
      </c>
      <c r="H95" t="s">
        <v>4</v>
      </c>
      <c r="I95">
        <v>199.54</v>
      </c>
      <c r="J95">
        <v>193.88</v>
      </c>
      <c r="K95">
        <v>191.09</v>
      </c>
      <c r="L95">
        <v>191.1</v>
      </c>
      <c r="M95">
        <v>194.24</v>
      </c>
      <c r="N95" t="s">
        <v>5</v>
      </c>
      <c r="O95" t="s">
        <v>6</v>
      </c>
      <c r="P95">
        <v>193.97</v>
      </c>
      <c r="Q95" t="s">
        <v>7</v>
      </c>
      <c r="R95" t="s">
        <v>20</v>
      </c>
    </row>
    <row r="96" spans="1:18" x14ac:dyDescent="0.3">
      <c r="A96" t="s">
        <v>0</v>
      </c>
      <c r="B96" t="s">
        <v>1</v>
      </c>
      <c r="C96" s="1">
        <v>44250</v>
      </c>
      <c r="D96" s="1"/>
      <c r="E96" s="2">
        <v>0.66202546296296294</v>
      </c>
      <c r="F96" t="s">
        <v>2</v>
      </c>
      <c r="G96" t="s">
        <v>3</v>
      </c>
      <c r="H96" t="s">
        <v>4</v>
      </c>
      <c r="I96">
        <v>193.59</v>
      </c>
      <c r="J96">
        <v>191.98</v>
      </c>
      <c r="K96">
        <v>195.77</v>
      </c>
      <c r="L96">
        <v>195.22</v>
      </c>
      <c r="M96">
        <v>193.85</v>
      </c>
      <c r="N96" t="s">
        <v>5</v>
      </c>
      <c r="O96" t="s">
        <v>6</v>
      </c>
      <c r="P96">
        <v>194.08</v>
      </c>
      <c r="Q96" t="s">
        <v>7</v>
      </c>
      <c r="R96" t="s">
        <v>16</v>
      </c>
    </row>
    <row r="97" spans="1:18" x14ac:dyDescent="0.3">
      <c r="A97" t="s">
        <v>0</v>
      </c>
      <c r="B97" t="s">
        <v>1</v>
      </c>
      <c r="C97" s="1">
        <v>44250</v>
      </c>
      <c r="D97" s="1"/>
      <c r="E97" s="2">
        <v>0.66215277777777781</v>
      </c>
      <c r="F97" t="s">
        <v>2</v>
      </c>
      <c r="G97" t="s">
        <v>3</v>
      </c>
      <c r="H97" t="s">
        <v>4</v>
      </c>
      <c r="I97">
        <v>195.22</v>
      </c>
      <c r="J97">
        <v>193.5</v>
      </c>
      <c r="K97">
        <v>192.01</v>
      </c>
      <c r="L97">
        <v>195.65</v>
      </c>
      <c r="M97">
        <v>193.06</v>
      </c>
      <c r="N97" t="s">
        <v>5</v>
      </c>
      <c r="O97" t="s">
        <v>6</v>
      </c>
      <c r="P97">
        <v>193.89</v>
      </c>
      <c r="Q97" t="s">
        <v>7</v>
      </c>
      <c r="R97" t="s">
        <v>28</v>
      </c>
    </row>
    <row r="98" spans="1:18" x14ac:dyDescent="0.3">
      <c r="O98" t="s">
        <v>66</v>
      </c>
      <c r="P98">
        <f>AVERAGE(P91:P97)</f>
        <v>193.30857142857141</v>
      </c>
      <c r="Q98">
        <f>P98/30.48</f>
        <v>6.3421447319085109</v>
      </c>
    </row>
    <row r="99" spans="1:18" x14ac:dyDescent="0.3">
      <c r="A99">
        <v>6</v>
      </c>
      <c r="B99" t="s">
        <v>14</v>
      </c>
      <c r="C99" t="s">
        <v>15</v>
      </c>
    </row>
    <row r="100" spans="1:18" x14ac:dyDescent="0.3">
      <c r="A100" t="s">
        <v>0</v>
      </c>
      <c r="B100" t="s">
        <v>1</v>
      </c>
      <c r="C100" s="1">
        <v>44250</v>
      </c>
      <c r="D100" s="1"/>
      <c r="E100" s="2">
        <v>0.66222222222222216</v>
      </c>
      <c r="F100" t="s">
        <v>2</v>
      </c>
      <c r="G100" t="s">
        <v>3</v>
      </c>
      <c r="H100" t="s">
        <v>4</v>
      </c>
      <c r="I100">
        <v>168.73</v>
      </c>
      <c r="J100">
        <v>168.46</v>
      </c>
      <c r="K100">
        <v>169.01</v>
      </c>
      <c r="L100">
        <v>168.56</v>
      </c>
      <c r="M100">
        <v>167.45</v>
      </c>
      <c r="N100" t="s">
        <v>5</v>
      </c>
      <c r="O100" t="s">
        <v>6</v>
      </c>
      <c r="P100">
        <v>168.44200000000001</v>
      </c>
      <c r="Q100" t="s">
        <v>7</v>
      </c>
      <c r="R100" t="s">
        <v>86</v>
      </c>
    </row>
    <row r="101" spans="1:18" x14ac:dyDescent="0.3">
      <c r="A101" t="s">
        <v>0</v>
      </c>
      <c r="B101" t="s">
        <v>1</v>
      </c>
      <c r="C101" s="1">
        <v>44250</v>
      </c>
      <c r="D101" s="1"/>
      <c r="E101" s="2">
        <v>0.66234953703703703</v>
      </c>
      <c r="F101" t="s">
        <v>2</v>
      </c>
      <c r="G101" t="s">
        <v>3</v>
      </c>
      <c r="H101" t="s">
        <v>4</v>
      </c>
      <c r="I101">
        <v>165.44</v>
      </c>
      <c r="J101">
        <v>166.92</v>
      </c>
      <c r="K101">
        <v>168.39</v>
      </c>
      <c r="L101">
        <v>166.75</v>
      </c>
      <c r="M101">
        <v>168.14</v>
      </c>
      <c r="N101" t="s">
        <v>5</v>
      </c>
      <c r="O101" t="s">
        <v>6</v>
      </c>
      <c r="P101">
        <v>167.12799999999999</v>
      </c>
      <c r="Q101" t="s">
        <v>7</v>
      </c>
      <c r="R101" t="s">
        <v>87</v>
      </c>
    </row>
    <row r="102" spans="1:18" x14ac:dyDescent="0.3">
      <c r="A102" t="s">
        <v>0</v>
      </c>
      <c r="B102" t="s">
        <v>1</v>
      </c>
      <c r="C102" s="1">
        <v>44250</v>
      </c>
      <c r="D102" s="1"/>
      <c r="E102" s="2">
        <v>0.6624768518518519</v>
      </c>
      <c r="F102" t="s">
        <v>2</v>
      </c>
      <c r="G102" t="s">
        <v>3</v>
      </c>
      <c r="H102" t="s">
        <v>4</v>
      </c>
      <c r="I102">
        <v>167.29</v>
      </c>
      <c r="J102">
        <v>168.37</v>
      </c>
      <c r="K102">
        <v>168.4</v>
      </c>
      <c r="L102">
        <v>170.34</v>
      </c>
      <c r="M102">
        <v>169.8</v>
      </c>
      <c r="N102" t="s">
        <v>5</v>
      </c>
      <c r="O102" t="s">
        <v>6</v>
      </c>
      <c r="P102">
        <v>168.84</v>
      </c>
      <c r="Q102" t="s">
        <v>7</v>
      </c>
      <c r="R102" t="s">
        <v>26</v>
      </c>
    </row>
    <row r="103" spans="1:18" x14ac:dyDescent="0.3">
      <c r="A103" t="s">
        <v>0</v>
      </c>
      <c r="B103" t="s">
        <v>1</v>
      </c>
      <c r="C103" s="1">
        <v>44250</v>
      </c>
      <c r="D103" s="1"/>
      <c r="E103" s="2">
        <v>0.66260416666666666</v>
      </c>
      <c r="F103" t="s">
        <v>2</v>
      </c>
      <c r="G103" t="s">
        <v>3</v>
      </c>
      <c r="H103" t="s">
        <v>4</v>
      </c>
      <c r="I103">
        <v>165.47</v>
      </c>
      <c r="J103">
        <v>167.25</v>
      </c>
      <c r="K103">
        <v>168.94</v>
      </c>
      <c r="L103">
        <v>167.09</v>
      </c>
      <c r="M103">
        <v>167.32</v>
      </c>
      <c r="N103" t="s">
        <v>5</v>
      </c>
      <c r="O103" t="s">
        <v>6</v>
      </c>
      <c r="P103">
        <v>167.214</v>
      </c>
      <c r="Q103" t="s">
        <v>7</v>
      </c>
      <c r="R103" t="s">
        <v>18</v>
      </c>
    </row>
    <row r="104" spans="1:18" x14ac:dyDescent="0.3">
      <c r="A104" t="s">
        <v>0</v>
      </c>
      <c r="B104" t="s">
        <v>1</v>
      </c>
      <c r="C104" s="1">
        <v>44250</v>
      </c>
      <c r="D104" s="1"/>
      <c r="E104" s="2">
        <v>0.66273148148148142</v>
      </c>
      <c r="F104" t="s">
        <v>2</v>
      </c>
      <c r="G104" t="s">
        <v>3</v>
      </c>
      <c r="H104" t="s">
        <v>4</v>
      </c>
      <c r="I104">
        <v>169.87</v>
      </c>
      <c r="J104">
        <v>168.85</v>
      </c>
      <c r="K104">
        <v>169.23</v>
      </c>
      <c r="L104">
        <v>169.74</v>
      </c>
      <c r="M104">
        <v>168.2</v>
      </c>
      <c r="N104" t="s">
        <v>5</v>
      </c>
      <c r="O104" t="s">
        <v>6</v>
      </c>
      <c r="P104">
        <v>169.17800000000003</v>
      </c>
      <c r="Q104" t="s">
        <v>7</v>
      </c>
      <c r="R104" t="s">
        <v>19</v>
      </c>
    </row>
    <row r="105" spans="1:18" x14ac:dyDescent="0.3">
      <c r="A105" t="s">
        <v>0</v>
      </c>
      <c r="B105" t="s">
        <v>1</v>
      </c>
      <c r="C105" s="1">
        <v>44250</v>
      </c>
      <c r="D105" s="1"/>
      <c r="E105" s="2">
        <v>0.66285879629629629</v>
      </c>
      <c r="F105" t="s">
        <v>2</v>
      </c>
      <c r="G105" t="s">
        <v>3</v>
      </c>
      <c r="H105" t="s">
        <v>4</v>
      </c>
      <c r="I105">
        <v>169.94</v>
      </c>
      <c r="J105">
        <v>169.42</v>
      </c>
      <c r="K105">
        <v>168.85</v>
      </c>
      <c r="L105">
        <v>169.78</v>
      </c>
      <c r="M105">
        <v>170.36</v>
      </c>
      <c r="N105" t="s">
        <v>5</v>
      </c>
      <c r="O105" t="s">
        <v>6</v>
      </c>
      <c r="P105">
        <v>169.67000000000002</v>
      </c>
      <c r="Q105" t="s">
        <v>7</v>
      </c>
      <c r="R105" t="s">
        <v>16</v>
      </c>
    </row>
    <row r="106" spans="1:18" x14ac:dyDescent="0.3">
      <c r="A106" t="s">
        <v>0</v>
      </c>
      <c r="B106" t="s">
        <v>1</v>
      </c>
      <c r="C106" s="1">
        <v>44250</v>
      </c>
      <c r="D106" s="1"/>
      <c r="E106" s="2">
        <v>0.66298611111111116</v>
      </c>
      <c r="F106" t="s">
        <v>2</v>
      </c>
      <c r="G106" t="s">
        <v>3</v>
      </c>
      <c r="H106" t="s">
        <v>4</v>
      </c>
      <c r="I106">
        <v>168.38</v>
      </c>
      <c r="J106">
        <v>168.26</v>
      </c>
      <c r="K106">
        <v>167.96</v>
      </c>
      <c r="L106">
        <v>167.16</v>
      </c>
      <c r="M106">
        <v>167.73</v>
      </c>
      <c r="N106" t="s">
        <v>5</v>
      </c>
      <c r="O106" t="s">
        <v>6</v>
      </c>
      <c r="P106">
        <v>167.898</v>
      </c>
      <c r="Q106" t="s">
        <v>7</v>
      </c>
      <c r="R106" t="s">
        <v>88</v>
      </c>
    </row>
    <row r="107" spans="1:18" x14ac:dyDescent="0.3">
      <c r="O107" t="s">
        <v>66</v>
      </c>
      <c r="P107">
        <f>AVERAGE(P100:P106)</f>
        <v>168.33857142857141</v>
      </c>
      <c r="Q107">
        <f>P107/30.48</f>
        <v>5.5229190101237338</v>
      </c>
    </row>
    <row r="109" spans="1:18" x14ac:dyDescent="0.3">
      <c r="A109" t="s">
        <v>78</v>
      </c>
      <c r="B109" t="s">
        <v>79</v>
      </c>
      <c r="C109" s="1" t="s">
        <v>80</v>
      </c>
      <c r="D109" s="1" t="s">
        <v>77</v>
      </c>
      <c r="E109" s="2" t="s">
        <v>84</v>
      </c>
      <c r="F109" t="s">
        <v>82</v>
      </c>
      <c r="G109" t="s">
        <v>83</v>
      </c>
      <c r="H109" t="s">
        <v>89</v>
      </c>
    </row>
    <row r="110" spans="1:18" x14ac:dyDescent="0.3">
      <c r="A110">
        <v>1</v>
      </c>
      <c r="B110">
        <f>A110-0.4741667</f>
        <v>0.52583329999999995</v>
      </c>
      <c r="C110" t="s">
        <v>81</v>
      </c>
      <c r="D110">
        <v>1</v>
      </c>
      <c r="E110">
        <f t="shared" ref="E110:E115" si="0">B110</f>
        <v>0.52583329999999995</v>
      </c>
      <c r="F110">
        <v>0.53116797900262458</v>
      </c>
      <c r="G110">
        <f>F110-E110</f>
        <v>5.3346790026246316E-3</v>
      </c>
      <c r="H110">
        <f>G110*30.48</f>
        <v>0.16260101599999877</v>
      </c>
    </row>
    <row r="111" spans="1:18" x14ac:dyDescent="0.3">
      <c r="A111">
        <v>2</v>
      </c>
      <c r="B111">
        <f t="shared" ref="B111:B121" si="1">A111-0.4741667</f>
        <v>1.5258332999999999</v>
      </c>
      <c r="C111" t="s">
        <v>81</v>
      </c>
      <c r="D111">
        <v>2</v>
      </c>
      <c r="E111">
        <f t="shared" si="0"/>
        <v>1.5258332999999999</v>
      </c>
      <c r="F111">
        <v>1.5563601532567048</v>
      </c>
      <c r="G111">
        <f t="shared" ref="G111:G121" si="2">F111-E111</f>
        <v>3.05268532567049E-2</v>
      </c>
      <c r="H111">
        <f t="shared" ref="H111:H121" si="3">G111*30.48</f>
        <v>0.93045848726436542</v>
      </c>
    </row>
    <row r="112" spans="1:18" x14ac:dyDescent="0.3">
      <c r="A112">
        <v>3</v>
      </c>
      <c r="B112">
        <f t="shared" si="1"/>
        <v>2.5258332999999999</v>
      </c>
      <c r="C112" t="s">
        <v>81</v>
      </c>
      <c r="D112">
        <v>3</v>
      </c>
      <c r="E112">
        <f t="shared" si="0"/>
        <v>2.5258332999999999</v>
      </c>
      <c r="F112">
        <v>2.5383858267716537</v>
      </c>
      <c r="G112">
        <f t="shared" si="2"/>
        <v>1.2552526771653749E-2</v>
      </c>
      <c r="H112">
        <f t="shared" si="3"/>
        <v>0.38260101600000629</v>
      </c>
    </row>
    <row r="113" spans="1:8" x14ac:dyDescent="0.3">
      <c r="A113">
        <v>4</v>
      </c>
      <c r="B113">
        <f t="shared" si="1"/>
        <v>3.5258332999999999</v>
      </c>
      <c r="C113" t="s">
        <v>81</v>
      </c>
      <c r="D113">
        <v>4</v>
      </c>
      <c r="E113">
        <f t="shared" si="0"/>
        <v>3.5258332999999999</v>
      </c>
      <c r="F113">
        <v>3.5365579302587173</v>
      </c>
      <c r="G113">
        <f t="shared" si="2"/>
        <v>1.0724630258717394E-2</v>
      </c>
      <c r="H113">
        <f t="shared" si="3"/>
        <v>0.32688673028570614</v>
      </c>
    </row>
    <row r="114" spans="1:8" x14ac:dyDescent="0.3">
      <c r="A114">
        <v>5</v>
      </c>
      <c r="B114">
        <f t="shared" si="1"/>
        <v>4.5258333000000004</v>
      </c>
      <c r="C114" t="s">
        <v>81</v>
      </c>
      <c r="D114">
        <v>5</v>
      </c>
      <c r="E114">
        <f t="shared" si="0"/>
        <v>4.5258333000000004</v>
      </c>
      <c r="F114">
        <v>4.553215223097113</v>
      </c>
      <c r="G114">
        <f t="shared" si="2"/>
        <v>2.7381923097112626E-2</v>
      </c>
      <c r="H114">
        <f t="shared" si="3"/>
        <v>0.83460101599999281</v>
      </c>
    </row>
    <row r="115" spans="1:8" x14ac:dyDescent="0.3">
      <c r="A115">
        <v>6</v>
      </c>
      <c r="B115">
        <f t="shared" si="1"/>
        <v>5.5258333000000004</v>
      </c>
      <c r="C115" t="s">
        <v>81</v>
      </c>
      <c r="D115">
        <v>6</v>
      </c>
      <c r="E115">
        <f t="shared" si="0"/>
        <v>5.5258333000000004</v>
      </c>
      <c r="F115">
        <f>Q107</f>
        <v>5.5229190101237338</v>
      </c>
      <c r="G115">
        <f t="shared" si="2"/>
        <v>-2.9142898762666292E-3</v>
      </c>
      <c r="H115">
        <f t="shared" si="3"/>
        <v>-8.8827555428606861E-2</v>
      </c>
    </row>
    <row r="116" spans="1:8" x14ac:dyDescent="0.3">
      <c r="A116">
        <v>7</v>
      </c>
      <c r="B116">
        <f t="shared" si="1"/>
        <v>6.5258333000000004</v>
      </c>
      <c r="C116">
        <f t="shared" ref="C116:C121" si="4">B116-0.1558333</f>
        <v>6.37</v>
      </c>
      <c r="D116">
        <v>7</v>
      </c>
      <c r="E116">
        <f>C116</f>
        <v>6.37</v>
      </c>
      <c r="F116">
        <v>6.3421447319085109</v>
      </c>
      <c r="G116">
        <f t="shared" si="2"/>
        <v>-2.7855268091489194E-2</v>
      </c>
      <c r="H116">
        <f t="shared" si="3"/>
        <v>-0.84902857142859067</v>
      </c>
    </row>
    <row r="117" spans="1:8" x14ac:dyDescent="0.3">
      <c r="A117">
        <v>8</v>
      </c>
      <c r="B117">
        <f t="shared" si="1"/>
        <v>7.5258333000000004</v>
      </c>
      <c r="C117">
        <f t="shared" si="4"/>
        <v>7.37</v>
      </c>
      <c r="D117">
        <v>8</v>
      </c>
      <c r="E117">
        <f t="shared" ref="E117:E121" si="5">C117</f>
        <v>7.37</v>
      </c>
      <c r="F117">
        <v>7.3365204349456326</v>
      </c>
      <c r="G117">
        <f t="shared" si="2"/>
        <v>-3.3479565054367555E-2</v>
      </c>
      <c r="H117">
        <f t="shared" si="3"/>
        <v>-1.0204571428571232</v>
      </c>
    </row>
    <row r="118" spans="1:8" x14ac:dyDescent="0.3">
      <c r="A118">
        <v>9</v>
      </c>
      <c r="B118">
        <f t="shared" si="1"/>
        <v>8.5258333000000004</v>
      </c>
      <c r="C118">
        <f t="shared" si="4"/>
        <v>8.370000000000001</v>
      </c>
      <c r="D118">
        <v>9</v>
      </c>
      <c r="E118">
        <f t="shared" si="5"/>
        <v>8.370000000000001</v>
      </c>
      <c r="F118">
        <f>Q80</f>
        <v>8.3908027121609798</v>
      </c>
      <c r="G118">
        <f t="shared" si="2"/>
        <v>2.0802712160978842E-2</v>
      </c>
      <c r="H118">
        <f t="shared" si="3"/>
        <v>0.63406666666663514</v>
      </c>
    </row>
    <row r="119" spans="1:8" x14ac:dyDescent="0.3">
      <c r="A119">
        <v>10</v>
      </c>
      <c r="B119">
        <f t="shared" si="1"/>
        <v>9.5258333000000004</v>
      </c>
      <c r="C119">
        <f t="shared" si="4"/>
        <v>9.370000000000001</v>
      </c>
      <c r="D119">
        <v>10</v>
      </c>
      <c r="E119">
        <f t="shared" si="5"/>
        <v>9.370000000000001</v>
      </c>
      <c r="F119">
        <f>Q72</f>
        <v>9.3306266404199469</v>
      </c>
      <c r="G119">
        <f t="shared" si="2"/>
        <v>-3.9373359580054057E-2</v>
      </c>
      <c r="H119">
        <f t="shared" si="3"/>
        <v>-1.2001000000000477</v>
      </c>
    </row>
    <row r="120" spans="1:8" x14ac:dyDescent="0.3">
      <c r="A120">
        <v>11</v>
      </c>
      <c r="B120">
        <f t="shared" si="1"/>
        <v>10.5258333</v>
      </c>
      <c r="C120">
        <f t="shared" si="4"/>
        <v>10.370000000000001</v>
      </c>
      <c r="D120">
        <v>11</v>
      </c>
      <c r="E120">
        <f t="shared" si="5"/>
        <v>10.370000000000001</v>
      </c>
      <c r="F120">
        <f>Q62</f>
        <v>10.310004218222721</v>
      </c>
      <c r="G120">
        <f t="shared" si="2"/>
        <v>-5.9995781777280044E-2</v>
      </c>
      <c r="H120">
        <f t="shared" si="3"/>
        <v>-1.8286714285714958</v>
      </c>
    </row>
    <row r="121" spans="1:8" x14ac:dyDescent="0.3">
      <c r="A121">
        <v>12</v>
      </c>
      <c r="B121">
        <f t="shared" si="1"/>
        <v>11.5258333</v>
      </c>
      <c r="C121">
        <f t="shared" si="4"/>
        <v>11.370000000000001</v>
      </c>
      <c r="D121">
        <v>12</v>
      </c>
      <c r="E121">
        <f t="shared" si="5"/>
        <v>11.370000000000001</v>
      </c>
      <c r="F121">
        <f>Q53</f>
        <v>11.369326881014874</v>
      </c>
      <c r="G121">
        <f t="shared" si="2"/>
        <v>-6.7311898512656398E-4</v>
      </c>
      <c r="H121">
        <f t="shared" si="3"/>
        <v>-2.0516666666657669E-2</v>
      </c>
    </row>
    <row r="122" spans="1:8" x14ac:dyDescent="0.3">
      <c r="F122" s="4" t="s">
        <v>85</v>
      </c>
      <c r="G122" s="4" cm="1">
        <f t="array" ref="G122">AVERAGE(ABS(G110:G121))</f>
        <v>2.2634558992698017E-2</v>
      </c>
    </row>
  </sheetData>
  <mergeCells count="2">
    <mergeCell ref="A2:G2"/>
    <mergeCell ref="A45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v4_lab_test_feb23</vt:lpstr>
      <vt:lpstr>Lab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2021-02-24T18:27:26Z</dcterms:created>
  <dcterms:modified xsi:type="dcterms:W3CDTF">2021-03-20T23:42:30Z</dcterms:modified>
</cp:coreProperties>
</file>