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285" yWindow="-15" windowWidth="9945" windowHeight="8730" activeTab="6"/>
  </bookViews>
  <sheets>
    <sheet name="AS0" sheetId="7" r:id="rId1"/>
    <sheet name="AS1" sheetId="3" r:id="rId2"/>
    <sheet name="AS2" sheetId="6" r:id="rId3"/>
    <sheet name="AS3" sheetId="8" r:id="rId4"/>
    <sheet name="Hex2Sensor" sheetId="4" r:id="rId5"/>
    <sheet name="Hex2Rssi" sheetId="5" r:id="rId6"/>
    <sheet name="AS0 Call Sign (Distance)" sheetId="22" r:id="rId7"/>
    <sheet name="AS1 Graph TX Temp" sheetId="9" r:id="rId8"/>
    <sheet name="AS1 Graph MB Current" sheetId="10" r:id="rId9"/>
    <sheet name="AS1 Graph Bat V" sheetId="11" r:id="rId10"/>
    <sheet name="AS1 Graph Bat A" sheetId="12" r:id="rId11"/>
    <sheet name="AS2 AL Cover Temp" sheetId="13" r:id="rId12"/>
    <sheet name="AS2 Bat Temp" sheetId="14" r:id="rId13"/>
    <sheet name="AS2 Bat Case Temp" sheetId="15" r:id="rId14"/>
    <sheet name="AS2 TX Mean Temp" sheetId="16" r:id="rId15"/>
    <sheet name="AS2 Bat V" sheetId="17" r:id="rId16"/>
    <sheet name="AS3 Ang Velo" sheetId="18" r:id="rId17"/>
    <sheet name="AS3 RSSI" sheetId="19" r:id="rId18"/>
    <sheet name="AS3 TX Mean Temp" sheetId="20" r:id="rId19"/>
    <sheet name="AS3 Bat V" sheetId="21" r:id="rId20"/>
  </sheets>
  <calcPr calcId="125725"/>
</workbook>
</file>

<file path=xl/calcChain.xml><?xml version="1.0" encoding="utf-8"?>
<calcChain xmlns="http://schemas.openxmlformats.org/spreadsheetml/2006/main">
  <c r="AF88" i="7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F5"/>
  <c r="AF4"/>
  <c r="AF3"/>
  <c r="AE88"/>
  <c r="AE87"/>
  <c r="AE86"/>
  <c r="AE85"/>
  <c r="AE84"/>
  <c r="AE83"/>
  <c r="AE82"/>
  <c r="AE81"/>
  <c r="AE80"/>
  <c r="AE79"/>
  <c r="AE78"/>
  <c r="AE77"/>
  <c r="AE76"/>
  <c r="AE75"/>
  <c r="AE74"/>
  <c r="AE73"/>
  <c r="AE72"/>
  <c r="AE71"/>
  <c r="AE70"/>
  <c r="AE69"/>
  <c r="AE68"/>
  <c r="AE67"/>
  <c r="AE66"/>
  <c r="AE65"/>
  <c r="AE64"/>
  <c r="AE63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V4"/>
  <c r="V5"/>
  <c r="V3"/>
  <c r="U4"/>
  <c r="U5"/>
  <c r="U3"/>
  <c r="AB46" i="8" l="1"/>
  <c r="Z46"/>
  <c r="AH46" s="1"/>
  <c r="Y46"/>
  <c r="AG46" s="1"/>
  <c r="X46"/>
  <c r="AF46" s="1"/>
  <c r="W46"/>
  <c r="AE46" s="1"/>
  <c r="V46"/>
  <c r="AD46" s="1"/>
  <c r="U46"/>
  <c r="AC46" s="1"/>
  <c r="AB45"/>
  <c r="Z45"/>
  <c r="AH45" s="1"/>
  <c r="Y45"/>
  <c r="AG45" s="1"/>
  <c r="X45"/>
  <c r="AF45" s="1"/>
  <c r="W45"/>
  <c r="AE45" s="1"/>
  <c r="V45"/>
  <c r="AD45" s="1"/>
  <c r="U45"/>
  <c r="AC45" s="1"/>
  <c r="AB44"/>
  <c r="Z44"/>
  <c r="AH44" s="1"/>
  <c r="Y44"/>
  <c r="AG44" s="1"/>
  <c r="X44"/>
  <c r="AF44" s="1"/>
  <c r="W44"/>
  <c r="AE44" s="1"/>
  <c r="V44"/>
  <c r="AD44" s="1"/>
  <c r="U44"/>
  <c r="AC44" s="1"/>
  <c r="AB43"/>
  <c r="Z43"/>
  <c r="AH43" s="1"/>
  <c r="Y43"/>
  <c r="AG43" s="1"/>
  <c r="X43"/>
  <c r="AF43" s="1"/>
  <c r="W43"/>
  <c r="AE43" s="1"/>
  <c r="V43"/>
  <c r="AD43" s="1"/>
  <c r="U43"/>
  <c r="AC43" s="1"/>
  <c r="AB42"/>
  <c r="Z42"/>
  <c r="AH42" s="1"/>
  <c r="Y42"/>
  <c r="AG42" s="1"/>
  <c r="X42"/>
  <c r="AF42" s="1"/>
  <c r="W42"/>
  <c r="AE42" s="1"/>
  <c r="V42"/>
  <c r="AD42" s="1"/>
  <c r="U42"/>
  <c r="AC42" s="1"/>
  <c r="AB41"/>
  <c r="Z41"/>
  <c r="AH41" s="1"/>
  <c r="Y41"/>
  <c r="AG41" s="1"/>
  <c r="X41"/>
  <c r="AF41" s="1"/>
  <c r="W41"/>
  <c r="AE41" s="1"/>
  <c r="V41"/>
  <c r="AD41" s="1"/>
  <c r="U41"/>
  <c r="AC41" s="1"/>
  <c r="AB40"/>
  <c r="Z40"/>
  <c r="AH40" s="1"/>
  <c r="Y40"/>
  <c r="AG40" s="1"/>
  <c r="X40"/>
  <c r="AF40" s="1"/>
  <c r="W40"/>
  <c r="AE40" s="1"/>
  <c r="V40"/>
  <c r="AD40" s="1"/>
  <c r="U40"/>
  <c r="AC40" s="1"/>
  <c r="AB39"/>
  <c r="Z39"/>
  <c r="AH39" s="1"/>
  <c r="Y39"/>
  <c r="AG39" s="1"/>
  <c r="X39"/>
  <c r="AF39" s="1"/>
  <c r="W39"/>
  <c r="AE39" s="1"/>
  <c r="V39"/>
  <c r="AD39" s="1"/>
  <c r="U39"/>
  <c r="AC39" s="1"/>
  <c r="AB38"/>
  <c r="Z38"/>
  <c r="AH38" s="1"/>
  <c r="Y38"/>
  <c r="AG38" s="1"/>
  <c r="X38"/>
  <c r="AF38" s="1"/>
  <c r="W38"/>
  <c r="AE38" s="1"/>
  <c r="V38"/>
  <c r="AD38" s="1"/>
  <c r="U38"/>
  <c r="AC38" s="1"/>
  <c r="AB37"/>
  <c r="Z37"/>
  <c r="AH37" s="1"/>
  <c r="Y37"/>
  <c r="AG37" s="1"/>
  <c r="X37"/>
  <c r="AF37" s="1"/>
  <c r="W37"/>
  <c r="AE37" s="1"/>
  <c r="V37"/>
  <c r="AD37" s="1"/>
  <c r="U37"/>
  <c r="AC37" s="1"/>
  <c r="AB36"/>
  <c r="Z36"/>
  <c r="AH36" s="1"/>
  <c r="Y36"/>
  <c r="AG36" s="1"/>
  <c r="X36"/>
  <c r="AF36" s="1"/>
  <c r="W36"/>
  <c r="AE36" s="1"/>
  <c r="V36"/>
  <c r="AD36" s="1"/>
  <c r="U36"/>
  <c r="AC36" s="1"/>
  <c r="AB35"/>
  <c r="Z35"/>
  <c r="AH35" s="1"/>
  <c r="Y35"/>
  <c r="AG35" s="1"/>
  <c r="X35"/>
  <c r="AF35" s="1"/>
  <c r="W35"/>
  <c r="AE35" s="1"/>
  <c r="V35"/>
  <c r="AD35" s="1"/>
  <c r="U35"/>
  <c r="AC35" s="1"/>
  <c r="AB34"/>
  <c r="Z34"/>
  <c r="AH34" s="1"/>
  <c r="Y34"/>
  <c r="AG34" s="1"/>
  <c r="X34"/>
  <c r="AF34" s="1"/>
  <c r="W34"/>
  <c r="AE34" s="1"/>
  <c r="V34"/>
  <c r="AD34" s="1"/>
  <c r="U34"/>
  <c r="AC34" s="1"/>
  <c r="AB33"/>
  <c r="Z33"/>
  <c r="AH33" s="1"/>
  <c r="Y33"/>
  <c r="AG33" s="1"/>
  <c r="X33"/>
  <c r="AF33" s="1"/>
  <c r="W33"/>
  <c r="AE33" s="1"/>
  <c r="V33"/>
  <c r="AD33" s="1"/>
  <c r="U33"/>
  <c r="AC33" s="1"/>
  <c r="AB32"/>
  <c r="Z32"/>
  <c r="AH32" s="1"/>
  <c r="Y32"/>
  <c r="AG32" s="1"/>
  <c r="X32"/>
  <c r="AF32" s="1"/>
  <c r="W32"/>
  <c r="AE32" s="1"/>
  <c r="V32"/>
  <c r="AD32" s="1"/>
  <c r="U32"/>
  <c r="AC32" s="1"/>
  <c r="AB31"/>
  <c r="Z31"/>
  <c r="AH31" s="1"/>
  <c r="Y31"/>
  <c r="AG31" s="1"/>
  <c r="X31"/>
  <c r="AF31" s="1"/>
  <c r="W31"/>
  <c r="AE31" s="1"/>
  <c r="V31"/>
  <c r="AD31" s="1"/>
  <c r="U31"/>
  <c r="AC31" s="1"/>
  <c r="AB30"/>
  <c r="Z30"/>
  <c r="AH30" s="1"/>
  <c r="Y30"/>
  <c r="AG30" s="1"/>
  <c r="X30"/>
  <c r="AF30" s="1"/>
  <c r="W30"/>
  <c r="AE30" s="1"/>
  <c r="V30"/>
  <c r="AD30" s="1"/>
  <c r="U30"/>
  <c r="AC30" s="1"/>
  <c r="AC47" i="6"/>
  <c r="AA47"/>
  <c r="AJ47" s="1"/>
  <c r="Z47"/>
  <c r="AI47" s="1"/>
  <c r="Y47"/>
  <c r="AH47" s="1"/>
  <c r="X47"/>
  <c r="AG47" s="1"/>
  <c r="W47"/>
  <c r="AF47" s="1"/>
  <c r="V47"/>
  <c r="AE47" s="1"/>
  <c r="U47"/>
  <c r="AD47" s="1"/>
  <c r="AC46"/>
  <c r="AA46"/>
  <c r="AJ46" s="1"/>
  <c r="Z46"/>
  <c r="AI46" s="1"/>
  <c r="Y46"/>
  <c r="AH46" s="1"/>
  <c r="X46"/>
  <c r="AG46" s="1"/>
  <c r="W46"/>
  <c r="AF46" s="1"/>
  <c r="V46"/>
  <c r="AE46" s="1"/>
  <c r="U46"/>
  <c r="AD46" s="1"/>
  <c r="AC45"/>
  <c r="AA45"/>
  <c r="AJ45" s="1"/>
  <c r="Z45"/>
  <c r="AI45" s="1"/>
  <c r="Y45"/>
  <c r="AH45" s="1"/>
  <c r="X45"/>
  <c r="AG45" s="1"/>
  <c r="W45"/>
  <c r="AF45" s="1"/>
  <c r="V45"/>
  <c r="AE45" s="1"/>
  <c r="U45"/>
  <c r="AD45" s="1"/>
  <c r="AC44"/>
  <c r="AA44"/>
  <c r="AJ44" s="1"/>
  <c r="Z44"/>
  <c r="AI44" s="1"/>
  <c r="Y44"/>
  <c r="AH44" s="1"/>
  <c r="X44"/>
  <c r="AG44" s="1"/>
  <c r="W44"/>
  <c r="AF44" s="1"/>
  <c r="V44"/>
  <c r="AE44" s="1"/>
  <c r="U44"/>
  <c r="AD44" s="1"/>
  <c r="AC43"/>
  <c r="AA43"/>
  <c r="AJ43" s="1"/>
  <c r="Z43"/>
  <c r="AI43" s="1"/>
  <c r="Y43"/>
  <c r="AH43" s="1"/>
  <c r="X43"/>
  <c r="AG43" s="1"/>
  <c r="W43"/>
  <c r="AF43" s="1"/>
  <c r="V43"/>
  <c r="AE43" s="1"/>
  <c r="U43"/>
  <c r="AD43" s="1"/>
  <c r="AC42"/>
  <c r="AA42"/>
  <c r="AJ42" s="1"/>
  <c r="Z42"/>
  <c r="AI42" s="1"/>
  <c r="Y42"/>
  <c r="AH42" s="1"/>
  <c r="X42"/>
  <c r="AG42" s="1"/>
  <c r="W42"/>
  <c r="AF42" s="1"/>
  <c r="V42"/>
  <c r="AE42" s="1"/>
  <c r="U42"/>
  <c r="AD42" s="1"/>
  <c r="AC41"/>
  <c r="AA41"/>
  <c r="AJ41" s="1"/>
  <c r="Z41"/>
  <c r="AI41" s="1"/>
  <c r="Y41"/>
  <c r="AH41" s="1"/>
  <c r="X41"/>
  <c r="AG41" s="1"/>
  <c r="W41"/>
  <c r="AF41" s="1"/>
  <c r="V41"/>
  <c r="AE41" s="1"/>
  <c r="U41"/>
  <c r="AD41" s="1"/>
  <c r="AC40"/>
  <c r="AA40"/>
  <c r="AJ40" s="1"/>
  <c r="Z40"/>
  <c r="AI40" s="1"/>
  <c r="Y40"/>
  <c r="AH40" s="1"/>
  <c r="X40"/>
  <c r="AG40" s="1"/>
  <c r="W40"/>
  <c r="AF40" s="1"/>
  <c r="V40"/>
  <c r="AE40" s="1"/>
  <c r="U40"/>
  <c r="AD40" s="1"/>
  <c r="AC39"/>
  <c r="AA39"/>
  <c r="AJ39" s="1"/>
  <c r="Z39"/>
  <c r="AI39" s="1"/>
  <c r="Y39"/>
  <c r="AH39" s="1"/>
  <c r="X39"/>
  <c r="AG39" s="1"/>
  <c r="W39"/>
  <c r="AF39" s="1"/>
  <c r="V39"/>
  <c r="AE39" s="1"/>
  <c r="U39"/>
  <c r="AD39" s="1"/>
  <c r="AC38"/>
  <c r="AA38"/>
  <c r="AJ38" s="1"/>
  <c r="Z38"/>
  <c r="AI38" s="1"/>
  <c r="Y38"/>
  <c r="AH38" s="1"/>
  <c r="X38"/>
  <c r="AG38" s="1"/>
  <c r="W38"/>
  <c r="AF38" s="1"/>
  <c r="V38"/>
  <c r="AE38" s="1"/>
  <c r="U38"/>
  <c r="AD38" s="1"/>
  <c r="AC37"/>
  <c r="AA37"/>
  <c r="AJ37" s="1"/>
  <c r="Z37"/>
  <c r="AI37" s="1"/>
  <c r="Y37"/>
  <c r="AH37" s="1"/>
  <c r="X37"/>
  <c r="AG37" s="1"/>
  <c r="W37"/>
  <c r="AF37" s="1"/>
  <c r="V37"/>
  <c r="AE37" s="1"/>
  <c r="U37"/>
  <c r="AD37" s="1"/>
  <c r="AC36"/>
  <c r="AA36"/>
  <c r="AJ36" s="1"/>
  <c r="Z36"/>
  <c r="AI36" s="1"/>
  <c r="Y36"/>
  <c r="AH36" s="1"/>
  <c r="X36"/>
  <c r="AG36" s="1"/>
  <c r="W36"/>
  <c r="AF36" s="1"/>
  <c r="V36"/>
  <c r="AE36" s="1"/>
  <c r="U36"/>
  <c r="AD36" s="1"/>
  <c r="AC35"/>
  <c r="AA35"/>
  <c r="AJ35" s="1"/>
  <c r="Z35"/>
  <c r="AI35" s="1"/>
  <c r="Y35"/>
  <c r="AH35" s="1"/>
  <c r="X35"/>
  <c r="AG35" s="1"/>
  <c r="W35"/>
  <c r="AF35" s="1"/>
  <c r="V35"/>
  <c r="AE35" s="1"/>
  <c r="U35"/>
  <c r="AD35" s="1"/>
  <c r="AC34"/>
  <c r="AA34"/>
  <c r="AJ34" s="1"/>
  <c r="Z34"/>
  <c r="AI34" s="1"/>
  <c r="Y34"/>
  <c r="AH34" s="1"/>
  <c r="X34"/>
  <c r="AG34" s="1"/>
  <c r="W34"/>
  <c r="AF34" s="1"/>
  <c r="V34"/>
  <c r="AE34" s="1"/>
  <c r="U34"/>
  <c r="AD34" s="1"/>
  <c r="AC33"/>
  <c r="AA33"/>
  <c r="AJ33" s="1"/>
  <c r="Z33"/>
  <c r="AI33" s="1"/>
  <c r="Y33"/>
  <c r="AH33" s="1"/>
  <c r="X33"/>
  <c r="AG33" s="1"/>
  <c r="W33"/>
  <c r="AF33" s="1"/>
  <c r="V33"/>
  <c r="AE33" s="1"/>
  <c r="U33"/>
  <c r="AD33" s="1"/>
  <c r="AC32"/>
  <c r="AA32"/>
  <c r="AJ32" s="1"/>
  <c r="Z32"/>
  <c r="AI32" s="1"/>
  <c r="Y32"/>
  <c r="AH32" s="1"/>
  <c r="X32"/>
  <c r="AG32" s="1"/>
  <c r="W32"/>
  <c r="AF32" s="1"/>
  <c r="V32"/>
  <c r="AE32" s="1"/>
  <c r="U32"/>
  <c r="AD32" s="1"/>
  <c r="AC31"/>
  <c r="AA31"/>
  <c r="AJ31" s="1"/>
  <c r="Z31"/>
  <c r="AI31" s="1"/>
  <c r="Y31"/>
  <c r="AH31" s="1"/>
  <c r="X31"/>
  <c r="AG31" s="1"/>
  <c r="W31"/>
  <c r="AF31" s="1"/>
  <c r="V31"/>
  <c r="AE31" s="1"/>
  <c r="U31"/>
  <c r="AD31" s="1"/>
  <c r="AC30"/>
  <c r="AA30"/>
  <c r="AJ30" s="1"/>
  <c r="Z30"/>
  <c r="AI30" s="1"/>
  <c r="Y30"/>
  <c r="AH30" s="1"/>
  <c r="X30"/>
  <c r="AG30" s="1"/>
  <c r="W30"/>
  <c r="AF30" s="1"/>
  <c r="V30"/>
  <c r="AE30" s="1"/>
  <c r="U30"/>
  <c r="AD30" s="1"/>
  <c r="AC44" i="3"/>
  <c r="AA44"/>
  <c r="AJ44" s="1"/>
  <c r="Z44"/>
  <c r="AI44" s="1"/>
  <c r="Y44"/>
  <c r="AH44" s="1"/>
  <c r="X44"/>
  <c r="AG44" s="1"/>
  <c r="W44"/>
  <c r="AF44" s="1"/>
  <c r="V44"/>
  <c r="AE44" s="1"/>
  <c r="U44"/>
  <c r="AD44" s="1"/>
  <c r="AC43"/>
  <c r="AA43"/>
  <c r="AJ43" s="1"/>
  <c r="Z43"/>
  <c r="AI43" s="1"/>
  <c r="Y43"/>
  <c r="AH43" s="1"/>
  <c r="X43"/>
  <c r="AG43" s="1"/>
  <c r="W43"/>
  <c r="AF43" s="1"/>
  <c r="V43"/>
  <c r="AE43" s="1"/>
  <c r="U43"/>
  <c r="AD43" s="1"/>
  <c r="AC42"/>
  <c r="AA42"/>
  <c r="AJ42" s="1"/>
  <c r="Z42"/>
  <c r="AI42" s="1"/>
  <c r="Y42"/>
  <c r="AH42" s="1"/>
  <c r="X42"/>
  <c r="AG42" s="1"/>
  <c r="W42"/>
  <c r="AF42" s="1"/>
  <c r="V42"/>
  <c r="AE42" s="1"/>
  <c r="U42"/>
  <c r="AD42" s="1"/>
  <c r="AC41"/>
  <c r="AA41"/>
  <c r="AJ41" s="1"/>
  <c r="Z41"/>
  <c r="AI41" s="1"/>
  <c r="Y41"/>
  <c r="AH41" s="1"/>
  <c r="X41"/>
  <c r="AG41" s="1"/>
  <c r="W41"/>
  <c r="AF41" s="1"/>
  <c r="V41"/>
  <c r="AE41" s="1"/>
  <c r="U41"/>
  <c r="AD41" s="1"/>
  <c r="AC40"/>
  <c r="AA40"/>
  <c r="AJ40" s="1"/>
  <c r="Z40"/>
  <c r="AI40" s="1"/>
  <c r="Y40"/>
  <c r="AH40" s="1"/>
  <c r="X40"/>
  <c r="AG40" s="1"/>
  <c r="W40"/>
  <c r="AF40" s="1"/>
  <c r="V40"/>
  <c r="AE40" s="1"/>
  <c r="U40"/>
  <c r="AD40" s="1"/>
  <c r="AC39"/>
  <c r="AA39"/>
  <c r="AJ39" s="1"/>
  <c r="Z39"/>
  <c r="AI39" s="1"/>
  <c r="Y39"/>
  <c r="AH39" s="1"/>
  <c r="X39"/>
  <c r="AG39" s="1"/>
  <c r="W39"/>
  <c r="AF39" s="1"/>
  <c r="V39"/>
  <c r="AE39" s="1"/>
  <c r="U39"/>
  <c r="AD39" s="1"/>
  <c r="AC38"/>
  <c r="AA38"/>
  <c r="AJ38" s="1"/>
  <c r="Z38"/>
  <c r="AI38" s="1"/>
  <c r="Y38"/>
  <c r="AH38" s="1"/>
  <c r="X38"/>
  <c r="AG38" s="1"/>
  <c r="W38"/>
  <c r="AF38" s="1"/>
  <c r="V38"/>
  <c r="AE38" s="1"/>
  <c r="U38"/>
  <c r="AD38" s="1"/>
  <c r="AC37"/>
  <c r="AA37"/>
  <c r="AJ37" s="1"/>
  <c r="Z37"/>
  <c r="AI37" s="1"/>
  <c r="Y37"/>
  <c r="AH37" s="1"/>
  <c r="X37"/>
  <c r="AG37" s="1"/>
  <c r="W37"/>
  <c r="AF37" s="1"/>
  <c r="V37"/>
  <c r="AE37" s="1"/>
  <c r="U37"/>
  <c r="AD37" s="1"/>
  <c r="AC36"/>
  <c r="AA36"/>
  <c r="AJ36" s="1"/>
  <c r="Z36"/>
  <c r="AI36" s="1"/>
  <c r="Y36"/>
  <c r="AH36" s="1"/>
  <c r="X36"/>
  <c r="AG36" s="1"/>
  <c r="W36"/>
  <c r="AF36" s="1"/>
  <c r="V36"/>
  <c r="AE36" s="1"/>
  <c r="U36"/>
  <c r="AD36" s="1"/>
  <c r="AC35"/>
  <c r="AA35"/>
  <c r="AJ35" s="1"/>
  <c r="Z35"/>
  <c r="AI35" s="1"/>
  <c r="Y35"/>
  <c r="AH35" s="1"/>
  <c r="X35"/>
  <c r="AG35" s="1"/>
  <c r="W35"/>
  <c r="AF35" s="1"/>
  <c r="V35"/>
  <c r="AE35" s="1"/>
  <c r="U35"/>
  <c r="AD35" s="1"/>
  <c r="AC34"/>
  <c r="AA34"/>
  <c r="AJ34" s="1"/>
  <c r="Z34"/>
  <c r="AI34" s="1"/>
  <c r="Y34"/>
  <c r="AH34" s="1"/>
  <c r="X34"/>
  <c r="AG34" s="1"/>
  <c r="W34"/>
  <c r="AF34" s="1"/>
  <c r="V34"/>
  <c r="AE34" s="1"/>
  <c r="U34"/>
  <c r="AD34" s="1"/>
  <c r="AC33"/>
  <c r="AA33"/>
  <c r="AJ33" s="1"/>
  <c r="Z33"/>
  <c r="AI33" s="1"/>
  <c r="Y33"/>
  <c r="AH33" s="1"/>
  <c r="X33"/>
  <c r="AG33" s="1"/>
  <c r="W33"/>
  <c r="AF33" s="1"/>
  <c r="V33"/>
  <c r="AE33" s="1"/>
  <c r="U33"/>
  <c r="AD33" s="1"/>
  <c r="AC32"/>
  <c r="AA32"/>
  <c r="AJ32" s="1"/>
  <c r="Z32"/>
  <c r="AI32" s="1"/>
  <c r="Y32"/>
  <c r="AH32" s="1"/>
  <c r="X32"/>
  <c r="AG32" s="1"/>
  <c r="W32"/>
  <c r="AF32" s="1"/>
  <c r="V32"/>
  <c r="AE32" s="1"/>
  <c r="U32"/>
  <c r="AD32" s="1"/>
  <c r="AC31"/>
  <c r="AA31"/>
  <c r="AJ31" s="1"/>
  <c r="Z31"/>
  <c r="AI31" s="1"/>
  <c r="Y31"/>
  <c r="AH31" s="1"/>
  <c r="X31"/>
  <c r="AG31" s="1"/>
  <c r="W31"/>
  <c r="AF31" s="1"/>
  <c r="V31"/>
  <c r="AE31" s="1"/>
  <c r="U31"/>
  <c r="AD31" s="1"/>
  <c r="AC30"/>
  <c r="AA30"/>
  <c r="AJ30" s="1"/>
  <c r="Z30"/>
  <c r="AI30" s="1"/>
  <c r="Y30"/>
  <c r="AH30" s="1"/>
  <c r="X30"/>
  <c r="AG30" s="1"/>
  <c r="W30"/>
  <c r="AF30" s="1"/>
  <c r="V30"/>
  <c r="AE30" s="1"/>
  <c r="U30"/>
  <c r="AD30" s="1"/>
  <c r="AC29"/>
  <c r="AA29"/>
  <c r="AJ29" s="1"/>
  <c r="Z29"/>
  <c r="AI29" s="1"/>
  <c r="Y29"/>
  <c r="AH29" s="1"/>
  <c r="X29"/>
  <c r="AG29" s="1"/>
  <c r="W29"/>
  <c r="AF29" s="1"/>
  <c r="V29"/>
  <c r="AE29" s="1"/>
  <c r="U29"/>
  <c r="AD29" s="1"/>
  <c r="AC28"/>
  <c r="AA28"/>
  <c r="AJ28" s="1"/>
  <c r="Z28"/>
  <c r="AI28" s="1"/>
  <c r="Y28"/>
  <c r="AH28" s="1"/>
  <c r="X28"/>
  <c r="AG28" s="1"/>
  <c r="W28"/>
  <c r="AF28" s="1"/>
  <c r="V28"/>
  <c r="AE28" s="1"/>
  <c r="U28"/>
  <c r="AD28" s="1"/>
  <c r="AB29" i="8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AC29" i="6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AC27" i="3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Z4" i="8"/>
  <c r="AH4" s="1"/>
  <c r="Z5"/>
  <c r="AH5" s="1"/>
  <c r="Z6"/>
  <c r="AH6" s="1"/>
  <c r="Z7"/>
  <c r="AH7" s="1"/>
  <c r="Z8"/>
  <c r="AH8" s="1"/>
  <c r="Z9"/>
  <c r="AH9" s="1"/>
  <c r="Z10"/>
  <c r="AH10" s="1"/>
  <c r="Z11"/>
  <c r="AH11" s="1"/>
  <c r="Z12"/>
  <c r="AH12" s="1"/>
  <c r="Z13"/>
  <c r="AH13" s="1"/>
  <c r="Z14"/>
  <c r="AH14" s="1"/>
  <c r="Z15"/>
  <c r="AH15" s="1"/>
  <c r="Z16"/>
  <c r="AH16" s="1"/>
  <c r="Z17"/>
  <c r="AH17" s="1"/>
  <c r="Z18"/>
  <c r="AH18" s="1"/>
  <c r="Z19"/>
  <c r="AH19" s="1"/>
  <c r="Z20"/>
  <c r="AH20" s="1"/>
  <c r="Z21"/>
  <c r="AH21" s="1"/>
  <c r="Z22"/>
  <c r="AH22" s="1"/>
  <c r="Z23"/>
  <c r="AH23" s="1"/>
  <c r="Z24"/>
  <c r="AH24" s="1"/>
  <c r="Z25"/>
  <c r="AH25" s="1"/>
  <c r="Z26"/>
  <c r="AH26" s="1"/>
  <c r="Z27"/>
  <c r="AH27" s="1"/>
  <c r="Z28"/>
  <c r="AH28" s="1"/>
  <c r="Z29"/>
  <c r="AH29" s="1"/>
  <c r="Z3"/>
  <c r="AH3" s="1"/>
  <c r="Y4"/>
  <c r="AG4" s="1"/>
  <c r="Y5"/>
  <c r="AG5" s="1"/>
  <c r="Y6"/>
  <c r="AG6" s="1"/>
  <c r="Y7"/>
  <c r="AG7" s="1"/>
  <c r="Y8"/>
  <c r="AG8" s="1"/>
  <c r="Y9"/>
  <c r="AG9" s="1"/>
  <c r="Y10"/>
  <c r="AG10" s="1"/>
  <c r="Y11"/>
  <c r="AG11" s="1"/>
  <c r="Y12"/>
  <c r="AG12" s="1"/>
  <c r="Y13"/>
  <c r="AG13" s="1"/>
  <c r="Y14"/>
  <c r="AG14" s="1"/>
  <c r="Y15"/>
  <c r="AG15" s="1"/>
  <c r="Y16"/>
  <c r="AG16" s="1"/>
  <c r="Y17"/>
  <c r="AG17" s="1"/>
  <c r="Y18"/>
  <c r="AG18" s="1"/>
  <c r="Y19"/>
  <c r="AG19" s="1"/>
  <c r="Y20"/>
  <c r="AG20" s="1"/>
  <c r="Y21"/>
  <c r="AG21" s="1"/>
  <c r="Y22"/>
  <c r="AG22" s="1"/>
  <c r="Y23"/>
  <c r="AG23" s="1"/>
  <c r="Y24"/>
  <c r="AG24" s="1"/>
  <c r="Y25"/>
  <c r="AG25" s="1"/>
  <c r="Y26"/>
  <c r="AG26" s="1"/>
  <c r="Y27"/>
  <c r="AG27" s="1"/>
  <c r="Y28"/>
  <c r="AG28" s="1"/>
  <c r="Y29"/>
  <c r="AG29" s="1"/>
  <c r="Y3"/>
  <c r="AG3" s="1"/>
  <c r="X4"/>
  <c r="AF4" s="1"/>
  <c r="X5"/>
  <c r="AF5" s="1"/>
  <c r="X6"/>
  <c r="AF6" s="1"/>
  <c r="X7"/>
  <c r="AF7" s="1"/>
  <c r="X8"/>
  <c r="AF8" s="1"/>
  <c r="X9"/>
  <c r="AF9" s="1"/>
  <c r="X10"/>
  <c r="AF10" s="1"/>
  <c r="X11"/>
  <c r="AF11" s="1"/>
  <c r="X12"/>
  <c r="AF12" s="1"/>
  <c r="X13"/>
  <c r="AF13" s="1"/>
  <c r="X14"/>
  <c r="AF14" s="1"/>
  <c r="X15"/>
  <c r="AF15" s="1"/>
  <c r="X16"/>
  <c r="AF16" s="1"/>
  <c r="X17"/>
  <c r="AF17" s="1"/>
  <c r="X18"/>
  <c r="AF18" s="1"/>
  <c r="X19"/>
  <c r="AF19" s="1"/>
  <c r="X20"/>
  <c r="AF20" s="1"/>
  <c r="X21"/>
  <c r="AF21" s="1"/>
  <c r="X22"/>
  <c r="AF22" s="1"/>
  <c r="X23"/>
  <c r="AF23" s="1"/>
  <c r="X24"/>
  <c r="AF24" s="1"/>
  <c r="X25"/>
  <c r="AF25" s="1"/>
  <c r="X26"/>
  <c r="AF26" s="1"/>
  <c r="X27"/>
  <c r="AF27" s="1"/>
  <c r="X28"/>
  <c r="AF28" s="1"/>
  <c r="X29"/>
  <c r="AF29" s="1"/>
  <c r="X3"/>
  <c r="AF3" s="1"/>
  <c r="W4"/>
  <c r="AE4" s="1"/>
  <c r="W5"/>
  <c r="AE5" s="1"/>
  <c r="W6"/>
  <c r="AE6" s="1"/>
  <c r="W7"/>
  <c r="AE7" s="1"/>
  <c r="W8"/>
  <c r="AE8" s="1"/>
  <c r="W9"/>
  <c r="AE9" s="1"/>
  <c r="W10"/>
  <c r="AE10" s="1"/>
  <c r="W11"/>
  <c r="AE11" s="1"/>
  <c r="W12"/>
  <c r="AE12" s="1"/>
  <c r="W13"/>
  <c r="AE13" s="1"/>
  <c r="W14"/>
  <c r="AE14" s="1"/>
  <c r="W15"/>
  <c r="AE15" s="1"/>
  <c r="W16"/>
  <c r="AE16" s="1"/>
  <c r="W17"/>
  <c r="AE17" s="1"/>
  <c r="W18"/>
  <c r="AE18" s="1"/>
  <c r="W19"/>
  <c r="AE19" s="1"/>
  <c r="W20"/>
  <c r="AE20" s="1"/>
  <c r="W21"/>
  <c r="AE21" s="1"/>
  <c r="W22"/>
  <c r="AE22" s="1"/>
  <c r="W23"/>
  <c r="AE23" s="1"/>
  <c r="W24"/>
  <c r="AE24" s="1"/>
  <c r="W25"/>
  <c r="AE25" s="1"/>
  <c r="W26"/>
  <c r="AE26" s="1"/>
  <c r="W27"/>
  <c r="AE27" s="1"/>
  <c r="W28"/>
  <c r="AE28" s="1"/>
  <c r="W29"/>
  <c r="AE29" s="1"/>
  <c r="W3"/>
  <c r="AE3" s="1"/>
  <c r="V4"/>
  <c r="AD4" s="1"/>
  <c r="V5"/>
  <c r="AD5" s="1"/>
  <c r="V6"/>
  <c r="AD6" s="1"/>
  <c r="V7"/>
  <c r="AD7" s="1"/>
  <c r="V8"/>
  <c r="AD8" s="1"/>
  <c r="V9"/>
  <c r="AD9" s="1"/>
  <c r="V10"/>
  <c r="AD10" s="1"/>
  <c r="V11"/>
  <c r="AD11" s="1"/>
  <c r="V12"/>
  <c r="AD12" s="1"/>
  <c r="V13"/>
  <c r="AD13" s="1"/>
  <c r="V14"/>
  <c r="AD14" s="1"/>
  <c r="V15"/>
  <c r="AD15" s="1"/>
  <c r="V16"/>
  <c r="AD16" s="1"/>
  <c r="V17"/>
  <c r="AD17" s="1"/>
  <c r="V18"/>
  <c r="AD18" s="1"/>
  <c r="V19"/>
  <c r="AD19" s="1"/>
  <c r="V20"/>
  <c r="AD20" s="1"/>
  <c r="V21"/>
  <c r="AD21" s="1"/>
  <c r="V22"/>
  <c r="AD22" s="1"/>
  <c r="V23"/>
  <c r="AD23" s="1"/>
  <c r="V24"/>
  <c r="AD24" s="1"/>
  <c r="V25"/>
  <c r="AD25" s="1"/>
  <c r="V26"/>
  <c r="AD26" s="1"/>
  <c r="V27"/>
  <c r="AD27" s="1"/>
  <c r="V28"/>
  <c r="AD28" s="1"/>
  <c r="V29"/>
  <c r="AD29" s="1"/>
  <c r="V3"/>
  <c r="AD3" s="1"/>
  <c r="U4"/>
  <c r="AC4" s="1"/>
  <c r="U5"/>
  <c r="AC5" s="1"/>
  <c r="U6"/>
  <c r="AC6" s="1"/>
  <c r="U7"/>
  <c r="AC7" s="1"/>
  <c r="U8"/>
  <c r="AC8" s="1"/>
  <c r="U9"/>
  <c r="AC9" s="1"/>
  <c r="U10"/>
  <c r="AC10" s="1"/>
  <c r="U11"/>
  <c r="AC11" s="1"/>
  <c r="U12"/>
  <c r="AC12" s="1"/>
  <c r="U13"/>
  <c r="AC13" s="1"/>
  <c r="U14"/>
  <c r="AC14" s="1"/>
  <c r="U15"/>
  <c r="AC15" s="1"/>
  <c r="U16"/>
  <c r="AC16" s="1"/>
  <c r="U17"/>
  <c r="AC17" s="1"/>
  <c r="U18"/>
  <c r="AC18" s="1"/>
  <c r="U19"/>
  <c r="AC19" s="1"/>
  <c r="U20"/>
  <c r="AC20" s="1"/>
  <c r="U21"/>
  <c r="AC21" s="1"/>
  <c r="U22"/>
  <c r="AC22" s="1"/>
  <c r="U23"/>
  <c r="AC23" s="1"/>
  <c r="U24"/>
  <c r="AC24" s="1"/>
  <c r="U25"/>
  <c r="AC25" s="1"/>
  <c r="U26"/>
  <c r="AC26" s="1"/>
  <c r="U27"/>
  <c r="AC27" s="1"/>
  <c r="U28"/>
  <c r="AC28" s="1"/>
  <c r="U29"/>
  <c r="AC29" s="1"/>
  <c r="U3"/>
  <c r="AC3" s="1"/>
  <c r="AA4" i="6"/>
  <c r="AJ4" s="1"/>
  <c r="AA5"/>
  <c r="AJ5" s="1"/>
  <c r="AA6"/>
  <c r="AJ6" s="1"/>
  <c r="AA7"/>
  <c r="AJ7" s="1"/>
  <c r="AA8"/>
  <c r="AJ8" s="1"/>
  <c r="AA9"/>
  <c r="AJ9" s="1"/>
  <c r="AA10"/>
  <c r="AJ10" s="1"/>
  <c r="AA11"/>
  <c r="AJ11" s="1"/>
  <c r="AA12"/>
  <c r="AJ12" s="1"/>
  <c r="AA13"/>
  <c r="AJ13" s="1"/>
  <c r="AA14"/>
  <c r="AJ14" s="1"/>
  <c r="AA15"/>
  <c r="AJ15" s="1"/>
  <c r="AA16"/>
  <c r="AJ16" s="1"/>
  <c r="AA17"/>
  <c r="AJ17" s="1"/>
  <c r="AA18"/>
  <c r="AJ18" s="1"/>
  <c r="AA19"/>
  <c r="AJ19" s="1"/>
  <c r="AA20"/>
  <c r="AJ20" s="1"/>
  <c r="AA21"/>
  <c r="AJ21" s="1"/>
  <c r="AA22"/>
  <c r="AJ22" s="1"/>
  <c r="AA23"/>
  <c r="AJ23" s="1"/>
  <c r="AA24"/>
  <c r="AJ24" s="1"/>
  <c r="AA25"/>
  <c r="AJ25" s="1"/>
  <c r="AA26"/>
  <c r="AJ26" s="1"/>
  <c r="AA27"/>
  <c r="AJ27" s="1"/>
  <c r="AA28"/>
  <c r="AJ28" s="1"/>
  <c r="AA29"/>
  <c r="AJ29" s="1"/>
  <c r="AA3"/>
  <c r="AJ3"/>
  <c r="Z4"/>
  <c r="AI4"/>
  <c r="Z5"/>
  <c r="AI5"/>
  <c r="Z6"/>
  <c r="AI6"/>
  <c r="Z7"/>
  <c r="AI7"/>
  <c r="Z8"/>
  <c r="AI8"/>
  <c r="Z9"/>
  <c r="AI9"/>
  <c r="Z10"/>
  <c r="AI10"/>
  <c r="Z11"/>
  <c r="AI11"/>
  <c r="Z12"/>
  <c r="AI12"/>
  <c r="Z13"/>
  <c r="AI13"/>
  <c r="Z14"/>
  <c r="AI14"/>
  <c r="Z15"/>
  <c r="AI15"/>
  <c r="Z16"/>
  <c r="AI16"/>
  <c r="Z17"/>
  <c r="AI17"/>
  <c r="Z18"/>
  <c r="AI18"/>
  <c r="Z19"/>
  <c r="AI19"/>
  <c r="Z20"/>
  <c r="AI20"/>
  <c r="Z21"/>
  <c r="AI21"/>
  <c r="Z22"/>
  <c r="AI22"/>
  <c r="Z23"/>
  <c r="AI23"/>
  <c r="Z24"/>
  <c r="AI24"/>
  <c r="Z25"/>
  <c r="AI25"/>
  <c r="Z26"/>
  <c r="AI26"/>
  <c r="Z27"/>
  <c r="AI27"/>
  <c r="Z28"/>
  <c r="AI28"/>
  <c r="Z29"/>
  <c r="AI29"/>
  <c r="Z3"/>
  <c r="AI3"/>
  <c r="Y4"/>
  <c r="AH4" s="1"/>
  <c r="Y5"/>
  <c r="AH5" s="1"/>
  <c r="Y6"/>
  <c r="AH6" s="1"/>
  <c r="Y7"/>
  <c r="AH7" s="1"/>
  <c r="Y8"/>
  <c r="AH8" s="1"/>
  <c r="Y9"/>
  <c r="AH9" s="1"/>
  <c r="Y10"/>
  <c r="AH10" s="1"/>
  <c r="Y11"/>
  <c r="AH11" s="1"/>
  <c r="Y12"/>
  <c r="AH12" s="1"/>
  <c r="Y13"/>
  <c r="AH13" s="1"/>
  <c r="Y14"/>
  <c r="AH14" s="1"/>
  <c r="Y15"/>
  <c r="AH15" s="1"/>
  <c r="Y16"/>
  <c r="AH16" s="1"/>
  <c r="Y17"/>
  <c r="AH17" s="1"/>
  <c r="Y18"/>
  <c r="AH18" s="1"/>
  <c r="Y19"/>
  <c r="AH19" s="1"/>
  <c r="Y20"/>
  <c r="AH20" s="1"/>
  <c r="Y21"/>
  <c r="AH21" s="1"/>
  <c r="Y22"/>
  <c r="AH22" s="1"/>
  <c r="Y23"/>
  <c r="AH23" s="1"/>
  <c r="Y24"/>
  <c r="AH24" s="1"/>
  <c r="Y25"/>
  <c r="AH25" s="1"/>
  <c r="Y26"/>
  <c r="AH26" s="1"/>
  <c r="Y27"/>
  <c r="AH27" s="1"/>
  <c r="Y28"/>
  <c r="AH28" s="1"/>
  <c r="Y29"/>
  <c r="AH29" s="1"/>
  <c r="Y3"/>
  <c r="AH3"/>
  <c r="X28"/>
  <c r="AG28"/>
  <c r="X29"/>
  <c r="AG29"/>
  <c r="X4"/>
  <c r="AG4" s="1"/>
  <c r="X5"/>
  <c r="AG5" s="1"/>
  <c r="X6"/>
  <c r="AG6" s="1"/>
  <c r="X7"/>
  <c r="AG7" s="1"/>
  <c r="X8"/>
  <c r="AG8" s="1"/>
  <c r="X9"/>
  <c r="AG9" s="1"/>
  <c r="X10"/>
  <c r="AG10" s="1"/>
  <c r="X11"/>
  <c r="AG11" s="1"/>
  <c r="X12"/>
  <c r="AG12" s="1"/>
  <c r="X13"/>
  <c r="AG13" s="1"/>
  <c r="X14"/>
  <c r="AG14" s="1"/>
  <c r="X15"/>
  <c r="AG15" s="1"/>
  <c r="X16"/>
  <c r="AG16" s="1"/>
  <c r="X17"/>
  <c r="AG17" s="1"/>
  <c r="X18"/>
  <c r="AG18" s="1"/>
  <c r="X19"/>
  <c r="AG19" s="1"/>
  <c r="X20"/>
  <c r="AG20" s="1"/>
  <c r="X21"/>
  <c r="AG21" s="1"/>
  <c r="X22"/>
  <c r="AG22" s="1"/>
  <c r="X23"/>
  <c r="AG23" s="1"/>
  <c r="X24"/>
  <c r="AG24" s="1"/>
  <c r="X25"/>
  <c r="AG25" s="1"/>
  <c r="X26"/>
  <c r="AG26" s="1"/>
  <c r="X27"/>
  <c r="AG27" s="1"/>
  <c r="X3"/>
  <c r="AG3"/>
  <c r="W4"/>
  <c r="AF4" s="1"/>
  <c r="W5"/>
  <c r="AF5" s="1"/>
  <c r="W6"/>
  <c r="AF6" s="1"/>
  <c r="W7"/>
  <c r="AF7" s="1"/>
  <c r="W8"/>
  <c r="AF8" s="1"/>
  <c r="W9"/>
  <c r="AF9" s="1"/>
  <c r="W10"/>
  <c r="AF10" s="1"/>
  <c r="W11"/>
  <c r="AF11" s="1"/>
  <c r="W12"/>
  <c r="AF12" s="1"/>
  <c r="W13"/>
  <c r="AF13" s="1"/>
  <c r="W14"/>
  <c r="AF14" s="1"/>
  <c r="W15"/>
  <c r="AF15" s="1"/>
  <c r="W16"/>
  <c r="AF16" s="1"/>
  <c r="W17"/>
  <c r="AF17" s="1"/>
  <c r="W18"/>
  <c r="AF18" s="1"/>
  <c r="W19"/>
  <c r="AF19" s="1"/>
  <c r="W20"/>
  <c r="AF20" s="1"/>
  <c r="W21"/>
  <c r="AF21" s="1"/>
  <c r="W22"/>
  <c r="AF22" s="1"/>
  <c r="W23"/>
  <c r="AF23" s="1"/>
  <c r="W24"/>
  <c r="AF24" s="1"/>
  <c r="W25"/>
  <c r="AF25" s="1"/>
  <c r="W26"/>
  <c r="AF26" s="1"/>
  <c r="W27"/>
  <c r="AF27" s="1"/>
  <c r="W28"/>
  <c r="AF28" s="1"/>
  <c r="W29"/>
  <c r="AF29" s="1"/>
  <c r="W3"/>
  <c r="AF3"/>
  <c r="V29"/>
  <c r="AE29"/>
  <c r="V4"/>
  <c r="AE4" s="1"/>
  <c r="V5"/>
  <c r="AE5" s="1"/>
  <c r="V6"/>
  <c r="AE6" s="1"/>
  <c r="V7"/>
  <c r="AE7" s="1"/>
  <c r="V8"/>
  <c r="AE8" s="1"/>
  <c r="V9"/>
  <c r="AE9" s="1"/>
  <c r="V10"/>
  <c r="AE10" s="1"/>
  <c r="V11"/>
  <c r="AE11" s="1"/>
  <c r="V12"/>
  <c r="AE12" s="1"/>
  <c r="V13"/>
  <c r="AE13" s="1"/>
  <c r="V14"/>
  <c r="AE14" s="1"/>
  <c r="V15"/>
  <c r="AE15" s="1"/>
  <c r="V16"/>
  <c r="AE16" s="1"/>
  <c r="V17"/>
  <c r="AE17" s="1"/>
  <c r="V18"/>
  <c r="AE18" s="1"/>
  <c r="V19"/>
  <c r="AE19" s="1"/>
  <c r="V20"/>
  <c r="AE20" s="1"/>
  <c r="V21"/>
  <c r="AE21" s="1"/>
  <c r="V22"/>
  <c r="AE22" s="1"/>
  <c r="V23"/>
  <c r="AE23" s="1"/>
  <c r="V24"/>
  <c r="AE24" s="1"/>
  <c r="V25"/>
  <c r="AE25" s="1"/>
  <c r="V26"/>
  <c r="AE26" s="1"/>
  <c r="V27"/>
  <c r="AE27" s="1"/>
  <c r="V28"/>
  <c r="AE28" s="1"/>
  <c r="U8"/>
  <c r="AD8" s="1"/>
  <c r="U9"/>
  <c r="AD9" s="1"/>
  <c r="U10"/>
  <c r="AD10" s="1"/>
  <c r="U11"/>
  <c r="AD11" s="1"/>
  <c r="U12"/>
  <c r="AD12" s="1"/>
  <c r="U13"/>
  <c r="AD13" s="1"/>
  <c r="U14"/>
  <c r="AD14" s="1"/>
  <c r="U15"/>
  <c r="AD15" s="1"/>
  <c r="U16"/>
  <c r="AD16" s="1"/>
  <c r="U17"/>
  <c r="AD17" s="1"/>
  <c r="U18"/>
  <c r="AD18" s="1"/>
  <c r="U19"/>
  <c r="AD19" s="1"/>
  <c r="U20"/>
  <c r="AD20" s="1"/>
  <c r="U21"/>
  <c r="AD21" s="1"/>
  <c r="U22"/>
  <c r="AD22" s="1"/>
  <c r="U23"/>
  <c r="AD23" s="1"/>
  <c r="U24"/>
  <c r="AD24" s="1"/>
  <c r="U25"/>
  <c r="AD25" s="1"/>
  <c r="U26"/>
  <c r="AD26" s="1"/>
  <c r="U27"/>
  <c r="AD27" s="1"/>
  <c r="U28"/>
  <c r="AD28" s="1"/>
  <c r="U29"/>
  <c r="AD29" s="1"/>
  <c r="U4"/>
  <c r="AD4"/>
  <c r="U5"/>
  <c r="AD5"/>
  <c r="U6"/>
  <c r="AD6"/>
  <c r="U7"/>
  <c r="AD7"/>
  <c r="V3"/>
  <c r="AE3"/>
  <c r="U3"/>
  <c r="AD3"/>
  <c r="U7" i="3"/>
  <c r="AD7" s="1"/>
  <c r="V7"/>
  <c r="AE7" s="1"/>
  <c r="W7"/>
  <c r="AF7" s="1"/>
  <c r="X7"/>
  <c r="AG7" s="1"/>
  <c r="Y7"/>
  <c r="AH7" s="1"/>
  <c r="Z7"/>
  <c r="AI7" s="1"/>
  <c r="AA7"/>
  <c r="AJ7" s="1"/>
  <c r="AA4"/>
  <c r="AJ4" s="1"/>
  <c r="AA5"/>
  <c r="AJ5" s="1"/>
  <c r="AA6"/>
  <c r="AJ6" s="1"/>
  <c r="AA8"/>
  <c r="AJ8" s="1"/>
  <c r="AA9"/>
  <c r="AJ9" s="1"/>
  <c r="AA10"/>
  <c r="AJ10" s="1"/>
  <c r="AA11"/>
  <c r="AJ11" s="1"/>
  <c r="AA12"/>
  <c r="AJ12" s="1"/>
  <c r="AA13"/>
  <c r="AJ13" s="1"/>
  <c r="AA14"/>
  <c r="AJ14" s="1"/>
  <c r="AA15"/>
  <c r="AJ15" s="1"/>
  <c r="AA16"/>
  <c r="AJ16" s="1"/>
  <c r="AA17"/>
  <c r="AJ17" s="1"/>
  <c r="AA18"/>
  <c r="AJ18" s="1"/>
  <c r="AA19"/>
  <c r="AJ19" s="1"/>
  <c r="AA20"/>
  <c r="AJ20" s="1"/>
  <c r="AA21"/>
  <c r="AJ21" s="1"/>
  <c r="AA22"/>
  <c r="AJ22" s="1"/>
  <c r="AA23"/>
  <c r="AJ23" s="1"/>
  <c r="AA24"/>
  <c r="AJ24" s="1"/>
  <c r="AA25"/>
  <c r="AJ25" s="1"/>
  <c r="AA26"/>
  <c r="AJ26" s="1"/>
  <c r="AA27"/>
  <c r="AJ27" s="1"/>
  <c r="AA3"/>
  <c r="AJ3" s="1"/>
  <c r="Z4"/>
  <c r="AI4" s="1"/>
  <c r="Z5"/>
  <c r="AI5" s="1"/>
  <c r="Z6"/>
  <c r="AI6" s="1"/>
  <c r="Z8"/>
  <c r="AI8" s="1"/>
  <c r="Z9"/>
  <c r="AI9" s="1"/>
  <c r="Z10"/>
  <c r="AI10" s="1"/>
  <c r="Z11"/>
  <c r="AI11" s="1"/>
  <c r="Z12"/>
  <c r="AI12" s="1"/>
  <c r="Z13"/>
  <c r="AI13" s="1"/>
  <c r="Z14"/>
  <c r="AI14" s="1"/>
  <c r="Z15"/>
  <c r="AI15" s="1"/>
  <c r="Z16"/>
  <c r="AI16" s="1"/>
  <c r="Z17"/>
  <c r="AI17" s="1"/>
  <c r="Z18"/>
  <c r="AI18" s="1"/>
  <c r="Z19"/>
  <c r="AI19" s="1"/>
  <c r="Z20"/>
  <c r="AI20" s="1"/>
  <c r="Z21"/>
  <c r="AI21" s="1"/>
  <c r="Z22"/>
  <c r="AI22" s="1"/>
  <c r="Z23"/>
  <c r="AI23" s="1"/>
  <c r="Z24"/>
  <c r="AI24" s="1"/>
  <c r="Z25"/>
  <c r="AI25" s="1"/>
  <c r="Z26"/>
  <c r="AI26" s="1"/>
  <c r="Z27"/>
  <c r="AI27" s="1"/>
  <c r="Z3"/>
  <c r="AI3" s="1"/>
  <c r="Y4"/>
  <c r="AH4" s="1"/>
  <c r="Y5"/>
  <c r="AH5" s="1"/>
  <c r="Y6"/>
  <c r="AH6" s="1"/>
  <c r="Y8"/>
  <c r="AH8" s="1"/>
  <c r="Y9"/>
  <c r="AH9" s="1"/>
  <c r="Y10"/>
  <c r="AH10" s="1"/>
  <c r="Y11"/>
  <c r="AH11" s="1"/>
  <c r="Y12"/>
  <c r="AH12" s="1"/>
  <c r="Y13"/>
  <c r="AH13" s="1"/>
  <c r="Y14"/>
  <c r="AH14" s="1"/>
  <c r="Y15"/>
  <c r="AH15" s="1"/>
  <c r="Y16"/>
  <c r="AH16" s="1"/>
  <c r="Y17"/>
  <c r="AH17" s="1"/>
  <c r="Y18"/>
  <c r="AH18" s="1"/>
  <c r="Y19"/>
  <c r="AH19" s="1"/>
  <c r="Y20"/>
  <c r="AH20" s="1"/>
  <c r="Y21"/>
  <c r="AH21" s="1"/>
  <c r="Y22"/>
  <c r="AH22" s="1"/>
  <c r="Y23"/>
  <c r="AH23" s="1"/>
  <c r="Y24"/>
  <c r="AH24" s="1"/>
  <c r="Y25"/>
  <c r="AH25" s="1"/>
  <c r="Y26"/>
  <c r="AH26" s="1"/>
  <c r="Y27"/>
  <c r="AH27" s="1"/>
  <c r="Y3"/>
  <c r="AH3" s="1"/>
  <c r="X4"/>
  <c r="AG4" s="1"/>
  <c r="X5"/>
  <c r="AG5" s="1"/>
  <c r="X6"/>
  <c r="AG6" s="1"/>
  <c r="X8"/>
  <c r="AG8" s="1"/>
  <c r="X9"/>
  <c r="AG9" s="1"/>
  <c r="X10"/>
  <c r="AG10" s="1"/>
  <c r="X11"/>
  <c r="AG11" s="1"/>
  <c r="X12"/>
  <c r="AG12" s="1"/>
  <c r="X13"/>
  <c r="AG13" s="1"/>
  <c r="X14"/>
  <c r="AG14" s="1"/>
  <c r="X15"/>
  <c r="AG15" s="1"/>
  <c r="X16"/>
  <c r="AG16" s="1"/>
  <c r="X17"/>
  <c r="AG17" s="1"/>
  <c r="X18"/>
  <c r="AG18" s="1"/>
  <c r="X19"/>
  <c r="AG19" s="1"/>
  <c r="X20"/>
  <c r="AG20" s="1"/>
  <c r="X21"/>
  <c r="AG21" s="1"/>
  <c r="X22"/>
  <c r="AG22" s="1"/>
  <c r="X23"/>
  <c r="AG23" s="1"/>
  <c r="X24"/>
  <c r="AG24" s="1"/>
  <c r="X25"/>
  <c r="AG25" s="1"/>
  <c r="X26"/>
  <c r="AG26" s="1"/>
  <c r="X27"/>
  <c r="AG27" s="1"/>
  <c r="X3"/>
  <c r="AG3" s="1"/>
  <c r="W4"/>
  <c r="AF4" s="1"/>
  <c r="W5"/>
  <c r="AF5" s="1"/>
  <c r="W6"/>
  <c r="AF6" s="1"/>
  <c r="W8"/>
  <c r="AF8" s="1"/>
  <c r="W9"/>
  <c r="AF9" s="1"/>
  <c r="W10"/>
  <c r="AF10" s="1"/>
  <c r="W11"/>
  <c r="AF11" s="1"/>
  <c r="W12"/>
  <c r="AF12" s="1"/>
  <c r="W13"/>
  <c r="AF13" s="1"/>
  <c r="W14"/>
  <c r="AF14" s="1"/>
  <c r="W15"/>
  <c r="AF15" s="1"/>
  <c r="W16"/>
  <c r="AF16" s="1"/>
  <c r="W17"/>
  <c r="AF17" s="1"/>
  <c r="W18"/>
  <c r="AF18" s="1"/>
  <c r="W19"/>
  <c r="AF19" s="1"/>
  <c r="W20"/>
  <c r="AF20" s="1"/>
  <c r="W21"/>
  <c r="AF21" s="1"/>
  <c r="W22"/>
  <c r="AF22" s="1"/>
  <c r="W23"/>
  <c r="AF23" s="1"/>
  <c r="W24"/>
  <c r="AF24" s="1"/>
  <c r="W25"/>
  <c r="AF25" s="1"/>
  <c r="W26"/>
  <c r="AF26" s="1"/>
  <c r="W27"/>
  <c r="AF27" s="1"/>
  <c r="W3"/>
  <c r="AF3" s="1"/>
  <c r="V4"/>
  <c r="AE4" s="1"/>
  <c r="V5"/>
  <c r="AE5" s="1"/>
  <c r="V6"/>
  <c r="AE6" s="1"/>
  <c r="V8"/>
  <c r="AE8" s="1"/>
  <c r="V9"/>
  <c r="AE9" s="1"/>
  <c r="V10"/>
  <c r="AE10" s="1"/>
  <c r="V11"/>
  <c r="AE11" s="1"/>
  <c r="V12"/>
  <c r="AE12" s="1"/>
  <c r="V13"/>
  <c r="AE13" s="1"/>
  <c r="V14"/>
  <c r="AE14" s="1"/>
  <c r="V15"/>
  <c r="AE15" s="1"/>
  <c r="V16"/>
  <c r="AE16" s="1"/>
  <c r="V17"/>
  <c r="AE17" s="1"/>
  <c r="V18"/>
  <c r="AE18" s="1"/>
  <c r="V19"/>
  <c r="AE19" s="1"/>
  <c r="V20"/>
  <c r="AE20" s="1"/>
  <c r="V21"/>
  <c r="AE21" s="1"/>
  <c r="V22"/>
  <c r="AE22" s="1"/>
  <c r="V23"/>
  <c r="AE23" s="1"/>
  <c r="V24"/>
  <c r="AE24" s="1"/>
  <c r="V25"/>
  <c r="AE25" s="1"/>
  <c r="V26"/>
  <c r="AE26" s="1"/>
  <c r="V27"/>
  <c r="AE27" s="1"/>
  <c r="V3"/>
  <c r="AE3" s="1"/>
  <c r="U4"/>
  <c r="AD4" s="1"/>
  <c r="U5"/>
  <c r="AD5" s="1"/>
  <c r="U6"/>
  <c r="AD6" s="1"/>
  <c r="U8"/>
  <c r="AD8" s="1"/>
  <c r="U9"/>
  <c r="AD9" s="1"/>
  <c r="U10"/>
  <c r="AD10" s="1"/>
  <c r="U11"/>
  <c r="AD11" s="1"/>
  <c r="U12"/>
  <c r="AD12" s="1"/>
  <c r="U13"/>
  <c r="AD13" s="1"/>
  <c r="U14"/>
  <c r="AD14" s="1"/>
  <c r="U15"/>
  <c r="AD15" s="1"/>
  <c r="U16"/>
  <c r="AD16" s="1"/>
  <c r="U17"/>
  <c r="AD17" s="1"/>
  <c r="U18"/>
  <c r="AD18" s="1"/>
  <c r="U19"/>
  <c r="AD19" s="1"/>
  <c r="U20"/>
  <c r="AD20" s="1"/>
  <c r="U21"/>
  <c r="AD21" s="1"/>
  <c r="U22"/>
  <c r="AD22" s="1"/>
  <c r="U23"/>
  <c r="AD23" s="1"/>
  <c r="U24"/>
  <c r="AD24" s="1"/>
  <c r="U25"/>
  <c r="AD25" s="1"/>
  <c r="U26"/>
  <c r="AD26" s="1"/>
  <c r="U27"/>
  <c r="AD27" s="1"/>
  <c r="U3"/>
  <c r="AD3" s="1"/>
</calcChain>
</file>

<file path=xl/sharedStrings.xml><?xml version="1.0" encoding="utf-8"?>
<sst xmlns="http://schemas.openxmlformats.org/spreadsheetml/2006/main" count="3184" uniqueCount="467">
  <si>
    <t>7</t>
    <phoneticPr fontId="1"/>
  </si>
  <si>
    <t>5</t>
    <phoneticPr fontId="1"/>
  </si>
  <si>
    <t>2</t>
    <phoneticPr fontId="1"/>
  </si>
  <si>
    <t>種類</t>
    <rPh sb="0" eb="2">
      <t>シュルイ</t>
    </rPh>
    <phoneticPr fontId="1"/>
  </si>
  <si>
    <t>信号解読結果</t>
    <rPh sb="0" eb="2">
      <t>シンゴウ</t>
    </rPh>
    <rPh sb="2" eb="4">
      <t>カイドク</t>
    </rPh>
    <rPh sb="4" eb="6">
      <t>ケッカ</t>
    </rPh>
    <phoneticPr fontId="1"/>
  </si>
  <si>
    <t>Estimated actual time (UTC)</t>
    <phoneticPr fontId="1"/>
  </si>
  <si>
    <t>AS0</t>
  </si>
  <si>
    <t>JQ1ZNN</t>
  </si>
  <si>
    <t>AS1</t>
  </si>
  <si>
    <t>AS2</t>
  </si>
  <si>
    <t>X53535353545003</t>
  </si>
  <si>
    <t>AS3</t>
  </si>
  <si>
    <t>59606B556400C308</t>
  </si>
  <si>
    <t>推定実時刻（UTC)</t>
    <rPh sb="0" eb="2">
      <t>スイテイ</t>
    </rPh>
    <rPh sb="2" eb="3">
      <t>ジツ</t>
    </rPh>
    <rPh sb="3" eb="5">
      <t>ジコク</t>
    </rPh>
    <phoneticPr fontId="1"/>
  </si>
  <si>
    <t>Part</t>
  </si>
  <si>
    <t>Morse Code</t>
  </si>
  <si>
    <t>25B0A594A500C308</t>
  </si>
  <si>
    <t>2B5095759500C308</t>
  </si>
  <si>
    <t>BB5095758500C308</t>
  </si>
  <si>
    <t>1E5085758500C308</t>
  </si>
  <si>
    <t>636085657500C308</t>
  </si>
  <si>
    <t>CC6065456500C308</t>
  </si>
  <si>
    <t>236065455500C300</t>
  </si>
  <si>
    <t>BF6066455500C308</t>
  </si>
  <si>
    <t>717045555508C308</t>
  </si>
  <si>
    <t>127055455500C308</t>
  </si>
  <si>
    <t>C67045354500C300</t>
  </si>
  <si>
    <t>677045354500C308</t>
  </si>
  <si>
    <t>5A7045254500C308</t>
  </si>
  <si>
    <t>1D7045253500C308</t>
  </si>
  <si>
    <t>AD7045253500C308</t>
  </si>
  <si>
    <t>008035152500C308</t>
  </si>
  <si>
    <t>908025152500C308</t>
  </si>
  <si>
    <t>3990F5152500C308</t>
  </si>
  <si>
    <t>B38025152500C308</t>
  </si>
  <si>
    <t>548025152500C308</t>
  </si>
  <si>
    <t>858025152500C308</t>
  </si>
  <si>
    <t>B68025051500C308</t>
  </si>
  <si>
    <t>2</t>
  </si>
  <si>
    <t>5</t>
  </si>
  <si>
    <t>B</t>
  </si>
  <si>
    <t>0</t>
  </si>
  <si>
    <t>A</t>
  </si>
  <si>
    <t>9</t>
  </si>
  <si>
    <t>4</t>
  </si>
  <si>
    <t>C</t>
  </si>
  <si>
    <t>3</t>
  </si>
  <si>
    <t>8</t>
  </si>
  <si>
    <t>7</t>
  </si>
  <si>
    <t>1</t>
  </si>
  <si>
    <t>E</t>
  </si>
  <si>
    <t>6</t>
  </si>
  <si>
    <t>F</t>
  </si>
  <si>
    <t>D</t>
  </si>
  <si>
    <t>OBC</t>
    <phoneticPr fontId="1"/>
  </si>
  <si>
    <t>送信機温度</t>
    <rPh sb="0" eb="3">
      <t>ソウシンキ</t>
    </rPh>
    <rPh sb="3" eb="5">
      <t>オンド</t>
    </rPh>
    <phoneticPr fontId="1"/>
  </si>
  <si>
    <t>TX Temp</t>
    <phoneticPr fontId="1"/>
  </si>
  <si>
    <t>メインボード電流</t>
    <rPh sb="6" eb="8">
      <t>デンリュウ</t>
    </rPh>
    <phoneticPr fontId="1"/>
  </si>
  <si>
    <t>MB Current</t>
    <phoneticPr fontId="1"/>
  </si>
  <si>
    <t>電池電圧</t>
    <rPh sb="0" eb="2">
      <t>デンチ</t>
    </rPh>
    <rPh sb="2" eb="4">
      <t>デンアツ</t>
    </rPh>
    <phoneticPr fontId="1"/>
  </si>
  <si>
    <t>Bat V</t>
    <phoneticPr fontId="1"/>
  </si>
  <si>
    <t>電池電流</t>
    <rPh sb="0" eb="2">
      <t>デンチ</t>
    </rPh>
    <rPh sb="2" eb="4">
      <t>デンリュウ</t>
    </rPh>
    <phoneticPr fontId="1"/>
  </si>
  <si>
    <t>Bat A</t>
    <phoneticPr fontId="1"/>
  </si>
  <si>
    <t>326085657500C308</t>
  </si>
  <si>
    <t>726085657500C300</t>
    <phoneticPr fontId="1"/>
  </si>
  <si>
    <t>カウンタ</t>
    <phoneticPr fontId="1"/>
  </si>
  <si>
    <t>Decimal</t>
  </si>
  <si>
    <t>Hex</t>
  </si>
  <si>
    <t>Temp [degC]</t>
    <phoneticPr fontId="3"/>
  </si>
  <si>
    <t>Transmitter Temp [degC]</t>
    <phoneticPr fontId="3"/>
  </si>
  <si>
    <t>Voltage [V]</t>
  </si>
  <si>
    <t>Current [A]</t>
  </si>
  <si>
    <t>Angular Velocity [deg/s]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</si>
  <si>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</si>
  <si>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</si>
  <si>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</si>
  <si>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</si>
  <si>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</si>
  <si>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</si>
  <si>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</si>
  <si>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</si>
  <si>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</si>
  <si>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</si>
  <si>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</si>
  <si>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</si>
  <si>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</si>
  <si>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</si>
  <si>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</si>
  <si>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</si>
  <si>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</si>
  <si>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</si>
  <si>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</si>
  <si>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</si>
  <si>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</si>
  <si>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</si>
  <si>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</si>
  <si>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</si>
  <si>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</si>
  <si>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</si>
  <si>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</si>
  <si>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</si>
  <si>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</si>
  <si>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</si>
  <si>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</si>
  <si>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</si>
  <si>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</si>
  <si>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</si>
  <si>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</si>
  <si>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</si>
  <si>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</si>
  <si>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</si>
  <si>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</si>
  <si>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</si>
  <si>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</si>
  <si>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</si>
  <si>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</si>
  <si>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</si>
  <si>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</si>
  <si>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</si>
  <si>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</si>
  <si>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</si>
  <si>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</si>
  <si>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</si>
  <si>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</si>
  <si>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</si>
  <si>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</si>
  <si>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</si>
  <si>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</si>
  <si>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</si>
  <si>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</si>
  <si>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</si>
  <si>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</si>
  <si>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</si>
  <si>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</si>
  <si>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</si>
  <si>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0x3E</t>
  </si>
  <si>
    <t>0x3F</t>
  </si>
  <si>
    <t>0x40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</si>
  <si>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</si>
  <si>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</si>
  <si>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</si>
  <si>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</si>
  <si>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</si>
  <si>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</si>
  <si>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</si>
  <si>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</si>
  <si>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</si>
  <si>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0x4A</t>
  </si>
  <si>
    <t>0x4B</t>
  </si>
  <si>
    <t>0x4C</t>
  </si>
  <si>
    <t>0x4D</t>
  </si>
  <si>
    <t>0x4E</t>
  </si>
  <si>
    <t>0x4F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</si>
  <si>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</si>
  <si>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</si>
  <si>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</si>
  <si>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</si>
  <si>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</si>
  <si>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</si>
  <si>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</si>
  <si>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</si>
  <si>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</si>
  <si>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</si>
  <si>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</si>
  <si>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</si>
  <si>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</si>
  <si>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</si>
  <si>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</si>
  <si>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</si>
  <si>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</si>
  <si>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</si>
  <si>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</si>
  <si>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</si>
  <si>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</si>
  <si>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</si>
  <si>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</si>
  <si>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</si>
  <si>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</si>
  <si>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</si>
  <si>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</si>
  <si>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</si>
  <si>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</si>
  <si>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</si>
  <si>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</si>
  <si>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</si>
  <si>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</si>
  <si>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</si>
  <si>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</si>
  <si>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</si>
  <si>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</si>
  <si>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</si>
  <si>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</si>
  <si>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</si>
  <si>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</si>
  <si>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</si>
  <si>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</si>
  <si>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</si>
  <si>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</si>
  <si>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</si>
  <si>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</si>
  <si>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</si>
  <si>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0x80</t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</si>
  <si>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</si>
  <si>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</si>
  <si>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</si>
  <si>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</si>
  <si>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</si>
  <si>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</si>
  <si>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</si>
  <si>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</si>
  <si>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</si>
  <si>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0x8A</t>
  </si>
  <si>
    <t>0x8B</t>
  </si>
  <si>
    <t>0x8C</t>
  </si>
  <si>
    <t>0x8D</t>
  </si>
  <si>
    <t>0x8E</t>
  </si>
  <si>
    <t>0x8F</t>
  </si>
  <si>
    <t>0x90</t>
  </si>
  <si>
    <t>0x91</t>
  </si>
  <si>
    <t>0x92</t>
  </si>
  <si>
    <t>0x93</t>
  </si>
  <si>
    <t>0x94</t>
  </si>
  <si>
    <t>0x95</t>
  </si>
  <si>
    <t>0x96</t>
  </si>
  <si>
    <t>0x97</t>
  </si>
  <si>
    <t>0x98</t>
  </si>
  <si>
    <t>0x99</t>
  </si>
  <si>
    <t>0x9A</t>
  </si>
  <si>
    <t>0x9B</t>
  </si>
  <si>
    <t>0x9C</t>
  </si>
  <si>
    <t>0x9D</t>
  </si>
  <si>
    <t>0x9E</t>
  </si>
  <si>
    <t>0x9F</t>
  </si>
  <si>
    <t>0xA0</t>
  </si>
  <si>
    <t>0xA1</t>
  </si>
  <si>
    <t>0xA2</t>
  </si>
  <si>
    <t>0xA3</t>
  </si>
  <si>
    <t>0xA4</t>
  </si>
  <si>
    <t>0xA5</t>
  </si>
  <si>
    <t>0xA6</t>
  </si>
  <si>
    <t>0xA7</t>
  </si>
  <si>
    <t>0xA8</t>
  </si>
  <si>
    <t>0xA9</t>
  </si>
  <si>
    <t>0xAA</t>
  </si>
  <si>
    <t>0xAB</t>
  </si>
  <si>
    <t>0xAC</t>
  </si>
  <si>
    <t>0xAD</t>
  </si>
  <si>
    <t>0xAE</t>
  </si>
  <si>
    <t>0xAF</t>
  </si>
  <si>
    <t>0xB0</t>
  </si>
  <si>
    <t>0xB1</t>
  </si>
  <si>
    <t>0xB2</t>
  </si>
  <si>
    <t>0xB3</t>
  </si>
  <si>
    <t>0xB4</t>
  </si>
  <si>
    <t>0xB5</t>
  </si>
  <si>
    <t>0xB6</t>
  </si>
  <si>
    <t>0xB7</t>
  </si>
  <si>
    <t>0xB8</t>
  </si>
  <si>
    <t>0xB9</t>
  </si>
  <si>
    <t>0xBA</t>
  </si>
  <si>
    <t>0xBB</t>
  </si>
  <si>
    <t>0xBC</t>
  </si>
  <si>
    <t>0xBD</t>
  </si>
  <si>
    <t>0xBE</t>
  </si>
  <si>
    <t>0xBF</t>
  </si>
  <si>
    <t>0xC0</t>
  </si>
  <si>
    <t>0xC1</t>
  </si>
  <si>
    <t>0xC2</t>
  </si>
  <si>
    <t>0xC3</t>
  </si>
  <si>
    <t>0xC4</t>
  </si>
  <si>
    <t>0xC5</t>
  </si>
  <si>
    <t>0xC6</t>
  </si>
  <si>
    <t>0xC7</t>
  </si>
  <si>
    <t>0xC8</t>
  </si>
  <si>
    <t>0xC9</t>
  </si>
  <si>
    <t>0xCA</t>
  </si>
  <si>
    <t>0xCB</t>
  </si>
  <si>
    <t>0xCC</t>
  </si>
  <si>
    <t>0xCD</t>
  </si>
  <si>
    <t>0xCE</t>
  </si>
  <si>
    <t>0xCF</t>
  </si>
  <si>
    <t>0xD0</t>
  </si>
  <si>
    <t>0xD1</t>
  </si>
  <si>
    <t>0xD2</t>
  </si>
  <si>
    <t>0xD3</t>
  </si>
  <si>
    <t>0xD4</t>
  </si>
  <si>
    <t>0xD5</t>
  </si>
  <si>
    <t>0xD6</t>
  </si>
  <si>
    <t>0xD7</t>
  </si>
  <si>
    <t>0xD8</t>
  </si>
  <si>
    <t>0xD9</t>
  </si>
  <si>
    <t>0xDA</t>
  </si>
  <si>
    <t>0xDB</t>
  </si>
  <si>
    <t>0xDC</t>
  </si>
  <si>
    <t>0xDD</t>
  </si>
  <si>
    <t>0xDE</t>
  </si>
  <si>
    <t>0xDF</t>
  </si>
  <si>
    <t>0xE0</t>
  </si>
  <si>
    <t>0xE1</t>
  </si>
  <si>
    <t>0xE2</t>
  </si>
  <si>
    <t>0xE3</t>
  </si>
  <si>
    <t>0xE4</t>
  </si>
  <si>
    <t>0xE5</t>
  </si>
  <si>
    <t>0xE6</t>
  </si>
  <si>
    <t>0xE7</t>
  </si>
  <si>
    <t>0xE8</t>
  </si>
  <si>
    <t>0xE9</t>
  </si>
  <si>
    <t>0xEA</t>
  </si>
  <si>
    <t>0xEB</t>
  </si>
  <si>
    <t>0xEC</t>
  </si>
  <si>
    <t>0xED</t>
  </si>
  <si>
    <t>0xEE</t>
  </si>
  <si>
    <t>0xEF</t>
  </si>
  <si>
    <t>0xF0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</si>
  <si>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</si>
  <si>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</si>
  <si>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</si>
  <si>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</si>
  <si>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</si>
  <si>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</si>
  <si>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</si>
  <si>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</si>
  <si>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</si>
  <si>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</si>
  <si>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</si>
  <si>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</si>
  <si>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0xFD</t>
  </si>
  <si>
    <t>0xFE</t>
  </si>
  <si>
    <t>0xFF</t>
  </si>
  <si>
    <t>Decimal</t>
    <phoneticPr fontId="3"/>
  </si>
  <si>
    <t>Hex</t>
    <phoneticPr fontId="3"/>
  </si>
  <si>
    <t>RSSI [dBm]</t>
    <phoneticPr fontId="3"/>
  </si>
  <si>
    <t>No signal</t>
    <phoneticPr fontId="3"/>
  </si>
  <si>
    <t>X433343334300C3</t>
  </si>
  <si>
    <t>X434333434300C3</t>
  </si>
  <si>
    <t>X535353535300C3</t>
  </si>
  <si>
    <t>X</t>
  </si>
  <si>
    <t>X938373738300C3</t>
  </si>
  <si>
    <t>X738363637300C3</t>
  </si>
  <si>
    <t>X737363638300C3</t>
  </si>
  <si>
    <t>X737363637300C3</t>
  </si>
  <si>
    <t>X636363636300C3</t>
  </si>
  <si>
    <t>X636353635300C3</t>
  </si>
  <si>
    <t>X636353535360C3</t>
  </si>
  <si>
    <t>X434343334300C3</t>
  </si>
  <si>
    <t>X434343434300C3</t>
  </si>
  <si>
    <t>X434333434000C3</t>
  </si>
  <si>
    <t>X433335433300C3</t>
  </si>
  <si>
    <t>X433433334300C3</t>
  </si>
  <si>
    <t>X433333333300C3</t>
  </si>
  <si>
    <t>X333333333300C3</t>
  </si>
  <si>
    <t>X333323333300C3</t>
  </si>
  <si>
    <t>X232323232300C3</t>
  </si>
  <si>
    <t>X232323231300C3</t>
  </si>
  <si>
    <t>X232323132300C3</t>
  </si>
  <si>
    <t>AL cover Temp</t>
    <phoneticPr fontId="2"/>
  </si>
  <si>
    <t>Bat Temp</t>
    <phoneticPr fontId="2"/>
  </si>
  <si>
    <t>Bat Case Temp</t>
    <phoneticPr fontId="2"/>
  </si>
  <si>
    <t>TX Mean Temp</t>
    <phoneticPr fontId="2"/>
  </si>
  <si>
    <t>Bat V</t>
    <phoneticPr fontId="2"/>
  </si>
  <si>
    <t>2</t>
    <phoneticPr fontId="2"/>
  </si>
  <si>
    <t>3</t>
    <phoneticPr fontId="2"/>
  </si>
  <si>
    <t>J</t>
  </si>
  <si>
    <t>Q</t>
  </si>
  <si>
    <t>Z</t>
  </si>
  <si>
    <t>N</t>
  </si>
  <si>
    <t>F7F7085500C3</t>
  </si>
  <si>
    <t>E7F718860063</t>
  </si>
  <si>
    <t>F7F6080400C3</t>
  </si>
  <si>
    <t>F7F7084600C3</t>
  </si>
  <si>
    <t>F7F7088500C3</t>
  </si>
  <si>
    <t>08F7081600C3</t>
  </si>
  <si>
    <t>F7F708750063</t>
  </si>
  <si>
    <t>F7F708D500C3</t>
  </si>
  <si>
    <t>F7F7F70600C3</t>
  </si>
  <si>
    <t>F7F7082500C3</t>
  </si>
  <si>
    <t>F7F7085600C3</t>
  </si>
  <si>
    <t>E7F7080600C3</t>
  </si>
  <si>
    <t>E708282500C3</t>
  </si>
  <si>
    <t>F7F7084500C3</t>
  </si>
  <si>
    <t>E7F708D590C3</t>
  </si>
  <si>
    <t>E7F718E500C3</t>
  </si>
  <si>
    <t>E778282700C3</t>
  </si>
  <si>
    <t>E708284500C3</t>
  </si>
  <si>
    <t>0808117500C3</t>
  </si>
  <si>
    <t>F7F7087500C3</t>
  </si>
  <si>
    <t>E7F7087600C3</t>
  </si>
  <si>
    <t>E7F718A500C3</t>
  </si>
  <si>
    <t>F70808D500C3</t>
  </si>
  <si>
    <t>9852087500C3</t>
  </si>
  <si>
    <t>F7F7F7A600C3</t>
  </si>
  <si>
    <t>F7F708B500C3</t>
  </si>
  <si>
    <t>E7F7080500C3</t>
  </si>
  <si>
    <t>Ang velocity 1</t>
    <phoneticPr fontId="4"/>
  </si>
  <si>
    <t>Ang velocity 2</t>
  </si>
  <si>
    <t>Ang velocity 3</t>
  </si>
  <si>
    <t>RSSI</t>
    <phoneticPr fontId="4"/>
  </si>
  <si>
    <t>TX mean Temp</t>
    <phoneticPr fontId="4"/>
  </si>
  <si>
    <t>Bat V</t>
    <phoneticPr fontId="4"/>
  </si>
  <si>
    <t>UTC</t>
    <phoneticPr fontId="1"/>
  </si>
  <si>
    <t>世界標準時</t>
    <rPh sb="0" eb="2">
      <t>セカイ</t>
    </rPh>
    <rPh sb="2" eb="4">
      <t>ヒョウジュン</t>
    </rPh>
    <rPh sb="4" eb="5">
      <t>ジ</t>
    </rPh>
    <phoneticPr fontId="1"/>
  </si>
  <si>
    <t xml:space="preserve"> </t>
    <phoneticPr fontId="5"/>
  </si>
  <si>
    <t>UTC</t>
    <phoneticPr fontId="2"/>
  </si>
  <si>
    <t>UTC</t>
    <phoneticPr fontId="4"/>
  </si>
  <si>
    <t>AS0</t>
    <phoneticPr fontId="4"/>
  </si>
  <si>
    <t>JQ1ZNN</t>
    <phoneticPr fontId="4"/>
  </si>
  <si>
    <t>7A8015051500C308</t>
  </si>
  <si>
    <t>5C8015051500C308</t>
  </si>
  <si>
    <t>3E8003F40500C308</t>
  </si>
  <si>
    <t>419005F40500C308</t>
  </si>
  <si>
    <t>8890F4E4F400C308</t>
  </si>
  <si>
    <t>2990F4E4F400C308</t>
  </si>
  <si>
    <t>7B90F4D4E400C308</t>
  </si>
  <si>
    <t>3E90E4D4E400C308</t>
  </si>
  <si>
    <t>30A0E4D4E400C308</t>
  </si>
  <si>
    <t>61A0E4DFE400C308</t>
  </si>
  <si>
    <t>06A0E4C4E400C308</t>
  </si>
  <si>
    <t>ECA0D4C4D400C308</t>
  </si>
  <si>
    <t>7DA0D4C4D400C308</t>
  </si>
  <si>
    <t>30B0C4B4C400C308</t>
  </si>
  <si>
    <t>34B0C4B4C400C308</t>
  </si>
  <si>
    <t>X232313131300C3</t>
  </si>
  <si>
    <t>X131313031300C3</t>
  </si>
  <si>
    <t>X132313131300C3</t>
  </si>
  <si>
    <t>X131313131300C3</t>
  </si>
  <si>
    <t>X131303030300C3</t>
  </si>
  <si>
    <t>X030303030300C3</t>
  </si>
  <si>
    <t>X03030303F200C3</t>
  </si>
  <si>
    <t>X030303F2F200C3</t>
  </si>
  <si>
    <t>X090303F2F200C3</t>
  </si>
  <si>
    <t>X03F2F203F200C3</t>
  </si>
  <si>
    <t>X0303F2F20300C3</t>
  </si>
  <si>
    <t>X0352E2F2F200C3</t>
  </si>
  <si>
    <t>XE2F2E2E2F200C3</t>
  </si>
  <si>
    <t>XE2E2E2E2E200C3</t>
  </si>
  <si>
    <t>XE2F2D2E2F200C3</t>
  </si>
  <si>
    <t>XE2E2D2E2E200C3</t>
  </si>
  <si>
    <t>F7F7080500C3</t>
  </si>
  <si>
    <t>E7F7182500C3</t>
  </si>
  <si>
    <t>F7F7082B00C3</t>
  </si>
  <si>
    <t>F7F708C500C3</t>
  </si>
  <si>
    <t>F80808E500C3</t>
  </si>
  <si>
    <t>E7F7186600C3</t>
  </si>
  <si>
    <t>F7F708F500C3</t>
  </si>
  <si>
    <t>F7F708D400C3</t>
  </si>
  <si>
    <t>F7F7085400C3</t>
  </si>
  <si>
    <t>F7F7085680C3</t>
  </si>
  <si>
    <t>080808A400C3</t>
  </si>
  <si>
    <t>A7F7081500C3</t>
  </si>
  <si>
    <t>F7F7088B00C3</t>
  </si>
  <si>
    <t>B</t>
    <phoneticPr fontId="1"/>
  </si>
  <si>
    <t>F5B0C4B4C400C308</t>
    <phoneticPr fontId="1"/>
  </si>
  <si>
    <t>C4B0C4B4B400C308</t>
    <phoneticPr fontId="1"/>
  </si>
  <si>
    <t>4</t>
    <phoneticPr fontId="1"/>
  </si>
  <si>
    <t>5</t>
    <phoneticPr fontId="1"/>
  </si>
  <si>
    <t>UnixTime</t>
    <phoneticPr fontId="4"/>
  </si>
  <si>
    <t>Elavation</t>
    <phoneticPr fontId="4"/>
  </si>
  <si>
    <t>Azimuth</t>
    <phoneticPr fontId="4"/>
  </si>
  <si>
    <t>Frequency</t>
    <phoneticPr fontId="4"/>
  </si>
  <si>
    <t>Distance</t>
    <phoneticPr fontId="4"/>
  </si>
  <si>
    <t>Declination</t>
    <phoneticPr fontId="4"/>
  </si>
  <si>
    <t>RightAssesion</t>
    <phoneticPr fontId="4"/>
  </si>
  <si>
    <t>Phase</t>
    <phoneticPr fontId="4"/>
  </si>
  <si>
    <t>UnixStart</t>
    <phoneticPr fontId="4"/>
  </si>
  <si>
    <t>Dif Unix Start</t>
    <phoneticPr fontId="4"/>
  </si>
  <si>
    <t>Distance (km)</t>
    <phoneticPr fontId="4"/>
  </si>
  <si>
    <t>UTC</t>
    <phoneticPr fontId="4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</si>
</sst>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yyyy/m/d\ hh:mm:ss"/>
    <numFmt numFmtId="178" formatCode="0.0"/>
  </numFmts>
  <fonts count="9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0" fillId="0" borderId="0" xfId="0" applyNumberFormat="1">
      <alignment vertical="center"/>
    </xf>
    <xf numFmtId="0" fontId="0" fillId="5" borderId="0" xfId="0" applyFill="1">
      <alignment vertical="center"/>
    </xf>
    <xf numFmtId="49" fontId="0" fillId="3" borderId="0" xfId="0" applyNumberFormat="1" applyFill="1">
      <alignment vertical="center"/>
    </xf>
    <xf numFmtId="177" fontId="0" fillId="0" borderId="0" xfId="0" applyNumberFormat="1" applyAlignment="1">
      <alignment vertical="center" shrinkToFit="1"/>
    </xf>
    <xf numFmtId="0" fontId="0" fillId="0" borderId="0" xfId="0" applyAlignment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2" borderId="0" xfId="0" quotePrefix="1" applyFill="1">
      <alignment vertical="center"/>
    </xf>
    <xf numFmtId="0" fontId="0" fillId="0" borderId="1" xfId="0" applyBorder="1" applyAlignment="1">
      <alignment vertical="center" shrinkToFit="1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178" fontId="0" fillId="0" borderId="0" xfId="0" applyNumberFormat="1" applyAlignment="1"/>
    <xf numFmtId="2" fontId="0" fillId="0" borderId="0" xfId="0" applyNumberFormat="1" applyAlignment="1"/>
    <xf numFmtId="0" fontId="0" fillId="2" borderId="0" xfId="0" applyFill="1" applyAlignment="1"/>
    <xf numFmtId="0" fontId="0" fillId="3" borderId="0" xfId="0" applyFill="1" applyAlignment="1"/>
    <xf numFmtId="0" fontId="0" fillId="0" borderId="0" xfId="0" applyAlignment="1">
      <alignment horizontal="left" shrinkToFit="1"/>
    </xf>
    <xf numFmtId="0" fontId="0" fillId="2" borderId="0" xfId="0" applyFill="1" applyAlignment="1">
      <alignment horizontal="left" shrinkToFit="1"/>
    </xf>
    <xf numFmtId="0" fontId="0" fillId="3" borderId="0" xfId="0" applyFill="1" applyAlignment="1">
      <alignment horizontal="left" shrinkToFit="1"/>
    </xf>
    <xf numFmtId="0" fontId="0" fillId="0" borderId="0" xfId="0" applyAlignment="1">
      <alignment shrinkToFit="1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177" fontId="0" fillId="0" borderId="0" xfId="0" applyNumberFormat="1">
      <alignment vertical="center"/>
    </xf>
    <xf numFmtId="0" fontId="0" fillId="6" borderId="0" xfId="0" applyFill="1">
      <alignment vertical="center"/>
    </xf>
    <xf numFmtId="177" fontId="6" fillId="0" borderId="0" xfId="0" applyNumberFormat="1" applyFont="1" applyAlignment="1">
      <alignment vertical="center" shrinkToFit="1"/>
    </xf>
    <xf numFmtId="0" fontId="6" fillId="0" borderId="0" xfId="0" applyFont="1" applyAlignment="1">
      <alignment vertical="center" shrinkToFit="1"/>
    </xf>
    <xf numFmtId="0" fontId="6" fillId="0" borderId="0" xfId="0" applyFont="1">
      <alignment vertical="center"/>
    </xf>
    <xf numFmtId="177" fontId="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0" fontId="0" fillId="0" borderId="0" xfId="0" applyBorder="1" applyAlignment="1">
      <alignment vertical="center" shrinkToFit="1"/>
    </xf>
    <xf numFmtId="0" fontId="0" fillId="0" borderId="0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Border="1" applyAlignment="1">
      <alignment vertical="center" shrinkToFit="1"/>
    </xf>
    <xf numFmtId="176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22" fontId="6" fillId="0" borderId="0" xfId="0" applyNumberFormat="1" applyFont="1">
      <alignment vertical="center"/>
    </xf>
    <xf numFmtId="0" fontId="6" fillId="0" borderId="0" xfId="0" applyNumberFormat="1" applyFont="1">
      <alignment vertical="center"/>
    </xf>
    <xf numFmtId="38" fontId="6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colors>
    <mruColors>
      <color rgb="FF99FFCC"/>
      <color rgb="FFFF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AS0!$AF$2</c:f>
              <c:strCache>
                <c:ptCount val="1"/>
                <c:pt idx="0">
                  <c:v>Distance (km)</c:v>
                </c:pt>
              </c:strCache>
            </c:strRef>
          </c:tx>
          <c:cat>
            <c:numRef>
              <c:f>AS0!$AE$3:$AE$88</c:f>
              <c:numCache>
                <c:formatCode>[$-F400]h:mm:ss\ AM/PM</c:formatCode>
                <c:ptCount val="86"/>
                <c:pt idx="0">
                  <c:v>41976.424131944441</c:v>
                </c:pt>
                <c:pt idx="1">
                  <c:v>41976.42523148148</c:v>
                </c:pt>
                <c:pt idx="2">
                  <c:v>41976.429606481477</c:v>
                </c:pt>
                <c:pt idx="3">
                  <c:v>41976.430706018517</c:v>
                </c:pt>
                <c:pt idx="4">
                  <c:v>41976.432986111111</c:v>
                </c:pt>
                <c:pt idx="5">
                  <c:v>41976.435254629629</c:v>
                </c:pt>
                <c:pt idx="6">
                  <c:v>41976.437523148146</c:v>
                </c:pt>
                <c:pt idx="7">
                  <c:v>41976.438645833332</c:v>
                </c:pt>
                <c:pt idx="8">
                  <c:v>41976.439756944441</c:v>
                </c:pt>
                <c:pt idx="9">
                  <c:v>41976.44085648148</c:v>
                </c:pt>
                <c:pt idx="10">
                  <c:v>41976.441944444443</c:v>
                </c:pt>
                <c:pt idx="11">
                  <c:v>41976.449699074074</c:v>
                </c:pt>
                <c:pt idx="12">
                  <c:v>41976.450798611106</c:v>
                </c:pt>
                <c:pt idx="13">
                  <c:v>41976.451886574076</c:v>
                </c:pt>
                <c:pt idx="14">
                  <c:v>41976.454849537033</c:v>
                </c:pt>
                <c:pt idx="15">
                  <c:v>41976.457013888888</c:v>
                </c:pt>
                <c:pt idx="16">
                  <c:v>41976.463599537034</c:v>
                </c:pt>
                <c:pt idx="17">
                  <c:v>41976.464687499996</c:v>
                </c:pt>
                <c:pt idx="18">
                  <c:v>41976.470046296294</c:v>
                </c:pt>
                <c:pt idx="19">
                  <c:v>41976.475555555553</c:v>
                </c:pt>
                <c:pt idx="20">
                  <c:v>41976.477627314816</c:v>
                </c:pt>
                <c:pt idx="21">
                  <c:v>41976.479930555557</c:v>
                </c:pt>
                <c:pt idx="22">
                  <c:v>41976.482106481482</c:v>
                </c:pt>
                <c:pt idx="23">
                  <c:v>41976.483206018514</c:v>
                </c:pt>
                <c:pt idx="24">
                  <c:v>41976.484305555554</c:v>
                </c:pt>
                <c:pt idx="25">
                  <c:v>41976.48878472222</c:v>
                </c:pt>
                <c:pt idx="26">
                  <c:v>41976.489884259259</c:v>
                </c:pt>
                <c:pt idx="27">
                  <c:v>41976.494259259256</c:v>
                </c:pt>
                <c:pt idx="28">
                  <c:v>41976.495381944442</c:v>
                </c:pt>
                <c:pt idx="29">
                  <c:v>41976.49759259259</c:v>
                </c:pt>
                <c:pt idx="30">
                  <c:v>41976.499861111108</c:v>
                </c:pt>
                <c:pt idx="31">
                  <c:v>41976.50099537037</c:v>
                </c:pt>
                <c:pt idx="32">
                  <c:v>41976.501145833332</c:v>
                </c:pt>
                <c:pt idx="33">
                  <c:v>41976.502233796295</c:v>
                </c:pt>
                <c:pt idx="34">
                  <c:v>41976.503321759257</c:v>
                </c:pt>
                <c:pt idx="35">
                  <c:v>41976.504432870366</c:v>
                </c:pt>
                <c:pt idx="36">
                  <c:v>41976.505532407406</c:v>
                </c:pt>
                <c:pt idx="37">
                  <c:v>41976.506631944445</c:v>
                </c:pt>
                <c:pt idx="38">
                  <c:v>41976.5077662037</c:v>
                </c:pt>
                <c:pt idx="39">
                  <c:v>41976.508923611109</c:v>
                </c:pt>
                <c:pt idx="40">
                  <c:v>41976.512395833328</c:v>
                </c:pt>
                <c:pt idx="41">
                  <c:v>41976.514722222222</c:v>
                </c:pt>
                <c:pt idx="42">
                  <c:v>41976.515844907408</c:v>
                </c:pt>
                <c:pt idx="43">
                  <c:v>41976.516967592594</c:v>
                </c:pt>
                <c:pt idx="44">
                  <c:v>41976.518101851849</c:v>
                </c:pt>
                <c:pt idx="45">
                  <c:v>41976.519236111111</c:v>
                </c:pt>
                <c:pt idx="46">
                  <c:v>41976.525034722217</c:v>
                </c:pt>
                <c:pt idx="47">
                  <c:v>41976.528553240736</c:v>
                </c:pt>
                <c:pt idx="48">
                  <c:v>41976.529710648145</c:v>
                </c:pt>
                <c:pt idx="49">
                  <c:v>41976.530856481477</c:v>
                </c:pt>
                <c:pt idx="50">
                  <c:v>41976.532002314809</c:v>
                </c:pt>
                <c:pt idx="51">
                  <c:v>41976.537800925922</c:v>
                </c:pt>
                <c:pt idx="52">
                  <c:v>41976.539004629631</c:v>
                </c:pt>
                <c:pt idx="53">
                  <c:v>41976.542523148142</c:v>
                </c:pt>
                <c:pt idx="54">
                  <c:v>41976.544791666667</c:v>
                </c:pt>
                <c:pt idx="55">
                  <c:v>41976.545925925922</c:v>
                </c:pt>
                <c:pt idx="56">
                  <c:v>41976.553101851852</c:v>
                </c:pt>
                <c:pt idx="57">
                  <c:v>41976.554224537038</c:v>
                </c:pt>
                <c:pt idx="58">
                  <c:v>41976.555347222216</c:v>
                </c:pt>
                <c:pt idx="59">
                  <c:v>41976.557557870365</c:v>
                </c:pt>
                <c:pt idx="60">
                  <c:v>41976.558634259258</c:v>
                </c:pt>
                <c:pt idx="61">
                  <c:v>41976.561956018515</c:v>
                </c:pt>
                <c:pt idx="62">
                  <c:v>41976.564201388886</c:v>
                </c:pt>
                <c:pt idx="63">
                  <c:v>41976.566435185181</c:v>
                </c:pt>
                <c:pt idx="64">
                  <c:v>41976.567523148144</c:v>
                </c:pt>
                <c:pt idx="65">
                  <c:v>41976.568622685183</c:v>
                </c:pt>
                <c:pt idx="66">
                  <c:v>41976.569710648146</c:v>
                </c:pt>
                <c:pt idx="67">
                  <c:v>41976.572939814811</c:v>
                </c:pt>
                <c:pt idx="68">
                  <c:v>41976.577326388884</c:v>
                </c:pt>
                <c:pt idx="69">
                  <c:v>41976.5784375</c:v>
                </c:pt>
                <c:pt idx="70">
                  <c:v>41976.580555555556</c:v>
                </c:pt>
                <c:pt idx="71">
                  <c:v>41976.581631944442</c:v>
                </c:pt>
                <c:pt idx="72">
                  <c:v>41976.582708333328</c:v>
                </c:pt>
                <c:pt idx="73">
                  <c:v>41976.584837962961</c:v>
                </c:pt>
                <c:pt idx="74">
                  <c:v>41976.586979166663</c:v>
                </c:pt>
                <c:pt idx="75">
                  <c:v>41976.591307870367</c:v>
                </c:pt>
                <c:pt idx="76">
                  <c:v>41976.592326388884</c:v>
                </c:pt>
                <c:pt idx="77">
                  <c:v>41976.59337962963</c:v>
                </c:pt>
                <c:pt idx="78">
                  <c:v>41976.59543981481</c:v>
                </c:pt>
                <c:pt idx="79">
                  <c:v>41976.597013888888</c:v>
                </c:pt>
                <c:pt idx="80">
                  <c:v>41976.598055555551</c:v>
                </c:pt>
                <c:pt idx="81">
                  <c:v>41976.602349537032</c:v>
                </c:pt>
                <c:pt idx="82">
                  <c:v>41976.605578703704</c:v>
                </c:pt>
                <c:pt idx="83">
                  <c:v>41976.606643518513</c:v>
                </c:pt>
                <c:pt idx="84">
                  <c:v>41976.60769675926</c:v>
                </c:pt>
                <c:pt idx="85">
                  <c:v>41976.64335648148</c:v>
                </c:pt>
              </c:numCache>
            </c:numRef>
          </c:cat>
          <c:val>
            <c:numRef>
              <c:f>AS0!$AF$3:$AF$88</c:f>
              <c:numCache>
                <c:formatCode>#,##0;[Red]\-#,##0</c:formatCode>
                <c:ptCount val="86"/>
                <c:pt idx="0">
                  <c:v>514815</c:v>
                </c:pt>
                <c:pt idx="1">
                  <c:v>514888</c:v>
                </c:pt>
                <c:pt idx="2">
                  <c:v>515182</c:v>
                </c:pt>
                <c:pt idx="3">
                  <c:v>515258</c:v>
                </c:pt>
                <c:pt idx="4">
                  <c:v>515416</c:v>
                </c:pt>
                <c:pt idx="5">
                  <c:v>515576</c:v>
                </c:pt>
                <c:pt idx="6">
                  <c:v>515737</c:v>
                </c:pt>
                <c:pt idx="7">
                  <c:v>515818</c:v>
                </c:pt>
                <c:pt idx="8">
                  <c:v>515899</c:v>
                </c:pt>
                <c:pt idx="9">
                  <c:v>515980</c:v>
                </c:pt>
                <c:pt idx="10">
                  <c:v>516060</c:v>
                </c:pt>
                <c:pt idx="11">
                  <c:v>516646</c:v>
                </c:pt>
                <c:pt idx="12">
                  <c:v>516731</c:v>
                </c:pt>
                <c:pt idx="13">
                  <c:v>516816</c:v>
                </c:pt>
                <c:pt idx="14">
                  <c:v>517050</c:v>
                </c:pt>
                <c:pt idx="15">
                  <c:v>517224</c:v>
                </c:pt>
                <c:pt idx="16">
                  <c:v>517764</c:v>
                </c:pt>
                <c:pt idx="17">
                  <c:v>517855</c:v>
                </c:pt>
                <c:pt idx="18">
                  <c:v>518311</c:v>
                </c:pt>
                <c:pt idx="19">
                  <c:v>518793</c:v>
                </c:pt>
                <c:pt idx="20">
                  <c:v>518978</c:v>
                </c:pt>
                <c:pt idx="21">
                  <c:v>519185</c:v>
                </c:pt>
                <c:pt idx="22">
                  <c:v>519383</c:v>
                </c:pt>
                <c:pt idx="23">
                  <c:v>519484</c:v>
                </c:pt>
                <c:pt idx="24">
                  <c:v>519585</c:v>
                </c:pt>
                <c:pt idx="25">
                  <c:v>520003</c:v>
                </c:pt>
                <c:pt idx="26">
                  <c:v>520107</c:v>
                </c:pt>
                <c:pt idx="27">
                  <c:v>520526</c:v>
                </c:pt>
                <c:pt idx="28">
                  <c:v>520635</c:v>
                </c:pt>
                <c:pt idx="29">
                  <c:v>520850</c:v>
                </c:pt>
                <c:pt idx="30">
                  <c:v>521073</c:v>
                </c:pt>
                <c:pt idx="31">
                  <c:v>521186</c:v>
                </c:pt>
                <c:pt idx="32">
                  <c:v>521201</c:v>
                </c:pt>
                <c:pt idx="33">
                  <c:v>521309</c:v>
                </c:pt>
                <c:pt idx="34">
                  <c:v>521418</c:v>
                </c:pt>
                <c:pt idx="35">
                  <c:v>521530</c:v>
                </c:pt>
                <c:pt idx="36">
                  <c:v>521641</c:v>
                </c:pt>
                <c:pt idx="37">
                  <c:v>521752</c:v>
                </c:pt>
                <c:pt idx="38">
                  <c:v>521868</c:v>
                </c:pt>
                <c:pt idx="39">
                  <c:v>521986</c:v>
                </c:pt>
                <c:pt idx="40">
                  <c:v>522345</c:v>
                </c:pt>
                <c:pt idx="41">
                  <c:v>522588</c:v>
                </c:pt>
                <c:pt idx="42">
                  <c:v>522706</c:v>
                </c:pt>
                <c:pt idx="43">
                  <c:v>522825</c:v>
                </c:pt>
                <c:pt idx="44">
                  <c:v>522945</c:v>
                </c:pt>
                <c:pt idx="45">
                  <c:v>523066</c:v>
                </c:pt>
                <c:pt idx="46">
                  <c:v>523691</c:v>
                </c:pt>
                <c:pt idx="47">
                  <c:v>524077</c:v>
                </c:pt>
                <c:pt idx="48">
                  <c:v>524205</c:v>
                </c:pt>
                <c:pt idx="49">
                  <c:v>524332</c:v>
                </c:pt>
                <c:pt idx="50">
                  <c:v>524460</c:v>
                </c:pt>
                <c:pt idx="51">
                  <c:v>525114</c:v>
                </c:pt>
                <c:pt idx="52">
                  <c:v>525252</c:v>
                </c:pt>
                <c:pt idx="53">
                  <c:v>525657</c:v>
                </c:pt>
                <c:pt idx="54">
                  <c:v>525920</c:v>
                </c:pt>
                <c:pt idx="55">
                  <c:v>526052</c:v>
                </c:pt>
                <c:pt idx="56">
                  <c:v>526901</c:v>
                </c:pt>
                <c:pt idx="57">
                  <c:v>527036</c:v>
                </c:pt>
                <c:pt idx="58">
                  <c:v>527171</c:v>
                </c:pt>
                <c:pt idx="59">
                  <c:v>527438</c:v>
                </c:pt>
                <c:pt idx="60">
                  <c:v>527569</c:v>
                </c:pt>
                <c:pt idx="61">
                  <c:v>527975</c:v>
                </c:pt>
                <c:pt idx="62">
                  <c:v>528252</c:v>
                </c:pt>
                <c:pt idx="63">
                  <c:v>528529</c:v>
                </c:pt>
                <c:pt idx="64">
                  <c:v>528664</c:v>
                </c:pt>
                <c:pt idx="65">
                  <c:v>528802</c:v>
                </c:pt>
                <c:pt idx="66">
                  <c:v>528938</c:v>
                </c:pt>
                <c:pt idx="67">
                  <c:v>529346</c:v>
                </c:pt>
                <c:pt idx="68">
                  <c:v>529905</c:v>
                </c:pt>
                <c:pt idx="69">
                  <c:v>530047</c:v>
                </c:pt>
                <c:pt idx="70">
                  <c:v>530321</c:v>
                </c:pt>
                <c:pt idx="71">
                  <c:v>530460</c:v>
                </c:pt>
                <c:pt idx="72">
                  <c:v>530600</c:v>
                </c:pt>
                <c:pt idx="73">
                  <c:v>530878</c:v>
                </c:pt>
                <c:pt idx="74">
                  <c:v>531158</c:v>
                </c:pt>
                <c:pt idx="75">
                  <c:v>531731</c:v>
                </c:pt>
                <c:pt idx="76">
                  <c:v>531866</c:v>
                </c:pt>
                <c:pt idx="77">
                  <c:v>532007</c:v>
                </c:pt>
                <c:pt idx="78">
                  <c:v>532283</c:v>
                </c:pt>
                <c:pt idx="79">
                  <c:v>532494</c:v>
                </c:pt>
                <c:pt idx="80">
                  <c:v>532635</c:v>
                </c:pt>
                <c:pt idx="81">
                  <c:v>533218</c:v>
                </c:pt>
                <c:pt idx="82">
                  <c:v>533660</c:v>
                </c:pt>
                <c:pt idx="83">
                  <c:v>533807</c:v>
                </c:pt>
                <c:pt idx="84">
                  <c:v>533952</c:v>
                </c:pt>
                <c:pt idx="85">
                  <c:v>539069</c:v>
                </c:pt>
              </c:numCache>
            </c:numRef>
          </c:val>
        </c:ser>
        <c:dLbls/>
        <c:marker val="1"/>
        <c:axId val="154572672"/>
        <c:axId val="154632576"/>
      </c:lineChart>
      <c:catAx>
        <c:axId val="154572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UTC</a:t>
                </a:r>
                <a:endParaRPr lang="ja-JP" altLang="en-US"/>
              </a:p>
            </c:rich>
          </c:tx>
          <c:layout/>
        </c:title>
        <c:numFmt formatCode="[$-F400]h:mm:ss\ AM/PM" sourceLinked="1"/>
        <c:majorTickMark val="none"/>
        <c:tickLblPos val="nextTo"/>
        <c:crossAx val="154632576"/>
        <c:crosses val="autoZero"/>
        <c:auto val="1"/>
        <c:lblAlgn val="ctr"/>
        <c:lblOffset val="100"/>
      </c:catAx>
      <c:valAx>
        <c:axId val="154632576"/>
        <c:scaling>
          <c:orientation val="minMax"/>
          <c:max val="540000"/>
          <c:min val="510000"/>
        </c:scaling>
        <c:axPos val="l"/>
        <c:majorGridlines/>
        <c:numFmt formatCode="#,##0;[Red]\-#,##0" sourceLinked="1"/>
        <c:majorTickMark val="none"/>
        <c:tickLblPos val="nextTo"/>
        <c:spPr>
          <a:ln w="9525">
            <a:noFill/>
          </a:ln>
        </c:spPr>
        <c:crossAx val="15457267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AS2: Battery</a:t>
            </a:r>
            <a:r>
              <a:rPr lang="en-US" altLang="ja-JP" baseline="0"/>
              <a:t> Voltage</a:t>
            </a:r>
            <a:endParaRPr lang="ja-JP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Bat V</c:v>
          </c:tx>
          <c:cat>
            <c:numRef>
              <c:f>'AS2'!$AC$3:$AC$47</c:f>
              <c:numCache>
                <c:formatCode>[$-F400]h:mm:ss\ AM/PM</c:formatCode>
                <c:ptCount val="45"/>
                <c:pt idx="0">
                  <c:v>41976.425717592589</c:v>
                </c:pt>
                <c:pt idx="1">
                  <c:v>41976.438020833331</c:v>
                </c:pt>
                <c:pt idx="2">
                  <c:v>41976.439143518517</c:v>
                </c:pt>
                <c:pt idx="3">
                  <c:v>41976.440243055556</c:v>
                </c:pt>
                <c:pt idx="4">
                  <c:v>41976.449074074073</c:v>
                </c:pt>
                <c:pt idx="5">
                  <c:v>41976.452372685184</c:v>
                </c:pt>
                <c:pt idx="6">
                  <c:v>41976.457499999997</c:v>
                </c:pt>
                <c:pt idx="7">
                  <c:v>41976.461921296293</c:v>
                </c:pt>
                <c:pt idx="8">
                  <c:v>41976.463020833333</c:v>
                </c:pt>
                <c:pt idx="9">
                  <c:v>41976.465162037035</c:v>
                </c:pt>
                <c:pt idx="10">
                  <c:v>41976.476041666661</c:v>
                </c:pt>
                <c:pt idx="11">
                  <c:v>41976.477141203701</c:v>
                </c:pt>
                <c:pt idx="12">
                  <c:v>41976.481504629628</c:v>
                </c:pt>
                <c:pt idx="13">
                  <c:v>41976.482592592591</c:v>
                </c:pt>
                <c:pt idx="14">
                  <c:v>41976.48369212963</c:v>
                </c:pt>
                <c:pt idx="15">
                  <c:v>41976.488159722219</c:v>
                </c:pt>
                <c:pt idx="16">
                  <c:v>41976.490370370368</c:v>
                </c:pt>
                <c:pt idx="17">
                  <c:v>41976.492581018516</c:v>
                </c:pt>
                <c:pt idx="18">
                  <c:v>41976.494756944441</c:v>
                </c:pt>
                <c:pt idx="19">
                  <c:v>41976.49695601852</c:v>
                </c:pt>
                <c:pt idx="20">
                  <c:v>41976.502719907403</c:v>
                </c:pt>
                <c:pt idx="21">
                  <c:v>41976.503807870366</c:v>
                </c:pt>
                <c:pt idx="22">
                  <c:v>41976.504918981482</c:v>
                </c:pt>
                <c:pt idx="23">
                  <c:v>41976.509432870371</c:v>
                </c:pt>
                <c:pt idx="24">
                  <c:v>41976.514074074075</c:v>
                </c:pt>
                <c:pt idx="25">
                  <c:v>41976.515231481477</c:v>
                </c:pt>
                <c:pt idx="26">
                  <c:v>41976.516331018516</c:v>
                </c:pt>
                <c:pt idx="27">
                  <c:v>41976.517476851848</c:v>
                </c:pt>
                <c:pt idx="28">
                  <c:v>41976.520856481482</c:v>
                </c:pt>
                <c:pt idx="29">
                  <c:v>41976.527905092589</c:v>
                </c:pt>
                <c:pt idx="30">
                  <c:v>41976.529062499998</c:v>
                </c:pt>
                <c:pt idx="31">
                  <c:v>41976.530219907407</c:v>
                </c:pt>
                <c:pt idx="32">
                  <c:v>41976.534780092588</c:v>
                </c:pt>
                <c:pt idx="33">
                  <c:v>41976.540682870371</c:v>
                </c:pt>
                <c:pt idx="34">
                  <c:v>41976.541874999995</c:v>
                </c:pt>
                <c:pt idx="35">
                  <c:v>41976.553587962961</c:v>
                </c:pt>
                <c:pt idx="36">
                  <c:v>41976.554722222223</c:v>
                </c:pt>
                <c:pt idx="37">
                  <c:v>41976.555833333332</c:v>
                </c:pt>
                <c:pt idx="38">
                  <c:v>41976.560219907406</c:v>
                </c:pt>
                <c:pt idx="39">
                  <c:v>41976.56581018518</c:v>
                </c:pt>
                <c:pt idx="40">
                  <c:v>41976.579953703702</c:v>
                </c:pt>
                <c:pt idx="41">
                  <c:v>41976.592800925922</c:v>
                </c:pt>
                <c:pt idx="42">
                  <c:v>41976.593854166662</c:v>
                </c:pt>
                <c:pt idx="43">
                  <c:v>41976.599618055552</c:v>
                </c:pt>
                <c:pt idx="44">
                  <c:v>41976.60393518518</c:v>
                </c:pt>
              </c:numCache>
            </c:numRef>
          </c:cat>
          <c:val>
            <c:numRef>
              <c:f>'AS2'!$AJ$3:$AJ$47</c:f>
              <c:numCache>
                <c:formatCode>General</c:formatCode>
                <c:ptCount val="45"/>
                <c:pt idx="0">
                  <c:v>7.6923076923076916</c:v>
                </c:pt>
                <c:pt idx="1">
                  <c:v>7.6923076923076916</c:v>
                </c:pt>
                <c:pt idx="2">
                  <c:v>7.6923076923076916</c:v>
                </c:pt>
                <c:pt idx="3">
                  <c:v>7.6923076923076916</c:v>
                </c:pt>
                <c:pt idx="4">
                  <c:v>7.6923076923076916</c:v>
                </c:pt>
                <c:pt idx="5">
                  <c:v>7.6923076923076916</c:v>
                </c:pt>
                <c:pt idx="6">
                  <c:v>7.6923076923076916</c:v>
                </c:pt>
                <c:pt idx="7">
                  <c:v>7.6923076923076916</c:v>
                </c:pt>
                <c:pt idx="8">
                  <c:v>6.1538461538461533</c:v>
                </c:pt>
                <c:pt idx="9">
                  <c:v>7.6923076923076916</c:v>
                </c:pt>
                <c:pt idx="10">
                  <c:v>7.6923076923076916</c:v>
                </c:pt>
                <c:pt idx="11">
                  <c:v>7.6923076923076916</c:v>
                </c:pt>
                <c:pt idx="12">
                  <c:v>7.6923076923076916</c:v>
                </c:pt>
                <c:pt idx="13">
                  <c:v>7.6923076923076916</c:v>
                </c:pt>
                <c:pt idx="14">
                  <c:v>7.6923076923076916</c:v>
                </c:pt>
                <c:pt idx="15">
                  <c:v>7.6923076923076916</c:v>
                </c:pt>
                <c:pt idx="16">
                  <c:v>7.6923076923076916</c:v>
                </c:pt>
                <c:pt idx="17">
                  <c:v>7.6923076923076916</c:v>
                </c:pt>
                <c:pt idx="18">
                  <c:v>7.6923076923076916</c:v>
                </c:pt>
                <c:pt idx="19">
                  <c:v>7.6923076923076916</c:v>
                </c:pt>
                <c:pt idx="20">
                  <c:v>7.6923076923076916</c:v>
                </c:pt>
                <c:pt idx="21">
                  <c:v>7.6923076923076916</c:v>
                </c:pt>
                <c:pt idx="22">
                  <c:v>7.6923076923076916</c:v>
                </c:pt>
                <c:pt idx="23">
                  <c:v>7.6923076923076916</c:v>
                </c:pt>
                <c:pt idx="24">
                  <c:v>7.6923076923076916</c:v>
                </c:pt>
                <c:pt idx="25">
                  <c:v>7.6923076923076916</c:v>
                </c:pt>
                <c:pt idx="26">
                  <c:v>7.6923076923076916</c:v>
                </c:pt>
                <c:pt idx="27">
                  <c:v>7.6923076923076916</c:v>
                </c:pt>
                <c:pt idx="28">
                  <c:v>7.6923076923076916</c:v>
                </c:pt>
                <c:pt idx="29">
                  <c:v>7.6923076923076916</c:v>
                </c:pt>
                <c:pt idx="30">
                  <c:v>7.6923076923076916</c:v>
                </c:pt>
                <c:pt idx="31">
                  <c:v>7.6923076923076916</c:v>
                </c:pt>
                <c:pt idx="32">
                  <c:v>7.6923076923076916</c:v>
                </c:pt>
                <c:pt idx="33">
                  <c:v>7.6923076923076916</c:v>
                </c:pt>
                <c:pt idx="34">
                  <c:v>7.6923076923076916</c:v>
                </c:pt>
                <c:pt idx="35">
                  <c:v>7.6923076923076916</c:v>
                </c:pt>
                <c:pt idx="36">
                  <c:v>7.6923076923076916</c:v>
                </c:pt>
                <c:pt idx="37">
                  <c:v>7.6923076923076916</c:v>
                </c:pt>
                <c:pt idx="38">
                  <c:v>7.6923076923076916</c:v>
                </c:pt>
                <c:pt idx="39">
                  <c:v>7.6923076923076916</c:v>
                </c:pt>
                <c:pt idx="40">
                  <c:v>7.6923076923076916</c:v>
                </c:pt>
                <c:pt idx="41">
                  <c:v>7.6923076923076916</c:v>
                </c:pt>
                <c:pt idx="42">
                  <c:v>7.6923076923076916</c:v>
                </c:pt>
                <c:pt idx="43">
                  <c:v>7.6923076923076916</c:v>
                </c:pt>
                <c:pt idx="44">
                  <c:v>7.6923076923076916</c:v>
                </c:pt>
              </c:numCache>
            </c:numRef>
          </c:val>
        </c:ser>
        <c:marker val="1"/>
        <c:axId val="167002880"/>
        <c:axId val="167004800"/>
      </c:lineChart>
      <c:catAx>
        <c:axId val="167002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UTC</a:t>
                </a:r>
                <a:endParaRPr lang="ja-JP" altLang="en-US"/>
              </a:p>
            </c:rich>
          </c:tx>
          <c:layout/>
        </c:title>
        <c:numFmt formatCode="[$-F400]h:mm:ss\ AM/PM" sourceLinked="1"/>
        <c:majorTickMark val="none"/>
        <c:tickLblPos val="nextTo"/>
        <c:crossAx val="167004800"/>
        <c:crosses val="autoZero"/>
        <c:auto val="1"/>
        <c:lblAlgn val="ctr"/>
        <c:lblOffset val="100"/>
      </c:catAx>
      <c:valAx>
        <c:axId val="167004800"/>
        <c:scaling>
          <c:orientation val="minMax"/>
          <c:max val="8"/>
          <c:min val="6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/>
                  <a:t>V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167002880"/>
        <c:crosses val="autoZero"/>
        <c:crossBetween val="between"/>
      </c:valAx>
    </c:plotArea>
    <c:plotVisOnly val="1"/>
    <c:dispBlanksAs val="gap"/>
  </c:chart>
  <c:printSettings>
    <c:headerFooter/>
    <c:pageMargins b="0.74803149606299235" l="0.70866141732283494" r="0.70866141732283494" t="0.74803149606299235" header="0.31496062992126006" footer="0.31496062992126006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AS3:</a:t>
            </a:r>
            <a:r>
              <a:rPr lang="en-US" altLang="ja-JP" baseline="0"/>
              <a:t> </a:t>
            </a:r>
            <a:r>
              <a:rPr lang="en-US" altLang="ja-JP"/>
              <a:t>Angular</a:t>
            </a:r>
            <a:r>
              <a:rPr lang="en-US" altLang="ja-JP" baseline="0"/>
              <a:t> Velocity</a:t>
            </a:r>
            <a:endParaRPr lang="ja-JP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Velo1</c:v>
          </c:tx>
          <c:cat>
            <c:numRef>
              <c:f>'AS3'!$AB$3:$AB$46</c:f>
              <c:numCache>
                <c:formatCode>[$-F400]h:mm:ss\ AM/PM</c:formatCode>
                <c:ptCount val="44"/>
                <c:pt idx="0">
                  <c:v>41976.424965277773</c:v>
                </c:pt>
                <c:pt idx="1">
                  <c:v>41976.429340277777</c:v>
                </c:pt>
                <c:pt idx="2">
                  <c:v>41976.438356481478</c:v>
                </c:pt>
                <c:pt idx="3">
                  <c:v>41976.439479166664</c:v>
                </c:pt>
                <c:pt idx="4">
                  <c:v>41976.440578703703</c:v>
                </c:pt>
                <c:pt idx="5">
                  <c:v>41976.449398148143</c:v>
                </c:pt>
                <c:pt idx="6">
                  <c:v>41976.450520833328</c:v>
                </c:pt>
                <c:pt idx="7">
                  <c:v>41976.452696759254</c:v>
                </c:pt>
                <c:pt idx="8">
                  <c:v>41976.464409722219</c:v>
                </c:pt>
                <c:pt idx="9">
                  <c:v>41976.477465277778</c:v>
                </c:pt>
                <c:pt idx="10">
                  <c:v>41976.47855324074</c:v>
                </c:pt>
                <c:pt idx="11">
                  <c:v>41976.479652777773</c:v>
                </c:pt>
                <c:pt idx="12">
                  <c:v>41976.482928240737</c:v>
                </c:pt>
                <c:pt idx="13">
                  <c:v>41976.489606481482</c:v>
                </c:pt>
                <c:pt idx="14">
                  <c:v>41976.492905092593</c:v>
                </c:pt>
                <c:pt idx="15">
                  <c:v>41976.494004629625</c:v>
                </c:pt>
                <c:pt idx="16">
                  <c:v>41976.495092592588</c:v>
                </c:pt>
                <c:pt idx="17">
                  <c:v>41976.496203703704</c:v>
                </c:pt>
                <c:pt idx="18">
                  <c:v>41976.499560185184</c:v>
                </c:pt>
                <c:pt idx="19">
                  <c:v>41976.504155092589</c:v>
                </c:pt>
                <c:pt idx="20">
                  <c:v>41976.505254629628</c:v>
                </c:pt>
                <c:pt idx="21">
                  <c:v>41976.507511574069</c:v>
                </c:pt>
                <c:pt idx="22">
                  <c:v>41976.509791666664</c:v>
                </c:pt>
                <c:pt idx="23">
                  <c:v>41976.514432870368</c:v>
                </c:pt>
                <c:pt idx="24">
                  <c:v>41976.5155787037</c:v>
                </c:pt>
                <c:pt idx="25">
                  <c:v>41976.516689814816</c:v>
                </c:pt>
                <c:pt idx="26">
                  <c:v>41976.517824074072</c:v>
                </c:pt>
                <c:pt idx="27">
                  <c:v>41976.520104166666</c:v>
                </c:pt>
                <c:pt idx="28">
                  <c:v>41976.528275462959</c:v>
                </c:pt>
                <c:pt idx="29">
                  <c:v>41976.529421296291</c:v>
                </c:pt>
                <c:pt idx="30">
                  <c:v>41976.531724537032</c:v>
                </c:pt>
                <c:pt idx="31">
                  <c:v>41976.542233796295</c:v>
                </c:pt>
                <c:pt idx="32">
                  <c:v>41976.543391203704</c:v>
                </c:pt>
                <c:pt idx="33">
                  <c:v>41976.551701388889</c:v>
                </c:pt>
                <c:pt idx="34">
                  <c:v>41976.555069444439</c:v>
                </c:pt>
                <c:pt idx="35">
                  <c:v>41976.557291666664</c:v>
                </c:pt>
                <c:pt idx="36">
                  <c:v>41976.566168981481</c:v>
                </c:pt>
                <c:pt idx="37">
                  <c:v>41976.567245370366</c:v>
                </c:pt>
                <c:pt idx="38">
                  <c:v>41976.580289351848</c:v>
                </c:pt>
                <c:pt idx="39">
                  <c:v>41976.581365740742</c:v>
                </c:pt>
                <c:pt idx="40">
                  <c:v>41976.591006944444</c:v>
                </c:pt>
                <c:pt idx="41">
                  <c:v>41976.593101851846</c:v>
                </c:pt>
                <c:pt idx="42">
                  <c:v>41976.594131944439</c:v>
                </c:pt>
                <c:pt idx="43">
                  <c:v>41976.60528935185</c:v>
                </c:pt>
              </c:numCache>
            </c:numRef>
          </c:cat>
          <c:val>
            <c:numRef>
              <c:f>'AS3'!$AC$3:$AC$46</c:f>
              <c:numCache>
                <c:formatCode>General</c:formatCode>
                <c:ptCount val="44"/>
                <c:pt idx="0">
                  <c:v>-0.98039215686276293</c:v>
                </c:pt>
                <c:pt idx="1">
                  <c:v>-2.941176470588232</c:v>
                </c:pt>
                <c:pt idx="2">
                  <c:v>-0.98039215686276293</c:v>
                </c:pt>
                <c:pt idx="3">
                  <c:v>-0.98039215686276293</c:v>
                </c:pt>
                <c:pt idx="4">
                  <c:v>-0.98039215686276293</c:v>
                </c:pt>
                <c:pt idx="5">
                  <c:v>0.98039215686273451</c:v>
                </c:pt>
                <c:pt idx="6">
                  <c:v>-0.98039215686276293</c:v>
                </c:pt>
                <c:pt idx="7">
                  <c:v>-0.98039215686276293</c:v>
                </c:pt>
                <c:pt idx="8">
                  <c:v>-0.98039215686276293</c:v>
                </c:pt>
                <c:pt idx="9">
                  <c:v>-0.98039215686276293</c:v>
                </c:pt>
                <c:pt idx="10">
                  <c:v>-0.98039215686276293</c:v>
                </c:pt>
                <c:pt idx="11">
                  <c:v>-2.941176470588232</c:v>
                </c:pt>
                <c:pt idx="12">
                  <c:v>-2.941176470588232</c:v>
                </c:pt>
                <c:pt idx="13">
                  <c:v>-0.98039215686276293</c:v>
                </c:pt>
                <c:pt idx="14">
                  <c:v>-2.941176470588232</c:v>
                </c:pt>
                <c:pt idx="15">
                  <c:v>-2.941176470588232</c:v>
                </c:pt>
                <c:pt idx="16">
                  <c:v>-2.941176470588232</c:v>
                </c:pt>
                <c:pt idx="17">
                  <c:v>-2.941176470588232</c:v>
                </c:pt>
                <c:pt idx="18">
                  <c:v>0.98039215686273451</c:v>
                </c:pt>
                <c:pt idx="19">
                  <c:v>-0.98039215686276293</c:v>
                </c:pt>
                <c:pt idx="20">
                  <c:v>-2.941176470588232</c:v>
                </c:pt>
                <c:pt idx="21">
                  <c:v>-2.941176470588232</c:v>
                </c:pt>
                <c:pt idx="22">
                  <c:v>-0.98039215686276293</c:v>
                </c:pt>
                <c:pt idx="23">
                  <c:v>18.627450980392155</c:v>
                </c:pt>
                <c:pt idx="24">
                  <c:v>-0.98039215686276293</c:v>
                </c:pt>
                <c:pt idx="25">
                  <c:v>-0.98039215686276293</c:v>
                </c:pt>
                <c:pt idx="26">
                  <c:v>-2.941176470588232</c:v>
                </c:pt>
                <c:pt idx="27">
                  <c:v>-2.941176470588232</c:v>
                </c:pt>
                <c:pt idx="28">
                  <c:v>-0.98039215686276293</c:v>
                </c:pt>
                <c:pt idx="29">
                  <c:v>-0.98039215686276293</c:v>
                </c:pt>
                <c:pt idx="30">
                  <c:v>-2.941176470588232</c:v>
                </c:pt>
                <c:pt idx="31">
                  <c:v>-0.98039215686276293</c:v>
                </c:pt>
                <c:pt idx="32">
                  <c:v>-0.98039215686276293</c:v>
                </c:pt>
                <c:pt idx="33">
                  <c:v>30.392156862745082</c:v>
                </c:pt>
                <c:pt idx="34">
                  <c:v>-0.98039215686276293</c:v>
                </c:pt>
                <c:pt idx="35">
                  <c:v>-2.941176470588232</c:v>
                </c:pt>
                <c:pt idx="36">
                  <c:v>-0.98039215686276293</c:v>
                </c:pt>
                <c:pt idx="37">
                  <c:v>-0.98039215686276293</c:v>
                </c:pt>
                <c:pt idx="38">
                  <c:v>-0.98039215686276293</c:v>
                </c:pt>
                <c:pt idx="39">
                  <c:v>-0.98039215686276293</c:v>
                </c:pt>
                <c:pt idx="40">
                  <c:v>0.98039215686273451</c:v>
                </c:pt>
                <c:pt idx="41">
                  <c:v>-10.784313725490193</c:v>
                </c:pt>
                <c:pt idx="42">
                  <c:v>-0.98039215686276293</c:v>
                </c:pt>
                <c:pt idx="43">
                  <c:v>-0.98039215686276293</c:v>
                </c:pt>
              </c:numCache>
            </c:numRef>
          </c:val>
        </c:ser>
        <c:ser>
          <c:idx val="1"/>
          <c:order val="1"/>
          <c:tx>
            <c:v>Velo2</c:v>
          </c:tx>
          <c:cat>
            <c:numRef>
              <c:f>'AS3'!$AB$3:$AB$46</c:f>
              <c:numCache>
                <c:formatCode>[$-F400]h:mm:ss\ AM/PM</c:formatCode>
                <c:ptCount val="44"/>
                <c:pt idx="0">
                  <c:v>41976.424965277773</c:v>
                </c:pt>
                <c:pt idx="1">
                  <c:v>41976.429340277777</c:v>
                </c:pt>
                <c:pt idx="2">
                  <c:v>41976.438356481478</c:v>
                </c:pt>
                <c:pt idx="3">
                  <c:v>41976.439479166664</c:v>
                </c:pt>
                <c:pt idx="4">
                  <c:v>41976.440578703703</c:v>
                </c:pt>
                <c:pt idx="5">
                  <c:v>41976.449398148143</c:v>
                </c:pt>
                <c:pt idx="6">
                  <c:v>41976.450520833328</c:v>
                </c:pt>
                <c:pt idx="7">
                  <c:v>41976.452696759254</c:v>
                </c:pt>
                <c:pt idx="8">
                  <c:v>41976.464409722219</c:v>
                </c:pt>
                <c:pt idx="9">
                  <c:v>41976.477465277778</c:v>
                </c:pt>
                <c:pt idx="10">
                  <c:v>41976.47855324074</c:v>
                </c:pt>
                <c:pt idx="11">
                  <c:v>41976.479652777773</c:v>
                </c:pt>
                <c:pt idx="12">
                  <c:v>41976.482928240737</c:v>
                </c:pt>
                <c:pt idx="13">
                  <c:v>41976.489606481482</c:v>
                </c:pt>
                <c:pt idx="14">
                  <c:v>41976.492905092593</c:v>
                </c:pt>
                <c:pt idx="15">
                  <c:v>41976.494004629625</c:v>
                </c:pt>
                <c:pt idx="16">
                  <c:v>41976.495092592588</c:v>
                </c:pt>
                <c:pt idx="17">
                  <c:v>41976.496203703704</c:v>
                </c:pt>
                <c:pt idx="18">
                  <c:v>41976.499560185184</c:v>
                </c:pt>
                <c:pt idx="19">
                  <c:v>41976.504155092589</c:v>
                </c:pt>
                <c:pt idx="20">
                  <c:v>41976.505254629628</c:v>
                </c:pt>
                <c:pt idx="21">
                  <c:v>41976.507511574069</c:v>
                </c:pt>
                <c:pt idx="22">
                  <c:v>41976.509791666664</c:v>
                </c:pt>
                <c:pt idx="23">
                  <c:v>41976.514432870368</c:v>
                </c:pt>
                <c:pt idx="24">
                  <c:v>41976.5155787037</c:v>
                </c:pt>
                <c:pt idx="25">
                  <c:v>41976.516689814816</c:v>
                </c:pt>
                <c:pt idx="26">
                  <c:v>41976.517824074072</c:v>
                </c:pt>
                <c:pt idx="27">
                  <c:v>41976.520104166666</c:v>
                </c:pt>
                <c:pt idx="28">
                  <c:v>41976.528275462959</c:v>
                </c:pt>
                <c:pt idx="29">
                  <c:v>41976.529421296291</c:v>
                </c:pt>
                <c:pt idx="30">
                  <c:v>41976.531724537032</c:v>
                </c:pt>
                <c:pt idx="31">
                  <c:v>41976.542233796295</c:v>
                </c:pt>
                <c:pt idx="32">
                  <c:v>41976.543391203704</c:v>
                </c:pt>
                <c:pt idx="33">
                  <c:v>41976.551701388889</c:v>
                </c:pt>
                <c:pt idx="34">
                  <c:v>41976.555069444439</c:v>
                </c:pt>
                <c:pt idx="35">
                  <c:v>41976.557291666664</c:v>
                </c:pt>
                <c:pt idx="36">
                  <c:v>41976.566168981481</c:v>
                </c:pt>
                <c:pt idx="37">
                  <c:v>41976.567245370366</c:v>
                </c:pt>
                <c:pt idx="38">
                  <c:v>41976.580289351848</c:v>
                </c:pt>
                <c:pt idx="39">
                  <c:v>41976.581365740742</c:v>
                </c:pt>
                <c:pt idx="40">
                  <c:v>41976.591006944444</c:v>
                </c:pt>
                <c:pt idx="41">
                  <c:v>41976.593101851846</c:v>
                </c:pt>
                <c:pt idx="42">
                  <c:v>41976.594131944439</c:v>
                </c:pt>
                <c:pt idx="43">
                  <c:v>41976.60528935185</c:v>
                </c:pt>
              </c:numCache>
            </c:numRef>
          </c:cat>
          <c:val>
            <c:numRef>
              <c:f>'AS3'!$AD$3:$AD$46</c:f>
              <c:numCache>
                <c:formatCode>General</c:formatCode>
                <c:ptCount val="44"/>
                <c:pt idx="0">
                  <c:v>-0.98039215686276293</c:v>
                </c:pt>
                <c:pt idx="1">
                  <c:v>-0.98039215686276293</c:v>
                </c:pt>
                <c:pt idx="2">
                  <c:v>-32.352941176470608</c:v>
                </c:pt>
                <c:pt idx="3">
                  <c:v>-0.98039215686276293</c:v>
                </c:pt>
                <c:pt idx="4">
                  <c:v>-0.98039215686276293</c:v>
                </c:pt>
                <c:pt idx="5">
                  <c:v>-0.98039215686276293</c:v>
                </c:pt>
                <c:pt idx="6">
                  <c:v>-0.98039215686276293</c:v>
                </c:pt>
                <c:pt idx="7">
                  <c:v>-0.98039215686276293</c:v>
                </c:pt>
                <c:pt idx="8">
                  <c:v>-0.98039215686276293</c:v>
                </c:pt>
                <c:pt idx="9">
                  <c:v>-0.98039215686276293</c:v>
                </c:pt>
                <c:pt idx="10">
                  <c:v>-0.98039215686276293</c:v>
                </c:pt>
                <c:pt idx="11">
                  <c:v>-0.98039215686276293</c:v>
                </c:pt>
                <c:pt idx="12">
                  <c:v>0.98039215686273451</c:v>
                </c:pt>
                <c:pt idx="13">
                  <c:v>-0.98039215686276293</c:v>
                </c:pt>
                <c:pt idx="14">
                  <c:v>-0.98039215686276293</c:v>
                </c:pt>
                <c:pt idx="15">
                  <c:v>-0.98039215686276293</c:v>
                </c:pt>
                <c:pt idx="16">
                  <c:v>14.70588235294116</c:v>
                </c:pt>
                <c:pt idx="17">
                  <c:v>0.98039215686273451</c:v>
                </c:pt>
                <c:pt idx="18">
                  <c:v>0.98039215686273451</c:v>
                </c:pt>
                <c:pt idx="19">
                  <c:v>-0.98039215686276293</c:v>
                </c:pt>
                <c:pt idx="20">
                  <c:v>-0.98039215686276293</c:v>
                </c:pt>
                <c:pt idx="21">
                  <c:v>-0.98039215686276293</c:v>
                </c:pt>
                <c:pt idx="22">
                  <c:v>0.98039215686273451</c:v>
                </c:pt>
                <c:pt idx="23">
                  <c:v>-177.45098039215685</c:v>
                </c:pt>
                <c:pt idx="24">
                  <c:v>-0.98039215686276293</c:v>
                </c:pt>
                <c:pt idx="25">
                  <c:v>-0.98039215686276293</c:v>
                </c:pt>
                <c:pt idx="26">
                  <c:v>-0.98039215686276293</c:v>
                </c:pt>
                <c:pt idx="27">
                  <c:v>-0.98039215686276293</c:v>
                </c:pt>
                <c:pt idx="28">
                  <c:v>-0.98039215686276293</c:v>
                </c:pt>
                <c:pt idx="29">
                  <c:v>-0.98039215686276293</c:v>
                </c:pt>
                <c:pt idx="30">
                  <c:v>-0.98039215686276293</c:v>
                </c:pt>
                <c:pt idx="31">
                  <c:v>-0.98039215686276293</c:v>
                </c:pt>
                <c:pt idx="32">
                  <c:v>-0.98039215686276293</c:v>
                </c:pt>
                <c:pt idx="33">
                  <c:v>0.98039215686273451</c:v>
                </c:pt>
                <c:pt idx="34">
                  <c:v>-0.98039215686276293</c:v>
                </c:pt>
                <c:pt idx="35">
                  <c:v>-0.98039215686276293</c:v>
                </c:pt>
                <c:pt idx="36">
                  <c:v>-0.98039215686276293</c:v>
                </c:pt>
                <c:pt idx="37">
                  <c:v>-0.98039215686276293</c:v>
                </c:pt>
                <c:pt idx="38">
                  <c:v>-0.98039215686276293</c:v>
                </c:pt>
                <c:pt idx="39">
                  <c:v>-0.98039215686276293</c:v>
                </c:pt>
                <c:pt idx="40">
                  <c:v>0.98039215686273451</c:v>
                </c:pt>
                <c:pt idx="41">
                  <c:v>-0.98039215686276293</c:v>
                </c:pt>
                <c:pt idx="42">
                  <c:v>-0.98039215686276293</c:v>
                </c:pt>
                <c:pt idx="43">
                  <c:v>-0.98039215686276293</c:v>
                </c:pt>
              </c:numCache>
            </c:numRef>
          </c:val>
        </c:ser>
        <c:ser>
          <c:idx val="2"/>
          <c:order val="2"/>
          <c:tx>
            <c:v>Velo3</c:v>
          </c:tx>
          <c:cat>
            <c:numRef>
              <c:f>'AS3'!$AB$3:$AB$46</c:f>
              <c:numCache>
                <c:formatCode>[$-F400]h:mm:ss\ AM/PM</c:formatCode>
                <c:ptCount val="44"/>
                <c:pt idx="0">
                  <c:v>41976.424965277773</c:v>
                </c:pt>
                <c:pt idx="1">
                  <c:v>41976.429340277777</c:v>
                </c:pt>
                <c:pt idx="2">
                  <c:v>41976.438356481478</c:v>
                </c:pt>
                <c:pt idx="3">
                  <c:v>41976.439479166664</c:v>
                </c:pt>
                <c:pt idx="4">
                  <c:v>41976.440578703703</c:v>
                </c:pt>
                <c:pt idx="5">
                  <c:v>41976.449398148143</c:v>
                </c:pt>
                <c:pt idx="6">
                  <c:v>41976.450520833328</c:v>
                </c:pt>
                <c:pt idx="7">
                  <c:v>41976.452696759254</c:v>
                </c:pt>
                <c:pt idx="8">
                  <c:v>41976.464409722219</c:v>
                </c:pt>
                <c:pt idx="9">
                  <c:v>41976.477465277778</c:v>
                </c:pt>
                <c:pt idx="10">
                  <c:v>41976.47855324074</c:v>
                </c:pt>
                <c:pt idx="11">
                  <c:v>41976.479652777773</c:v>
                </c:pt>
                <c:pt idx="12">
                  <c:v>41976.482928240737</c:v>
                </c:pt>
                <c:pt idx="13">
                  <c:v>41976.489606481482</c:v>
                </c:pt>
                <c:pt idx="14">
                  <c:v>41976.492905092593</c:v>
                </c:pt>
                <c:pt idx="15">
                  <c:v>41976.494004629625</c:v>
                </c:pt>
                <c:pt idx="16">
                  <c:v>41976.495092592588</c:v>
                </c:pt>
                <c:pt idx="17">
                  <c:v>41976.496203703704</c:v>
                </c:pt>
                <c:pt idx="18">
                  <c:v>41976.499560185184</c:v>
                </c:pt>
                <c:pt idx="19">
                  <c:v>41976.504155092589</c:v>
                </c:pt>
                <c:pt idx="20">
                  <c:v>41976.505254629628</c:v>
                </c:pt>
                <c:pt idx="21">
                  <c:v>41976.507511574069</c:v>
                </c:pt>
                <c:pt idx="22">
                  <c:v>41976.509791666664</c:v>
                </c:pt>
                <c:pt idx="23">
                  <c:v>41976.514432870368</c:v>
                </c:pt>
                <c:pt idx="24">
                  <c:v>41976.5155787037</c:v>
                </c:pt>
                <c:pt idx="25">
                  <c:v>41976.516689814816</c:v>
                </c:pt>
                <c:pt idx="26">
                  <c:v>41976.517824074072</c:v>
                </c:pt>
                <c:pt idx="27">
                  <c:v>41976.520104166666</c:v>
                </c:pt>
                <c:pt idx="28">
                  <c:v>41976.528275462959</c:v>
                </c:pt>
                <c:pt idx="29">
                  <c:v>41976.529421296291</c:v>
                </c:pt>
                <c:pt idx="30">
                  <c:v>41976.531724537032</c:v>
                </c:pt>
                <c:pt idx="31">
                  <c:v>41976.542233796295</c:v>
                </c:pt>
                <c:pt idx="32">
                  <c:v>41976.543391203704</c:v>
                </c:pt>
                <c:pt idx="33">
                  <c:v>41976.551701388889</c:v>
                </c:pt>
                <c:pt idx="34">
                  <c:v>41976.555069444439</c:v>
                </c:pt>
                <c:pt idx="35">
                  <c:v>41976.557291666664</c:v>
                </c:pt>
                <c:pt idx="36">
                  <c:v>41976.566168981481</c:v>
                </c:pt>
                <c:pt idx="37">
                  <c:v>41976.567245370366</c:v>
                </c:pt>
                <c:pt idx="38">
                  <c:v>41976.580289351848</c:v>
                </c:pt>
                <c:pt idx="39">
                  <c:v>41976.581365740742</c:v>
                </c:pt>
                <c:pt idx="40">
                  <c:v>41976.591006944444</c:v>
                </c:pt>
                <c:pt idx="41">
                  <c:v>41976.593101851846</c:v>
                </c:pt>
                <c:pt idx="42">
                  <c:v>41976.594131944439</c:v>
                </c:pt>
                <c:pt idx="43">
                  <c:v>41976.60528935185</c:v>
                </c:pt>
              </c:numCache>
            </c:numRef>
          </c:cat>
          <c:val>
            <c:numRef>
              <c:f>'AS3'!$AE$3:$AE$46</c:f>
              <c:numCache>
                <c:formatCode>General</c:formatCode>
                <c:ptCount val="44"/>
                <c:pt idx="0">
                  <c:v>0.98039215686273451</c:v>
                </c:pt>
                <c:pt idx="1">
                  <c:v>2.941176470588232</c:v>
                </c:pt>
                <c:pt idx="2">
                  <c:v>0.98039215686273451</c:v>
                </c:pt>
                <c:pt idx="3">
                  <c:v>0.98039215686273451</c:v>
                </c:pt>
                <c:pt idx="4">
                  <c:v>0.98039215686273451</c:v>
                </c:pt>
                <c:pt idx="5">
                  <c:v>0.98039215686273451</c:v>
                </c:pt>
                <c:pt idx="6">
                  <c:v>0.98039215686273451</c:v>
                </c:pt>
                <c:pt idx="7">
                  <c:v>0.98039215686273451</c:v>
                </c:pt>
                <c:pt idx="8">
                  <c:v>-0.98039215686276293</c:v>
                </c:pt>
                <c:pt idx="9">
                  <c:v>0.98039215686273451</c:v>
                </c:pt>
                <c:pt idx="10">
                  <c:v>0.98039215686273451</c:v>
                </c:pt>
                <c:pt idx="11">
                  <c:v>0.98039215686273451</c:v>
                </c:pt>
                <c:pt idx="12">
                  <c:v>4.901960784313701</c:v>
                </c:pt>
                <c:pt idx="13">
                  <c:v>0.98039215686273451</c:v>
                </c:pt>
                <c:pt idx="14">
                  <c:v>0.98039215686273451</c:v>
                </c:pt>
                <c:pt idx="15">
                  <c:v>2.941176470588232</c:v>
                </c:pt>
                <c:pt idx="16">
                  <c:v>4.901960784313701</c:v>
                </c:pt>
                <c:pt idx="17">
                  <c:v>4.901960784313701</c:v>
                </c:pt>
                <c:pt idx="18">
                  <c:v>-216.66666666666669</c:v>
                </c:pt>
                <c:pt idx="19">
                  <c:v>0.98039215686273451</c:v>
                </c:pt>
                <c:pt idx="20">
                  <c:v>0.98039215686273451</c:v>
                </c:pt>
                <c:pt idx="21">
                  <c:v>2.941176470588232</c:v>
                </c:pt>
                <c:pt idx="22">
                  <c:v>0.98039215686273451</c:v>
                </c:pt>
                <c:pt idx="23">
                  <c:v>0.98039215686273451</c:v>
                </c:pt>
                <c:pt idx="24">
                  <c:v>-0.98039215686276293</c:v>
                </c:pt>
                <c:pt idx="25">
                  <c:v>0.98039215686273451</c:v>
                </c:pt>
                <c:pt idx="26">
                  <c:v>0.98039215686273451</c:v>
                </c:pt>
                <c:pt idx="27">
                  <c:v>2.941176470588232</c:v>
                </c:pt>
                <c:pt idx="28">
                  <c:v>0.98039215686273451</c:v>
                </c:pt>
                <c:pt idx="29">
                  <c:v>0.98039215686273451</c:v>
                </c:pt>
                <c:pt idx="30">
                  <c:v>2.941176470588232</c:v>
                </c:pt>
                <c:pt idx="31">
                  <c:v>0.98039215686273451</c:v>
                </c:pt>
                <c:pt idx="32">
                  <c:v>0.98039215686273451</c:v>
                </c:pt>
                <c:pt idx="33">
                  <c:v>0.98039215686273451</c:v>
                </c:pt>
                <c:pt idx="34">
                  <c:v>0.98039215686273451</c:v>
                </c:pt>
                <c:pt idx="35">
                  <c:v>2.941176470588232</c:v>
                </c:pt>
                <c:pt idx="36">
                  <c:v>0.98039215686273451</c:v>
                </c:pt>
                <c:pt idx="37">
                  <c:v>0.98039215686273451</c:v>
                </c:pt>
                <c:pt idx="38">
                  <c:v>0.98039215686273451</c:v>
                </c:pt>
                <c:pt idx="39">
                  <c:v>0.98039215686273451</c:v>
                </c:pt>
                <c:pt idx="40">
                  <c:v>0.98039215686273451</c:v>
                </c:pt>
                <c:pt idx="41">
                  <c:v>0.98039215686273451</c:v>
                </c:pt>
                <c:pt idx="42">
                  <c:v>0.98039215686273451</c:v>
                </c:pt>
                <c:pt idx="43">
                  <c:v>0.98039215686273451</c:v>
                </c:pt>
              </c:numCache>
            </c:numRef>
          </c:val>
        </c:ser>
        <c:marker val="1"/>
        <c:axId val="131617152"/>
        <c:axId val="131619072"/>
      </c:lineChart>
      <c:catAx>
        <c:axId val="131617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UTC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8523190672284785"/>
              <c:y val="0.65509763478417971"/>
            </c:manualLayout>
          </c:layout>
        </c:title>
        <c:numFmt formatCode="[$-F400]h:mm:ss\ AM/PM" sourceLinked="1"/>
        <c:majorTickMark val="none"/>
        <c:tickLblPos val="nextTo"/>
        <c:crossAx val="131619072"/>
        <c:crosses val="autoZero"/>
        <c:auto val="1"/>
        <c:lblAlgn val="ctr"/>
        <c:lblOffset val="100"/>
      </c:catAx>
      <c:valAx>
        <c:axId val="131619072"/>
        <c:scaling>
          <c:orientation val="minMax"/>
          <c:max val="7"/>
          <c:min val="-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Degree/Second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131617152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4803149606299235" l="0.70866141732283494" r="0.70866141732283494" t="0.74803149606299235" header="0.31496062992126006" footer="0.31496062992126006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AS3: RSSI</a:t>
            </a:r>
            <a:endParaRPr lang="ja-JP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RSSI</c:v>
          </c:tx>
          <c:cat>
            <c:numRef>
              <c:f>'AS3'!$AB$3:$AB$46</c:f>
              <c:numCache>
                <c:formatCode>[$-F400]h:mm:ss\ AM/PM</c:formatCode>
                <c:ptCount val="44"/>
                <c:pt idx="0">
                  <c:v>41976.424965277773</c:v>
                </c:pt>
                <c:pt idx="1">
                  <c:v>41976.429340277777</c:v>
                </c:pt>
                <c:pt idx="2">
                  <c:v>41976.438356481478</c:v>
                </c:pt>
                <c:pt idx="3">
                  <c:v>41976.439479166664</c:v>
                </c:pt>
                <c:pt idx="4">
                  <c:v>41976.440578703703</c:v>
                </c:pt>
                <c:pt idx="5">
                  <c:v>41976.449398148143</c:v>
                </c:pt>
                <c:pt idx="6">
                  <c:v>41976.450520833328</c:v>
                </c:pt>
                <c:pt idx="7">
                  <c:v>41976.452696759254</c:v>
                </c:pt>
                <c:pt idx="8">
                  <c:v>41976.464409722219</c:v>
                </c:pt>
                <c:pt idx="9">
                  <c:v>41976.477465277778</c:v>
                </c:pt>
                <c:pt idx="10">
                  <c:v>41976.47855324074</c:v>
                </c:pt>
                <c:pt idx="11">
                  <c:v>41976.479652777773</c:v>
                </c:pt>
                <c:pt idx="12">
                  <c:v>41976.482928240737</c:v>
                </c:pt>
                <c:pt idx="13">
                  <c:v>41976.489606481482</c:v>
                </c:pt>
                <c:pt idx="14">
                  <c:v>41976.492905092593</c:v>
                </c:pt>
                <c:pt idx="15">
                  <c:v>41976.494004629625</c:v>
                </c:pt>
                <c:pt idx="16">
                  <c:v>41976.495092592588</c:v>
                </c:pt>
                <c:pt idx="17">
                  <c:v>41976.496203703704</c:v>
                </c:pt>
                <c:pt idx="18">
                  <c:v>41976.499560185184</c:v>
                </c:pt>
                <c:pt idx="19">
                  <c:v>41976.504155092589</c:v>
                </c:pt>
                <c:pt idx="20">
                  <c:v>41976.505254629628</c:v>
                </c:pt>
                <c:pt idx="21">
                  <c:v>41976.507511574069</c:v>
                </c:pt>
                <c:pt idx="22">
                  <c:v>41976.509791666664</c:v>
                </c:pt>
                <c:pt idx="23">
                  <c:v>41976.514432870368</c:v>
                </c:pt>
                <c:pt idx="24">
                  <c:v>41976.5155787037</c:v>
                </c:pt>
                <c:pt idx="25">
                  <c:v>41976.516689814816</c:v>
                </c:pt>
                <c:pt idx="26">
                  <c:v>41976.517824074072</c:v>
                </c:pt>
                <c:pt idx="27">
                  <c:v>41976.520104166666</c:v>
                </c:pt>
                <c:pt idx="28">
                  <c:v>41976.528275462959</c:v>
                </c:pt>
                <c:pt idx="29">
                  <c:v>41976.529421296291</c:v>
                </c:pt>
                <c:pt idx="30">
                  <c:v>41976.531724537032</c:v>
                </c:pt>
                <c:pt idx="31">
                  <c:v>41976.542233796295</c:v>
                </c:pt>
                <c:pt idx="32">
                  <c:v>41976.543391203704</c:v>
                </c:pt>
                <c:pt idx="33">
                  <c:v>41976.551701388889</c:v>
                </c:pt>
                <c:pt idx="34">
                  <c:v>41976.555069444439</c:v>
                </c:pt>
                <c:pt idx="35">
                  <c:v>41976.557291666664</c:v>
                </c:pt>
                <c:pt idx="36">
                  <c:v>41976.566168981481</c:v>
                </c:pt>
                <c:pt idx="37">
                  <c:v>41976.567245370366</c:v>
                </c:pt>
                <c:pt idx="38">
                  <c:v>41976.580289351848</c:v>
                </c:pt>
                <c:pt idx="39">
                  <c:v>41976.581365740742</c:v>
                </c:pt>
                <c:pt idx="40">
                  <c:v>41976.591006944444</c:v>
                </c:pt>
                <c:pt idx="41">
                  <c:v>41976.593101851846</c:v>
                </c:pt>
                <c:pt idx="42">
                  <c:v>41976.594131944439</c:v>
                </c:pt>
                <c:pt idx="43">
                  <c:v>41976.60528935185</c:v>
                </c:pt>
              </c:numCache>
            </c:numRef>
          </c:cat>
          <c:val>
            <c:numRef>
              <c:f>'AS3'!$AF$3:$AF$46</c:f>
              <c:numCache>
                <c:formatCode>General</c:formatCode>
                <c:ptCount val="44"/>
                <c:pt idx="0">
                  <c:v>-130</c:v>
                </c:pt>
                <c:pt idx="1">
                  <c:v>-125</c:v>
                </c:pt>
                <c:pt idx="2">
                  <c:v>-140</c:v>
                </c:pt>
                <c:pt idx="3">
                  <c:v>-125</c:v>
                </c:pt>
                <c:pt idx="4">
                  <c:v>-130</c:v>
                </c:pt>
                <c:pt idx="5">
                  <c:v>-125</c:v>
                </c:pt>
                <c:pt idx="6">
                  <c:v>-130</c:v>
                </c:pt>
                <c:pt idx="7">
                  <c:v>-125</c:v>
                </c:pt>
                <c:pt idx="8">
                  <c:v>-125</c:v>
                </c:pt>
                <c:pt idx="9">
                  <c:v>-130</c:v>
                </c:pt>
                <c:pt idx="10">
                  <c:v>-125</c:v>
                </c:pt>
                <c:pt idx="11">
                  <c:v>-125</c:v>
                </c:pt>
                <c:pt idx="12">
                  <c:v>-130</c:v>
                </c:pt>
                <c:pt idx="13">
                  <c:v>-130</c:v>
                </c:pt>
                <c:pt idx="14">
                  <c:v>-125</c:v>
                </c:pt>
                <c:pt idx="15">
                  <c:v>-125</c:v>
                </c:pt>
                <c:pt idx="16">
                  <c:v>-120</c:v>
                </c:pt>
                <c:pt idx="17">
                  <c:v>-130</c:v>
                </c:pt>
                <c:pt idx="18">
                  <c:v>-130</c:v>
                </c:pt>
                <c:pt idx="19">
                  <c:v>-130</c:v>
                </c:pt>
                <c:pt idx="20">
                  <c:v>-125</c:v>
                </c:pt>
                <c:pt idx="21">
                  <c:v>-130</c:v>
                </c:pt>
                <c:pt idx="22">
                  <c:v>-125</c:v>
                </c:pt>
                <c:pt idx="23">
                  <c:v>-130</c:v>
                </c:pt>
                <c:pt idx="24">
                  <c:v>-125</c:v>
                </c:pt>
                <c:pt idx="25">
                  <c:v>-130</c:v>
                </c:pt>
                <c:pt idx="26">
                  <c:v>-130</c:v>
                </c:pt>
                <c:pt idx="27">
                  <c:v>-125</c:v>
                </c:pt>
                <c:pt idx="28">
                  <c:v>-130</c:v>
                </c:pt>
                <c:pt idx="29">
                  <c:v>-130</c:v>
                </c:pt>
                <c:pt idx="30">
                  <c:v>-130</c:v>
                </c:pt>
                <c:pt idx="31">
                  <c:v>-100</c:v>
                </c:pt>
                <c:pt idx="32">
                  <c:v>-125</c:v>
                </c:pt>
                <c:pt idx="33">
                  <c:v>-125</c:v>
                </c:pt>
                <c:pt idx="34">
                  <c:v>-125</c:v>
                </c:pt>
                <c:pt idx="35">
                  <c:v>-125</c:v>
                </c:pt>
                <c:pt idx="36">
                  <c:v>-125</c:v>
                </c:pt>
                <c:pt idx="37">
                  <c:v>-130</c:v>
                </c:pt>
                <c:pt idx="38">
                  <c:v>-135</c:v>
                </c:pt>
                <c:pt idx="39">
                  <c:v>-125</c:v>
                </c:pt>
                <c:pt idx="40">
                  <c:v>-135</c:v>
                </c:pt>
                <c:pt idx="41">
                  <c:v>-130</c:v>
                </c:pt>
                <c:pt idx="42">
                  <c:v>-100</c:v>
                </c:pt>
                <c:pt idx="43">
                  <c:v>-130</c:v>
                </c:pt>
              </c:numCache>
            </c:numRef>
          </c:val>
        </c:ser>
        <c:marker val="1"/>
        <c:axId val="167139968"/>
        <c:axId val="167170816"/>
      </c:lineChart>
      <c:catAx>
        <c:axId val="167139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UTC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84454615048118986"/>
              <c:y val="7.5610903723406953E-2"/>
            </c:manualLayout>
          </c:layout>
        </c:title>
        <c:numFmt formatCode="[$-F400]h:mm:ss\ AM/PM" sourceLinked="1"/>
        <c:majorTickMark val="none"/>
        <c:tickLblPos val="nextTo"/>
        <c:crossAx val="167170816"/>
        <c:crosses val="autoZero"/>
        <c:auto val="1"/>
        <c:lblAlgn val="ctr"/>
        <c:lblOffset val="100"/>
      </c:catAx>
      <c:valAx>
        <c:axId val="167170816"/>
        <c:scaling>
          <c:orientation val="minMax"/>
          <c:max val="-120"/>
          <c:min val="-14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/>
                  <a:t>dBm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167139968"/>
        <c:crosses val="autoZero"/>
        <c:crossBetween val="between"/>
      </c:valAx>
    </c:plotArea>
    <c:plotVisOnly val="1"/>
    <c:dispBlanksAs val="gap"/>
  </c:chart>
  <c:printSettings>
    <c:headerFooter/>
    <c:pageMargins b="0.74803149606299235" l="0.70866141732283494" r="0.70866141732283494" t="0.74803149606299235" header="0.31496062992126006" footer="0.31496062992126006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AS3:</a:t>
            </a:r>
            <a:r>
              <a:rPr lang="en-US" altLang="ja-JP" baseline="0"/>
              <a:t> TX Mean Temperature</a:t>
            </a:r>
            <a:endParaRPr lang="ja-JP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TX Mean Temp</c:v>
          </c:tx>
          <c:cat>
            <c:numRef>
              <c:f>'AS3'!$AB$3:$AB$46</c:f>
              <c:numCache>
                <c:formatCode>[$-F400]h:mm:ss\ AM/PM</c:formatCode>
                <c:ptCount val="44"/>
                <c:pt idx="0">
                  <c:v>41976.424965277773</c:v>
                </c:pt>
                <c:pt idx="1">
                  <c:v>41976.429340277777</c:v>
                </c:pt>
                <c:pt idx="2">
                  <c:v>41976.438356481478</c:v>
                </c:pt>
                <c:pt idx="3">
                  <c:v>41976.439479166664</c:v>
                </c:pt>
                <c:pt idx="4">
                  <c:v>41976.440578703703</c:v>
                </c:pt>
                <c:pt idx="5">
                  <c:v>41976.449398148143</c:v>
                </c:pt>
                <c:pt idx="6">
                  <c:v>41976.450520833328</c:v>
                </c:pt>
                <c:pt idx="7">
                  <c:v>41976.452696759254</c:v>
                </c:pt>
                <c:pt idx="8">
                  <c:v>41976.464409722219</c:v>
                </c:pt>
                <c:pt idx="9">
                  <c:v>41976.477465277778</c:v>
                </c:pt>
                <c:pt idx="10">
                  <c:v>41976.47855324074</c:v>
                </c:pt>
                <c:pt idx="11">
                  <c:v>41976.479652777773</c:v>
                </c:pt>
                <c:pt idx="12">
                  <c:v>41976.482928240737</c:v>
                </c:pt>
                <c:pt idx="13">
                  <c:v>41976.489606481482</c:v>
                </c:pt>
                <c:pt idx="14">
                  <c:v>41976.492905092593</c:v>
                </c:pt>
                <c:pt idx="15">
                  <c:v>41976.494004629625</c:v>
                </c:pt>
                <c:pt idx="16">
                  <c:v>41976.495092592588</c:v>
                </c:pt>
                <c:pt idx="17">
                  <c:v>41976.496203703704</c:v>
                </c:pt>
                <c:pt idx="18">
                  <c:v>41976.499560185184</c:v>
                </c:pt>
                <c:pt idx="19">
                  <c:v>41976.504155092589</c:v>
                </c:pt>
                <c:pt idx="20">
                  <c:v>41976.505254629628</c:v>
                </c:pt>
                <c:pt idx="21">
                  <c:v>41976.507511574069</c:v>
                </c:pt>
                <c:pt idx="22">
                  <c:v>41976.509791666664</c:v>
                </c:pt>
                <c:pt idx="23">
                  <c:v>41976.514432870368</c:v>
                </c:pt>
                <c:pt idx="24">
                  <c:v>41976.5155787037</c:v>
                </c:pt>
                <c:pt idx="25">
                  <c:v>41976.516689814816</c:v>
                </c:pt>
                <c:pt idx="26">
                  <c:v>41976.517824074072</c:v>
                </c:pt>
                <c:pt idx="27">
                  <c:v>41976.520104166666</c:v>
                </c:pt>
                <c:pt idx="28">
                  <c:v>41976.528275462959</c:v>
                </c:pt>
                <c:pt idx="29">
                  <c:v>41976.529421296291</c:v>
                </c:pt>
                <c:pt idx="30">
                  <c:v>41976.531724537032</c:v>
                </c:pt>
                <c:pt idx="31">
                  <c:v>41976.542233796295</c:v>
                </c:pt>
                <c:pt idx="32">
                  <c:v>41976.543391203704</c:v>
                </c:pt>
                <c:pt idx="33">
                  <c:v>41976.551701388889</c:v>
                </c:pt>
                <c:pt idx="34">
                  <c:v>41976.555069444439</c:v>
                </c:pt>
                <c:pt idx="35">
                  <c:v>41976.557291666664</c:v>
                </c:pt>
                <c:pt idx="36">
                  <c:v>41976.566168981481</c:v>
                </c:pt>
                <c:pt idx="37">
                  <c:v>41976.567245370366</c:v>
                </c:pt>
                <c:pt idx="38">
                  <c:v>41976.580289351848</c:v>
                </c:pt>
                <c:pt idx="39">
                  <c:v>41976.581365740742</c:v>
                </c:pt>
                <c:pt idx="40">
                  <c:v>41976.591006944444</c:v>
                </c:pt>
                <c:pt idx="41">
                  <c:v>41976.593101851846</c:v>
                </c:pt>
                <c:pt idx="42">
                  <c:v>41976.594131944439</c:v>
                </c:pt>
                <c:pt idx="43">
                  <c:v>41976.60528935185</c:v>
                </c:pt>
              </c:numCache>
            </c:numRef>
          </c:cat>
          <c:val>
            <c:numRef>
              <c:f>'AS3'!$AG$3:$AG$46</c:f>
              <c:numCache>
                <c:formatCode>General</c:formatCode>
                <c:ptCount val="44"/>
                <c:pt idx="0">
                  <c:v>218.44090279926331</c:v>
                </c:pt>
                <c:pt idx="1">
                  <c:v>218.44090279926331</c:v>
                </c:pt>
                <c:pt idx="2">
                  <c:v>218.44090279926331</c:v>
                </c:pt>
                <c:pt idx="3">
                  <c:v>218.44090279926331</c:v>
                </c:pt>
                <c:pt idx="4">
                  <c:v>218.44090279926331</c:v>
                </c:pt>
                <c:pt idx="5">
                  <c:v>218.44090279926331</c:v>
                </c:pt>
                <c:pt idx="6">
                  <c:v>218.44090279926331</c:v>
                </c:pt>
                <c:pt idx="7">
                  <c:v>218.44090279926331</c:v>
                </c:pt>
                <c:pt idx="8">
                  <c:v>218.44090279926331</c:v>
                </c:pt>
                <c:pt idx="9">
                  <c:v>218.44090279926331</c:v>
                </c:pt>
                <c:pt idx="10">
                  <c:v>218.44090279926331</c:v>
                </c:pt>
                <c:pt idx="11">
                  <c:v>218.44090279926331</c:v>
                </c:pt>
                <c:pt idx="12">
                  <c:v>218.44090279926331</c:v>
                </c:pt>
                <c:pt idx="13">
                  <c:v>218.44090279926331</c:v>
                </c:pt>
                <c:pt idx="14">
                  <c:v>205.01395352466193</c:v>
                </c:pt>
                <c:pt idx="15">
                  <c:v>218.44090279926331</c:v>
                </c:pt>
                <c:pt idx="16">
                  <c:v>218.44090279926331</c:v>
                </c:pt>
                <c:pt idx="17">
                  <c:v>218.44090279926331</c:v>
                </c:pt>
                <c:pt idx="18">
                  <c:v>218.44090279926331</c:v>
                </c:pt>
                <c:pt idx="19">
                  <c:v>218.44090279926331</c:v>
                </c:pt>
                <c:pt idx="20">
                  <c:v>218.44090279926331</c:v>
                </c:pt>
                <c:pt idx="21">
                  <c:v>218.44090279926331</c:v>
                </c:pt>
                <c:pt idx="22">
                  <c:v>218.44090279926331</c:v>
                </c:pt>
                <c:pt idx="23">
                  <c:v>218.44090279926331</c:v>
                </c:pt>
                <c:pt idx="24">
                  <c:v>218.44090279926331</c:v>
                </c:pt>
                <c:pt idx="25">
                  <c:v>218.44090279926331</c:v>
                </c:pt>
                <c:pt idx="26">
                  <c:v>218.44090279926331</c:v>
                </c:pt>
                <c:pt idx="27">
                  <c:v>218.44090279926331</c:v>
                </c:pt>
                <c:pt idx="28">
                  <c:v>218.44090279926331</c:v>
                </c:pt>
                <c:pt idx="29">
                  <c:v>218.44090279926331</c:v>
                </c:pt>
                <c:pt idx="30">
                  <c:v>218.44090279926331</c:v>
                </c:pt>
                <c:pt idx="31">
                  <c:v>218.44090279926331</c:v>
                </c:pt>
                <c:pt idx="32">
                  <c:v>218.44090279926331</c:v>
                </c:pt>
                <c:pt idx="33">
                  <c:v>218.44090279926331</c:v>
                </c:pt>
                <c:pt idx="34">
                  <c:v>218.44090279926331</c:v>
                </c:pt>
                <c:pt idx="35">
                  <c:v>218.44090279926331</c:v>
                </c:pt>
                <c:pt idx="36">
                  <c:v>218.44090279926331</c:v>
                </c:pt>
                <c:pt idx="37">
                  <c:v>218.44090279926331</c:v>
                </c:pt>
                <c:pt idx="38">
                  <c:v>218.44090279926331</c:v>
                </c:pt>
                <c:pt idx="39">
                  <c:v>206.51110952172007</c:v>
                </c:pt>
                <c:pt idx="40">
                  <c:v>218.44090279926331</c:v>
                </c:pt>
                <c:pt idx="41">
                  <c:v>218.44090279926331</c:v>
                </c:pt>
                <c:pt idx="42">
                  <c:v>218.44090279926331</c:v>
                </c:pt>
                <c:pt idx="43">
                  <c:v>218.44090279926331</c:v>
                </c:pt>
              </c:numCache>
            </c:numRef>
          </c:val>
        </c:ser>
        <c:marker val="1"/>
        <c:axId val="167187200"/>
        <c:axId val="167189120"/>
      </c:lineChart>
      <c:catAx>
        <c:axId val="167187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UTC</a:t>
                </a:r>
                <a:endParaRPr lang="ja-JP" altLang="en-US"/>
              </a:p>
            </c:rich>
          </c:tx>
          <c:layout/>
        </c:title>
        <c:numFmt formatCode="[$-F400]h:mm:ss\ AM/PM" sourceLinked="1"/>
        <c:majorTickMark val="none"/>
        <c:tickLblPos val="nextTo"/>
        <c:crossAx val="167189120"/>
        <c:crosses val="autoZero"/>
        <c:auto val="1"/>
        <c:lblAlgn val="ctr"/>
        <c:lblOffset val="100"/>
      </c:catAx>
      <c:valAx>
        <c:axId val="167189120"/>
        <c:scaling>
          <c:orientation val="minMax"/>
          <c:max val="220"/>
          <c:min val="20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Degree</a:t>
                </a:r>
                <a:r>
                  <a:rPr lang="en-US" altLang="ja-JP" baseline="0"/>
                  <a:t> (Celsius)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167187200"/>
        <c:crosses val="autoZero"/>
        <c:crossBetween val="between"/>
      </c:valAx>
    </c:plotArea>
    <c:plotVisOnly val="1"/>
    <c:dispBlanksAs val="gap"/>
  </c:chart>
  <c:printSettings>
    <c:headerFooter/>
    <c:pageMargins b="0.74803149606299235" l="0.70866141732283494" r="0.70866141732283494" t="0.74803149606299235" header="0.31496062992126006" footer="0.31496062992126006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AS3:</a:t>
            </a:r>
            <a:r>
              <a:rPr lang="en-US" altLang="ja-JP" baseline="0"/>
              <a:t> Battery Voltage</a:t>
            </a:r>
            <a:endParaRPr lang="ja-JP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Bat V</c:v>
          </c:tx>
          <c:cat>
            <c:numRef>
              <c:f>'AS3'!$AB$3:$AB$46</c:f>
              <c:numCache>
                <c:formatCode>[$-F400]h:mm:ss\ AM/PM</c:formatCode>
                <c:ptCount val="44"/>
                <c:pt idx="0">
                  <c:v>41976.424965277773</c:v>
                </c:pt>
                <c:pt idx="1">
                  <c:v>41976.429340277777</c:v>
                </c:pt>
                <c:pt idx="2">
                  <c:v>41976.438356481478</c:v>
                </c:pt>
                <c:pt idx="3">
                  <c:v>41976.439479166664</c:v>
                </c:pt>
                <c:pt idx="4">
                  <c:v>41976.440578703703</c:v>
                </c:pt>
                <c:pt idx="5">
                  <c:v>41976.449398148143</c:v>
                </c:pt>
                <c:pt idx="6">
                  <c:v>41976.450520833328</c:v>
                </c:pt>
                <c:pt idx="7">
                  <c:v>41976.452696759254</c:v>
                </c:pt>
                <c:pt idx="8">
                  <c:v>41976.464409722219</c:v>
                </c:pt>
                <c:pt idx="9">
                  <c:v>41976.477465277778</c:v>
                </c:pt>
                <c:pt idx="10">
                  <c:v>41976.47855324074</c:v>
                </c:pt>
                <c:pt idx="11">
                  <c:v>41976.479652777773</c:v>
                </c:pt>
                <c:pt idx="12">
                  <c:v>41976.482928240737</c:v>
                </c:pt>
                <c:pt idx="13">
                  <c:v>41976.489606481482</c:v>
                </c:pt>
                <c:pt idx="14">
                  <c:v>41976.492905092593</c:v>
                </c:pt>
                <c:pt idx="15">
                  <c:v>41976.494004629625</c:v>
                </c:pt>
                <c:pt idx="16">
                  <c:v>41976.495092592588</c:v>
                </c:pt>
                <c:pt idx="17">
                  <c:v>41976.496203703704</c:v>
                </c:pt>
                <c:pt idx="18">
                  <c:v>41976.499560185184</c:v>
                </c:pt>
                <c:pt idx="19">
                  <c:v>41976.504155092589</c:v>
                </c:pt>
                <c:pt idx="20">
                  <c:v>41976.505254629628</c:v>
                </c:pt>
                <c:pt idx="21">
                  <c:v>41976.507511574069</c:v>
                </c:pt>
                <c:pt idx="22">
                  <c:v>41976.509791666664</c:v>
                </c:pt>
                <c:pt idx="23">
                  <c:v>41976.514432870368</c:v>
                </c:pt>
                <c:pt idx="24">
                  <c:v>41976.5155787037</c:v>
                </c:pt>
                <c:pt idx="25">
                  <c:v>41976.516689814816</c:v>
                </c:pt>
                <c:pt idx="26">
                  <c:v>41976.517824074072</c:v>
                </c:pt>
                <c:pt idx="27">
                  <c:v>41976.520104166666</c:v>
                </c:pt>
                <c:pt idx="28">
                  <c:v>41976.528275462959</c:v>
                </c:pt>
                <c:pt idx="29">
                  <c:v>41976.529421296291</c:v>
                </c:pt>
                <c:pt idx="30">
                  <c:v>41976.531724537032</c:v>
                </c:pt>
                <c:pt idx="31">
                  <c:v>41976.542233796295</c:v>
                </c:pt>
                <c:pt idx="32">
                  <c:v>41976.543391203704</c:v>
                </c:pt>
                <c:pt idx="33">
                  <c:v>41976.551701388889</c:v>
                </c:pt>
                <c:pt idx="34">
                  <c:v>41976.555069444439</c:v>
                </c:pt>
                <c:pt idx="35">
                  <c:v>41976.557291666664</c:v>
                </c:pt>
                <c:pt idx="36">
                  <c:v>41976.566168981481</c:v>
                </c:pt>
                <c:pt idx="37">
                  <c:v>41976.567245370366</c:v>
                </c:pt>
                <c:pt idx="38">
                  <c:v>41976.580289351848</c:v>
                </c:pt>
                <c:pt idx="39">
                  <c:v>41976.581365740742</c:v>
                </c:pt>
                <c:pt idx="40">
                  <c:v>41976.591006944444</c:v>
                </c:pt>
                <c:pt idx="41">
                  <c:v>41976.593101851846</c:v>
                </c:pt>
                <c:pt idx="42">
                  <c:v>41976.594131944439</c:v>
                </c:pt>
                <c:pt idx="43">
                  <c:v>41976.60528935185</c:v>
                </c:pt>
              </c:numCache>
            </c:numRef>
          </c:cat>
          <c:val>
            <c:numRef>
              <c:f>'AS3'!$AH$3:$AH$46</c:f>
              <c:numCache>
                <c:formatCode>General</c:formatCode>
                <c:ptCount val="44"/>
                <c:pt idx="0">
                  <c:v>7.6923076923076916</c:v>
                </c:pt>
                <c:pt idx="1">
                  <c:v>6.9230769230769225</c:v>
                </c:pt>
                <c:pt idx="2">
                  <c:v>7.6923076923076916</c:v>
                </c:pt>
                <c:pt idx="3">
                  <c:v>7.6923076923076916</c:v>
                </c:pt>
                <c:pt idx="4">
                  <c:v>7.6923076923076916</c:v>
                </c:pt>
                <c:pt idx="5">
                  <c:v>7.6923076923076916</c:v>
                </c:pt>
                <c:pt idx="6">
                  <c:v>6.9230769230769225</c:v>
                </c:pt>
                <c:pt idx="7">
                  <c:v>7.6923076923076916</c:v>
                </c:pt>
                <c:pt idx="8">
                  <c:v>7.6923076923076916</c:v>
                </c:pt>
                <c:pt idx="9">
                  <c:v>7.6923076923076916</c:v>
                </c:pt>
                <c:pt idx="10">
                  <c:v>7.6923076923076916</c:v>
                </c:pt>
                <c:pt idx="11">
                  <c:v>7.6923076923076916</c:v>
                </c:pt>
                <c:pt idx="12">
                  <c:v>7.6923076923076916</c:v>
                </c:pt>
                <c:pt idx="13">
                  <c:v>7.6923076923076916</c:v>
                </c:pt>
                <c:pt idx="14">
                  <c:v>7.6923076923076916</c:v>
                </c:pt>
                <c:pt idx="15">
                  <c:v>7.6923076923076916</c:v>
                </c:pt>
                <c:pt idx="16">
                  <c:v>7.6923076923076916</c:v>
                </c:pt>
                <c:pt idx="17">
                  <c:v>7.6923076923076916</c:v>
                </c:pt>
                <c:pt idx="18">
                  <c:v>7.6923076923076916</c:v>
                </c:pt>
                <c:pt idx="19">
                  <c:v>7.6923076923076916</c:v>
                </c:pt>
                <c:pt idx="20">
                  <c:v>7.6923076923076916</c:v>
                </c:pt>
                <c:pt idx="21">
                  <c:v>7.6923076923076916</c:v>
                </c:pt>
                <c:pt idx="22">
                  <c:v>7.6923076923076916</c:v>
                </c:pt>
                <c:pt idx="23">
                  <c:v>7.6923076923076916</c:v>
                </c:pt>
                <c:pt idx="24">
                  <c:v>7.6923076923076916</c:v>
                </c:pt>
                <c:pt idx="25">
                  <c:v>7.6923076923076916</c:v>
                </c:pt>
                <c:pt idx="26">
                  <c:v>7.6923076923076916</c:v>
                </c:pt>
                <c:pt idx="27">
                  <c:v>7.6923076923076916</c:v>
                </c:pt>
                <c:pt idx="28">
                  <c:v>7.6923076923076916</c:v>
                </c:pt>
                <c:pt idx="29">
                  <c:v>7.6923076923076916</c:v>
                </c:pt>
                <c:pt idx="30">
                  <c:v>7.6923076923076916</c:v>
                </c:pt>
                <c:pt idx="31">
                  <c:v>7.6923076923076916</c:v>
                </c:pt>
                <c:pt idx="32">
                  <c:v>7.6923076923076916</c:v>
                </c:pt>
                <c:pt idx="33">
                  <c:v>7.6923076923076916</c:v>
                </c:pt>
                <c:pt idx="34">
                  <c:v>7.6923076923076916</c:v>
                </c:pt>
                <c:pt idx="35">
                  <c:v>7.6923076923076916</c:v>
                </c:pt>
                <c:pt idx="36">
                  <c:v>7.6923076923076916</c:v>
                </c:pt>
                <c:pt idx="37">
                  <c:v>7.6923076923076916</c:v>
                </c:pt>
                <c:pt idx="38">
                  <c:v>7.6923076923076916</c:v>
                </c:pt>
                <c:pt idx="39">
                  <c:v>7.6923076923076916</c:v>
                </c:pt>
                <c:pt idx="40">
                  <c:v>7.6923076923076916</c:v>
                </c:pt>
                <c:pt idx="41">
                  <c:v>7.6923076923076916</c:v>
                </c:pt>
                <c:pt idx="42">
                  <c:v>7.6923076923076916</c:v>
                </c:pt>
                <c:pt idx="43">
                  <c:v>7.6923076923076916</c:v>
                </c:pt>
              </c:numCache>
            </c:numRef>
          </c:val>
        </c:ser>
        <c:marker val="1"/>
        <c:axId val="167250560"/>
        <c:axId val="167260928"/>
      </c:lineChart>
      <c:catAx>
        <c:axId val="167250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UTC</a:t>
                </a:r>
                <a:endParaRPr lang="ja-JP" altLang="en-US"/>
              </a:p>
            </c:rich>
          </c:tx>
          <c:layout/>
        </c:title>
        <c:numFmt formatCode="[$-F400]h:mm:ss\ AM/PM" sourceLinked="1"/>
        <c:majorTickMark val="none"/>
        <c:tickLblPos val="nextTo"/>
        <c:crossAx val="167260928"/>
        <c:crosses val="autoZero"/>
        <c:auto val="1"/>
        <c:lblAlgn val="ctr"/>
        <c:lblOffset val="100"/>
      </c:catAx>
      <c:valAx>
        <c:axId val="167260928"/>
        <c:scaling>
          <c:orientation val="minMax"/>
          <c:max val="7.8"/>
          <c:min val="6.8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/>
                  <a:t>V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167250560"/>
        <c:crosses val="autoZero"/>
        <c:crossBetween val="between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AS1:</a:t>
            </a:r>
            <a:r>
              <a:rPr lang="en-US" altLang="ja-JP" baseline="0"/>
              <a:t> </a:t>
            </a:r>
            <a:r>
              <a:rPr lang="en-US" altLang="ja-JP"/>
              <a:t>TX</a:t>
            </a:r>
            <a:r>
              <a:rPr lang="en-US" altLang="ja-JP" baseline="0"/>
              <a:t> Temperature</a:t>
            </a:r>
            <a:endParaRPr lang="ja-JP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TX Temp1</c:v>
          </c:tx>
          <c:cat>
            <c:numRef>
              <c:f>'AS1'!$AC$3:$AC$44</c:f>
              <c:numCache>
                <c:formatCode>[$-F400]h:mm:ss\ AM/PM</c:formatCode>
                <c:ptCount val="42"/>
                <c:pt idx="0">
                  <c:v>41976.425370370365</c:v>
                </c:pt>
                <c:pt idx="1">
                  <c:v>41976.436527777776</c:v>
                </c:pt>
                <c:pt idx="2">
                  <c:v>41976.437662037039</c:v>
                </c:pt>
                <c:pt idx="3">
                  <c:v>41976.442083333328</c:v>
                </c:pt>
                <c:pt idx="4">
                  <c:v>41976.449837962959</c:v>
                </c:pt>
                <c:pt idx="5">
                  <c:v>41976.450937499998</c:v>
                </c:pt>
                <c:pt idx="6">
                  <c:v>41976.452013888884</c:v>
                </c:pt>
                <c:pt idx="7">
                  <c:v>41976.463738425926</c:v>
                </c:pt>
                <c:pt idx="8">
                  <c:v>41976.470185185186</c:v>
                </c:pt>
                <c:pt idx="9">
                  <c:v>41976.474594907406</c:v>
                </c:pt>
                <c:pt idx="10">
                  <c:v>41976.475694444445</c:v>
                </c:pt>
                <c:pt idx="11">
                  <c:v>41976.478969907403</c:v>
                </c:pt>
                <c:pt idx="12">
                  <c:v>41976.480069444442</c:v>
                </c:pt>
                <c:pt idx="13">
                  <c:v>41976.488923611112</c:v>
                </c:pt>
                <c:pt idx="14">
                  <c:v>41976.490011574075</c:v>
                </c:pt>
                <c:pt idx="15">
                  <c:v>41976.495520833334</c:v>
                </c:pt>
                <c:pt idx="16">
                  <c:v>41976.501273148147</c:v>
                </c:pt>
                <c:pt idx="17">
                  <c:v>41976.502372685187</c:v>
                </c:pt>
                <c:pt idx="18">
                  <c:v>41976.50677083333</c:v>
                </c:pt>
                <c:pt idx="19">
                  <c:v>41976.507905092592</c:v>
                </c:pt>
                <c:pt idx="20">
                  <c:v>41976.509062500001</c:v>
                </c:pt>
                <c:pt idx="21">
                  <c:v>41976.513703703698</c:v>
                </c:pt>
                <c:pt idx="22">
                  <c:v>41976.514861111107</c:v>
                </c:pt>
                <c:pt idx="23">
                  <c:v>41976.517094907409</c:v>
                </c:pt>
                <c:pt idx="24">
                  <c:v>41976.519374999996</c:v>
                </c:pt>
                <c:pt idx="25">
                  <c:v>41976.526342592588</c:v>
                </c:pt>
                <c:pt idx="26">
                  <c:v>41976.52983796296</c:v>
                </c:pt>
                <c:pt idx="27">
                  <c:v>41976.533263888887</c:v>
                </c:pt>
                <c:pt idx="28">
                  <c:v>41976.539131944439</c:v>
                </c:pt>
                <c:pt idx="29">
                  <c:v>41976.553240740737</c:v>
                </c:pt>
                <c:pt idx="30">
                  <c:v>41976.554363425923</c:v>
                </c:pt>
                <c:pt idx="31">
                  <c:v>41976.558773148143</c:v>
                </c:pt>
                <c:pt idx="32">
                  <c:v>41976.564340277779</c:v>
                </c:pt>
                <c:pt idx="33">
                  <c:v>41976.567662037036</c:v>
                </c:pt>
                <c:pt idx="34">
                  <c:v>41976.569849537038</c:v>
                </c:pt>
                <c:pt idx="35">
                  <c:v>41976.578564814816</c:v>
                </c:pt>
                <c:pt idx="36">
                  <c:v>41976.591446759259</c:v>
                </c:pt>
                <c:pt idx="37">
                  <c:v>41976.592465277776</c:v>
                </c:pt>
                <c:pt idx="38">
                  <c:v>41976.598194444443</c:v>
                </c:pt>
                <c:pt idx="39">
                  <c:v>41976.605706018519</c:v>
                </c:pt>
                <c:pt idx="40">
                  <c:v>41976.606782407405</c:v>
                </c:pt>
                <c:pt idx="41">
                  <c:v>41976.607847222222</c:v>
                </c:pt>
              </c:numCache>
            </c:numRef>
          </c:cat>
          <c:val>
            <c:numRef>
              <c:f>'AS1'!$AE$3:$AE$44</c:f>
              <c:numCache>
                <c:formatCode>General</c:formatCode>
                <c:ptCount val="42"/>
                <c:pt idx="0">
                  <c:v>78.982704438999463</c:v>
                </c:pt>
                <c:pt idx="1">
                  <c:v>80.600621019299069</c:v>
                </c:pt>
                <c:pt idx="2">
                  <c:v>80.600621019299069</c:v>
                </c:pt>
                <c:pt idx="3">
                  <c:v>82.216864097886628</c:v>
                </c:pt>
                <c:pt idx="4">
                  <c:v>82.216864097886628</c:v>
                </c:pt>
                <c:pt idx="5">
                  <c:v>82.216864097886628</c:v>
                </c:pt>
                <c:pt idx="6">
                  <c:v>82.216864097886628</c:v>
                </c:pt>
                <c:pt idx="7">
                  <c:v>-77.818309427297891</c:v>
                </c:pt>
                <c:pt idx="8">
                  <c:v>85.444350452319895</c:v>
                </c:pt>
                <c:pt idx="9">
                  <c:v>85.444350452319895</c:v>
                </c:pt>
                <c:pt idx="10">
                  <c:v>59.435248699948488</c:v>
                </c:pt>
                <c:pt idx="11">
                  <c:v>88.665204641329638</c:v>
                </c:pt>
                <c:pt idx="12">
                  <c:v>87.055604012827644</c:v>
                </c:pt>
                <c:pt idx="13">
                  <c:v>88.665204641329638</c:v>
                </c:pt>
                <c:pt idx="14">
                  <c:v>88.665204641329638</c:v>
                </c:pt>
                <c:pt idx="15">
                  <c:v>88.665204641329638</c:v>
                </c:pt>
                <c:pt idx="16">
                  <c:v>88.665204641329638</c:v>
                </c:pt>
                <c:pt idx="17">
                  <c:v>88.665204641329638</c:v>
                </c:pt>
                <c:pt idx="18">
                  <c:v>90.273157414477964</c:v>
                </c:pt>
                <c:pt idx="19">
                  <c:v>91.879467382991606</c:v>
                </c:pt>
                <c:pt idx="20">
                  <c:v>70.867835739344628</c:v>
                </c:pt>
                <c:pt idx="21">
                  <c:v>91.879467382991606</c:v>
                </c:pt>
                <c:pt idx="22">
                  <c:v>91.879467382991606</c:v>
                </c:pt>
                <c:pt idx="23">
                  <c:v>91.879467382991606</c:v>
                </c:pt>
                <c:pt idx="24">
                  <c:v>90.273157414477964</c:v>
                </c:pt>
                <c:pt idx="25">
                  <c:v>93.484139571841297</c:v>
                </c:pt>
                <c:pt idx="26">
                  <c:v>93.484139571841297</c:v>
                </c:pt>
                <c:pt idx="27">
                  <c:v>145.55097536523658</c:v>
                </c:pt>
                <c:pt idx="28">
                  <c:v>95.087178980432327</c:v>
                </c:pt>
                <c:pt idx="29">
                  <c:v>96.688590582786901</c:v>
                </c:pt>
                <c:pt idx="30">
                  <c:v>96.688590582786901</c:v>
                </c:pt>
                <c:pt idx="31">
                  <c:v>96.688590582786901</c:v>
                </c:pt>
                <c:pt idx="32">
                  <c:v>98.288379327724442</c:v>
                </c:pt>
                <c:pt idx="33">
                  <c:v>98.288379327724442</c:v>
                </c:pt>
                <c:pt idx="34">
                  <c:v>98.288379327724442</c:v>
                </c:pt>
                <c:pt idx="35">
                  <c:v>98.288379327724442</c:v>
                </c:pt>
                <c:pt idx="36">
                  <c:v>99.886550139039173</c:v>
                </c:pt>
                <c:pt idx="37">
                  <c:v>99.886550139039173</c:v>
                </c:pt>
                <c:pt idx="38">
                  <c:v>101.48310791567746</c:v>
                </c:pt>
                <c:pt idx="39">
                  <c:v>101.48310791567746</c:v>
                </c:pt>
                <c:pt idx="40">
                  <c:v>101.48310791567746</c:v>
                </c:pt>
                <c:pt idx="41">
                  <c:v>101.48310791567746</c:v>
                </c:pt>
              </c:numCache>
            </c:numRef>
          </c:val>
        </c:ser>
        <c:ser>
          <c:idx val="1"/>
          <c:order val="1"/>
          <c:tx>
            <c:v>TX Temp2</c:v>
          </c:tx>
          <c:cat>
            <c:numRef>
              <c:f>'AS1'!$AC$3:$AC$44</c:f>
              <c:numCache>
                <c:formatCode>[$-F400]h:mm:ss\ AM/PM</c:formatCode>
                <c:ptCount val="42"/>
                <c:pt idx="0">
                  <c:v>41976.425370370365</c:v>
                </c:pt>
                <c:pt idx="1">
                  <c:v>41976.436527777776</c:v>
                </c:pt>
                <c:pt idx="2">
                  <c:v>41976.437662037039</c:v>
                </c:pt>
                <c:pt idx="3">
                  <c:v>41976.442083333328</c:v>
                </c:pt>
                <c:pt idx="4">
                  <c:v>41976.449837962959</c:v>
                </c:pt>
                <c:pt idx="5">
                  <c:v>41976.450937499998</c:v>
                </c:pt>
                <c:pt idx="6">
                  <c:v>41976.452013888884</c:v>
                </c:pt>
                <c:pt idx="7">
                  <c:v>41976.463738425926</c:v>
                </c:pt>
                <c:pt idx="8">
                  <c:v>41976.470185185186</c:v>
                </c:pt>
                <c:pt idx="9">
                  <c:v>41976.474594907406</c:v>
                </c:pt>
                <c:pt idx="10">
                  <c:v>41976.475694444445</c:v>
                </c:pt>
                <c:pt idx="11">
                  <c:v>41976.478969907403</c:v>
                </c:pt>
                <c:pt idx="12">
                  <c:v>41976.480069444442</c:v>
                </c:pt>
                <c:pt idx="13">
                  <c:v>41976.488923611112</c:v>
                </c:pt>
                <c:pt idx="14">
                  <c:v>41976.490011574075</c:v>
                </c:pt>
                <c:pt idx="15">
                  <c:v>41976.495520833334</c:v>
                </c:pt>
                <c:pt idx="16">
                  <c:v>41976.501273148147</c:v>
                </c:pt>
                <c:pt idx="17">
                  <c:v>41976.502372685187</c:v>
                </c:pt>
                <c:pt idx="18">
                  <c:v>41976.50677083333</c:v>
                </c:pt>
                <c:pt idx="19">
                  <c:v>41976.507905092592</c:v>
                </c:pt>
                <c:pt idx="20">
                  <c:v>41976.509062500001</c:v>
                </c:pt>
                <c:pt idx="21">
                  <c:v>41976.513703703698</c:v>
                </c:pt>
                <c:pt idx="22">
                  <c:v>41976.514861111107</c:v>
                </c:pt>
                <c:pt idx="23">
                  <c:v>41976.517094907409</c:v>
                </c:pt>
                <c:pt idx="24">
                  <c:v>41976.519374999996</c:v>
                </c:pt>
                <c:pt idx="25">
                  <c:v>41976.526342592588</c:v>
                </c:pt>
                <c:pt idx="26">
                  <c:v>41976.52983796296</c:v>
                </c:pt>
                <c:pt idx="27">
                  <c:v>41976.533263888887</c:v>
                </c:pt>
                <c:pt idx="28">
                  <c:v>41976.539131944439</c:v>
                </c:pt>
                <c:pt idx="29">
                  <c:v>41976.553240740737</c:v>
                </c:pt>
                <c:pt idx="30">
                  <c:v>41976.554363425923</c:v>
                </c:pt>
                <c:pt idx="31">
                  <c:v>41976.558773148143</c:v>
                </c:pt>
                <c:pt idx="32">
                  <c:v>41976.564340277779</c:v>
                </c:pt>
                <c:pt idx="33">
                  <c:v>41976.567662037036</c:v>
                </c:pt>
                <c:pt idx="34">
                  <c:v>41976.569849537038</c:v>
                </c:pt>
                <c:pt idx="35">
                  <c:v>41976.578564814816</c:v>
                </c:pt>
                <c:pt idx="36">
                  <c:v>41976.591446759259</c:v>
                </c:pt>
                <c:pt idx="37">
                  <c:v>41976.592465277776</c:v>
                </c:pt>
                <c:pt idx="38">
                  <c:v>41976.598194444443</c:v>
                </c:pt>
                <c:pt idx="39">
                  <c:v>41976.605706018519</c:v>
                </c:pt>
                <c:pt idx="40">
                  <c:v>41976.606782407405</c:v>
                </c:pt>
                <c:pt idx="41">
                  <c:v>41976.607847222222</c:v>
                </c:pt>
              </c:numCache>
            </c:numRef>
          </c:cat>
          <c:val>
            <c:numRef>
              <c:f>'AS1'!$AF$3:$AF$44</c:f>
              <c:numCache>
                <c:formatCode>General</c:formatCode>
                <c:ptCount val="42"/>
                <c:pt idx="0">
                  <c:v>106.26315165794631</c:v>
                </c:pt>
                <c:pt idx="1">
                  <c:v>83.831438857033163</c:v>
                </c:pt>
                <c:pt idx="2">
                  <c:v>83.831438857033163</c:v>
                </c:pt>
                <c:pt idx="3">
                  <c:v>83.831438857033163</c:v>
                </c:pt>
                <c:pt idx="4">
                  <c:v>85.444350452319895</c:v>
                </c:pt>
                <c:pt idx="5">
                  <c:v>85.444350452319895</c:v>
                </c:pt>
                <c:pt idx="6">
                  <c:v>85.444350452319895</c:v>
                </c:pt>
                <c:pt idx="7">
                  <c:v>87.055604012827644</c:v>
                </c:pt>
                <c:pt idx="8">
                  <c:v>88.665204641329638</c:v>
                </c:pt>
                <c:pt idx="9">
                  <c:v>88.665204641329638</c:v>
                </c:pt>
                <c:pt idx="10">
                  <c:v>88.665204641329638</c:v>
                </c:pt>
                <c:pt idx="11">
                  <c:v>87.055604012827644</c:v>
                </c:pt>
                <c:pt idx="12">
                  <c:v>88.665204641329638</c:v>
                </c:pt>
                <c:pt idx="13">
                  <c:v>90.273157414477964</c:v>
                </c:pt>
                <c:pt idx="14">
                  <c:v>90.273157414477964</c:v>
                </c:pt>
                <c:pt idx="15">
                  <c:v>91.879467382991606</c:v>
                </c:pt>
                <c:pt idx="16">
                  <c:v>91.879467382991606</c:v>
                </c:pt>
                <c:pt idx="17">
                  <c:v>91.879467382991606</c:v>
                </c:pt>
                <c:pt idx="18">
                  <c:v>93.484139571841297</c:v>
                </c:pt>
                <c:pt idx="19">
                  <c:v>93.484139571841297</c:v>
                </c:pt>
                <c:pt idx="20">
                  <c:v>93.484139571841297</c:v>
                </c:pt>
                <c:pt idx="21">
                  <c:v>93.484139571841297</c:v>
                </c:pt>
                <c:pt idx="22">
                  <c:v>93.484139571841297</c:v>
                </c:pt>
                <c:pt idx="23">
                  <c:v>93.484139571841297</c:v>
                </c:pt>
                <c:pt idx="24">
                  <c:v>95.087178980432327</c:v>
                </c:pt>
                <c:pt idx="25">
                  <c:v>95.087178980432327</c:v>
                </c:pt>
                <c:pt idx="26">
                  <c:v>95.087178980432327</c:v>
                </c:pt>
                <c:pt idx="27">
                  <c:v>96.688590582786901</c:v>
                </c:pt>
                <c:pt idx="28">
                  <c:v>96.688590582786901</c:v>
                </c:pt>
                <c:pt idx="29">
                  <c:v>98.288379327724442</c:v>
                </c:pt>
                <c:pt idx="30">
                  <c:v>98.288379327724442</c:v>
                </c:pt>
                <c:pt idx="31">
                  <c:v>99.886550139039173</c:v>
                </c:pt>
                <c:pt idx="32">
                  <c:v>99.886550139039173</c:v>
                </c:pt>
                <c:pt idx="33">
                  <c:v>99.886550139039173</c:v>
                </c:pt>
                <c:pt idx="34">
                  <c:v>-211.9952083369094</c:v>
                </c:pt>
                <c:pt idx="35">
                  <c:v>101.48310791567746</c:v>
                </c:pt>
                <c:pt idx="36">
                  <c:v>101.48310791567746</c:v>
                </c:pt>
                <c:pt idx="37">
                  <c:v>101.48310791567746</c:v>
                </c:pt>
                <c:pt idx="38">
                  <c:v>103.07805753191292</c:v>
                </c:pt>
                <c:pt idx="39">
                  <c:v>103.07805753191292</c:v>
                </c:pt>
                <c:pt idx="40">
                  <c:v>103.07805753191292</c:v>
                </c:pt>
                <c:pt idx="41">
                  <c:v>103.07805753191292</c:v>
                </c:pt>
              </c:numCache>
            </c:numRef>
          </c:val>
        </c:ser>
        <c:ser>
          <c:idx val="2"/>
          <c:order val="2"/>
          <c:tx>
            <c:v>TX Temp3</c:v>
          </c:tx>
          <c:cat>
            <c:numRef>
              <c:f>'AS1'!$AC$3:$AC$44</c:f>
              <c:numCache>
                <c:formatCode>[$-F400]h:mm:ss\ AM/PM</c:formatCode>
                <c:ptCount val="42"/>
                <c:pt idx="0">
                  <c:v>41976.425370370365</c:v>
                </c:pt>
                <c:pt idx="1">
                  <c:v>41976.436527777776</c:v>
                </c:pt>
                <c:pt idx="2">
                  <c:v>41976.437662037039</c:v>
                </c:pt>
                <c:pt idx="3">
                  <c:v>41976.442083333328</c:v>
                </c:pt>
                <c:pt idx="4">
                  <c:v>41976.449837962959</c:v>
                </c:pt>
                <c:pt idx="5">
                  <c:v>41976.450937499998</c:v>
                </c:pt>
                <c:pt idx="6">
                  <c:v>41976.452013888884</c:v>
                </c:pt>
                <c:pt idx="7">
                  <c:v>41976.463738425926</c:v>
                </c:pt>
                <c:pt idx="8">
                  <c:v>41976.470185185186</c:v>
                </c:pt>
                <c:pt idx="9">
                  <c:v>41976.474594907406</c:v>
                </c:pt>
                <c:pt idx="10">
                  <c:v>41976.475694444445</c:v>
                </c:pt>
                <c:pt idx="11">
                  <c:v>41976.478969907403</c:v>
                </c:pt>
                <c:pt idx="12">
                  <c:v>41976.480069444442</c:v>
                </c:pt>
                <c:pt idx="13">
                  <c:v>41976.488923611112</c:v>
                </c:pt>
                <c:pt idx="14">
                  <c:v>41976.490011574075</c:v>
                </c:pt>
                <c:pt idx="15">
                  <c:v>41976.495520833334</c:v>
                </c:pt>
                <c:pt idx="16">
                  <c:v>41976.501273148147</c:v>
                </c:pt>
                <c:pt idx="17">
                  <c:v>41976.502372685187</c:v>
                </c:pt>
                <c:pt idx="18">
                  <c:v>41976.50677083333</c:v>
                </c:pt>
                <c:pt idx="19">
                  <c:v>41976.507905092592</c:v>
                </c:pt>
                <c:pt idx="20">
                  <c:v>41976.509062500001</c:v>
                </c:pt>
                <c:pt idx="21">
                  <c:v>41976.513703703698</c:v>
                </c:pt>
                <c:pt idx="22">
                  <c:v>41976.514861111107</c:v>
                </c:pt>
                <c:pt idx="23">
                  <c:v>41976.517094907409</c:v>
                </c:pt>
                <c:pt idx="24">
                  <c:v>41976.519374999996</c:v>
                </c:pt>
                <c:pt idx="25">
                  <c:v>41976.526342592588</c:v>
                </c:pt>
                <c:pt idx="26">
                  <c:v>41976.52983796296</c:v>
                </c:pt>
                <c:pt idx="27">
                  <c:v>41976.533263888887</c:v>
                </c:pt>
                <c:pt idx="28">
                  <c:v>41976.539131944439</c:v>
                </c:pt>
                <c:pt idx="29">
                  <c:v>41976.553240740737</c:v>
                </c:pt>
                <c:pt idx="30">
                  <c:v>41976.554363425923</c:v>
                </c:pt>
                <c:pt idx="31">
                  <c:v>41976.558773148143</c:v>
                </c:pt>
                <c:pt idx="32">
                  <c:v>41976.564340277779</c:v>
                </c:pt>
                <c:pt idx="33">
                  <c:v>41976.567662037036</c:v>
                </c:pt>
                <c:pt idx="34">
                  <c:v>41976.569849537038</c:v>
                </c:pt>
                <c:pt idx="35">
                  <c:v>41976.578564814816</c:v>
                </c:pt>
                <c:pt idx="36">
                  <c:v>41976.591446759259</c:v>
                </c:pt>
                <c:pt idx="37">
                  <c:v>41976.592465277776</c:v>
                </c:pt>
                <c:pt idx="38">
                  <c:v>41976.598194444443</c:v>
                </c:pt>
                <c:pt idx="39">
                  <c:v>41976.605706018519</c:v>
                </c:pt>
                <c:pt idx="40">
                  <c:v>41976.606782407405</c:v>
                </c:pt>
                <c:pt idx="41">
                  <c:v>41976.607847222222</c:v>
                </c:pt>
              </c:numCache>
            </c:numRef>
          </c:cat>
          <c:val>
            <c:numRef>
              <c:f>'AS1'!$AG$3:$AG$44</c:f>
              <c:numCache>
                <c:formatCode>General</c:formatCode>
                <c:ptCount val="42"/>
                <c:pt idx="0">
                  <c:v>78.982704438999463</c:v>
                </c:pt>
                <c:pt idx="1">
                  <c:v>80.600621019299069</c:v>
                </c:pt>
                <c:pt idx="2">
                  <c:v>82.216864097886628</c:v>
                </c:pt>
                <c:pt idx="3">
                  <c:v>82.216864097886628</c:v>
                </c:pt>
                <c:pt idx="4">
                  <c:v>83.831438857033163</c:v>
                </c:pt>
                <c:pt idx="5">
                  <c:v>83.831438857033163</c:v>
                </c:pt>
                <c:pt idx="6">
                  <c:v>83.831438857033163</c:v>
                </c:pt>
                <c:pt idx="7">
                  <c:v>111.02885210127579</c:v>
                </c:pt>
                <c:pt idx="8">
                  <c:v>85.444350452319895</c:v>
                </c:pt>
                <c:pt idx="9">
                  <c:v>87.055604012827644</c:v>
                </c:pt>
                <c:pt idx="10">
                  <c:v>87.055604012827644</c:v>
                </c:pt>
                <c:pt idx="11">
                  <c:v>87.055604012827644</c:v>
                </c:pt>
                <c:pt idx="12">
                  <c:v>87.055604012827644</c:v>
                </c:pt>
                <c:pt idx="13">
                  <c:v>88.665204641329638</c:v>
                </c:pt>
                <c:pt idx="14">
                  <c:v>88.665204641329638</c:v>
                </c:pt>
                <c:pt idx="15">
                  <c:v>88.665204641329638</c:v>
                </c:pt>
                <c:pt idx="16">
                  <c:v>90.273157414477964</c:v>
                </c:pt>
                <c:pt idx="17">
                  <c:v>90.273157414477964</c:v>
                </c:pt>
                <c:pt idx="18">
                  <c:v>91.879467382991606</c:v>
                </c:pt>
                <c:pt idx="19">
                  <c:v>91.879467382991606</c:v>
                </c:pt>
                <c:pt idx="20">
                  <c:v>91.879467382991606</c:v>
                </c:pt>
                <c:pt idx="21">
                  <c:v>91.879467382991606</c:v>
                </c:pt>
                <c:pt idx="22">
                  <c:v>91.879467382991606</c:v>
                </c:pt>
                <c:pt idx="23">
                  <c:v>91.879467382991606</c:v>
                </c:pt>
                <c:pt idx="24">
                  <c:v>93.484139571841297</c:v>
                </c:pt>
                <c:pt idx="25">
                  <c:v>93.484139571841297</c:v>
                </c:pt>
                <c:pt idx="26">
                  <c:v>93.484139571841297</c:v>
                </c:pt>
                <c:pt idx="27">
                  <c:v>95.087178980432327</c:v>
                </c:pt>
                <c:pt idx="28">
                  <c:v>95.087178980432327</c:v>
                </c:pt>
                <c:pt idx="29">
                  <c:v>96.688590582786901</c:v>
                </c:pt>
                <c:pt idx="30">
                  <c:v>96.688590582786901</c:v>
                </c:pt>
                <c:pt idx="31">
                  <c:v>98.288379327724442</c:v>
                </c:pt>
                <c:pt idx="32">
                  <c:v>98.288379327724442</c:v>
                </c:pt>
                <c:pt idx="33">
                  <c:v>98.288379327724442</c:v>
                </c:pt>
                <c:pt idx="34">
                  <c:v>98.288379327724442</c:v>
                </c:pt>
                <c:pt idx="35">
                  <c:v>98.288379327724442</c:v>
                </c:pt>
                <c:pt idx="36">
                  <c:v>99.886550139039173</c:v>
                </c:pt>
                <c:pt idx="37">
                  <c:v>99.886550139039173</c:v>
                </c:pt>
                <c:pt idx="38">
                  <c:v>101.48310791567746</c:v>
                </c:pt>
                <c:pt idx="39">
                  <c:v>101.48310791567746</c:v>
                </c:pt>
                <c:pt idx="40">
                  <c:v>103.07805753191292</c:v>
                </c:pt>
                <c:pt idx="41">
                  <c:v>101.48310791567746</c:v>
                </c:pt>
              </c:numCache>
            </c:numRef>
          </c:val>
        </c:ser>
        <c:marker val="1"/>
        <c:axId val="124434688"/>
        <c:axId val="149832064"/>
      </c:lineChart>
      <c:catAx>
        <c:axId val="124434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UTC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1645863120281121"/>
              <c:y val="0.72419342563592193"/>
            </c:manualLayout>
          </c:layout>
        </c:title>
        <c:numFmt formatCode="[$-F400]h:mm:ss\ AM/PM" sourceLinked="1"/>
        <c:majorTickMark val="none"/>
        <c:tickLblPos val="nextTo"/>
        <c:crossAx val="149832064"/>
        <c:crosses val="autoZero"/>
        <c:auto val="1"/>
        <c:lblAlgn val="ctr"/>
        <c:lblOffset val="100"/>
      </c:catAx>
      <c:valAx>
        <c:axId val="149832064"/>
        <c:scaling>
          <c:orientation val="minMax"/>
          <c:max val="110"/>
          <c:min val="6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Degree</a:t>
                </a:r>
                <a:r>
                  <a:rPr lang="en-US" altLang="ja-JP" baseline="0"/>
                  <a:t> (Celsius)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124434688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AS1: Mother Board Current</a:t>
            </a:r>
            <a:endParaRPr lang="ja-JP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MB Current</c:v>
          </c:tx>
          <c:cat>
            <c:numRef>
              <c:f>'AS1'!$AC$3:$AC$44</c:f>
              <c:numCache>
                <c:formatCode>[$-F400]h:mm:ss\ AM/PM</c:formatCode>
                <c:ptCount val="42"/>
                <c:pt idx="0">
                  <c:v>41976.425370370365</c:v>
                </c:pt>
                <c:pt idx="1">
                  <c:v>41976.436527777776</c:v>
                </c:pt>
                <c:pt idx="2">
                  <c:v>41976.437662037039</c:v>
                </c:pt>
                <c:pt idx="3">
                  <c:v>41976.442083333328</c:v>
                </c:pt>
                <c:pt idx="4">
                  <c:v>41976.449837962959</c:v>
                </c:pt>
                <c:pt idx="5">
                  <c:v>41976.450937499998</c:v>
                </c:pt>
                <c:pt idx="6">
                  <c:v>41976.452013888884</c:v>
                </c:pt>
                <c:pt idx="7">
                  <c:v>41976.463738425926</c:v>
                </c:pt>
                <c:pt idx="8">
                  <c:v>41976.470185185186</c:v>
                </c:pt>
                <c:pt idx="9">
                  <c:v>41976.474594907406</c:v>
                </c:pt>
                <c:pt idx="10">
                  <c:v>41976.475694444445</c:v>
                </c:pt>
                <c:pt idx="11">
                  <c:v>41976.478969907403</c:v>
                </c:pt>
                <c:pt idx="12">
                  <c:v>41976.480069444442</c:v>
                </c:pt>
                <c:pt idx="13">
                  <c:v>41976.488923611112</c:v>
                </c:pt>
                <c:pt idx="14">
                  <c:v>41976.490011574075</c:v>
                </c:pt>
                <c:pt idx="15">
                  <c:v>41976.495520833334</c:v>
                </c:pt>
                <c:pt idx="16">
                  <c:v>41976.501273148147</c:v>
                </c:pt>
                <c:pt idx="17">
                  <c:v>41976.502372685187</c:v>
                </c:pt>
                <c:pt idx="18">
                  <c:v>41976.50677083333</c:v>
                </c:pt>
                <c:pt idx="19">
                  <c:v>41976.507905092592</c:v>
                </c:pt>
                <c:pt idx="20">
                  <c:v>41976.509062500001</c:v>
                </c:pt>
                <c:pt idx="21">
                  <c:v>41976.513703703698</c:v>
                </c:pt>
                <c:pt idx="22">
                  <c:v>41976.514861111107</c:v>
                </c:pt>
                <c:pt idx="23">
                  <c:v>41976.517094907409</c:v>
                </c:pt>
                <c:pt idx="24">
                  <c:v>41976.519374999996</c:v>
                </c:pt>
                <c:pt idx="25">
                  <c:v>41976.526342592588</c:v>
                </c:pt>
                <c:pt idx="26">
                  <c:v>41976.52983796296</c:v>
                </c:pt>
                <c:pt idx="27">
                  <c:v>41976.533263888887</c:v>
                </c:pt>
                <c:pt idx="28">
                  <c:v>41976.539131944439</c:v>
                </c:pt>
                <c:pt idx="29">
                  <c:v>41976.553240740737</c:v>
                </c:pt>
                <c:pt idx="30">
                  <c:v>41976.554363425923</c:v>
                </c:pt>
                <c:pt idx="31">
                  <c:v>41976.558773148143</c:v>
                </c:pt>
                <c:pt idx="32">
                  <c:v>41976.564340277779</c:v>
                </c:pt>
                <c:pt idx="33">
                  <c:v>41976.567662037036</c:v>
                </c:pt>
                <c:pt idx="34">
                  <c:v>41976.569849537038</c:v>
                </c:pt>
                <c:pt idx="35">
                  <c:v>41976.578564814816</c:v>
                </c:pt>
                <c:pt idx="36">
                  <c:v>41976.591446759259</c:v>
                </c:pt>
                <c:pt idx="37">
                  <c:v>41976.592465277776</c:v>
                </c:pt>
                <c:pt idx="38">
                  <c:v>41976.598194444443</c:v>
                </c:pt>
                <c:pt idx="39">
                  <c:v>41976.605706018519</c:v>
                </c:pt>
                <c:pt idx="40">
                  <c:v>41976.606782407405</c:v>
                </c:pt>
                <c:pt idx="41">
                  <c:v>41976.607847222222</c:v>
                </c:pt>
              </c:numCache>
            </c:numRef>
          </c:cat>
          <c:val>
            <c:numRef>
              <c:f>'AS1'!$AH$3:$AH$44</c:f>
              <c:numCache>
                <c:formatCode>General</c:formatCode>
                <c:ptCount val="42"/>
                <c:pt idx="0">
                  <c:v>-32.768000000000001</c:v>
                </c:pt>
                <c:pt idx="1">
                  <c:v>-32.768000000000001</c:v>
                </c:pt>
                <c:pt idx="2">
                  <c:v>-32.768000000000001</c:v>
                </c:pt>
                <c:pt idx="3">
                  <c:v>-32.768000000000001</c:v>
                </c:pt>
                <c:pt idx="4">
                  <c:v>-32.768000000000001</c:v>
                </c:pt>
                <c:pt idx="5">
                  <c:v>-32.768000000000001</c:v>
                </c:pt>
                <c:pt idx="6">
                  <c:v>-32.768000000000001</c:v>
                </c:pt>
                <c:pt idx="7">
                  <c:v>-32.768000000000001</c:v>
                </c:pt>
                <c:pt idx="8">
                  <c:v>-32.768000000000001</c:v>
                </c:pt>
                <c:pt idx="9">
                  <c:v>-32.768000000000001</c:v>
                </c:pt>
                <c:pt idx="10">
                  <c:v>-32.768000000000001</c:v>
                </c:pt>
                <c:pt idx="11">
                  <c:v>-30.711968627450982</c:v>
                </c:pt>
                <c:pt idx="12">
                  <c:v>-32.768000000000001</c:v>
                </c:pt>
                <c:pt idx="13">
                  <c:v>-32.768000000000001</c:v>
                </c:pt>
                <c:pt idx="14">
                  <c:v>-32.768000000000001</c:v>
                </c:pt>
                <c:pt idx="15">
                  <c:v>-32.768000000000001</c:v>
                </c:pt>
                <c:pt idx="16">
                  <c:v>-32.768000000000001</c:v>
                </c:pt>
                <c:pt idx="17">
                  <c:v>-32.768000000000001</c:v>
                </c:pt>
                <c:pt idx="18">
                  <c:v>-32.768000000000001</c:v>
                </c:pt>
                <c:pt idx="19">
                  <c:v>-32.768000000000001</c:v>
                </c:pt>
                <c:pt idx="20">
                  <c:v>-32.768000000000001</c:v>
                </c:pt>
                <c:pt idx="21">
                  <c:v>-32.768000000000001</c:v>
                </c:pt>
                <c:pt idx="22">
                  <c:v>-32.768000000000001</c:v>
                </c:pt>
                <c:pt idx="23">
                  <c:v>-32.768000000000001</c:v>
                </c:pt>
                <c:pt idx="24">
                  <c:v>-32.768000000000001</c:v>
                </c:pt>
                <c:pt idx="25">
                  <c:v>-32.768000000000001</c:v>
                </c:pt>
                <c:pt idx="26">
                  <c:v>-32.768000000000001</c:v>
                </c:pt>
                <c:pt idx="27">
                  <c:v>-32.768000000000001</c:v>
                </c:pt>
                <c:pt idx="28">
                  <c:v>-32.768000000000001</c:v>
                </c:pt>
                <c:pt idx="29">
                  <c:v>-32.768000000000001</c:v>
                </c:pt>
                <c:pt idx="30">
                  <c:v>-32.768000000000001</c:v>
                </c:pt>
                <c:pt idx="31">
                  <c:v>-32.768000000000001</c:v>
                </c:pt>
                <c:pt idx="32">
                  <c:v>-32.768000000000001</c:v>
                </c:pt>
                <c:pt idx="33">
                  <c:v>-32.768000000000001</c:v>
                </c:pt>
                <c:pt idx="34">
                  <c:v>-32.768000000000001</c:v>
                </c:pt>
                <c:pt idx="35">
                  <c:v>-32.768000000000001</c:v>
                </c:pt>
                <c:pt idx="36">
                  <c:v>-32.768000000000001</c:v>
                </c:pt>
                <c:pt idx="37">
                  <c:v>-32.768000000000001</c:v>
                </c:pt>
                <c:pt idx="38">
                  <c:v>-32.768000000000001</c:v>
                </c:pt>
                <c:pt idx="39">
                  <c:v>-32.768000000000001</c:v>
                </c:pt>
                <c:pt idx="40">
                  <c:v>-32.768000000000001</c:v>
                </c:pt>
                <c:pt idx="41">
                  <c:v>-32.768000000000001</c:v>
                </c:pt>
              </c:numCache>
            </c:numRef>
          </c:val>
        </c:ser>
        <c:marker val="1"/>
        <c:axId val="149857024"/>
        <c:axId val="149858944"/>
      </c:lineChart>
      <c:catAx>
        <c:axId val="149857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UTC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9122072349651946"/>
              <c:y val="0.20395281444837984"/>
            </c:manualLayout>
          </c:layout>
        </c:title>
        <c:numFmt formatCode="[$-F400]h:mm:ss\ AM/PM" sourceLinked="1"/>
        <c:majorTickMark val="none"/>
        <c:tickLblPos val="nextTo"/>
        <c:crossAx val="149858944"/>
        <c:crosses val="autoZero"/>
        <c:auto val="1"/>
        <c:lblAlgn val="ctr"/>
        <c:lblOffset val="100"/>
      </c:catAx>
      <c:valAx>
        <c:axId val="149858944"/>
        <c:scaling>
          <c:orientation val="minMax"/>
          <c:max val="-30"/>
          <c:min val="-33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/>
                  <a:t>A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149857024"/>
        <c:crosses val="autoZero"/>
        <c:crossBetween val="between"/>
      </c:valAx>
    </c:plotArea>
    <c:plotVisOnly val="1"/>
    <c:dispBlanksAs val="gap"/>
  </c:chart>
  <c:printSettings>
    <c:headerFooter/>
    <c:pageMargins b="0.74803149606299235" l="0.70866141732283494" r="0.70866141732283494" t="0.74803149606299235" header="0.31496062992126006" footer="0.31496062992126006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AS1:</a:t>
            </a:r>
            <a:r>
              <a:rPr lang="en-US" altLang="ja-JP" baseline="0"/>
              <a:t> </a:t>
            </a:r>
            <a:r>
              <a:rPr lang="en-US" altLang="ja-JP"/>
              <a:t>Battery</a:t>
            </a:r>
            <a:r>
              <a:rPr lang="en-US" altLang="ja-JP" baseline="0"/>
              <a:t> Voltage</a:t>
            </a:r>
            <a:endParaRPr lang="ja-JP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Bat V</c:v>
          </c:tx>
          <c:cat>
            <c:numRef>
              <c:f>'AS1'!$AC$3:$AC$44</c:f>
              <c:numCache>
                <c:formatCode>[$-F400]h:mm:ss\ AM/PM</c:formatCode>
                <c:ptCount val="42"/>
                <c:pt idx="0">
                  <c:v>41976.425370370365</c:v>
                </c:pt>
                <c:pt idx="1">
                  <c:v>41976.436527777776</c:v>
                </c:pt>
                <c:pt idx="2">
                  <c:v>41976.437662037039</c:v>
                </c:pt>
                <c:pt idx="3">
                  <c:v>41976.442083333328</c:v>
                </c:pt>
                <c:pt idx="4">
                  <c:v>41976.449837962959</c:v>
                </c:pt>
                <c:pt idx="5">
                  <c:v>41976.450937499998</c:v>
                </c:pt>
                <c:pt idx="6">
                  <c:v>41976.452013888884</c:v>
                </c:pt>
                <c:pt idx="7">
                  <c:v>41976.463738425926</c:v>
                </c:pt>
                <c:pt idx="8">
                  <c:v>41976.470185185186</c:v>
                </c:pt>
                <c:pt idx="9">
                  <c:v>41976.474594907406</c:v>
                </c:pt>
                <c:pt idx="10">
                  <c:v>41976.475694444445</c:v>
                </c:pt>
                <c:pt idx="11">
                  <c:v>41976.478969907403</c:v>
                </c:pt>
                <c:pt idx="12">
                  <c:v>41976.480069444442</c:v>
                </c:pt>
                <c:pt idx="13">
                  <c:v>41976.488923611112</c:v>
                </c:pt>
                <c:pt idx="14">
                  <c:v>41976.490011574075</c:v>
                </c:pt>
                <c:pt idx="15">
                  <c:v>41976.495520833334</c:v>
                </c:pt>
                <c:pt idx="16">
                  <c:v>41976.501273148147</c:v>
                </c:pt>
                <c:pt idx="17">
                  <c:v>41976.502372685187</c:v>
                </c:pt>
                <c:pt idx="18">
                  <c:v>41976.50677083333</c:v>
                </c:pt>
                <c:pt idx="19">
                  <c:v>41976.507905092592</c:v>
                </c:pt>
                <c:pt idx="20">
                  <c:v>41976.509062500001</c:v>
                </c:pt>
                <c:pt idx="21">
                  <c:v>41976.513703703698</c:v>
                </c:pt>
                <c:pt idx="22">
                  <c:v>41976.514861111107</c:v>
                </c:pt>
                <c:pt idx="23">
                  <c:v>41976.517094907409</c:v>
                </c:pt>
                <c:pt idx="24">
                  <c:v>41976.519374999996</c:v>
                </c:pt>
                <c:pt idx="25">
                  <c:v>41976.526342592588</c:v>
                </c:pt>
                <c:pt idx="26">
                  <c:v>41976.52983796296</c:v>
                </c:pt>
                <c:pt idx="27">
                  <c:v>41976.533263888887</c:v>
                </c:pt>
                <c:pt idx="28">
                  <c:v>41976.539131944439</c:v>
                </c:pt>
                <c:pt idx="29">
                  <c:v>41976.553240740737</c:v>
                </c:pt>
                <c:pt idx="30">
                  <c:v>41976.554363425923</c:v>
                </c:pt>
                <c:pt idx="31">
                  <c:v>41976.558773148143</c:v>
                </c:pt>
                <c:pt idx="32">
                  <c:v>41976.564340277779</c:v>
                </c:pt>
                <c:pt idx="33">
                  <c:v>41976.567662037036</c:v>
                </c:pt>
                <c:pt idx="34">
                  <c:v>41976.569849537038</c:v>
                </c:pt>
                <c:pt idx="35">
                  <c:v>41976.578564814816</c:v>
                </c:pt>
                <c:pt idx="36">
                  <c:v>41976.591446759259</c:v>
                </c:pt>
                <c:pt idx="37">
                  <c:v>41976.592465277776</c:v>
                </c:pt>
                <c:pt idx="38">
                  <c:v>41976.598194444443</c:v>
                </c:pt>
                <c:pt idx="39">
                  <c:v>41976.605706018519</c:v>
                </c:pt>
                <c:pt idx="40">
                  <c:v>41976.606782407405</c:v>
                </c:pt>
                <c:pt idx="41">
                  <c:v>41976.607847222222</c:v>
                </c:pt>
              </c:numCache>
            </c:numRef>
          </c:cat>
          <c:val>
            <c:numRef>
              <c:f>'AS1'!$AI$3:$AI$44</c:f>
              <c:numCache>
                <c:formatCode>General</c:formatCode>
                <c:ptCount val="42"/>
                <c:pt idx="0">
                  <c:v>1.9230769230769229</c:v>
                </c:pt>
                <c:pt idx="1">
                  <c:v>1.9230769230769229</c:v>
                </c:pt>
                <c:pt idx="2">
                  <c:v>1.9230769230769229</c:v>
                </c:pt>
                <c:pt idx="3">
                  <c:v>1.9230769230769229</c:v>
                </c:pt>
                <c:pt idx="4">
                  <c:v>1.9230769230769229</c:v>
                </c:pt>
                <c:pt idx="5">
                  <c:v>1.9230769230769229</c:v>
                </c:pt>
                <c:pt idx="6">
                  <c:v>1.9230769230769229</c:v>
                </c:pt>
                <c:pt idx="7">
                  <c:v>1.9230769230769229</c:v>
                </c:pt>
                <c:pt idx="8">
                  <c:v>1.9230769230769229</c:v>
                </c:pt>
                <c:pt idx="9">
                  <c:v>1.9230769230769229</c:v>
                </c:pt>
                <c:pt idx="10">
                  <c:v>1.9230769230769229</c:v>
                </c:pt>
                <c:pt idx="11">
                  <c:v>1.9230769230769229</c:v>
                </c:pt>
                <c:pt idx="12">
                  <c:v>1.9230769230769229</c:v>
                </c:pt>
                <c:pt idx="13">
                  <c:v>1.9230769230769229</c:v>
                </c:pt>
                <c:pt idx="14">
                  <c:v>1.9230769230769229</c:v>
                </c:pt>
                <c:pt idx="15">
                  <c:v>1.9230769230769229</c:v>
                </c:pt>
                <c:pt idx="16">
                  <c:v>1.9230769230769229</c:v>
                </c:pt>
                <c:pt idx="17">
                  <c:v>1.9230769230769229</c:v>
                </c:pt>
                <c:pt idx="18">
                  <c:v>1.9230769230769229</c:v>
                </c:pt>
                <c:pt idx="19">
                  <c:v>1.9230769230769229</c:v>
                </c:pt>
                <c:pt idx="20">
                  <c:v>1.9230769230769229</c:v>
                </c:pt>
                <c:pt idx="21">
                  <c:v>1.9230769230769229</c:v>
                </c:pt>
                <c:pt idx="22">
                  <c:v>1.9230769230769229</c:v>
                </c:pt>
                <c:pt idx="23">
                  <c:v>1.9230769230769229</c:v>
                </c:pt>
                <c:pt idx="24">
                  <c:v>1.9230769230769229</c:v>
                </c:pt>
                <c:pt idx="25">
                  <c:v>1.9230769230769229</c:v>
                </c:pt>
                <c:pt idx="26">
                  <c:v>1.9230769230769229</c:v>
                </c:pt>
                <c:pt idx="27">
                  <c:v>1.9230769230769229</c:v>
                </c:pt>
                <c:pt idx="28">
                  <c:v>1.9230769230769229</c:v>
                </c:pt>
                <c:pt idx="29">
                  <c:v>1.9230769230769229</c:v>
                </c:pt>
                <c:pt idx="30">
                  <c:v>1.9230769230769229</c:v>
                </c:pt>
                <c:pt idx="31">
                  <c:v>1.9230769230769229</c:v>
                </c:pt>
                <c:pt idx="32">
                  <c:v>1.9230769230769229</c:v>
                </c:pt>
                <c:pt idx="33">
                  <c:v>1.9230769230769229</c:v>
                </c:pt>
                <c:pt idx="34">
                  <c:v>1.9230769230769229</c:v>
                </c:pt>
                <c:pt idx="35">
                  <c:v>1.9230769230769229</c:v>
                </c:pt>
                <c:pt idx="36">
                  <c:v>1.9230769230769229</c:v>
                </c:pt>
                <c:pt idx="37">
                  <c:v>1.9230769230769229</c:v>
                </c:pt>
                <c:pt idx="38">
                  <c:v>1.9230769230769229</c:v>
                </c:pt>
                <c:pt idx="39">
                  <c:v>1.9230769230769229</c:v>
                </c:pt>
                <c:pt idx="40">
                  <c:v>1.9230769230769229</c:v>
                </c:pt>
                <c:pt idx="41">
                  <c:v>1.9230769230769229</c:v>
                </c:pt>
              </c:numCache>
            </c:numRef>
          </c:val>
        </c:ser>
        <c:marker val="1"/>
        <c:axId val="151624320"/>
        <c:axId val="151642880"/>
      </c:lineChart>
      <c:catAx>
        <c:axId val="151624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UTC</a:t>
                </a:r>
                <a:endParaRPr lang="ja-JP" altLang="en-US"/>
              </a:p>
            </c:rich>
          </c:tx>
          <c:layout/>
        </c:title>
        <c:numFmt formatCode="[$-F400]h:mm:ss\ AM/PM" sourceLinked="1"/>
        <c:majorTickMark val="none"/>
        <c:tickLblPos val="nextTo"/>
        <c:crossAx val="151642880"/>
        <c:crosses val="autoZero"/>
        <c:auto val="1"/>
        <c:lblAlgn val="ctr"/>
        <c:lblOffset val="100"/>
      </c:catAx>
      <c:valAx>
        <c:axId val="151642880"/>
        <c:scaling>
          <c:orientation val="minMax"/>
          <c:max val="2"/>
          <c:min val="1.5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/>
                  <a:t>V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151624320"/>
        <c:crosses val="autoZero"/>
        <c:crossBetween val="between"/>
      </c:valAx>
    </c:plotArea>
    <c:plotVisOnly val="1"/>
    <c:dispBlanksAs val="gap"/>
  </c:chart>
  <c:printSettings>
    <c:headerFooter/>
    <c:pageMargins b="0.74803149606299235" l="0.70866141732283494" r="0.70866141732283494" t="0.74803149606299235" header="0.31496062992126006" footer="0.31496062992126006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AS1: Battery</a:t>
            </a:r>
            <a:r>
              <a:rPr lang="en-US" altLang="ja-JP" baseline="0"/>
              <a:t> Current</a:t>
            </a:r>
            <a:endParaRPr lang="ja-JP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MB Current</c:v>
          </c:tx>
          <c:cat>
            <c:numRef>
              <c:f>'AS1'!$AC$3:$AC$44</c:f>
              <c:numCache>
                <c:formatCode>[$-F400]h:mm:ss\ AM/PM</c:formatCode>
                <c:ptCount val="42"/>
                <c:pt idx="0">
                  <c:v>41976.425370370365</c:v>
                </c:pt>
                <c:pt idx="1">
                  <c:v>41976.436527777776</c:v>
                </c:pt>
                <c:pt idx="2">
                  <c:v>41976.437662037039</c:v>
                </c:pt>
                <c:pt idx="3">
                  <c:v>41976.442083333328</c:v>
                </c:pt>
                <c:pt idx="4">
                  <c:v>41976.449837962959</c:v>
                </c:pt>
                <c:pt idx="5">
                  <c:v>41976.450937499998</c:v>
                </c:pt>
                <c:pt idx="6">
                  <c:v>41976.452013888884</c:v>
                </c:pt>
                <c:pt idx="7">
                  <c:v>41976.463738425926</c:v>
                </c:pt>
                <c:pt idx="8">
                  <c:v>41976.470185185186</c:v>
                </c:pt>
                <c:pt idx="9">
                  <c:v>41976.474594907406</c:v>
                </c:pt>
                <c:pt idx="10">
                  <c:v>41976.475694444445</c:v>
                </c:pt>
                <c:pt idx="11">
                  <c:v>41976.478969907403</c:v>
                </c:pt>
                <c:pt idx="12">
                  <c:v>41976.480069444442</c:v>
                </c:pt>
                <c:pt idx="13">
                  <c:v>41976.488923611112</c:v>
                </c:pt>
                <c:pt idx="14">
                  <c:v>41976.490011574075</c:v>
                </c:pt>
                <c:pt idx="15">
                  <c:v>41976.495520833334</c:v>
                </c:pt>
                <c:pt idx="16">
                  <c:v>41976.501273148147</c:v>
                </c:pt>
                <c:pt idx="17">
                  <c:v>41976.502372685187</c:v>
                </c:pt>
                <c:pt idx="18">
                  <c:v>41976.50677083333</c:v>
                </c:pt>
                <c:pt idx="19">
                  <c:v>41976.507905092592</c:v>
                </c:pt>
                <c:pt idx="20">
                  <c:v>41976.509062500001</c:v>
                </c:pt>
                <c:pt idx="21">
                  <c:v>41976.513703703698</c:v>
                </c:pt>
                <c:pt idx="22">
                  <c:v>41976.514861111107</c:v>
                </c:pt>
                <c:pt idx="23">
                  <c:v>41976.517094907409</c:v>
                </c:pt>
                <c:pt idx="24">
                  <c:v>41976.519374999996</c:v>
                </c:pt>
                <c:pt idx="25">
                  <c:v>41976.526342592588</c:v>
                </c:pt>
                <c:pt idx="26">
                  <c:v>41976.52983796296</c:v>
                </c:pt>
                <c:pt idx="27">
                  <c:v>41976.533263888887</c:v>
                </c:pt>
                <c:pt idx="28">
                  <c:v>41976.539131944439</c:v>
                </c:pt>
                <c:pt idx="29">
                  <c:v>41976.553240740737</c:v>
                </c:pt>
                <c:pt idx="30">
                  <c:v>41976.554363425923</c:v>
                </c:pt>
                <c:pt idx="31">
                  <c:v>41976.558773148143</c:v>
                </c:pt>
                <c:pt idx="32">
                  <c:v>41976.564340277779</c:v>
                </c:pt>
                <c:pt idx="33">
                  <c:v>41976.567662037036</c:v>
                </c:pt>
                <c:pt idx="34">
                  <c:v>41976.569849537038</c:v>
                </c:pt>
                <c:pt idx="35">
                  <c:v>41976.578564814816</c:v>
                </c:pt>
                <c:pt idx="36">
                  <c:v>41976.591446759259</c:v>
                </c:pt>
                <c:pt idx="37">
                  <c:v>41976.592465277776</c:v>
                </c:pt>
                <c:pt idx="38">
                  <c:v>41976.598194444443</c:v>
                </c:pt>
                <c:pt idx="39">
                  <c:v>41976.605706018519</c:v>
                </c:pt>
                <c:pt idx="40">
                  <c:v>41976.606782407405</c:v>
                </c:pt>
                <c:pt idx="41">
                  <c:v>41976.607847222222</c:v>
                </c:pt>
              </c:numCache>
            </c:numRef>
          </c:cat>
          <c:val>
            <c:numRef>
              <c:f>'AS1'!$AJ$3:$AJ$44</c:f>
              <c:numCache>
                <c:formatCode>General</c:formatCode>
                <c:ptCount val="42"/>
                <c:pt idx="0">
                  <c:v>0.12850196078431253</c:v>
                </c:pt>
                <c:pt idx="1">
                  <c:v>0.12850196078431253</c:v>
                </c:pt>
                <c:pt idx="2">
                  <c:v>0.12850196078431253</c:v>
                </c:pt>
                <c:pt idx="3">
                  <c:v>0.12850196078431253</c:v>
                </c:pt>
                <c:pt idx="4">
                  <c:v>0.12850196078431253</c:v>
                </c:pt>
                <c:pt idx="5">
                  <c:v>-32.768000000000001</c:v>
                </c:pt>
                <c:pt idx="6">
                  <c:v>0.12850196078431253</c:v>
                </c:pt>
                <c:pt idx="7">
                  <c:v>0.12850196078431253</c:v>
                </c:pt>
                <c:pt idx="8">
                  <c:v>0.12850196078431253</c:v>
                </c:pt>
                <c:pt idx="9">
                  <c:v>-32.768000000000001</c:v>
                </c:pt>
                <c:pt idx="10">
                  <c:v>0.12850196078431253</c:v>
                </c:pt>
                <c:pt idx="11">
                  <c:v>0.12850196078431253</c:v>
                </c:pt>
                <c:pt idx="12">
                  <c:v>0.12850196078431253</c:v>
                </c:pt>
                <c:pt idx="13">
                  <c:v>-32.768000000000001</c:v>
                </c:pt>
                <c:pt idx="14">
                  <c:v>0.12850196078431253</c:v>
                </c:pt>
                <c:pt idx="15">
                  <c:v>0.12850196078431253</c:v>
                </c:pt>
                <c:pt idx="16">
                  <c:v>0.12850196078431253</c:v>
                </c:pt>
                <c:pt idx="17">
                  <c:v>0.12850196078431253</c:v>
                </c:pt>
                <c:pt idx="18">
                  <c:v>0.12850196078431253</c:v>
                </c:pt>
                <c:pt idx="19">
                  <c:v>0.12850196078431253</c:v>
                </c:pt>
                <c:pt idx="20">
                  <c:v>0.12850196078431253</c:v>
                </c:pt>
                <c:pt idx="21">
                  <c:v>0.12850196078431253</c:v>
                </c:pt>
                <c:pt idx="22">
                  <c:v>0.12850196078431253</c:v>
                </c:pt>
                <c:pt idx="23">
                  <c:v>0.12850196078431253</c:v>
                </c:pt>
                <c:pt idx="24">
                  <c:v>0.12850196078431253</c:v>
                </c:pt>
                <c:pt idx="25">
                  <c:v>0.12850196078431253</c:v>
                </c:pt>
                <c:pt idx="26">
                  <c:v>0.12850196078431253</c:v>
                </c:pt>
                <c:pt idx="27">
                  <c:v>0.12850196078431253</c:v>
                </c:pt>
                <c:pt idx="28">
                  <c:v>0.12850196078431253</c:v>
                </c:pt>
                <c:pt idx="29">
                  <c:v>0.12850196078431253</c:v>
                </c:pt>
                <c:pt idx="30">
                  <c:v>0.12850196078431253</c:v>
                </c:pt>
                <c:pt idx="31">
                  <c:v>0.12850196078431253</c:v>
                </c:pt>
                <c:pt idx="32">
                  <c:v>0.12850196078431253</c:v>
                </c:pt>
                <c:pt idx="33">
                  <c:v>0.12850196078431253</c:v>
                </c:pt>
                <c:pt idx="34">
                  <c:v>0.12850196078431253</c:v>
                </c:pt>
                <c:pt idx="35">
                  <c:v>0.12850196078431253</c:v>
                </c:pt>
                <c:pt idx="36">
                  <c:v>0.12850196078431253</c:v>
                </c:pt>
                <c:pt idx="37">
                  <c:v>0.12850196078431253</c:v>
                </c:pt>
                <c:pt idx="38">
                  <c:v>0.12850196078431253</c:v>
                </c:pt>
                <c:pt idx="39">
                  <c:v>0.12850196078431253</c:v>
                </c:pt>
                <c:pt idx="40">
                  <c:v>0.12850196078431253</c:v>
                </c:pt>
                <c:pt idx="41">
                  <c:v>0.12850196078431253</c:v>
                </c:pt>
              </c:numCache>
            </c:numRef>
          </c:val>
        </c:ser>
        <c:marker val="1"/>
        <c:axId val="154412160"/>
        <c:axId val="154425984"/>
      </c:lineChart>
      <c:catAx>
        <c:axId val="154412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UTC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4486689163854518"/>
              <c:y val="0.3166851908874519"/>
            </c:manualLayout>
          </c:layout>
        </c:title>
        <c:numFmt formatCode="[$-F400]h:mm:ss\ AM/PM" sourceLinked="1"/>
        <c:majorTickMark val="none"/>
        <c:tickLblPos val="nextTo"/>
        <c:crossAx val="154425984"/>
        <c:crosses val="autoZero"/>
        <c:auto val="1"/>
        <c:lblAlgn val="ctr"/>
        <c:lblOffset val="100"/>
      </c:catAx>
      <c:valAx>
        <c:axId val="1544259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/>
                  <a:t>A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154412160"/>
        <c:crosses val="autoZero"/>
        <c:crossBetween val="between"/>
      </c:valAx>
    </c:plotArea>
    <c:plotVisOnly val="1"/>
    <c:dispBlanksAs val="gap"/>
  </c:chart>
  <c:printSettings>
    <c:headerFooter/>
    <c:pageMargins b="0.74803149606299235" l="0.70866141732283494" r="0.70866141732283494" t="0.74803149606299235" header="0.31496062992126006" footer="0.31496062992126006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AS2: Alminium</a:t>
            </a:r>
            <a:r>
              <a:rPr lang="en-US" altLang="ja-JP" baseline="0"/>
              <a:t> Cover Temperature</a:t>
            </a:r>
            <a:endParaRPr lang="ja-JP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Temp1</c:v>
          </c:tx>
          <c:cat>
            <c:numRef>
              <c:f>'AS2'!$AC$3:$AC$47</c:f>
              <c:numCache>
                <c:formatCode>[$-F400]h:mm:ss\ AM/PM</c:formatCode>
                <c:ptCount val="45"/>
                <c:pt idx="0">
                  <c:v>41976.425717592589</c:v>
                </c:pt>
                <c:pt idx="1">
                  <c:v>41976.438020833331</c:v>
                </c:pt>
                <c:pt idx="2">
                  <c:v>41976.439143518517</c:v>
                </c:pt>
                <c:pt idx="3">
                  <c:v>41976.440243055556</c:v>
                </c:pt>
                <c:pt idx="4">
                  <c:v>41976.449074074073</c:v>
                </c:pt>
                <c:pt idx="5">
                  <c:v>41976.452372685184</c:v>
                </c:pt>
                <c:pt idx="6">
                  <c:v>41976.457499999997</c:v>
                </c:pt>
                <c:pt idx="7">
                  <c:v>41976.461921296293</c:v>
                </c:pt>
                <c:pt idx="8">
                  <c:v>41976.463020833333</c:v>
                </c:pt>
                <c:pt idx="9">
                  <c:v>41976.465162037035</c:v>
                </c:pt>
                <c:pt idx="10">
                  <c:v>41976.476041666661</c:v>
                </c:pt>
                <c:pt idx="11">
                  <c:v>41976.477141203701</c:v>
                </c:pt>
                <c:pt idx="12">
                  <c:v>41976.481504629628</c:v>
                </c:pt>
                <c:pt idx="13">
                  <c:v>41976.482592592591</c:v>
                </c:pt>
                <c:pt idx="14">
                  <c:v>41976.48369212963</c:v>
                </c:pt>
                <c:pt idx="15">
                  <c:v>41976.488159722219</c:v>
                </c:pt>
                <c:pt idx="16">
                  <c:v>41976.490370370368</c:v>
                </c:pt>
                <c:pt idx="17">
                  <c:v>41976.492581018516</c:v>
                </c:pt>
                <c:pt idx="18">
                  <c:v>41976.494756944441</c:v>
                </c:pt>
                <c:pt idx="19">
                  <c:v>41976.49695601852</c:v>
                </c:pt>
                <c:pt idx="20">
                  <c:v>41976.502719907403</c:v>
                </c:pt>
                <c:pt idx="21">
                  <c:v>41976.503807870366</c:v>
                </c:pt>
                <c:pt idx="22">
                  <c:v>41976.504918981482</c:v>
                </c:pt>
                <c:pt idx="23">
                  <c:v>41976.509432870371</c:v>
                </c:pt>
                <c:pt idx="24">
                  <c:v>41976.514074074075</c:v>
                </c:pt>
                <c:pt idx="25">
                  <c:v>41976.515231481477</c:v>
                </c:pt>
                <c:pt idx="26">
                  <c:v>41976.516331018516</c:v>
                </c:pt>
                <c:pt idx="27">
                  <c:v>41976.517476851848</c:v>
                </c:pt>
                <c:pt idx="28">
                  <c:v>41976.520856481482</c:v>
                </c:pt>
                <c:pt idx="29">
                  <c:v>41976.527905092589</c:v>
                </c:pt>
                <c:pt idx="30">
                  <c:v>41976.529062499998</c:v>
                </c:pt>
                <c:pt idx="31">
                  <c:v>41976.530219907407</c:v>
                </c:pt>
                <c:pt idx="32">
                  <c:v>41976.534780092588</c:v>
                </c:pt>
                <c:pt idx="33">
                  <c:v>41976.540682870371</c:v>
                </c:pt>
                <c:pt idx="34">
                  <c:v>41976.541874999995</c:v>
                </c:pt>
                <c:pt idx="35">
                  <c:v>41976.553587962961</c:v>
                </c:pt>
                <c:pt idx="36">
                  <c:v>41976.554722222223</c:v>
                </c:pt>
                <c:pt idx="37">
                  <c:v>41976.555833333332</c:v>
                </c:pt>
                <c:pt idx="38">
                  <c:v>41976.560219907406</c:v>
                </c:pt>
                <c:pt idx="39">
                  <c:v>41976.56581018518</c:v>
                </c:pt>
                <c:pt idx="40">
                  <c:v>41976.579953703702</c:v>
                </c:pt>
                <c:pt idx="41">
                  <c:v>41976.592800925922</c:v>
                </c:pt>
                <c:pt idx="42">
                  <c:v>41976.593854166662</c:v>
                </c:pt>
                <c:pt idx="43">
                  <c:v>41976.599618055552</c:v>
                </c:pt>
                <c:pt idx="44">
                  <c:v>41976.60393518518</c:v>
                </c:pt>
              </c:numCache>
            </c:numRef>
          </c:cat>
          <c:val>
            <c:numRef>
              <c:f>'AS2'!$AD$3:$AD$47</c:f>
              <c:numCache>
                <c:formatCode>General</c:formatCode>
                <c:ptCount val="45"/>
                <c:pt idx="0">
                  <c:v>75.336246367035301</c:v>
                </c:pt>
                <c:pt idx="1">
                  <c:v>76.957947413441616</c:v>
                </c:pt>
                <c:pt idx="2">
                  <c:v>76.957947413441616</c:v>
                </c:pt>
                <c:pt idx="3">
                  <c:v>76.957947413441616</c:v>
                </c:pt>
                <c:pt idx="4">
                  <c:v>77.768165635658988</c:v>
                </c:pt>
                <c:pt idx="5">
                  <c:v>77.768165635658988</c:v>
                </c:pt>
                <c:pt idx="6">
                  <c:v>77.768165635658988</c:v>
                </c:pt>
                <c:pt idx="7">
                  <c:v>78.577963199427586</c:v>
                </c:pt>
                <c:pt idx="8">
                  <c:v>78.577963199427586</c:v>
                </c:pt>
                <c:pt idx="9">
                  <c:v>78.577963199427586</c:v>
                </c:pt>
                <c:pt idx="10">
                  <c:v>79.387340759274366</c:v>
                </c:pt>
                <c:pt idx="11">
                  <c:v>79.387340759274366</c:v>
                </c:pt>
                <c:pt idx="12">
                  <c:v>79.387340759274366</c:v>
                </c:pt>
                <c:pt idx="13">
                  <c:v>79.387340759274366</c:v>
                </c:pt>
                <c:pt idx="14">
                  <c:v>79.387340759274366</c:v>
                </c:pt>
                <c:pt idx="15">
                  <c:v>79.387340759274366</c:v>
                </c:pt>
                <c:pt idx="16">
                  <c:v>79.387340759274366</c:v>
                </c:pt>
                <c:pt idx="17">
                  <c:v>79.387340759274366</c:v>
                </c:pt>
                <c:pt idx="18">
                  <c:v>79.387340759274366</c:v>
                </c:pt>
                <c:pt idx="19">
                  <c:v>80.196298968031442</c:v>
                </c:pt>
                <c:pt idx="20">
                  <c:v>80.196298968031442</c:v>
                </c:pt>
                <c:pt idx="21">
                  <c:v>80.196298968031442</c:v>
                </c:pt>
                <c:pt idx="22">
                  <c:v>80.196298968031442</c:v>
                </c:pt>
                <c:pt idx="23">
                  <c:v>81.004838476841314</c:v>
                </c:pt>
                <c:pt idx="24">
                  <c:v>81.004838476841314</c:v>
                </c:pt>
                <c:pt idx="25">
                  <c:v>81.004838476841314</c:v>
                </c:pt>
                <c:pt idx="26">
                  <c:v>81.004838476841314</c:v>
                </c:pt>
                <c:pt idx="27">
                  <c:v>81.004838476841314</c:v>
                </c:pt>
                <c:pt idx="28">
                  <c:v>81.004838476841314</c:v>
                </c:pt>
                <c:pt idx="29">
                  <c:v>81.812959935162098</c:v>
                </c:pt>
                <c:pt idx="30">
                  <c:v>81.812959935162098</c:v>
                </c:pt>
                <c:pt idx="31">
                  <c:v>81.812959935162098</c:v>
                </c:pt>
                <c:pt idx="32">
                  <c:v>81.812959935162098</c:v>
                </c:pt>
                <c:pt idx="33">
                  <c:v>82.620663990776393</c:v>
                </c:pt>
                <c:pt idx="34">
                  <c:v>82.620663990776393</c:v>
                </c:pt>
                <c:pt idx="35">
                  <c:v>82.620663990776393</c:v>
                </c:pt>
                <c:pt idx="36">
                  <c:v>82.620663990776393</c:v>
                </c:pt>
                <c:pt idx="37">
                  <c:v>3.079191007285317</c:v>
                </c:pt>
                <c:pt idx="38">
                  <c:v>82.620663990776393</c:v>
                </c:pt>
                <c:pt idx="39">
                  <c:v>82.620663990776393</c:v>
                </c:pt>
                <c:pt idx="40">
                  <c:v>82.620663990776393</c:v>
                </c:pt>
                <c:pt idx="41">
                  <c:v>84.234822476660611</c:v>
                </c:pt>
                <c:pt idx="42">
                  <c:v>84.234822476660611</c:v>
                </c:pt>
                <c:pt idx="43">
                  <c:v>84.234822476660611</c:v>
                </c:pt>
                <c:pt idx="44">
                  <c:v>84.234822476660611</c:v>
                </c:pt>
              </c:numCache>
            </c:numRef>
          </c:val>
        </c:ser>
        <c:ser>
          <c:idx val="1"/>
          <c:order val="1"/>
          <c:tx>
            <c:v>Temp2</c:v>
          </c:tx>
          <c:cat>
            <c:numRef>
              <c:f>'AS2'!$AC$3:$AC$47</c:f>
              <c:numCache>
                <c:formatCode>[$-F400]h:mm:ss\ AM/PM</c:formatCode>
                <c:ptCount val="45"/>
                <c:pt idx="0">
                  <c:v>41976.425717592589</c:v>
                </c:pt>
                <c:pt idx="1">
                  <c:v>41976.438020833331</c:v>
                </c:pt>
                <c:pt idx="2">
                  <c:v>41976.439143518517</c:v>
                </c:pt>
                <c:pt idx="3">
                  <c:v>41976.440243055556</c:v>
                </c:pt>
                <c:pt idx="4">
                  <c:v>41976.449074074073</c:v>
                </c:pt>
                <c:pt idx="5">
                  <c:v>41976.452372685184</c:v>
                </c:pt>
                <c:pt idx="6">
                  <c:v>41976.457499999997</c:v>
                </c:pt>
                <c:pt idx="7">
                  <c:v>41976.461921296293</c:v>
                </c:pt>
                <c:pt idx="8">
                  <c:v>41976.463020833333</c:v>
                </c:pt>
                <c:pt idx="9">
                  <c:v>41976.465162037035</c:v>
                </c:pt>
                <c:pt idx="10">
                  <c:v>41976.476041666661</c:v>
                </c:pt>
                <c:pt idx="11">
                  <c:v>41976.477141203701</c:v>
                </c:pt>
                <c:pt idx="12">
                  <c:v>41976.481504629628</c:v>
                </c:pt>
                <c:pt idx="13">
                  <c:v>41976.482592592591</c:v>
                </c:pt>
                <c:pt idx="14">
                  <c:v>41976.48369212963</c:v>
                </c:pt>
                <c:pt idx="15">
                  <c:v>41976.488159722219</c:v>
                </c:pt>
                <c:pt idx="16">
                  <c:v>41976.490370370368</c:v>
                </c:pt>
                <c:pt idx="17">
                  <c:v>41976.492581018516</c:v>
                </c:pt>
                <c:pt idx="18">
                  <c:v>41976.494756944441</c:v>
                </c:pt>
                <c:pt idx="19">
                  <c:v>41976.49695601852</c:v>
                </c:pt>
                <c:pt idx="20">
                  <c:v>41976.502719907403</c:v>
                </c:pt>
                <c:pt idx="21">
                  <c:v>41976.503807870366</c:v>
                </c:pt>
                <c:pt idx="22">
                  <c:v>41976.504918981482</c:v>
                </c:pt>
                <c:pt idx="23">
                  <c:v>41976.509432870371</c:v>
                </c:pt>
                <c:pt idx="24">
                  <c:v>41976.514074074075</c:v>
                </c:pt>
                <c:pt idx="25">
                  <c:v>41976.515231481477</c:v>
                </c:pt>
                <c:pt idx="26">
                  <c:v>41976.516331018516</c:v>
                </c:pt>
                <c:pt idx="27">
                  <c:v>41976.517476851848</c:v>
                </c:pt>
                <c:pt idx="28">
                  <c:v>41976.520856481482</c:v>
                </c:pt>
                <c:pt idx="29">
                  <c:v>41976.527905092589</c:v>
                </c:pt>
                <c:pt idx="30">
                  <c:v>41976.529062499998</c:v>
                </c:pt>
                <c:pt idx="31">
                  <c:v>41976.530219907407</c:v>
                </c:pt>
                <c:pt idx="32">
                  <c:v>41976.534780092588</c:v>
                </c:pt>
                <c:pt idx="33">
                  <c:v>41976.540682870371</c:v>
                </c:pt>
                <c:pt idx="34">
                  <c:v>41976.541874999995</c:v>
                </c:pt>
                <c:pt idx="35">
                  <c:v>41976.553587962961</c:v>
                </c:pt>
                <c:pt idx="36">
                  <c:v>41976.554722222223</c:v>
                </c:pt>
                <c:pt idx="37">
                  <c:v>41976.555833333332</c:v>
                </c:pt>
                <c:pt idx="38">
                  <c:v>41976.560219907406</c:v>
                </c:pt>
                <c:pt idx="39">
                  <c:v>41976.56581018518</c:v>
                </c:pt>
                <c:pt idx="40">
                  <c:v>41976.579953703702</c:v>
                </c:pt>
                <c:pt idx="41">
                  <c:v>41976.592800925922</c:v>
                </c:pt>
                <c:pt idx="42">
                  <c:v>41976.593854166662</c:v>
                </c:pt>
                <c:pt idx="43">
                  <c:v>41976.599618055552</c:v>
                </c:pt>
                <c:pt idx="44">
                  <c:v>41976.60393518518</c:v>
                </c:pt>
              </c:numCache>
            </c:numRef>
          </c:cat>
          <c:val>
            <c:numRef>
              <c:f>'AS2'!$AE$3:$AE$47</c:f>
              <c:numCache>
                <c:formatCode>General</c:formatCode>
                <c:ptCount val="45"/>
                <c:pt idx="0">
                  <c:v>76.147307876545938</c:v>
                </c:pt>
                <c:pt idx="1">
                  <c:v>76.147307876545938</c:v>
                </c:pt>
                <c:pt idx="2">
                  <c:v>76.957947413441616</c:v>
                </c:pt>
                <c:pt idx="3">
                  <c:v>76.957947413441616</c:v>
                </c:pt>
                <c:pt idx="4">
                  <c:v>77.768165635658988</c:v>
                </c:pt>
                <c:pt idx="5">
                  <c:v>77.768165635658988</c:v>
                </c:pt>
                <c:pt idx="6">
                  <c:v>77.768165635658988</c:v>
                </c:pt>
                <c:pt idx="7">
                  <c:v>78.577963199427586</c:v>
                </c:pt>
                <c:pt idx="8">
                  <c:v>78.577963199427586</c:v>
                </c:pt>
                <c:pt idx="9">
                  <c:v>78.577963199427586</c:v>
                </c:pt>
                <c:pt idx="10">
                  <c:v>79.387340759274366</c:v>
                </c:pt>
                <c:pt idx="11">
                  <c:v>79.387340759274366</c:v>
                </c:pt>
                <c:pt idx="12">
                  <c:v>79.387340759274366</c:v>
                </c:pt>
                <c:pt idx="13">
                  <c:v>80.196298968031442</c:v>
                </c:pt>
                <c:pt idx="14">
                  <c:v>79.387340759274366</c:v>
                </c:pt>
                <c:pt idx="15">
                  <c:v>79.387340759274366</c:v>
                </c:pt>
                <c:pt idx="16">
                  <c:v>80.196298968031442</c:v>
                </c:pt>
                <c:pt idx="17">
                  <c:v>67.202276798159573</c:v>
                </c:pt>
                <c:pt idx="18">
                  <c:v>80.196298968031442</c:v>
                </c:pt>
                <c:pt idx="19">
                  <c:v>80.196298968031442</c:v>
                </c:pt>
                <c:pt idx="20">
                  <c:v>80.196298968031442</c:v>
                </c:pt>
                <c:pt idx="21">
                  <c:v>80.196298968031442</c:v>
                </c:pt>
                <c:pt idx="22">
                  <c:v>80.196298968031442</c:v>
                </c:pt>
                <c:pt idx="23">
                  <c:v>81.004838476841314</c:v>
                </c:pt>
                <c:pt idx="24">
                  <c:v>81.004838476841314</c:v>
                </c:pt>
                <c:pt idx="25">
                  <c:v>81.004838476841314</c:v>
                </c:pt>
                <c:pt idx="26">
                  <c:v>81.004838476841314</c:v>
                </c:pt>
                <c:pt idx="27">
                  <c:v>81.004838476841314</c:v>
                </c:pt>
                <c:pt idx="28">
                  <c:v>81.004838476841314</c:v>
                </c:pt>
                <c:pt idx="29">
                  <c:v>81.812959935162098</c:v>
                </c:pt>
                <c:pt idx="30">
                  <c:v>81.004838476841314</c:v>
                </c:pt>
                <c:pt idx="31">
                  <c:v>81.812959935162098</c:v>
                </c:pt>
                <c:pt idx="32">
                  <c:v>81.812959935162098</c:v>
                </c:pt>
                <c:pt idx="33">
                  <c:v>82.620663990776393</c:v>
                </c:pt>
                <c:pt idx="34">
                  <c:v>82.620663990776393</c:v>
                </c:pt>
                <c:pt idx="35">
                  <c:v>82.620663990776393</c:v>
                </c:pt>
                <c:pt idx="36">
                  <c:v>82.620663990776393</c:v>
                </c:pt>
                <c:pt idx="37">
                  <c:v>82.620663990776393</c:v>
                </c:pt>
                <c:pt idx="38">
                  <c:v>83.427951289794009</c:v>
                </c:pt>
                <c:pt idx="39">
                  <c:v>82.620663990776393</c:v>
                </c:pt>
                <c:pt idx="40">
                  <c:v>91.478043628556406</c:v>
                </c:pt>
                <c:pt idx="41">
                  <c:v>83.427951289794009</c:v>
                </c:pt>
                <c:pt idx="42">
                  <c:v>84.234822476660611</c:v>
                </c:pt>
                <c:pt idx="43">
                  <c:v>83.427951289794009</c:v>
                </c:pt>
                <c:pt idx="44">
                  <c:v>84.234822476660611</c:v>
                </c:pt>
              </c:numCache>
            </c:numRef>
          </c:val>
        </c:ser>
        <c:marker val="1"/>
        <c:axId val="166689792"/>
        <c:axId val="166700160"/>
      </c:lineChart>
      <c:catAx>
        <c:axId val="166689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UTC</a:t>
                </a:r>
                <a:endParaRPr lang="ja-JP" altLang="en-US"/>
              </a:p>
            </c:rich>
          </c:tx>
          <c:layout/>
        </c:title>
        <c:numFmt formatCode="[$-F400]h:mm:ss\ AM/PM" sourceLinked="1"/>
        <c:majorTickMark val="none"/>
        <c:tickLblPos val="nextTo"/>
        <c:crossAx val="166700160"/>
        <c:crosses val="autoZero"/>
        <c:auto val="1"/>
        <c:lblAlgn val="ctr"/>
        <c:lblOffset val="100"/>
      </c:catAx>
      <c:valAx>
        <c:axId val="166700160"/>
        <c:scaling>
          <c:orientation val="minMax"/>
          <c:max val="85"/>
          <c:min val="73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Degree</a:t>
                </a:r>
                <a:r>
                  <a:rPr lang="en-US" altLang="ja-JP" baseline="0"/>
                  <a:t> (Celsius)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166689792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4803149606299235" l="0.70866141732283494" r="0.70866141732283494" t="0.74803149606299235" header="0.31496062992126006" footer="0.31496062992126006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AS2: Battery</a:t>
            </a:r>
            <a:r>
              <a:rPr lang="en-US" altLang="ja-JP" baseline="0"/>
              <a:t> Temperature</a:t>
            </a:r>
            <a:endParaRPr lang="ja-JP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Temp1</c:v>
          </c:tx>
          <c:cat>
            <c:numRef>
              <c:f>'AS2'!$AC$3:$AC$47</c:f>
              <c:numCache>
                <c:formatCode>[$-F400]h:mm:ss\ AM/PM</c:formatCode>
                <c:ptCount val="45"/>
                <c:pt idx="0">
                  <c:v>41976.425717592589</c:v>
                </c:pt>
                <c:pt idx="1">
                  <c:v>41976.438020833331</c:v>
                </c:pt>
                <c:pt idx="2">
                  <c:v>41976.439143518517</c:v>
                </c:pt>
                <c:pt idx="3">
                  <c:v>41976.440243055556</c:v>
                </c:pt>
                <c:pt idx="4">
                  <c:v>41976.449074074073</c:v>
                </c:pt>
                <c:pt idx="5">
                  <c:v>41976.452372685184</c:v>
                </c:pt>
                <c:pt idx="6">
                  <c:v>41976.457499999997</c:v>
                </c:pt>
                <c:pt idx="7">
                  <c:v>41976.461921296293</c:v>
                </c:pt>
                <c:pt idx="8">
                  <c:v>41976.463020833333</c:v>
                </c:pt>
                <c:pt idx="9">
                  <c:v>41976.465162037035</c:v>
                </c:pt>
                <c:pt idx="10">
                  <c:v>41976.476041666661</c:v>
                </c:pt>
                <c:pt idx="11">
                  <c:v>41976.477141203701</c:v>
                </c:pt>
                <c:pt idx="12">
                  <c:v>41976.481504629628</c:v>
                </c:pt>
                <c:pt idx="13">
                  <c:v>41976.482592592591</c:v>
                </c:pt>
                <c:pt idx="14">
                  <c:v>41976.48369212963</c:v>
                </c:pt>
                <c:pt idx="15">
                  <c:v>41976.488159722219</c:v>
                </c:pt>
                <c:pt idx="16">
                  <c:v>41976.490370370368</c:v>
                </c:pt>
                <c:pt idx="17">
                  <c:v>41976.492581018516</c:v>
                </c:pt>
                <c:pt idx="18">
                  <c:v>41976.494756944441</c:v>
                </c:pt>
                <c:pt idx="19">
                  <c:v>41976.49695601852</c:v>
                </c:pt>
                <c:pt idx="20">
                  <c:v>41976.502719907403</c:v>
                </c:pt>
                <c:pt idx="21">
                  <c:v>41976.503807870366</c:v>
                </c:pt>
                <c:pt idx="22">
                  <c:v>41976.504918981482</c:v>
                </c:pt>
                <c:pt idx="23">
                  <c:v>41976.509432870371</c:v>
                </c:pt>
                <c:pt idx="24">
                  <c:v>41976.514074074075</c:v>
                </c:pt>
                <c:pt idx="25">
                  <c:v>41976.515231481477</c:v>
                </c:pt>
                <c:pt idx="26">
                  <c:v>41976.516331018516</c:v>
                </c:pt>
                <c:pt idx="27">
                  <c:v>41976.517476851848</c:v>
                </c:pt>
                <c:pt idx="28">
                  <c:v>41976.520856481482</c:v>
                </c:pt>
                <c:pt idx="29">
                  <c:v>41976.527905092589</c:v>
                </c:pt>
                <c:pt idx="30">
                  <c:v>41976.529062499998</c:v>
                </c:pt>
                <c:pt idx="31">
                  <c:v>41976.530219907407</c:v>
                </c:pt>
                <c:pt idx="32">
                  <c:v>41976.534780092588</c:v>
                </c:pt>
                <c:pt idx="33">
                  <c:v>41976.540682870371</c:v>
                </c:pt>
                <c:pt idx="34">
                  <c:v>41976.541874999995</c:v>
                </c:pt>
                <c:pt idx="35">
                  <c:v>41976.553587962961</c:v>
                </c:pt>
                <c:pt idx="36">
                  <c:v>41976.554722222223</c:v>
                </c:pt>
                <c:pt idx="37">
                  <c:v>41976.555833333332</c:v>
                </c:pt>
                <c:pt idx="38">
                  <c:v>41976.560219907406</c:v>
                </c:pt>
                <c:pt idx="39">
                  <c:v>41976.56581018518</c:v>
                </c:pt>
                <c:pt idx="40">
                  <c:v>41976.579953703702</c:v>
                </c:pt>
                <c:pt idx="41">
                  <c:v>41976.592800925922</c:v>
                </c:pt>
                <c:pt idx="42">
                  <c:v>41976.593854166662</c:v>
                </c:pt>
                <c:pt idx="43">
                  <c:v>41976.599618055552</c:v>
                </c:pt>
                <c:pt idx="44">
                  <c:v>41976.60393518518</c:v>
                </c:pt>
              </c:numCache>
            </c:numRef>
          </c:cat>
          <c:val>
            <c:numRef>
              <c:f>'AS2'!$AF$3:$AF$47</c:f>
              <c:numCache>
                <c:formatCode>General</c:formatCode>
                <c:ptCount val="45"/>
                <c:pt idx="0">
                  <c:v>76.957947413441616</c:v>
                </c:pt>
                <c:pt idx="1">
                  <c:v>77.768165635658988</c:v>
                </c:pt>
                <c:pt idx="2">
                  <c:v>77.768165635658988</c:v>
                </c:pt>
                <c:pt idx="3">
                  <c:v>77.768165635658988</c:v>
                </c:pt>
                <c:pt idx="4">
                  <c:v>77.768165635658988</c:v>
                </c:pt>
                <c:pt idx="5">
                  <c:v>78.577963199427586</c:v>
                </c:pt>
                <c:pt idx="6">
                  <c:v>78.577963199427586</c:v>
                </c:pt>
                <c:pt idx="7">
                  <c:v>78.577963199427586</c:v>
                </c:pt>
                <c:pt idx="8">
                  <c:v>78.577963199427586</c:v>
                </c:pt>
                <c:pt idx="9">
                  <c:v>78.577963199427586</c:v>
                </c:pt>
                <c:pt idx="10">
                  <c:v>79.387340759274366</c:v>
                </c:pt>
                <c:pt idx="11">
                  <c:v>79.387340759274366</c:v>
                </c:pt>
                <c:pt idx="12">
                  <c:v>79.387340759274366</c:v>
                </c:pt>
                <c:pt idx="13">
                  <c:v>79.387340759274366</c:v>
                </c:pt>
                <c:pt idx="14">
                  <c:v>80.196298968031442</c:v>
                </c:pt>
                <c:pt idx="15">
                  <c:v>80.196298968031442</c:v>
                </c:pt>
                <c:pt idx="16">
                  <c:v>54.098337858108835</c:v>
                </c:pt>
                <c:pt idx="17">
                  <c:v>80.196298968031442</c:v>
                </c:pt>
                <c:pt idx="18">
                  <c:v>80.196298968031442</c:v>
                </c:pt>
                <c:pt idx="19">
                  <c:v>80.196298968031442</c:v>
                </c:pt>
                <c:pt idx="20">
                  <c:v>81.004838476841314</c:v>
                </c:pt>
                <c:pt idx="21">
                  <c:v>81.004838476841314</c:v>
                </c:pt>
                <c:pt idx="22">
                  <c:v>81.004838476841314</c:v>
                </c:pt>
                <c:pt idx="23">
                  <c:v>81.004838476841314</c:v>
                </c:pt>
                <c:pt idx="24">
                  <c:v>81.004838476841314</c:v>
                </c:pt>
                <c:pt idx="25">
                  <c:v>81.004838476841314</c:v>
                </c:pt>
                <c:pt idx="26">
                  <c:v>81.004838476841314</c:v>
                </c:pt>
                <c:pt idx="27">
                  <c:v>81.004838476841314</c:v>
                </c:pt>
                <c:pt idx="28">
                  <c:v>81.812959935162098</c:v>
                </c:pt>
                <c:pt idx="29">
                  <c:v>81.812959935162098</c:v>
                </c:pt>
                <c:pt idx="30">
                  <c:v>81.812959935162098</c:v>
                </c:pt>
                <c:pt idx="31">
                  <c:v>81.812959935162098</c:v>
                </c:pt>
                <c:pt idx="32">
                  <c:v>82.620663990776393</c:v>
                </c:pt>
                <c:pt idx="33">
                  <c:v>82.620663990776393</c:v>
                </c:pt>
                <c:pt idx="34">
                  <c:v>82.620663990776393</c:v>
                </c:pt>
                <c:pt idx="35">
                  <c:v>82.620663990776393</c:v>
                </c:pt>
                <c:pt idx="36">
                  <c:v>82.620663990776393</c:v>
                </c:pt>
                <c:pt idx="37">
                  <c:v>82.620663990776393</c:v>
                </c:pt>
                <c:pt idx="38">
                  <c:v>83.427951289794009</c:v>
                </c:pt>
                <c:pt idx="39">
                  <c:v>83.427951289794009</c:v>
                </c:pt>
                <c:pt idx="40">
                  <c:v>84.234822476660611</c:v>
                </c:pt>
                <c:pt idx="41">
                  <c:v>84.234822476660611</c:v>
                </c:pt>
                <c:pt idx="42">
                  <c:v>84.234822476660611</c:v>
                </c:pt>
                <c:pt idx="43">
                  <c:v>85.04127819416226</c:v>
                </c:pt>
                <c:pt idx="44">
                  <c:v>85.04127819416226</c:v>
                </c:pt>
              </c:numCache>
            </c:numRef>
          </c:val>
        </c:ser>
        <c:ser>
          <c:idx val="1"/>
          <c:order val="1"/>
          <c:tx>
            <c:v>Temp2</c:v>
          </c:tx>
          <c:cat>
            <c:numRef>
              <c:f>'AS2'!$AC$3:$AC$47</c:f>
              <c:numCache>
                <c:formatCode>[$-F400]h:mm:ss\ AM/PM</c:formatCode>
                <c:ptCount val="45"/>
                <c:pt idx="0">
                  <c:v>41976.425717592589</c:v>
                </c:pt>
                <c:pt idx="1">
                  <c:v>41976.438020833331</c:v>
                </c:pt>
                <c:pt idx="2">
                  <c:v>41976.439143518517</c:v>
                </c:pt>
                <c:pt idx="3">
                  <c:v>41976.440243055556</c:v>
                </c:pt>
                <c:pt idx="4">
                  <c:v>41976.449074074073</c:v>
                </c:pt>
                <c:pt idx="5">
                  <c:v>41976.452372685184</c:v>
                </c:pt>
                <c:pt idx="6">
                  <c:v>41976.457499999997</c:v>
                </c:pt>
                <c:pt idx="7">
                  <c:v>41976.461921296293</c:v>
                </c:pt>
                <c:pt idx="8">
                  <c:v>41976.463020833333</c:v>
                </c:pt>
                <c:pt idx="9">
                  <c:v>41976.465162037035</c:v>
                </c:pt>
                <c:pt idx="10">
                  <c:v>41976.476041666661</c:v>
                </c:pt>
                <c:pt idx="11">
                  <c:v>41976.477141203701</c:v>
                </c:pt>
                <c:pt idx="12">
                  <c:v>41976.481504629628</c:v>
                </c:pt>
                <c:pt idx="13">
                  <c:v>41976.482592592591</c:v>
                </c:pt>
                <c:pt idx="14">
                  <c:v>41976.48369212963</c:v>
                </c:pt>
                <c:pt idx="15">
                  <c:v>41976.488159722219</c:v>
                </c:pt>
                <c:pt idx="16">
                  <c:v>41976.490370370368</c:v>
                </c:pt>
                <c:pt idx="17">
                  <c:v>41976.492581018516</c:v>
                </c:pt>
                <c:pt idx="18">
                  <c:v>41976.494756944441</c:v>
                </c:pt>
                <c:pt idx="19">
                  <c:v>41976.49695601852</c:v>
                </c:pt>
                <c:pt idx="20">
                  <c:v>41976.502719907403</c:v>
                </c:pt>
                <c:pt idx="21">
                  <c:v>41976.503807870366</c:v>
                </c:pt>
                <c:pt idx="22">
                  <c:v>41976.504918981482</c:v>
                </c:pt>
                <c:pt idx="23">
                  <c:v>41976.509432870371</c:v>
                </c:pt>
                <c:pt idx="24">
                  <c:v>41976.514074074075</c:v>
                </c:pt>
                <c:pt idx="25">
                  <c:v>41976.515231481477</c:v>
                </c:pt>
                <c:pt idx="26">
                  <c:v>41976.516331018516</c:v>
                </c:pt>
                <c:pt idx="27">
                  <c:v>41976.517476851848</c:v>
                </c:pt>
                <c:pt idx="28">
                  <c:v>41976.520856481482</c:v>
                </c:pt>
                <c:pt idx="29">
                  <c:v>41976.527905092589</c:v>
                </c:pt>
                <c:pt idx="30">
                  <c:v>41976.529062499998</c:v>
                </c:pt>
                <c:pt idx="31">
                  <c:v>41976.530219907407</c:v>
                </c:pt>
                <c:pt idx="32">
                  <c:v>41976.534780092588</c:v>
                </c:pt>
                <c:pt idx="33">
                  <c:v>41976.540682870371</c:v>
                </c:pt>
                <c:pt idx="34">
                  <c:v>41976.541874999995</c:v>
                </c:pt>
                <c:pt idx="35">
                  <c:v>41976.553587962961</c:v>
                </c:pt>
                <c:pt idx="36">
                  <c:v>41976.554722222223</c:v>
                </c:pt>
                <c:pt idx="37">
                  <c:v>41976.555833333332</c:v>
                </c:pt>
                <c:pt idx="38">
                  <c:v>41976.560219907406</c:v>
                </c:pt>
                <c:pt idx="39">
                  <c:v>41976.56581018518</c:v>
                </c:pt>
                <c:pt idx="40">
                  <c:v>41976.579953703702</c:v>
                </c:pt>
                <c:pt idx="41">
                  <c:v>41976.592800925922</c:v>
                </c:pt>
                <c:pt idx="42">
                  <c:v>41976.593854166662</c:v>
                </c:pt>
                <c:pt idx="43">
                  <c:v>41976.599618055552</c:v>
                </c:pt>
                <c:pt idx="44">
                  <c:v>41976.60393518518</c:v>
                </c:pt>
              </c:numCache>
            </c:numRef>
          </c:cat>
          <c:val>
            <c:numRef>
              <c:f>'AS2'!$AG$3:$AG$47</c:f>
              <c:numCache>
                <c:formatCode>General</c:formatCode>
                <c:ptCount val="45"/>
                <c:pt idx="0">
                  <c:v>76.957947413441616</c:v>
                </c:pt>
                <c:pt idx="1">
                  <c:v>77.768165635658988</c:v>
                </c:pt>
                <c:pt idx="2">
                  <c:v>77.768165635658988</c:v>
                </c:pt>
                <c:pt idx="3">
                  <c:v>77.768165635658988</c:v>
                </c:pt>
                <c:pt idx="4">
                  <c:v>77.768165635658988</c:v>
                </c:pt>
                <c:pt idx="5">
                  <c:v>77.768165635658988</c:v>
                </c:pt>
                <c:pt idx="6">
                  <c:v>78.577963199427586</c:v>
                </c:pt>
                <c:pt idx="7">
                  <c:v>78.577963199427586</c:v>
                </c:pt>
                <c:pt idx="8">
                  <c:v>78.577963199427586</c:v>
                </c:pt>
                <c:pt idx="9">
                  <c:v>78.577963199427586</c:v>
                </c:pt>
                <c:pt idx="10">
                  <c:v>80.196298968031442</c:v>
                </c:pt>
                <c:pt idx="11">
                  <c:v>79.387340759274366</c:v>
                </c:pt>
                <c:pt idx="12">
                  <c:v>80.196298968031442</c:v>
                </c:pt>
                <c:pt idx="13">
                  <c:v>80.196298968031442</c:v>
                </c:pt>
                <c:pt idx="14">
                  <c:v>79.387340759274366</c:v>
                </c:pt>
                <c:pt idx="15">
                  <c:v>79.387340759274366</c:v>
                </c:pt>
                <c:pt idx="16">
                  <c:v>79.387340759274366</c:v>
                </c:pt>
                <c:pt idx="17">
                  <c:v>80.196298968031442</c:v>
                </c:pt>
                <c:pt idx="18">
                  <c:v>80.196298968031442</c:v>
                </c:pt>
                <c:pt idx="19">
                  <c:v>80.196298968031442</c:v>
                </c:pt>
                <c:pt idx="20">
                  <c:v>80.196298968031442</c:v>
                </c:pt>
                <c:pt idx="21">
                  <c:v>80.196298968031442</c:v>
                </c:pt>
                <c:pt idx="22">
                  <c:v>80.196298968031442</c:v>
                </c:pt>
                <c:pt idx="23">
                  <c:v>81.004838476841314</c:v>
                </c:pt>
                <c:pt idx="24">
                  <c:v>81.004838476841314</c:v>
                </c:pt>
                <c:pt idx="25">
                  <c:v>81.004838476841314</c:v>
                </c:pt>
                <c:pt idx="26">
                  <c:v>81.812959935162098</c:v>
                </c:pt>
                <c:pt idx="27">
                  <c:v>81.812959935162098</c:v>
                </c:pt>
                <c:pt idx="28">
                  <c:v>81.812959935162098</c:v>
                </c:pt>
                <c:pt idx="29">
                  <c:v>82.620663990776393</c:v>
                </c:pt>
                <c:pt idx="30">
                  <c:v>81.812959935162098</c:v>
                </c:pt>
                <c:pt idx="31">
                  <c:v>81.812959935162098</c:v>
                </c:pt>
                <c:pt idx="32">
                  <c:v>82.620663990776393</c:v>
                </c:pt>
                <c:pt idx="33">
                  <c:v>82.620663990776393</c:v>
                </c:pt>
                <c:pt idx="34">
                  <c:v>82.620663990776393</c:v>
                </c:pt>
                <c:pt idx="35">
                  <c:v>83.427951289794009</c:v>
                </c:pt>
                <c:pt idx="36">
                  <c:v>83.427951289794009</c:v>
                </c:pt>
                <c:pt idx="37">
                  <c:v>83.427951289794009</c:v>
                </c:pt>
                <c:pt idx="38">
                  <c:v>82.620663990776393</c:v>
                </c:pt>
                <c:pt idx="39">
                  <c:v>83.427951289794009</c:v>
                </c:pt>
                <c:pt idx="40">
                  <c:v>83.427951289794009</c:v>
                </c:pt>
                <c:pt idx="41">
                  <c:v>84.234822476660611</c:v>
                </c:pt>
                <c:pt idx="42">
                  <c:v>84.234822476660611</c:v>
                </c:pt>
                <c:pt idx="43">
                  <c:v>84.234822476660611</c:v>
                </c:pt>
                <c:pt idx="44">
                  <c:v>84.234822476660611</c:v>
                </c:pt>
              </c:numCache>
            </c:numRef>
          </c:val>
        </c:ser>
        <c:marker val="1"/>
        <c:axId val="166717696"/>
        <c:axId val="166756736"/>
      </c:lineChart>
      <c:catAx>
        <c:axId val="166717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UTC</a:t>
                </a:r>
                <a:endParaRPr lang="ja-JP" altLang="en-US"/>
              </a:p>
            </c:rich>
          </c:tx>
          <c:layout/>
        </c:title>
        <c:numFmt formatCode="[$-F400]h:mm:ss\ AM/PM" sourceLinked="1"/>
        <c:majorTickMark val="none"/>
        <c:tickLblPos val="nextTo"/>
        <c:crossAx val="166756736"/>
        <c:crosses val="autoZero"/>
        <c:auto val="1"/>
        <c:lblAlgn val="ctr"/>
        <c:lblOffset val="100"/>
      </c:catAx>
      <c:valAx>
        <c:axId val="166756736"/>
        <c:scaling>
          <c:orientation val="minMax"/>
          <c:max val="86"/>
          <c:min val="7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Degree</a:t>
                </a:r>
                <a:r>
                  <a:rPr lang="en-US" altLang="ja-JP" baseline="0"/>
                  <a:t> (Celsius)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166717696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4803149606299235" l="0.70866141732283494" r="0.70866141732283494" t="0.74803149606299235" header="0.31496062992126006" footer="0.31496062992126006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AS2: Battery</a:t>
            </a:r>
            <a:r>
              <a:rPr lang="en-US" altLang="ja-JP" baseline="0"/>
              <a:t> Case Temperature</a:t>
            </a:r>
            <a:endParaRPr lang="ja-JP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Bat Case Temp</c:v>
          </c:tx>
          <c:cat>
            <c:numRef>
              <c:f>'AS2'!$AC$3:$AC$47</c:f>
              <c:numCache>
                <c:formatCode>[$-F400]h:mm:ss\ AM/PM</c:formatCode>
                <c:ptCount val="45"/>
                <c:pt idx="0">
                  <c:v>41976.425717592589</c:v>
                </c:pt>
                <c:pt idx="1">
                  <c:v>41976.438020833331</c:v>
                </c:pt>
                <c:pt idx="2">
                  <c:v>41976.439143518517</c:v>
                </c:pt>
                <c:pt idx="3">
                  <c:v>41976.440243055556</c:v>
                </c:pt>
                <c:pt idx="4">
                  <c:v>41976.449074074073</c:v>
                </c:pt>
                <c:pt idx="5">
                  <c:v>41976.452372685184</c:v>
                </c:pt>
                <c:pt idx="6">
                  <c:v>41976.457499999997</c:v>
                </c:pt>
                <c:pt idx="7">
                  <c:v>41976.461921296293</c:v>
                </c:pt>
                <c:pt idx="8">
                  <c:v>41976.463020833333</c:v>
                </c:pt>
                <c:pt idx="9">
                  <c:v>41976.465162037035</c:v>
                </c:pt>
                <c:pt idx="10">
                  <c:v>41976.476041666661</c:v>
                </c:pt>
                <c:pt idx="11">
                  <c:v>41976.477141203701</c:v>
                </c:pt>
                <c:pt idx="12">
                  <c:v>41976.481504629628</c:v>
                </c:pt>
                <c:pt idx="13">
                  <c:v>41976.482592592591</c:v>
                </c:pt>
                <c:pt idx="14">
                  <c:v>41976.48369212963</c:v>
                </c:pt>
                <c:pt idx="15">
                  <c:v>41976.488159722219</c:v>
                </c:pt>
                <c:pt idx="16">
                  <c:v>41976.490370370368</c:v>
                </c:pt>
                <c:pt idx="17">
                  <c:v>41976.492581018516</c:v>
                </c:pt>
                <c:pt idx="18">
                  <c:v>41976.494756944441</c:v>
                </c:pt>
                <c:pt idx="19">
                  <c:v>41976.49695601852</c:v>
                </c:pt>
                <c:pt idx="20">
                  <c:v>41976.502719907403</c:v>
                </c:pt>
                <c:pt idx="21">
                  <c:v>41976.503807870366</c:v>
                </c:pt>
                <c:pt idx="22">
                  <c:v>41976.504918981482</c:v>
                </c:pt>
                <c:pt idx="23">
                  <c:v>41976.509432870371</c:v>
                </c:pt>
                <c:pt idx="24">
                  <c:v>41976.514074074075</c:v>
                </c:pt>
                <c:pt idx="25">
                  <c:v>41976.515231481477</c:v>
                </c:pt>
                <c:pt idx="26">
                  <c:v>41976.516331018516</c:v>
                </c:pt>
                <c:pt idx="27">
                  <c:v>41976.517476851848</c:v>
                </c:pt>
                <c:pt idx="28">
                  <c:v>41976.520856481482</c:v>
                </c:pt>
                <c:pt idx="29">
                  <c:v>41976.527905092589</c:v>
                </c:pt>
                <c:pt idx="30">
                  <c:v>41976.529062499998</c:v>
                </c:pt>
                <c:pt idx="31">
                  <c:v>41976.530219907407</c:v>
                </c:pt>
                <c:pt idx="32">
                  <c:v>41976.534780092588</c:v>
                </c:pt>
                <c:pt idx="33">
                  <c:v>41976.540682870371</c:v>
                </c:pt>
                <c:pt idx="34">
                  <c:v>41976.541874999995</c:v>
                </c:pt>
                <c:pt idx="35">
                  <c:v>41976.553587962961</c:v>
                </c:pt>
                <c:pt idx="36">
                  <c:v>41976.554722222223</c:v>
                </c:pt>
                <c:pt idx="37">
                  <c:v>41976.555833333332</c:v>
                </c:pt>
                <c:pt idx="38">
                  <c:v>41976.560219907406</c:v>
                </c:pt>
                <c:pt idx="39">
                  <c:v>41976.56581018518</c:v>
                </c:pt>
                <c:pt idx="40">
                  <c:v>41976.579953703702</c:v>
                </c:pt>
                <c:pt idx="41">
                  <c:v>41976.592800925922</c:v>
                </c:pt>
                <c:pt idx="42">
                  <c:v>41976.593854166662</c:v>
                </c:pt>
                <c:pt idx="43">
                  <c:v>41976.599618055552</c:v>
                </c:pt>
                <c:pt idx="44">
                  <c:v>41976.60393518518</c:v>
                </c:pt>
              </c:numCache>
            </c:numRef>
          </c:cat>
          <c:val>
            <c:numRef>
              <c:f>'AS2'!$AH$3:$AH$47</c:f>
              <c:numCache>
                <c:formatCode>General</c:formatCode>
                <c:ptCount val="45"/>
                <c:pt idx="0">
                  <c:v>76.147307876545938</c:v>
                </c:pt>
                <c:pt idx="1">
                  <c:v>76.957947413441616</c:v>
                </c:pt>
                <c:pt idx="2">
                  <c:v>76.147307876545938</c:v>
                </c:pt>
                <c:pt idx="3">
                  <c:v>76.957947413441616</c:v>
                </c:pt>
                <c:pt idx="4">
                  <c:v>77.768165635658988</c:v>
                </c:pt>
                <c:pt idx="5">
                  <c:v>78.577963199427586</c:v>
                </c:pt>
                <c:pt idx="6">
                  <c:v>78.577963199427586</c:v>
                </c:pt>
                <c:pt idx="7">
                  <c:v>78.577963199427586</c:v>
                </c:pt>
                <c:pt idx="8">
                  <c:v>65.570352540969452</c:v>
                </c:pt>
                <c:pt idx="9">
                  <c:v>78.577963199427586</c:v>
                </c:pt>
                <c:pt idx="10">
                  <c:v>79.387340759274366</c:v>
                </c:pt>
                <c:pt idx="11">
                  <c:v>79.387340759274366</c:v>
                </c:pt>
                <c:pt idx="12">
                  <c:v>79.387340759274366</c:v>
                </c:pt>
                <c:pt idx="13">
                  <c:v>79.387340759274366</c:v>
                </c:pt>
                <c:pt idx="14">
                  <c:v>79.387340759274366</c:v>
                </c:pt>
                <c:pt idx="15">
                  <c:v>117.75595795915638</c:v>
                </c:pt>
                <c:pt idx="16">
                  <c:v>80.196298968031442</c:v>
                </c:pt>
                <c:pt idx="17">
                  <c:v>79.387340759274366</c:v>
                </c:pt>
                <c:pt idx="18">
                  <c:v>80.196298968031442</c:v>
                </c:pt>
                <c:pt idx="19">
                  <c:v>80.196298968031442</c:v>
                </c:pt>
                <c:pt idx="20">
                  <c:v>80.196298968031442</c:v>
                </c:pt>
                <c:pt idx="21">
                  <c:v>80.196298968031442</c:v>
                </c:pt>
                <c:pt idx="22">
                  <c:v>80.196298968031442</c:v>
                </c:pt>
                <c:pt idx="23">
                  <c:v>81.004838476841314</c:v>
                </c:pt>
                <c:pt idx="24">
                  <c:v>81.812959935162098</c:v>
                </c:pt>
                <c:pt idx="25">
                  <c:v>81.004838476841314</c:v>
                </c:pt>
                <c:pt idx="26">
                  <c:v>81.004838476841314</c:v>
                </c:pt>
                <c:pt idx="27">
                  <c:v>81.004838476841314</c:v>
                </c:pt>
                <c:pt idx="28">
                  <c:v>81.812959935162098</c:v>
                </c:pt>
                <c:pt idx="29">
                  <c:v>81.812959935162098</c:v>
                </c:pt>
                <c:pt idx="30">
                  <c:v>81.812959935162098</c:v>
                </c:pt>
                <c:pt idx="31">
                  <c:v>81.812959935162098</c:v>
                </c:pt>
                <c:pt idx="32">
                  <c:v>82.620663990776393</c:v>
                </c:pt>
                <c:pt idx="33">
                  <c:v>82.620663990776393</c:v>
                </c:pt>
                <c:pt idx="34">
                  <c:v>83.427951289794009</c:v>
                </c:pt>
                <c:pt idx="35">
                  <c:v>83.427951289794009</c:v>
                </c:pt>
                <c:pt idx="36">
                  <c:v>83.427951289794009</c:v>
                </c:pt>
                <c:pt idx="37">
                  <c:v>83.427951289794009</c:v>
                </c:pt>
                <c:pt idx="38">
                  <c:v>83.427951289794009</c:v>
                </c:pt>
                <c:pt idx="39">
                  <c:v>82.620663990776393</c:v>
                </c:pt>
                <c:pt idx="40">
                  <c:v>83.427951289794009</c:v>
                </c:pt>
                <c:pt idx="41">
                  <c:v>83.427951289794009</c:v>
                </c:pt>
                <c:pt idx="42">
                  <c:v>84.234822476660611</c:v>
                </c:pt>
                <c:pt idx="43">
                  <c:v>83.427951289794009</c:v>
                </c:pt>
                <c:pt idx="44">
                  <c:v>84.234822476660611</c:v>
                </c:pt>
              </c:numCache>
            </c:numRef>
          </c:val>
        </c:ser>
        <c:marker val="1"/>
        <c:axId val="166769792"/>
        <c:axId val="166828672"/>
      </c:lineChart>
      <c:catAx>
        <c:axId val="166769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UTC</a:t>
                </a:r>
                <a:endParaRPr lang="ja-JP" altLang="en-US"/>
              </a:p>
            </c:rich>
          </c:tx>
          <c:layout/>
        </c:title>
        <c:numFmt formatCode="[$-F400]h:mm:ss\ AM/PM" sourceLinked="1"/>
        <c:majorTickMark val="none"/>
        <c:tickLblPos val="nextTo"/>
        <c:crossAx val="166828672"/>
        <c:crosses val="autoZero"/>
        <c:auto val="1"/>
        <c:lblAlgn val="ctr"/>
        <c:lblOffset val="100"/>
      </c:catAx>
      <c:valAx>
        <c:axId val="166828672"/>
        <c:scaling>
          <c:orientation val="minMax"/>
          <c:max val="86"/>
          <c:min val="7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Degree</a:t>
                </a:r>
                <a:r>
                  <a:rPr lang="en-US" altLang="ja-JP" baseline="0"/>
                  <a:t> (Celsius)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166769792"/>
        <c:crosses val="autoZero"/>
        <c:crossBetween val="between"/>
      </c:valAx>
    </c:plotArea>
    <c:plotVisOnly val="1"/>
    <c:dispBlanksAs val="gap"/>
  </c:chart>
  <c:printSettings>
    <c:headerFooter/>
    <c:pageMargins b="0.74803149606299235" l="0.70866141732283494" r="0.70866141732283494" t="0.74803149606299235" header="0.31496062992126006" footer="0.31496062992126006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AS2: TX</a:t>
            </a:r>
            <a:r>
              <a:rPr lang="en-US" altLang="ja-JP" baseline="0"/>
              <a:t> Mean Temperature</a:t>
            </a:r>
            <a:endParaRPr lang="ja-JP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TX Mean Temp</c:v>
          </c:tx>
          <c:cat>
            <c:numRef>
              <c:f>'AS2'!$AC$3:$AC$47</c:f>
              <c:numCache>
                <c:formatCode>[$-F400]h:mm:ss\ AM/PM</c:formatCode>
                <c:ptCount val="45"/>
                <c:pt idx="0">
                  <c:v>41976.425717592589</c:v>
                </c:pt>
                <c:pt idx="1">
                  <c:v>41976.438020833331</c:v>
                </c:pt>
                <c:pt idx="2">
                  <c:v>41976.439143518517</c:v>
                </c:pt>
                <c:pt idx="3">
                  <c:v>41976.440243055556</c:v>
                </c:pt>
                <c:pt idx="4">
                  <c:v>41976.449074074073</c:v>
                </c:pt>
                <c:pt idx="5">
                  <c:v>41976.452372685184</c:v>
                </c:pt>
                <c:pt idx="6">
                  <c:v>41976.457499999997</c:v>
                </c:pt>
                <c:pt idx="7">
                  <c:v>41976.461921296293</c:v>
                </c:pt>
                <c:pt idx="8">
                  <c:v>41976.463020833333</c:v>
                </c:pt>
                <c:pt idx="9">
                  <c:v>41976.465162037035</c:v>
                </c:pt>
                <c:pt idx="10">
                  <c:v>41976.476041666661</c:v>
                </c:pt>
                <c:pt idx="11">
                  <c:v>41976.477141203701</c:v>
                </c:pt>
                <c:pt idx="12">
                  <c:v>41976.481504629628</c:v>
                </c:pt>
                <c:pt idx="13">
                  <c:v>41976.482592592591</c:v>
                </c:pt>
                <c:pt idx="14">
                  <c:v>41976.48369212963</c:v>
                </c:pt>
                <c:pt idx="15">
                  <c:v>41976.488159722219</c:v>
                </c:pt>
                <c:pt idx="16">
                  <c:v>41976.490370370368</c:v>
                </c:pt>
                <c:pt idx="17">
                  <c:v>41976.492581018516</c:v>
                </c:pt>
                <c:pt idx="18">
                  <c:v>41976.494756944441</c:v>
                </c:pt>
                <c:pt idx="19">
                  <c:v>41976.49695601852</c:v>
                </c:pt>
                <c:pt idx="20">
                  <c:v>41976.502719907403</c:v>
                </c:pt>
                <c:pt idx="21">
                  <c:v>41976.503807870366</c:v>
                </c:pt>
                <c:pt idx="22">
                  <c:v>41976.504918981482</c:v>
                </c:pt>
                <c:pt idx="23">
                  <c:v>41976.509432870371</c:v>
                </c:pt>
                <c:pt idx="24">
                  <c:v>41976.514074074075</c:v>
                </c:pt>
                <c:pt idx="25">
                  <c:v>41976.515231481477</c:v>
                </c:pt>
                <c:pt idx="26">
                  <c:v>41976.516331018516</c:v>
                </c:pt>
                <c:pt idx="27">
                  <c:v>41976.517476851848</c:v>
                </c:pt>
                <c:pt idx="28">
                  <c:v>41976.520856481482</c:v>
                </c:pt>
                <c:pt idx="29">
                  <c:v>41976.527905092589</c:v>
                </c:pt>
                <c:pt idx="30">
                  <c:v>41976.529062499998</c:v>
                </c:pt>
                <c:pt idx="31">
                  <c:v>41976.530219907407</c:v>
                </c:pt>
                <c:pt idx="32">
                  <c:v>41976.534780092588</c:v>
                </c:pt>
                <c:pt idx="33">
                  <c:v>41976.540682870371</c:v>
                </c:pt>
                <c:pt idx="34">
                  <c:v>41976.541874999995</c:v>
                </c:pt>
                <c:pt idx="35">
                  <c:v>41976.553587962961</c:v>
                </c:pt>
                <c:pt idx="36">
                  <c:v>41976.554722222223</c:v>
                </c:pt>
                <c:pt idx="37">
                  <c:v>41976.555833333332</c:v>
                </c:pt>
                <c:pt idx="38">
                  <c:v>41976.560219907406</c:v>
                </c:pt>
                <c:pt idx="39">
                  <c:v>41976.56581018518</c:v>
                </c:pt>
                <c:pt idx="40">
                  <c:v>41976.579953703702</c:v>
                </c:pt>
                <c:pt idx="41">
                  <c:v>41976.592800925922</c:v>
                </c:pt>
                <c:pt idx="42">
                  <c:v>41976.593854166662</c:v>
                </c:pt>
                <c:pt idx="43">
                  <c:v>41976.599618055552</c:v>
                </c:pt>
                <c:pt idx="44">
                  <c:v>41976.60393518518</c:v>
                </c:pt>
              </c:numCache>
            </c:numRef>
          </c:cat>
          <c:val>
            <c:numRef>
              <c:f>'AS2'!$AI$3:$AI$47</c:f>
              <c:numCache>
                <c:formatCode>General</c:formatCode>
                <c:ptCount val="45"/>
                <c:pt idx="0">
                  <c:v>120.91188564368463</c:v>
                </c:pt>
                <c:pt idx="1">
                  <c:v>120.91188564368463</c:v>
                </c:pt>
                <c:pt idx="2">
                  <c:v>120.91188564368463</c:v>
                </c:pt>
                <c:pt idx="3">
                  <c:v>120.91188564368463</c:v>
                </c:pt>
                <c:pt idx="4">
                  <c:v>120.91188564368463</c:v>
                </c:pt>
                <c:pt idx="5">
                  <c:v>120.91188564368463</c:v>
                </c:pt>
                <c:pt idx="6">
                  <c:v>116.1756570486441</c:v>
                </c:pt>
                <c:pt idx="7">
                  <c:v>120.91188564368463</c:v>
                </c:pt>
                <c:pt idx="8">
                  <c:v>116.96600274050866</c:v>
                </c:pt>
                <c:pt idx="9">
                  <c:v>120.91188564368463</c:v>
                </c:pt>
                <c:pt idx="10">
                  <c:v>120.91188564368463</c:v>
                </c:pt>
                <c:pt idx="11">
                  <c:v>120.91188564368463</c:v>
                </c:pt>
                <c:pt idx="12">
                  <c:v>120.91188564368463</c:v>
                </c:pt>
                <c:pt idx="13">
                  <c:v>120.91188564368463</c:v>
                </c:pt>
                <c:pt idx="14">
                  <c:v>120.91188564368463</c:v>
                </c:pt>
                <c:pt idx="15">
                  <c:v>120.91188564368463</c:v>
                </c:pt>
                <c:pt idx="16">
                  <c:v>120.91188564368463</c:v>
                </c:pt>
                <c:pt idx="17">
                  <c:v>120.91188564368463</c:v>
                </c:pt>
                <c:pt idx="18">
                  <c:v>120.91188564368463</c:v>
                </c:pt>
                <c:pt idx="19">
                  <c:v>120.91188564368463</c:v>
                </c:pt>
                <c:pt idx="20">
                  <c:v>120.91188564368463</c:v>
                </c:pt>
                <c:pt idx="21">
                  <c:v>120.91188564368463</c:v>
                </c:pt>
                <c:pt idx="22">
                  <c:v>120.91188564368463</c:v>
                </c:pt>
                <c:pt idx="23">
                  <c:v>120.91188564368463</c:v>
                </c:pt>
                <c:pt idx="24">
                  <c:v>120.91188564368463</c:v>
                </c:pt>
                <c:pt idx="25">
                  <c:v>120.91188564368463</c:v>
                </c:pt>
                <c:pt idx="26">
                  <c:v>120.91188564368463</c:v>
                </c:pt>
                <c:pt idx="27">
                  <c:v>120.91188564368463</c:v>
                </c:pt>
                <c:pt idx="28">
                  <c:v>120.91188564368463</c:v>
                </c:pt>
                <c:pt idx="29">
                  <c:v>120.91188564368463</c:v>
                </c:pt>
                <c:pt idx="30">
                  <c:v>120.91188564368463</c:v>
                </c:pt>
                <c:pt idx="31">
                  <c:v>120.91188564368463</c:v>
                </c:pt>
                <c:pt idx="32">
                  <c:v>120.91188564368463</c:v>
                </c:pt>
                <c:pt idx="33">
                  <c:v>120.91188564368463</c:v>
                </c:pt>
                <c:pt idx="34">
                  <c:v>120.91188564368463</c:v>
                </c:pt>
                <c:pt idx="35">
                  <c:v>120.91188564368463</c:v>
                </c:pt>
                <c:pt idx="36">
                  <c:v>120.91188564368463</c:v>
                </c:pt>
                <c:pt idx="37">
                  <c:v>120.91188564368463</c:v>
                </c:pt>
                <c:pt idx="38">
                  <c:v>120.91188564368463</c:v>
                </c:pt>
                <c:pt idx="39">
                  <c:v>120.91188564368463</c:v>
                </c:pt>
                <c:pt idx="40">
                  <c:v>120.91188564368463</c:v>
                </c:pt>
                <c:pt idx="41">
                  <c:v>120.91188564368463</c:v>
                </c:pt>
                <c:pt idx="42">
                  <c:v>120.91188564368463</c:v>
                </c:pt>
                <c:pt idx="43">
                  <c:v>120.91188564368463</c:v>
                </c:pt>
                <c:pt idx="44">
                  <c:v>120.91188564368463</c:v>
                </c:pt>
              </c:numCache>
            </c:numRef>
          </c:val>
        </c:ser>
        <c:marker val="1"/>
        <c:axId val="166935168"/>
        <c:axId val="166945536"/>
      </c:lineChart>
      <c:catAx>
        <c:axId val="166935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UTC</a:t>
                </a:r>
                <a:endParaRPr lang="ja-JP" altLang="en-US"/>
              </a:p>
            </c:rich>
          </c:tx>
          <c:layout/>
        </c:title>
        <c:numFmt formatCode="[$-F400]h:mm:ss\ AM/PM" sourceLinked="1"/>
        <c:majorTickMark val="none"/>
        <c:tickLblPos val="nextTo"/>
        <c:crossAx val="166945536"/>
        <c:crosses val="autoZero"/>
        <c:auto val="1"/>
        <c:lblAlgn val="ctr"/>
        <c:lblOffset val="100"/>
      </c:catAx>
      <c:valAx>
        <c:axId val="166945536"/>
        <c:scaling>
          <c:orientation val="minMax"/>
          <c:max val="121"/>
          <c:min val="116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Degree</a:t>
                </a:r>
                <a:r>
                  <a:rPr lang="en-US" altLang="ja-JP" baseline="0"/>
                  <a:t> (Celsius)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166935168"/>
        <c:crosses val="autoZero"/>
        <c:crossBetween val="between"/>
      </c:valAx>
    </c:plotArea>
    <c:plotVisOnly val="1"/>
    <c:dispBlanksAs val="gap"/>
  </c:chart>
  <c:printSettings>
    <c:headerFooter/>
    <c:pageMargins b="0.74803149606299235" l="0.70866141732283494" r="0.70866141732283494" t="0.74803149606299235" header="0.31496062992126006" footer="0.31496062992126006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19050</xdr:colOff>
      <xdr:row>28</xdr:row>
      <xdr:rowOff>123824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29</xdr:row>
      <xdr:rowOff>9525</xdr:rowOff>
    </xdr:to>
    <xdr:graphicFrame macro="">
      <xdr:nvGraphicFramePr>
        <xdr:cNvPr id="19457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9525</xdr:colOff>
      <xdr:row>29</xdr:row>
      <xdr:rowOff>9525</xdr:rowOff>
    </xdr:to>
    <xdr:graphicFrame macro="">
      <xdr:nvGraphicFramePr>
        <xdr:cNvPr id="21505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28</xdr:row>
      <xdr:rowOff>161925</xdr:rowOff>
    </xdr:to>
    <xdr:graphicFrame macro="">
      <xdr:nvGraphicFramePr>
        <xdr:cNvPr id="23553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28</xdr:row>
      <xdr:rowOff>161925</xdr:rowOff>
    </xdr:to>
    <xdr:graphicFrame macro="">
      <xdr:nvGraphicFramePr>
        <xdr:cNvPr id="25601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29</xdr:row>
      <xdr:rowOff>19050</xdr:rowOff>
    </xdr:to>
    <xdr:graphicFrame macro="">
      <xdr:nvGraphicFramePr>
        <xdr:cNvPr id="27649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676275</xdr:colOff>
      <xdr:row>29</xdr:row>
      <xdr:rowOff>152400</xdr:rowOff>
    </xdr:to>
    <xdr:graphicFrame macro="">
      <xdr:nvGraphicFramePr>
        <xdr:cNvPr id="1025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666750</xdr:colOff>
      <xdr:row>29</xdr:row>
      <xdr:rowOff>152400</xdr:rowOff>
    </xdr:to>
    <xdr:graphicFrame macro="">
      <xdr:nvGraphicFramePr>
        <xdr:cNvPr id="5121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676275</xdr:colOff>
      <xdr:row>29</xdr:row>
      <xdr:rowOff>114300</xdr:rowOff>
    </xdr:to>
    <xdr:graphicFrame macro="">
      <xdr:nvGraphicFramePr>
        <xdr:cNvPr id="7169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647700</xdr:colOff>
      <xdr:row>29</xdr:row>
      <xdr:rowOff>142875</xdr:rowOff>
    </xdr:to>
    <xdr:graphicFrame macro="">
      <xdr:nvGraphicFramePr>
        <xdr:cNvPr id="9217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676275</xdr:colOff>
      <xdr:row>29</xdr:row>
      <xdr:rowOff>0</xdr:rowOff>
    </xdr:to>
    <xdr:graphicFrame macro="">
      <xdr:nvGraphicFramePr>
        <xdr:cNvPr id="11265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16</xdr:col>
      <xdr:colOff>0</xdr:colOff>
      <xdr:row>29</xdr:row>
      <xdr:rowOff>19050</xdr:rowOff>
    </xdr:to>
    <xdr:graphicFrame macro="">
      <xdr:nvGraphicFramePr>
        <xdr:cNvPr id="13313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676275</xdr:colOff>
      <xdr:row>29</xdr:row>
      <xdr:rowOff>9525</xdr:rowOff>
    </xdr:to>
    <xdr:graphicFrame macro="">
      <xdr:nvGraphicFramePr>
        <xdr:cNvPr id="15361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676275</xdr:colOff>
      <xdr:row>29</xdr:row>
      <xdr:rowOff>9525</xdr:rowOff>
    </xdr:to>
    <xdr:graphicFrame macro="">
      <xdr:nvGraphicFramePr>
        <xdr:cNvPr id="17409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88"/>
  <sheetViews>
    <sheetView zoomScaleNormal="100" workbookViewId="0">
      <pane xSplit="1" ySplit="2" topLeftCell="V3" activePane="bottomRight" state="frozen"/>
      <selection pane="topRight" activeCell="B1" sqref="B1"/>
      <selection pane="bottomLeft" activeCell="A3" sqref="A3"/>
      <selection pane="bottomRight" activeCell="W83" sqref="W83"/>
    </sheetView>
  </sheetViews>
  <sheetFormatPr defaultRowHeight="11.25"/>
  <cols>
    <col min="1" max="1" width="14.125" style="36" customWidth="1"/>
    <col min="2" max="2" width="5.25" style="35" bestFit="1" customWidth="1"/>
    <col min="3" max="3" width="10.125" style="35" customWidth="1"/>
    <col min="4" max="20" width="2.125" style="35" customWidth="1"/>
    <col min="21" max="21" width="14.375" style="36" bestFit="1" customWidth="1"/>
    <col min="22" max="22" width="11.75" style="35" customWidth="1"/>
    <col min="23" max="30" width="9" style="35"/>
    <col min="31" max="31" width="6.5" style="37" bestFit="1" customWidth="1"/>
    <col min="32" max="32" width="9" style="48"/>
    <col min="33" max="16384" width="9" style="35"/>
  </cols>
  <sheetData>
    <row r="1" spans="1:32">
      <c r="A1" s="33" t="s">
        <v>13</v>
      </c>
      <c r="B1" s="34" t="s">
        <v>3</v>
      </c>
      <c r="C1" s="35" t="s">
        <v>4</v>
      </c>
      <c r="I1" s="35">
        <v>0</v>
      </c>
      <c r="O1" s="35">
        <v>3</v>
      </c>
      <c r="R1" s="35">
        <v>2</v>
      </c>
      <c r="S1" s="35">
        <v>1</v>
      </c>
      <c r="U1" s="36" t="s">
        <v>463</v>
      </c>
      <c r="V1" s="46">
        <v>25569</v>
      </c>
    </row>
    <row r="2" spans="1:32">
      <c r="A2" s="33" t="s">
        <v>5</v>
      </c>
      <c r="B2" s="34" t="s">
        <v>14</v>
      </c>
      <c r="C2" s="35" t="s">
        <v>15</v>
      </c>
      <c r="D2" s="35">
        <v>1</v>
      </c>
      <c r="E2" s="35">
        <v>2</v>
      </c>
      <c r="F2" s="35">
        <v>3</v>
      </c>
      <c r="G2" s="35">
        <v>4</v>
      </c>
      <c r="H2" s="35">
        <v>5</v>
      </c>
      <c r="I2" s="35">
        <v>6</v>
      </c>
      <c r="J2" s="35">
        <v>7</v>
      </c>
      <c r="K2" s="35">
        <v>8</v>
      </c>
      <c r="L2" s="35">
        <v>9</v>
      </c>
      <c r="M2" s="34">
        <v>10</v>
      </c>
      <c r="N2" s="34">
        <v>11</v>
      </c>
      <c r="O2" s="34">
        <v>12</v>
      </c>
      <c r="P2" s="34">
        <v>13</v>
      </c>
      <c r="Q2" s="34">
        <v>14</v>
      </c>
      <c r="R2" s="34">
        <v>15</v>
      </c>
      <c r="S2" s="34">
        <v>16</v>
      </c>
      <c r="T2" s="34"/>
      <c r="U2" s="36" t="s">
        <v>464</v>
      </c>
      <c r="V2" s="35" t="s">
        <v>455</v>
      </c>
      <c r="W2" s="35" t="s">
        <v>456</v>
      </c>
      <c r="X2" s="35" t="s">
        <v>457</v>
      </c>
      <c r="Y2" s="35" t="s">
        <v>458</v>
      </c>
      <c r="Z2" s="35" t="s">
        <v>459</v>
      </c>
      <c r="AA2" s="35" t="s">
        <v>460</v>
      </c>
      <c r="AB2" s="35" t="s">
        <v>461</v>
      </c>
      <c r="AC2" s="35" t="s">
        <v>462</v>
      </c>
      <c r="AE2" s="37" t="s">
        <v>466</v>
      </c>
      <c r="AF2" s="48" t="s">
        <v>465</v>
      </c>
    </row>
    <row r="3" spans="1:32">
      <c r="A3" s="36">
        <v>41976.424131944441</v>
      </c>
      <c r="B3" s="35" t="s">
        <v>6</v>
      </c>
      <c r="C3" s="35" t="s">
        <v>7</v>
      </c>
      <c r="D3" s="35" t="s">
        <v>362</v>
      </c>
      <c r="E3" s="35" t="s">
        <v>363</v>
      </c>
      <c r="F3" s="35" t="s">
        <v>49</v>
      </c>
      <c r="G3" s="35" t="s">
        <v>364</v>
      </c>
      <c r="H3" s="35" t="s">
        <v>365</v>
      </c>
      <c r="I3" s="35" t="s">
        <v>365</v>
      </c>
      <c r="U3" s="36">
        <f>A3-$V$1</f>
        <v>16407.424131944441</v>
      </c>
      <c r="V3" s="47">
        <f>INT(U3*86400)</f>
        <v>1417601445</v>
      </c>
      <c r="W3" s="35">
        <v>37.954631013026102</v>
      </c>
      <c r="X3" s="35">
        <v>202.030203965505</v>
      </c>
      <c r="Y3" s="35">
        <v>437.32365386476999</v>
      </c>
      <c r="Z3" s="35">
        <v>514815879</v>
      </c>
      <c r="AA3" s="35">
        <v>-13.132265801095</v>
      </c>
      <c r="AB3" s="35">
        <v>346.66165005912097</v>
      </c>
      <c r="AC3" s="35">
        <v>1</v>
      </c>
      <c r="AE3" s="37">
        <f>A3</f>
        <v>41976.424131944441</v>
      </c>
      <c r="AF3" s="48">
        <f>INT(Z3/1000)</f>
        <v>514815</v>
      </c>
    </row>
    <row r="4" spans="1:32">
      <c r="A4" s="36">
        <v>41976.42523148148</v>
      </c>
      <c r="B4" s="35" t="s">
        <v>6</v>
      </c>
      <c r="C4" s="35" t="s">
        <v>7</v>
      </c>
      <c r="D4" s="35" t="s">
        <v>362</v>
      </c>
      <c r="E4" s="35" t="s">
        <v>363</v>
      </c>
      <c r="F4" s="35" t="s">
        <v>49</v>
      </c>
      <c r="G4" s="35" t="s">
        <v>364</v>
      </c>
      <c r="H4" s="35" t="s">
        <v>365</v>
      </c>
      <c r="I4" s="35" t="s">
        <v>365</v>
      </c>
      <c r="U4" s="36">
        <f t="shared" ref="U4:U67" si="0">A4-$V$1</f>
        <v>16407.42523148148</v>
      </c>
      <c r="V4" s="47">
        <f t="shared" ref="V4:V67" si="1">INT(U4*86400)</f>
        <v>1417601540</v>
      </c>
      <c r="W4" s="35">
        <v>37.824432763390199</v>
      </c>
      <c r="X4" s="35">
        <v>202.43715876681901</v>
      </c>
      <c r="Y4" s="35">
        <v>437.32364542780198</v>
      </c>
      <c r="Z4" s="35">
        <v>514888514</v>
      </c>
      <c r="AA4" s="35">
        <v>-13.154240902353299</v>
      </c>
      <c r="AB4" s="35">
        <v>346.70609542978502</v>
      </c>
      <c r="AC4" s="35">
        <v>1</v>
      </c>
      <c r="AE4" s="37">
        <f t="shared" ref="AE4:AE67" si="2">A4</f>
        <v>41976.42523148148</v>
      </c>
      <c r="AF4" s="48">
        <f t="shared" ref="AF4:AF67" si="3">INT(Z4/1000)</f>
        <v>514888</v>
      </c>
    </row>
    <row r="5" spans="1:32">
      <c r="A5" s="36">
        <v>41976.429606481477</v>
      </c>
      <c r="B5" s="35" t="s">
        <v>6</v>
      </c>
      <c r="C5" s="35" t="s">
        <v>7</v>
      </c>
      <c r="D5" s="35" t="s">
        <v>362</v>
      </c>
      <c r="E5" s="35" t="s">
        <v>363</v>
      </c>
      <c r="F5" s="35" t="s">
        <v>49</v>
      </c>
      <c r="G5" s="35" t="s">
        <v>364</v>
      </c>
      <c r="H5" s="35" t="s">
        <v>365</v>
      </c>
      <c r="I5" s="35" t="s">
        <v>365</v>
      </c>
      <c r="U5" s="36">
        <f t="shared" si="0"/>
        <v>16407.429606481477</v>
      </c>
      <c r="V5" s="47">
        <f t="shared" si="1"/>
        <v>1417601918</v>
      </c>
      <c r="W5" s="35">
        <v>37.288337344346303</v>
      </c>
      <c r="X5" s="35">
        <v>204.03924494078399</v>
      </c>
      <c r="Y5" s="35">
        <v>437.32361194535201</v>
      </c>
      <c r="Z5" s="35">
        <v>515182992</v>
      </c>
      <c r="AA5" s="35">
        <v>-13.2415513971767</v>
      </c>
      <c r="AB5" s="35">
        <v>346.88291495373898</v>
      </c>
      <c r="AC5" s="35">
        <v>1</v>
      </c>
      <c r="AE5" s="37">
        <f t="shared" si="2"/>
        <v>41976.429606481477</v>
      </c>
      <c r="AF5" s="48">
        <f t="shared" si="3"/>
        <v>515182</v>
      </c>
    </row>
    <row r="6" spans="1:32">
      <c r="A6" s="36">
        <v>41976.430706018517</v>
      </c>
      <c r="B6" s="35" t="s">
        <v>6</v>
      </c>
      <c r="C6" s="35" t="s">
        <v>7</v>
      </c>
      <c r="D6" s="35" t="s">
        <v>362</v>
      </c>
      <c r="E6" s="35" t="s">
        <v>363</v>
      </c>
      <c r="F6" s="35" t="s">
        <v>49</v>
      </c>
      <c r="G6" s="35" t="s">
        <v>364</v>
      </c>
      <c r="H6" s="35" t="s">
        <v>365</v>
      </c>
      <c r="I6" s="35" t="s">
        <v>365</v>
      </c>
      <c r="U6" s="36">
        <f t="shared" si="0"/>
        <v>16407.430706018517</v>
      </c>
      <c r="V6" s="47">
        <f t="shared" si="1"/>
        <v>1417602013</v>
      </c>
      <c r="W6" s="35">
        <v>37.149140299834201</v>
      </c>
      <c r="X6" s="35">
        <v>204.43752565782401</v>
      </c>
      <c r="Y6" s="35">
        <v>437.32360355309902</v>
      </c>
      <c r="Z6" s="35">
        <v>515258371</v>
      </c>
      <c r="AA6" s="35">
        <v>-13.263462335701799</v>
      </c>
      <c r="AB6" s="35">
        <v>346.92734686574403</v>
      </c>
      <c r="AC6" s="35">
        <v>1</v>
      </c>
      <c r="AE6" s="37">
        <f t="shared" si="2"/>
        <v>41976.430706018517</v>
      </c>
      <c r="AF6" s="48">
        <f t="shared" si="3"/>
        <v>515258</v>
      </c>
    </row>
    <row r="7" spans="1:32">
      <c r="A7" s="36">
        <v>41976.432986111111</v>
      </c>
      <c r="B7" s="35" t="s">
        <v>6</v>
      </c>
      <c r="C7" s="35" t="s">
        <v>7</v>
      </c>
      <c r="D7" s="35" t="s">
        <v>362</v>
      </c>
      <c r="E7" s="35" t="s">
        <v>363</v>
      </c>
      <c r="F7" s="35" t="s">
        <v>49</v>
      </c>
      <c r="G7" s="35" t="s">
        <v>364</v>
      </c>
      <c r="H7" s="35" t="s">
        <v>365</v>
      </c>
      <c r="I7" s="35" t="s">
        <v>365</v>
      </c>
      <c r="U7" s="36">
        <f t="shared" si="0"/>
        <v>16407.432986111111</v>
      </c>
      <c r="V7" s="47">
        <f t="shared" si="1"/>
        <v>1417602210</v>
      </c>
      <c r="W7" s="35">
        <v>36.854882297991701</v>
      </c>
      <c r="X7" s="35">
        <v>205.25779179414701</v>
      </c>
      <c r="Y7" s="35">
        <v>437.32358618008902</v>
      </c>
      <c r="Z7" s="35">
        <v>515416435</v>
      </c>
      <c r="AA7" s="35">
        <v>-13.308857215264901</v>
      </c>
      <c r="AB7" s="35">
        <v>347.01947542295602</v>
      </c>
      <c r="AC7" s="35">
        <v>1</v>
      </c>
      <c r="AE7" s="37">
        <f t="shared" si="2"/>
        <v>41976.432986111111</v>
      </c>
      <c r="AF7" s="48">
        <f t="shared" si="3"/>
        <v>515416</v>
      </c>
    </row>
    <row r="8" spans="1:32">
      <c r="A8" s="36">
        <v>41976.435254629629</v>
      </c>
      <c r="B8" s="35" t="s">
        <v>6</v>
      </c>
      <c r="C8" s="35" t="s">
        <v>7</v>
      </c>
      <c r="D8" s="35" t="s">
        <v>362</v>
      </c>
      <c r="E8" s="35" t="s">
        <v>363</v>
      </c>
      <c r="F8" s="35" t="s">
        <v>49</v>
      </c>
      <c r="G8" s="35" t="s">
        <v>364</v>
      </c>
      <c r="H8" s="35" t="s">
        <v>365</v>
      </c>
      <c r="I8" s="35" t="s">
        <v>365</v>
      </c>
      <c r="U8" s="36">
        <f t="shared" si="0"/>
        <v>16407.435254629629</v>
      </c>
      <c r="V8" s="47">
        <f t="shared" si="1"/>
        <v>1417602406</v>
      </c>
      <c r="W8" s="35">
        <v>36.554714592184702</v>
      </c>
      <c r="X8" s="35">
        <v>206.06628950366601</v>
      </c>
      <c r="Y8" s="35">
        <v>437.323568936105</v>
      </c>
      <c r="Z8" s="35">
        <v>515576037</v>
      </c>
      <c r="AA8" s="35">
        <v>-13.3539658535298</v>
      </c>
      <c r="AB8" s="35">
        <v>347.11112366615299</v>
      </c>
      <c r="AC8" s="35">
        <v>1</v>
      </c>
      <c r="AE8" s="37">
        <f t="shared" si="2"/>
        <v>41976.435254629629</v>
      </c>
      <c r="AF8" s="48">
        <f t="shared" si="3"/>
        <v>515576</v>
      </c>
    </row>
    <row r="9" spans="1:32">
      <c r="A9" s="36">
        <v>41976.437523148146</v>
      </c>
      <c r="B9" s="35" t="s">
        <v>6</v>
      </c>
      <c r="C9" s="35" t="s">
        <v>7</v>
      </c>
      <c r="D9" s="35" t="s">
        <v>362</v>
      </c>
      <c r="E9" s="35" t="s">
        <v>363</v>
      </c>
      <c r="F9" s="35" t="s">
        <v>49</v>
      </c>
      <c r="G9" s="35" t="s">
        <v>364</v>
      </c>
      <c r="H9" s="35" t="s">
        <v>365</v>
      </c>
      <c r="I9" s="35" t="s">
        <v>365</v>
      </c>
      <c r="U9" s="36">
        <f t="shared" si="0"/>
        <v>16407.437523148146</v>
      </c>
      <c r="V9" s="47">
        <f t="shared" si="1"/>
        <v>1417602602</v>
      </c>
      <c r="W9" s="35">
        <v>36.247289463052098</v>
      </c>
      <c r="X9" s="35">
        <v>206.867150444207</v>
      </c>
      <c r="Y9" s="35">
        <v>437.32355173387799</v>
      </c>
      <c r="Z9" s="35">
        <v>515737966</v>
      </c>
      <c r="AA9" s="35">
        <v>-13.3990184701189</v>
      </c>
      <c r="AB9" s="35">
        <v>347.20275878047198</v>
      </c>
      <c r="AC9" s="35">
        <v>1</v>
      </c>
      <c r="AE9" s="37">
        <f t="shared" si="2"/>
        <v>41976.437523148146</v>
      </c>
      <c r="AF9" s="48">
        <f t="shared" si="3"/>
        <v>515737</v>
      </c>
    </row>
    <row r="10" spans="1:32">
      <c r="A10" s="36">
        <v>41976.438645833332</v>
      </c>
      <c r="B10" s="35" t="s">
        <v>6</v>
      </c>
      <c r="C10" s="35" t="s">
        <v>7</v>
      </c>
      <c r="D10" s="35" t="s">
        <v>362</v>
      </c>
      <c r="E10" s="35" t="s">
        <v>363</v>
      </c>
      <c r="F10" s="35" t="s">
        <v>49</v>
      </c>
      <c r="G10" s="35" t="s">
        <v>364</v>
      </c>
      <c r="H10" s="35" t="s">
        <v>365</v>
      </c>
      <c r="I10" s="35" t="s">
        <v>365</v>
      </c>
      <c r="U10" s="36">
        <f t="shared" si="0"/>
        <v>16407.438645833332</v>
      </c>
      <c r="V10" s="47">
        <f t="shared" si="1"/>
        <v>1417602699</v>
      </c>
      <c r="W10" s="35">
        <v>36.092499825163799</v>
      </c>
      <c r="X10" s="35">
        <v>207.26065695225401</v>
      </c>
      <c r="Y10" s="35">
        <v>437.32354323628499</v>
      </c>
      <c r="Z10" s="35">
        <v>515818964</v>
      </c>
      <c r="AA10" s="35">
        <v>-13.4212940978116</v>
      </c>
      <c r="AB10" s="35">
        <v>347.24810382187297</v>
      </c>
      <c r="AC10" s="35">
        <v>1</v>
      </c>
      <c r="AE10" s="37">
        <f t="shared" si="2"/>
        <v>41976.438645833332</v>
      </c>
      <c r="AF10" s="48">
        <f t="shared" si="3"/>
        <v>515818</v>
      </c>
    </row>
    <row r="11" spans="1:32">
      <c r="A11" s="36">
        <v>41976.439756944441</v>
      </c>
      <c r="B11" s="35" t="s">
        <v>6</v>
      </c>
      <c r="C11" s="35" t="s">
        <v>7</v>
      </c>
      <c r="D11" s="35" t="s">
        <v>362</v>
      </c>
      <c r="E11" s="35" t="s">
        <v>363</v>
      </c>
      <c r="F11" s="35" t="s">
        <v>49</v>
      </c>
      <c r="G11" s="35" t="s">
        <v>364</v>
      </c>
      <c r="H11" s="35" t="s">
        <v>365</v>
      </c>
      <c r="I11" s="35" t="s">
        <v>365</v>
      </c>
      <c r="U11" s="36">
        <f t="shared" si="0"/>
        <v>16407.439756944441</v>
      </c>
      <c r="V11" s="47">
        <f t="shared" si="1"/>
        <v>1417602795</v>
      </c>
      <c r="W11" s="35">
        <v>35.937601540576999</v>
      </c>
      <c r="X11" s="35">
        <v>207.648250944453</v>
      </c>
      <c r="Y11" s="35">
        <v>437.32353483672699</v>
      </c>
      <c r="Z11" s="35">
        <v>515899686</v>
      </c>
      <c r="AA11" s="35">
        <v>-13.443326454640999</v>
      </c>
      <c r="AB11" s="35">
        <v>347.29297806280198</v>
      </c>
      <c r="AC11" s="35">
        <v>1</v>
      </c>
      <c r="AE11" s="37">
        <f t="shared" si="2"/>
        <v>41976.439756944441</v>
      </c>
      <c r="AF11" s="48">
        <f t="shared" si="3"/>
        <v>515899</v>
      </c>
    </row>
    <row r="12" spans="1:32">
      <c r="A12" s="36">
        <v>41976.44085648148</v>
      </c>
      <c r="B12" s="35" t="s">
        <v>6</v>
      </c>
      <c r="C12" s="35" t="s">
        <v>7</v>
      </c>
      <c r="D12" s="35" t="s">
        <v>362</v>
      </c>
      <c r="E12" s="35" t="s">
        <v>363</v>
      </c>
      <c r="F12" s="35" t="s">
        <v>49</v>
      </c>
      <c r="G12" s="35" t="s">
        <v>364</v>
      </c>
      <c r="H12" s="35" t="s">
        <v>365</v>
      </c>
      <c r="I12" s="35" t="s">
        <v>365</v>
      </c>
      <c r="U12" s="36">
        <f t="shared" si="0"/>
        <v>16407.44085648148</v>
      </c>
      <c r="V12" s="47">
        <f t="shared" si="1"/>
        <v>1417602890</v>
      </c>
      <c r="W12" s="35">
        <v>35.782662286634903</v>
      </c>
      <c r="X12" s="35">
        <v>208.029986658045</v>
      </c>
      <c r="Y12" s="35">
        <v>437.32352653499299</v>
      </c>
      <c r="Z12" s="35">
        <v>515980115</v>
      </c>
      <c r="AA12" s="35">
        <v>-13.465115926191199</v>
      </c>
      <c r="AB12" s="35">
        <v>347.33738155315802</v>
      </c>
      <c r="AC12" s="35">
        <v>1</v>
      </c>
      <c r="AE12" s="37">
        <f t="shared" si="2"/>
        <v>41976.44085648148</v>
      </c>
      <c r="AF12" s="48">
        <f t="shared" si="3"/>
        <v>515980</v>
      </c>
    </row>
    <row r="13" spans="1:32">
      <c r="A13" s="36">
        <v>41976.441944444443</v>
      </c>
      <c r="B13" s="35" t="s">
        <v>6</v>
      </c>
      <c r="C13" s="35" t="s">
        <v>7</v>
      </c>
      <c r="D13" s="35" t="s">
        <v>362</v>
      </c>
      <c r="E13" s="35" t="s">
        <v>363</v>
      </c>
      <c r="F13" s="35" t="s">
        <v>49</v>
      </c>
      <c r="G13" s="35" t="s">
        <v>364</v>
      </c>
      <c r="H13" s="35" t="s">
        <v>365</v>
      </c>
      <c r="I13" s="35" t="s">
        <v>365</v>
      </c>
      <c r="U13" s="36">
        <f t="shared" si="0"/>
        <v>16407.441944444443</v>
      </c>
      <c r="V13" s="47">
        <f t="shared" si="1"/>
        <v>1417602984</v>
      </c>
      <c r="W13" s="35">
        <v>35.627748264481298</v>
      </c>
      <c r="X13" s="35">
        <v>208.40591843068</v>
      </c>
      <c r="Y13" s="35">
        <v>437.32351833087199</v>
      </c>
      <c r="Z13" s="35">
        <v>516060232</v>
      </c>
      <c r="AA13" s="35">
        <v>-13.486662896111699</v>
      </c>
      <c r="AB13" s="35">
        <v>347.38131434516703</v>
      </c>
      <c r="AC13" s="35">
        <v>1</v>
      </c>
      <c r="AE13" s="37">
        <f t="shared" si="2"/>
        <v>41976.441944444443</v>
      </c>
      <c r="AF13" s="48">
        <f t="shared" si="3"/>
        <v>516060</v>
      </c>
    </row>
    <row r="14" spans="1:32">
      <c r="A14" s="36">
        <v>41976.449699074074</v>
      </c>
      <c r="B14" s="35" t="s">
        <v>6</v>
      </c>
      <c r="C14" s="35" t="s">
        <v>7</v>
      </c>
      <c r="D14" s="35" t="s">
        <v>362</v>
      </c>
      <c r="E14" s="35" t="s">
        <v>363</v>
      </c>
      <c r="F14" s="35" t="s">
        <v>49</v>
      </c>
      <c r="G14" s="35" t="s">
        <v>364</v>
      </c>
      <c r="H14" s="35" t="s">
        <v>365</v>
      </c>
      <c r="I14" s="35" t="s">
        <v>365</v>
      </c>
      <c r="U14" s="36">
        <f t="shared" si="0"/>
        <v>16407.449699074074</v>
      </c>
      <c r="V14" s="47">
        <f t="shared" si="1"/>
        <v>1417603654</v>
      </c>
      <c r="W14" s="35">
        <v>34.478541923115799</v>
      </c>
      <c r="X14" s="35">
        <v>211.03383544316799</v>
      </c>
      <c r="Y14" s="35">
        <v>437.32346015892699</v>
      </c>
      <c r="Z14" s="35">
        <v>516646638</v>
      </c>
      <c r="AA14" s="35">
        <v>-13.6398605742274</v>
      </c>
      <c r="AB14" s="35">
        <v>347.69435282339703</v>
      </c>
      <c r="AC14" s="35">
        <v>1</v>
      </c>
      <c r="AE14" s="37">
        <f t="shared" si="2"/>
        <v>41976.449699074074</v>
      </c>
      <c r="AF14" s="48">
        <f t="shared" si="3"/>
        <v>516646</v>
      </c>
    </row>
    <row r="15" spans="1:32">
      <c r="A15" s="36">
        <v>41976.450798611106</v>
      </c>
      <c r="B15" s="35" t="s">
        <v>6</v>
      </c>
      <c r="C15" s="35" t="s">
        <v>7</v>
      </c>
      <c r="D15" s="35" t="s">
        <v>362</v>
      </c>
      <c r="E15" s="35" t="s">
        <v>363</v>
      </c>
      <c r="F15" s="35" t="s">
        <v>49</v>
      </c>
      <c r="G15" s="35" t="s">
        <v>364</v>
      </c>
      <c r="H15" s="35" t="s">
        <v>365</v>
      </c>
      <c r="I15" s="35" t="s">
        <v>365</v>
      </c>
      <c r="U15" s="36">
        <f t="shared" si="0"/>
        <v>16407.450798611106</v>
      </c>
      <c r="V15" s="47">
        <f t="shared" si="1"/>
        <v>1417603749</v>
      </c>
      <c r="W15" s="35">
        <v>34.309375346368</v>
      </c>
      <c r="X15" s="35">
        <v>211.39911812654799</v>
      </c>
      <c r="Y15" s="35">
        <v>437.32345195520901</v>
      </c>
      <c r="Z15" s="35">
        <v>516731957</v>
      </c>
      <c r="AA15" s="35">
        <v>-13.661527987005901</v>
      </c>
      <c r="AB15" s="35">
        <v>347.73872412219902</v>
      </c>
      <c r="AC15" s="35">
        <v>1</v>
      </c>
      <c r="AE15" s="37">
        <f t="shared" si="2"/>
        <v>41976.450798611106</v>
      </c>
      <c r="AF15" s="48">
        <f t="shared" si="3"/>
        <v>516731</v>
      </c>
    </row>
    <row r="16" spans="1:32">
      <c r="A16" s="36">
        <v>41976.451886574076</v>
      </c>
      <c r="B16" s="35" t="s">
        <v>6</v>
      </c>
      <c r="C16" s="35" t="s">
        <v>7</v>
      </c>
      <c r="D16" s="35" t="s">
        <v>362</v>
      </c>
      <c r="E16" s="35" t="s">
        <v>363</v>
      </c>
      <c r="F16" s="35" t="s">
        <v>49</v>
      </c>
      <c r="G16" s="35" t="s">
        <v>364</v>
      </c>
      <c r="H16" s="35" t="s">
        <v>365</v>
      </c>
      <c r="I16" s="35" t="s">
        <v>365</v>
      </c>
      <c r="U16" s="36">
        <f t="shared" si="0"/>
        <v>16407.451886574076</v>
      </c>
      <c r="V16" s="47">
        <f t="shared" si="1"/>
        <v>1417603843</v>
      </c>
      <c r="W16" s="35">
        <v>34.140511391989499</v>
      </c>
      <c r="X16" s="35">
        <v>211.75876477131899</v>
      </c>
      <c r="Y16" s="35">
        <v>437.32344384906202</v>
      </c>
      <c r="Z16" s="35">
        <v>516816907</v>
      </c>
      <c r="AA16" s="35">
        <v>-13.682953855375301</v>
      </c>
      <c r="AB16" s="35">
        <v>347.78262459364998</v>
      </c>
      <c r="AC16" s="35">
        <v>1</v>
      </c>
      <c r="AE16" s="37">
        <f t="shared" si="2"/>
        <v>41976.451886574076</v>
      </c>
      <c r="AF16" s="48">
        <f t="shared" si="3"/>
        <v>516816</v>
      </c>
    </row>
    <row r="17" spans="1:32">
      <c r="A17" s="36">
        <v>41976.454849537033</v>
      </c>
      <c r="B17" s="35" t="s">
        <v>6</v>
      </c>
      <c r="C17" s="35" t="s">
        <v>7</v>
      </c>
      <c r="D17" s="35" t="s">
        <v>362</v>
      </c>
      <c r="E17" s="35" t="s">
        <v>363</v>
      </c>
      <c r="F17" s="35" t="s">
        <v>49</v>
      </c>
      <c r="G17" s="35" t="s">
        <v>364</v>
      </c>
      <c r="H17" s="35" t="s">
        <v>365</v>
      </c>
      <c r="I17" s="35" t="s">
        <v>365</v>
      </c>
      <c r="U17" s="36">
        <f t="shared" si="0"/>
        <v>16407.454849537033</v>
      </c>
      <c r="V17" s="47">
        <f t="shared" si="1"/>
        <v>1417604099</v>
      </c>
      <c r="W17" s="35">
        <v>33.673281870063803</v>
      </c>
      <c r="X17" s="35">
        <v>212.729208390568</v>
      </c>
      <c r="Y17" s="35">
        <v>437.32342183016499</v>
      </c>
      <c r="Z17" s="35">
        <v>517050922</v>
      </c>
      <c r="AA17" s="35">
        <v>-13.7412369408866</v>
      </c>
      <c r="AB17" s="35">
        <v>347.90216391054798</v>
      </c>
      <c r="AC17" s="35">
        <v>1</v>
      </c>
      <c r="AE17" s="37">
        <f t="shared" si="2"/>
        <v>41976.454849537033</v>
      </c>
      <c r="AF17" s="48">
        <f t="shared" si="3"/>
        <v>517050</v>
      </c>
    </row>
    <row r="18" spans="1:32">
      <c r="A18" s="36">
        <v>41976.457013888888</v>
      </c>
      <c r="B18" s="35" t="s">
        <v>6</v>
      </c>
      <c r="C18" s="35" t="s">
        <v>7</v>
      </c>
      <c r="D18" s="35" t="s">
        <v>362</v>
      </c>
      <c r="E18" s="35" t="s">
        <v>363</v>
      </c>
      <c r="F18" s="35" t="s">
        <v>49</v>
      </c>
      <c r="G18" s="35" t="s">
        <v>364</v>
      </c>
      <c r="H18" s="35" t="s">
        <v>365</v>
      </c>
      <c r="I18" s="35" t="s">
        <v>365</v>
      </c>
      <c r="U18" s="36">
        <f t="shared" si="0"/>
        <v>16407.457013888888</v>
      </c>
      <c r="V18" s="47">
        <f t="shared" si="1"/>
        <v>1417604286</v>
      </c>
      <c r="W18" s="35">
        <v>33.325316077607702</v>
      </c>
      <c r="X18" s="35">
        <v>213.42976828745901</v>
      </c>
      <c r="Y18" s="35">
        <v>437.32340580006797</v>
      </c>
      <c r="Z18" s="35">
        <v>517224316</v>
      </c>
      <c r="AA18" s="35">
        <v>-13.783747545389</v>
      </c>
      <c r="AB18" s="35">
        <v>347.98946527107699</v>
      </c>
      <c r="AC18" s="35">
        <v>1</v>
      </c>
      <c r="AE18" s="37">
        <f t="shared" si="2"/>
        <v>41976.457013888888</v>
      </c>
      <c r="AF18" s="48">
        <f t="shared" si="3"/>
        <v>517224</v>
      </c>
    </row>
    <row r="19" spans="1:32">
      <c r="A19" s="36">
        <v>41976.463599537034</v>
      </c>
      <c r="B19" s="35" t="s">
        <v>6</v>
      </c>
      <c r="C19" s="35" t="s">
        <v>7</v>
      </c>
      <c r="D19" s="35" t="s">
        <v>362</v>
      </c>
      <c r="E19" s="35" t="s">
        <v>363</v>
      </c>
      <c r="F19" s="35" t="s">
        <v>49</v>
      </c>
      <c r="G19" s="35" t="s">
        <v>364</v>
      </c>
      <c r="H19" s="35" t="s">
        <v>365</v>
      </c>
      <c r="I19" s="35" t="s">
        <v>365</v>
      </c>
      <c r="U19" s="36">
        <f t="shared" si="0"/>
        <v>16407.463599537034</v>
      </c>
      <c r="V19" s="47">
        <f t="shared" si="1"/>
        <v>1417604855</v>
      </c>
      <c r="W19" s="35">
        <v>32.2330765999818</v>
      </c>
      <c r="X19" s="35">
        <v>215.51850588010001</v>
      </c>
      <c r="Y19" s="35">
        <v>437.32335731356102</v>
      </c>
      <c r="Z19" s="35">
        <v>517764595</v>
      </c>
      <c r="AA19" s="35">
        <v>-13.9127659220281</v>
      </c>
      <c r="AB19" s="35">
        <v>348.25500433221799</v>
      </c>
      <c r="AC19" s="35">
        <v>1</v>
      </c>
      <c r="AE19" s="37">
        <f t="shared" si="2"/>
        <v>41976.463599537034</v>
      </c>
      <c r="AF19" s="48">
        <f t="shared" si="3"/>
        <v>517764</v>
      </c>
    </row>
    <row r="20" spans="1:32">
      <c r="A20" s="36">
        <v>41976.464687499996</v>
      </c>
      <c r="B20" s="35" t="s">
        <v>6</v>
      </c>
      <c r="C20" s="35" t="s">
        <v>7</v>
      </c>
      <c r="D20" s="35" t="s">
        <v>362</v>
      </c>
      <c r="E20" s="35" t="s">
        <v>363</v>
      </c>
      <c r="F20" s="35" t="s">
        <v>49</v>
      </c>
      <c r="G20" s="35" t="s">
        <v>364</v>
      </c>
      <c r="H20" s="35" t="s">
        <v>365</v>
      </c>
      <c r="I20" s="35" t="s">
        <v>365</v>
      </c>
      <c r="U20" s="36">
        <f t="shared" si="0"/>
        <v>16407.464687499996</v>
      </c>
      <c r="V20" s="47">
        <f t="shared" si="1"/>
        <v>1417604949</v>
      </c>
      <c r="W20" s="35">
        <v>32.047930317879903</v>
      </c>
      <c r="X20" s="35">
        <v>215.85739707655699</v>
      </c>
      <c r="Y20" s="35">
        <v>437.32334934652903</v>
      </c>
      <c r="Z20" s="35">
        <v>517855679</v>
      </c>
      <c r="AA20" s="35">
        <v>-13.9340315558893</v>
      </c>
      <c r="AB20" s="35">
        <v>348.29885694574898</v>
      </c>
      <c r="AC20" s="35">
        <v>1</v>
      </c>
      <c r="AE20" s="37">
        <f t="shared" si="2"/>
        <v>41976.464687499996</v>
      </c>
      <c r="AF20" s="48">
        <f t="shared" si="3"/>
        <v>517855</v>
      </c>
    </row>
    <row r="21" spans="1:32">
      <c r="A21" s="36">
        <v>41976.470046296294</v>
      </c>
      <c r="B21" s="35" t="s">
        <v>6</v>
      </c>
      <c r="C21" s="35" t="s">
        <v>7</v>
      </c>
      <c r="D21" s="35" t="s">
        <v>362</v>
      </c>
      <c r="E21" s="35" t="s">
        <v>363</v>
      </c>
      <c r="F21" s="35" t="s">
        <v>49</v>
      </c>
      <c r="G21" s="35" t="s">
        <v>364</v>
      </c>
      <c r="H21" s="35" t="s">
        <v>365</v>
      </c>
      <c r="I21" s="35" t="s">
        <v>365</v>
      </c>
      <c r="U21" s="36">
        <f t="shared" si="0"/>
        <v>16407.470046296294</v>
      </c>
      <c r="V21" s="47">
        <f t="shared" si="1"/>
        <v>1417605412</v>
      </c>
      <c r="W21" s="35">
        <v>31.117272281891399</v>
      </c>
      <c r="X21" s="35">
        <v>217.50137547773801</v>
      </c>
      <c r="Y21" s="35">
        <v>437.323310288664</v>
      </c>
      <c r="Z21" s="35">
        <v>518311837</v>
      </c>
      <c r="AA21" s="35">
        <v>-14.0385735188437</v>
      </c>
      <c r="AB21" s="35">
        <v>348.51478932438698</v>
      </c>
      <c r="AC21" s="35">
        <v>1</v>
      </c>
      <c r="AE21" s="37">
        <f t="shared" si="2"/>
        <v>41976.470046296294</v>
      </c>
      <c r="AF21" s="48">
        <f t="shared" si="3"/>
        <v>518311</v>
      </c>
    </row>
    <row r="22" spans="1:32">
      <c r="A22" s="36">
        <v>41976.475555555553</v>
      </c>
      <c r="B22" s="35" t="s">
        <v>6</v>
      </c>
      <c r="C22" s="35" t="s">
        <v>7</v>
      </c>
      <c r="D22" s="35" t="s">
        <v>362</v>
      </c>
      <c r="E22" s="35" t="s">
        <v>363</v>
      </c>
      <c r="F22" s="35" t="s">
        <v>49</v>
      </c>
      <c r="G22" s="35" t="s">
        <v>364</v>
      </c>
      <c r="H22" s="35" t="s">
        <v>365</v>
      </c>
      <c r="I22" s="35" t="s">
        <v>365</v>
      </c>
      <c r="U22" s="36">
        <f t="shared" si="0"/>
        <v>16407.475555555553</v>
      </c>
      <c r="V22" s="47">
        <f t="shared" si="1"/>
        <v>1417605888</v>
      </c>
      <c r="W22" s="35">
        <v>30.129226340115899</v>
      </c>
      <c r="X22" s="35">
        <v>219.148347942323</v>
      </c>
      <c r="Y22" s="35">
        <v>437.32327046221798</v>
      </c>
      <c r="Z22" s="35">
        <v>518793761</v>
      </c>
      <c r="AA22" s="35">
        <v>-14.145696586826899</v>
      </c>
      <c r="AB22" s="35">
        <v>348.73666723219401</v>
      </c>
      <c r="AC22" s="35">
        <v>1</v>
      </c>
      <c r="AE22" s="37">
        <f t="shared" si="2"/>
        <v>41976.475555555553</v>
      </c>
      <c r="AF22" s="48">
        <f t="shared" si="3"/>
        <v>518793</v>
      </c>
    </row>
    <row r="23" spans="1:32">
      <c r="A23" s="36">
        <v>41976.477627314816</v>
      </c>
      <c r="B23" s="35" t="s">
        <v>6</v>
      </c>
      <c r="C23" s="35" t="s">
        <v>7</v>
      </c>
      <c r="D23" s="35" t="s">
        <v>362</v>
      </c>
      <c r="E23" s="35" t="s">
        <v>363</v>
      </c>
      <c r="F23" s="35" t="s">
        <v>49</v>
      </c>
      <c r="G23" s="35" t="s">
        <v>364</v>
      </c>
      <c r="H23" s="35" t="s">
        <v>365</v>
      </c>
      <c r="I23" s="35" t="s">
        <v>365</v>
      </c>
      <c r="U23" s="36">
        <f t="shared" si="0"/>
        <v>16407.477627314816</v>
      </c>
      <c r="V23" s="47">
        <f t="shared" si="1"/>
        <v>1417606067</v>
      </c>
      <c r="W23" s="35">
        <v>29.7497995102622</v>
      </c>
      <c r="X23" s="35">
        <v>219.75655357439601</v>
      </c>
      <c r="Y23" s="35">
        <v>437.32325557409303</v>
      </c>
      <c r="Z23" s="35">
        <v>518978367</v>
      </c>
      <c r="AA23" s="35">
        <v>-14.1858864766408</v>
      </c>
      <c r="AB23" s="35">
        <v>348.82007240176603</v>
      </c>
      <c r="AC23" s="35">
        <v>1</v>
      </c>
      <c r="AE23" s="37">
        <f t="shared" si="2"/>
        <v>41976.477627314816</v>
      </c>
      <c r="AF23" s="48">
        <f t="shared" si="3"/>
        <v>518978</v>
      </c>
    </row>
    <row r="24" spans="1:32">
      <c r="A24" s="36">
        <v>41976.479930555557</v>
      </c>
      <c r="B24" s="35" t="s">
        <v>6</v>
      </c>
      <c r="C24" s="35" t="s">
        <v>7</v>
      </c>
      <c r="D24" s="35" t="s">
        <v>362</v>
      </c>
      <c r="E24" s="35" t="s">
        <v>363</v>
      </c>
      <c r="F24" s="35" t="s">
        <v>49</v>
      </c>
      <c r="G24" s="35" t="s">
        <v>364</v>
      </c>
      <c r="H24" s="35" t="s">
        <v>365</v>
      </c>
      <c r="I24" s="35" t="s">
        <v>365</v>
      </c>
      <c r="U24" s="36">
        <f t="shared" si="0"/>
        <v>16407.479930555557</v>
      </c>
      <c r="V24" s="47">
        <f t="shared" si="1"/>
        <v>1417606266</v>
      </c>
      <c r="W24" s="35">
        <v>29.323084891172801</v>
      </c>
      <c r="X24" s="35">
        <v>220.42566769694599</v>
      </c>
      <c r="Y24" s="35">
        <v>437.32323908058902</v>
      </c>
      <c r="Z24" s="35">
        <v>519185754</v>
      </c>
      <c r="AA24" s="35">
        <v>-14.230506266986399</v>
      </c>
      <c r="AB24" s="35">
        <v>348.91277534375001</v>
      </c>
      <c r="AC24" s="35">
        <v>1</v>
      </c>
      <c r="AE24" s="37">
        <f t="shared" si="2"/>
        <v>41976.479930555557</v>
      </c>
      <c r="AF24" s="48">
        <f t="shared" si="3"/>
        <v>519185</v>
      </c>
    </row>
    <row r="25" spans="1:32">
      <c r="A25" s="36">
        <v>41976.482106481482</v>
      </c>
      <c r="B25" s="35" t="s">
        <v>6</v>
      </c>
      <c r="C25" s="35" t="s">
        <v>7</v>
      </c>
      <c r="D25" s="35" t="s">
        <v>362</v>
      </c>
      <c r="E25" s="35" t="s">
        <v>363</v>
      </c>
      <c r="F25" s="35" t="s">
        <v>49</v>
      </c>
      <c r="G25" s="35" t="s">
        <v>364</v>
      </c>
      <c r="H25" s="35" t="s">
        <v>365</v>
      </c>
      <c r="I25" s="35" t="s">
        <v>365</v>
      </c>
      <c r="U25" s="36">
        <f t="shared" si="0"/>
        <v>16407.482106481482</v>
      </c>
      <c r="V25" s="47">
        <f t="shared" si="1"/>
        <v>1417606454</v>
      </c>
      <c r="W25" s="35">
        <v>28.915322600952699</v>
      </c>
      <c r="X25" s="35">
        <v>221.051046782436</v>
      </c>
      <c r="Y25" s="35">
        <v>437.32322355576099</v>
      </c>
      <c r="Z25" s="35">
        <v>519383756</v>
      </c>
      <c r="AA25" s="35">
        <v>-14.2726007662545</v>
      </c>
      <c r="AB25" s="35">
        <v>349.00033304800297</v>
      </c>
      <c r="AC25" s="35">
        <v>1</v>
      </c>
      <c r="AE25" s="37">
        <f t="shared" si="2"/>
        <v>41976.482106481482</v>
      </c>
      <c r="AF25" s="48">
        <f t="shared" si="3"/>
        <v>519383</v>
      </c>
    </row>
    <row r="26" spans="1:32">
      <c r="A26" s="36">
        <v>41976.483206018514</v>
      </c>
      <c r="B26" s="35" t="s">
        <v>6</v>
      </c>
      <c r="C26" s="35" t="s">
        <v>7</v>
      </c>
      <c r="D26" s="35" t="s">
        <v>362</v>
      </c>
      <c r="E26" s="35" t="s">
        <v>363</v>
      </c>
      <c r="F26" s="35" t="s">
        <v>49</v>
      </c>
      <c r="G26" s="35" t="s">
        <v>364</v>
      </c>
      <c r="H26" s="35" t="s">
        <v>365</v>
      </c>
      <c r="I26" s="35" t="s">
        <v>365</v>
      </c>
      <c r="U26" s="36">
        <f t="shared" si="0"/>
        <v>16407.483206018514</v>
      </c>
      <c r="V26" s="47">
        <f t="shared" si="1"/>
        <v>1417606549</v>
      </c>
      <c r="W26" s="35">
        <v>28.7075904733993</v>
      </c>
      <c r="X26" s="35">
        <v>221.364590775268</v>
      </c>
      <c r="Y26" s="35">
        <v>437.32321573207003</v>
      </c>
      <c r="Z26" s="35">
        <v>519484575</v>
      </c>
      <c r="AA26" s="35">
        <v>-14.2938500729132</v>
      </c>
      <c r="AB26" s="35">
        <v>349.04456973478</v>
      </c>
      <c r="AC26" s="35">
        <v>1</v>
      </c>
      <c r="AE26" s="37">
        <f t="shared" si="2"/>
        <v>41976.483206018514</v>
      </c>
      <c r="AF26" s="48">
        <f t="shared" si="3"/>
        <v>519484</v>
      </c>
    </row>
    <row r="27" spans="1:32">
      <c r="A27" s="36">
        <v>41976.484305555554</v>
      </c>
      <c r="B27" s="35" t="s">
        <v>6</v>
      </c>
      <c r="C27" s="35" t="s">
        <v>7</v>
      </c>
      <c r="D27" s="35" t="s">
        <v>362</v>
      </c>
      <c r="E27" s="35" t="s">
        <v>363</v>
      </c>
      <c r="F27" s="35" t="s">
        <v>49</v>
      </c>
      <c r="G27" s="35" t="s">
        <v>364</v>
      </c>
      <c r="H27" s="35" t="s">
        <v>365</v>
      </c>
      <c r="I27" s="35" t="s">
        <v>365</v>
      </c>
      <c r="U27" s="36">
        <f t="shared" si="0"/>
        <v>16407.484305555554</v>
      </c>
      <c r="V27" s="47">
        <f t="shared" si="1"/>
        <v>1417606644</v>
      </c>
      <c r="W27" s="35">
        <v>28.498744807937701</v>
      </c>
      <c r="X27" s="35">
        <v>221.67648721945</v>
      </c>
      <c r="Y27" s="35">
        <v>437.32320792280302</v>
      </c>
      <c r="Z27" s="35">
        <v>519585908</v>
      </c>
      <c r="AA27" s="35">
        <v>-14.315084681915</v>
      </c>
      <c r="AB27" s="35">
        <v>349.08880108387098</v>
      </c>
      <c r="AC27" s="35">
        <v>1</v>
      </c>
      <c r="AE27" s="37">
        <f t="shared" si="2"/>
        <v>41976.484305555554</v>
      </c>
      <c r="AF27" s="48">
        <f t="shared" si="3"/>
        <v>519585</v>
      </c>
    </row>
    <row r="28" spans="1:32">
      <c r="A28" s="36">
        <v>41976.48878472222</v>
      </c>
      <c r="B28" s="35" t="s">
        <v>6</v>
      </c>
      <c r="C28" s="35" t="s">
        <v>7</v>
      </c>
      <c r="D28" s="35" t="s">
        <v>362</v>
      </c>
      <c r="E28" s="35" t="s">
        <v>363</v>
      </c>
      <c r="F28" s="35" t="s">
        <v>49</v>
      </c>
      <c r="G28" s="35" t="s">
        <v>364</v>
      </c>
      <c r="H28" s="35" t="s">
        <v>365</v>
      </c>
      <c r="I28" s="35" t="s">
        <v>365</v>
      </c>
      <c r="U28" s="36">
        <f t="shared" si="0"/>
        <v>16407.48878472222</v>
      </c>
      <c r="V28" s="47">
        <f t="shared" si="1"/>
        <v>1417607031</v>
      </c>
      <c r="W28" s="35">
        <v>27.636713605026699</v>
      </c>
      <c r="X28" s="35">
        <v>222.93022057640201</v>
      </c>
      <c r="Y28" s="35">
        <v>437.32317626139002</v>
      </c>
      <c r="Z28" s="35">
        <v>520003982</v>
      </c>
      <c r="AA28" s="35">
        <v>-14.401435092403201</v>
      </c>
      <c r="AB28" s="35">
        <v>349.268929183203</v>
      </c>
      <c r="AC28" s="35">
        <v>1</v>
      </c>
      <c r="AE28" s="37">
        <f t="shared" si="2"/>
        <v>41976.48878472222</v>
      </c>
      <c r="AF28" s="48">
        <f t="shared" si="3"/>
        <v>520003</v>
      </c>
    </row>
    <row r="29" spans="1:32">
      <c r="A29" s="36">
        <v>41976.489884259259</v>
      </c>
      <c r="B29" s="35" t="s">
        <v>6</v>
      </c>
      <c r="C29" s="35" t="s">
        <v>7</v>
      </c>
      <c r="D29" s="35" t="s">
        <v>362</v>
      </c>
      <c r="E29" s="35" t="s">
        <v>363</v>
      </c>
      <c r="F29" s="35" t="s">
        <v>49</v>
      </c>
      <c r="G29" s="35" t="s">
        <v>364</v>
      </c>
      <c r="H29" s="35" t="s">
        <v>365</v>
      </c>
      <c r="I29" s="35" t="s">
        <v>365</v>
      </c>
      <c r="U29" s="36">
        <f t="shared" si="0"/>
        <v>16407.489884259259</v>
      </c>
      <c r="V29" s="47">
        <f t="shared" si="1"/>
        <v>1417607126</v>
      </c>
      <c r="W29" s="35">
        <v>27.422399463587599</v>
      </c>
      <c r="X29" s="35">
        <v>223.233900862708</v>
      </c>
      <c r="Y29" s="35">
        <v>437.32316852677599</v>
      </c>
      <c r="Z29" s="35">
        <v>520107901</v>
      </c>
      <c r="AA29" s="35">
        <v>-14.4225945778054</v>
      </c>
      <c r="AB29" s="35">
        <v>349.31313256325899</v>
      </c>
      <c r="AC29" s="35">
        <v>1</v>
      </c>
      <c r="AE29" s="37">
        <f t="shared" si="2"/>
        <v>41976.489884259259</v>
      </c>
      <c r="AF29" s="48">
        <f t="shared" si="3"/>
        <v>520107</v>
      </c>
    </row>
    <row r="30" spans="1:32">
      <c r="A30" s="36">
        <v>41976.494259259256</v>
      </c>
      <c r="B30" s="35" t="s">
        <v>6</v>
      </c>
      <c r="C30" s="35" t="s">
        <v>7</v>
      </c>
      <c r="D30" s="35" t="s">
        <v>362</v>
      </c>
      <c r="E30" s="35" t="s">
        <v>363</v>
      </c>
      <c r="F30" s="35" t="s">
        <v>49</v>
      </c>
      <c r="G30" s="35" t="s">
        <v>364</v>
      </c>
      <c r="H30" s="35" t="s">
        <v>365</v>
      </c>
      <c r="I30" s="35" t="s">
        <v>365</v>
      </c>
      <c r="U30" s="36">
        <f t="shared" si="0"/>
        <v>16407.494259259256</v>
      </c>
      <c r="V30" s="47">
        <f t="shared" si="1"/>
        <v>1417607504</v>
      </c>
      <c r="W30" s="35">
        <v>26.5594351645389</v>
      </c>
      <c r="X30" s="35">
        <v>224.42657494364801</v>
      </c>
      <c r="Y30" s="35">
        <v>437.323137900625</v>
      </c>
      <c r="Z30" s="35">
        <v>520526401</v>
      </c>
      <c r="AA30" s="35">
        <v>-14.506639085653999</v>
      </c>
      <c r="AB30" s="35">
        <v>349.48895882012602</v>
      </c>
      <c r="AC30" s="35">
        <v>1</v>
      </c>
      <c r="AE30" s="37">
        <f t="shared" si="2"/>
        <v>41976.494259259256</v>
      </c>
      <c r="AF30" s="48">
        <f t="shared" si="3"/>
        <v>520526</v>
      </c>
    </row>
    <row r="31" spans="1:32">
      <c r="A31" s="36">
        <v>41976.495381944442</v>
      </c>
      <c r="B31" s="35" t="s">
        <v>6</v>
      </c>
      <c r="C31" s="35" t="s">
        <v>7</v>
      </c>
      <c r="D31" s="35" t="s">
        <v>362</v>
      </c>
      <c r="E31" s="35" t="s">
        <v>363</v>
      </c>
      <c r="F31" s="35" t="s">
        <v>49</v>
      </c>
      <c r="G31" s="35" t="s">
        <v>364</v>
      </c>
      <c r="H31" s="35" t="s">
        <v>365</v>
      </c>
      <c r="I31" s="35" t="s">
        <v>365</v>
      </c>
      <c r="U31" s="36">
        <f t="shared" si="0"/>
        <v>16407.495381944442</v>
      </c>
      <c r="V31" s="47">
        <f t="shared" si="1"/>
        <v>1417607601</v>
      </c>
      <c r="W31" s="35">
        <v>26.335409881919499</v>
      </c>
      <c r="X31" s="35">
        <v>224.72864874312901</v>
      </c>
      <c r="Y31" s="35">
        <v>437.32313008051699</v>
      </c>
      <c r="Z31" s="35">
        <v>520635081</v>
      </c>
      <c r="AA31" s="35">
        <v>-14.528167767250901</v>
      </c>
      <c r="AB31" s="35">
        <v>349.53406339433002</v>
      </c>
      <c r="AC31" s="35">
        <v>1</v>
      </c>
      <c r="AE31" s="37">
        <f t="shared" si="2"/>
        <v>41976.495381944442</v>
      </c>
      <c r="AF31" s="48">
        <f t="shared" si="3"/>
        <v>520635</v>
      </c>
    </row>
    <row r="32" spans="1:32">
      <c r="A32" s="36">
        <v>41976.49759259259</v>
      </c>
      <c r="B32" s="35" t="s">
        <v>6</v>
      </c>
      <c r="C32" s="35" t="s">
        <v>7</v>
      </c>
      <c r="D32" s="35" t="s">
        <v>362</v>
      </c>
      <c r="E32" s="35" t="s">
        <v>363</v>
      </c>
      <c r="F32" s="35" t="s">
        <v>49</v>
      </c>
      <c r="G32" s="35" t="s">
        <v>364</v>
      </c>
      <c r="H32" s="35" t="s">
        <v>365</v>
      </c>
      <c r="I32" s="35" t="s">
        <v>365</v>
      </c>
      <c r="U32" s="36">
        <f t="shared" si="0"/>
        <v>16407.49759259259</v>
      </c>
      <c r="V32" s="47">
        <f t="shared" si="1"/>
        <v>1417607792</v>
      </c>
      <c r="W32" s="35">
        <v>25.891289386527799</v>
      </c>
      <c r="X32" s="35">
        <v>225.318771615109</v>
      </c>
      <c r="Y32" s="35">
        <v>437.32311472934498</v>
      </c>
      <c r="Z32" s="35">
        <v>520850608</v>
      </c>
      <c r="AA32" s="35">
        <v>-14.570513352005699</v>
      </c>
      <c r="AB32" s="35">
        <v>349.62285945799903</v>
      </c>
      <c r="AC32" s="35">
        <v>1</v>
      </c>
      <c r="AE32" s="37">
        <f t="shared" si="2"/>
        <v>41976.49759259259</v>
      </c>
      <c r="AF32" s="48">
        <f t="shared" si="3"/>
        <v>520850</v>
      </c>
    </row>
    <row r="33" spans="1:32">
      <c r="A33" s="36">
        <v>41976.499861111108</v>
      </c>
      <c r="B33" s="35" t="s">
        <v>6</v>
      </c>
      <c r="C33" s="35" t="s">
        <v>7</v>
      </c>
      <c r="D33" s="35" t="s">
        <v>362</v>
      </c>
      <c r="E33" s="35" t="s">
        <v>363</v>
      </c>
      <c r="F33" s="35" t="s">
        <v>49</v>
      </c>
      <c r="G33" s="35" t="s">
        <v>364</v>
      </c>
      <c r="H33" s="35" t="s">
        <v>365</v>
      </c>
      <c r="I33" s="35" t="s">
        <v>365</v>
      </c>
      <c r="U33" s="36">
        <f t="shared" si="0"/>
        <v>16407.499861111108</v>
      </c>
      <c r="V33" s="47">
        <f t="shared" si="1"/>
        <v>1417607988</v>
      </c>
      <c r="W33" s="35">
        <v>25.431484463469499</v>
      </c>
      <c r="X33" s="35">
        <v>225.917960192566</v>
      </c>
      <c r="Y33" s="35">
        <v>437.32309904201099</v>
      </c>
      <c r="Z33" s="35">
        <v>521073878</v>
      </c>
      <c r="AA33" s="35">
        <v>-14.6139038708738</v>
      </c>
      <c r="AB33" s="35">
        <v>349.71395468326398</v>
      </c>
      <c r="AC33" s="35">
        <v>1</v>
      </c>
      <c r="AE33" s="37">
        <f t="shared" si="2"/>
        <v>41976.499861111108</v>
      </c>
      <c r="AF33" s="48">
        <f t="shared" si="3"/>
        <v>521073</v>
      </c>
    </row>
    <row r="34" spans="1:32">
      <c r="A34" s="36">
        <v>41976.50099537037</v>
      </c>
      <c r="B34" s="35" t="s">
        <v>6</v>
      </c>
      <c r="C34" s="35" t="s">
        <v>7</v>
      </c>
      <c r="D34" s="35" t="s">
        <v>362</v>
      </c>
      <c r="E34" s="35" t="s">
        <v>363</v>
      </c>
      <c r="F34" s="35" t="s">
        <v>49</v>
      </c>
      <c r="G34" s="35" t="s">
        <v>364</v>
      </c>
      <c r="H34" s="35" t="s">
        <v>365</v>
      </c>
      <c r="I34" s="35" t="s">
        <v>365</v>
      </c>
      <c r="U34" s="36">
        <f t="shared" si="0"/>
        <v>16407.50099537037</v>
      </c>
      <c r="V34" s="47">
        <f t="shared" si="1"/>
        <v>1417608086</v>
      </c>
      <c r="W34" s="35">
        <v>25.200069062084399</v>
      </c>
      <c r="X34" s="35">
        <v>226.21515874175199</v>
      </c>
      <c r="Y34" s="35">
        <v>437.32309122353701</v>
      </c>
      <c r="Z34" s="35">
        <v>521186308</v>
      </c>
      <c r="AA34" s="35">
        <v>-14.6355749019552</v>
      </c>
      <c r="AB34" s="35">
        <v>349.75949255479298</v>
      </c>
      <c r="AC34" s="35">
        <v>1</v>
      </c>
      <c r="AE34" s="37">
        <f t="shared" si="2"/>
        <v>41976.50099537037</v>
      </c>
      <c r="AF34" s="48">
        <f t="shared" si="3"/>
        <v>521186</v>
      </c>
    </row>
    <row r="35" spans="1:32">
      <c r="A35" s="36">
        <v>41976.501145833332</v>
      </c>
      <c r="B35" s="35" t="s">
        <v>6</v>
      </c>
      <c r="C35" s="35" t="s">
        <v>7</v>
      </c>
      <c r="D35" s="35" t="s">
        <v>362</v>
      </c>
      <c r="E35" s="35" t="s">
        <v>363</v>
      </c>
      <c r="F35" s="35" t="s">
        <v>49</v>
      </c>
      <c r="G35" s="35" t="s">
        <v>364</v>
      </c>
      <c r="H35" s="35" t="s">
        <v>365</v>
      </c>
      <c r="I35" s="35" t="s">
        <v>365</v>
      </c>
      <c r="U35" s="36">
        <f t="shared" si="0"/>
        <v>16407.501145833332</v>
      </c>
      <c r="V35" s="47">
        <f t="shared" si="1"/>
        <v>1417608099</v>
      </c>
      <c r="W35" s="35">
        <v>25.1692963129661</v>
      </c>
      <c r="X35" s="35">
        <v>226.254463850935</v>
      </c>
      <c r="Y35" s="35">
        <v>437.323090187665</v>
      </c>
      <c r="Z35" s="35">
        <v>521201262</v>
      </c>
      <c r="AA35" s="35">
        <v>-14.6384484063617</v>
      </c>
      <c r="AB35" s="35">
        <v>349.76553278364798</v>
      </c>
      <c r="AC35" s="35">
        <v>1</v>
      </c>
      <c r="AE35" s="37">
        <f t="shared" si="2"/>
        <v>41976.501145833332</v>
      </c>
      <c r="AF35" s="48">
        <f t="shared" si="3"/>
        <v>521201</v>
      </c>
    </row>
    <row r="36" spans="1:32">
      <c r="A36" s="36">
        <v>41976.502233796295</v>
      </c>
      <c r="B36" s="35" t="s">
        <v>6</v>
      </c>
      <c r="C36" s="35" t="s">
        <v>7</v>
      </c>
      <c r="D36" s="35" t="s">
        <v>362</v>
      </c>
      <c r="E36" s="35" t="s">
        <v>363</v>
      </c>
      <c r="F36" s="35" t="s">
        <v>49</v>
      </c>
      <c r="G36" s="35" t="s">
        <v>364</v>
      </c>
      <c r="H36" s="35" t="s">
        <v>365</v>
      </c>
      <c r="I36" s="35" t="s">
        <v>365</v>
      </c>
      <c r="U36" s="36">
        <f t="shared" si="0"/>
        <v>16407.502233796295</v>
      </c>
      <c r="V36" s="47">
        <f t="shared" si="1"/>
        <v>1417608193</v>
      </c>
      <c r="W36" s="35">
        <v>24.946267389191998</v>
      </c>
      <c r="X36" s="35">
        <v>226.537844964393</v>
      </c>
      <c r="Y36" s="35">
        <v>437.32308270637498</v>
      </c>
      <c r="Z36" s="35">
        <v>521309667</v>
      </c>
      <c r="AA36" s="35">
        <v>-14.6592176125852</v>
      </c>
      <c r="AB36" s="35">
        <v>349.80920493447599</v>
      </c>
      <c r="AC36" s="35">
        <v>1</v>
      </c>
      <c r="AE36" s="37">
        <f t="shared" si="2"/>
        <v>41976.502233796295</v>
      </c>
      <c r="AF36" s="48">
        <f t="shared" si="3"/>
        <v>521309</v>
      </c>
    </row>
    <row r="37" spans="1:32">
      <c r="A37" s="36">
        <v>41976.503321759257</v>
      </c>
      <c r="B37" s="35" t="s">
        <v>6</v>
      </c>
      <c r="C37" s="35" t="s">
        <v>7</v>
      </c>
      <c r="D37" s="35" t="s">
        <v>362</v>
      </c>
      <c r="E37" s="35" t="s">
        <v>363</v>
      </c>
      <c r="F37" s="35" t="s">
        <v>49</v>
      </c>
      <c r="G37" s="35" t="s">
        <v>364</v>
      </c>
      <c r="H37" s="35" t="s">
        <v>365</v>
      </c>
      <c r="I37" s="35" t="s">
        <v>365</v>
      </c>
      <c r="U37" s="36">
        <f t="shared" si="0"/>
        <v>16407.503321759257</v>
      </c>
      <c r="V37" s="47">
        <f t="shared" si="1"/>
        <v>1417608287</v>
      </c>
      <c r="W37" s="35">
        <v>24.722335903726002</v>
      </c>
      <c r="X37" s="35">
        <v>226.81978255294001</v>
      </c>
      <c r="Y37" s="35">
        <v>437.32307524075202</v>
      </c>
      <c r="Z37" s="35">
        <v>521418558</v>
      </c>
      <c r="AA37" s="35">
        <v>-14.6799718761938</v>
      </c>
      <c r="AB37" s="35">
        <v>349.85287097456199</v>
      </c>
      <c r="AC37" s="35">
        <v>1</v>
      </c>
      <c r="AE37" s="37">
        <f t="shared" si="2"/>
        <v>41976.503321759257</v>
      </c>
      <c r="AF37" s="48">
        <f t="shared" si="3"/>
        <v>521418</v>
      </c>
    </row>
    <row r="38" spans="1:32">
      <c r="A38" s="36">
        <v>41976.504432870366</v>
      </c>
      <c r="B38" s="35" t="s">
        <v>6</v>
      </c>
      <c r="C38" s="35" t="s">
        <v>7</v>
      </c>
      <c r="D38" s="35" t="s">
        <v>362</v>
      </c>
      <c r="E38" s="35" t="s">
        <v>363</v>
      </c>
      <c r="F38" s="35" t="s">
        <v>49</v>
      </c>
      <c r="G38" s="35" t="s">
        <v>364</v>
      </c>
      <c r="H38" s="35" t="s">
        <v>365</v>
      </c>
      <c r="I38" s="35" t="s">
        <v>365</v>
      </c>
      <c r="U38" s="36">
        <f t="shared" si="0"/>
        <v>16407.504432870366</v>
      </c>
      <c r="V38" s="47">
        <f t="shared" si="1"/>
        <v>1417608383</v>
      </c>
      <c r="W38" s="35">
        <v>24.492718616334599</v>
      </c>
      <c r="X38" s="35">
        <v>227.10623964160999</v>
      </c>
      <c r="Y38" s="35">
        <v>437.32306763254502</v>
      </c>
      <c r="Z38" s="35">
        <v>521530265</v>
      </c>
      <c r="AA38" s="35">
        <v>-14.7011522632571</v>
      </c>
      <c r="AB38" s="35">
        <v>349.89745971590497</v>
      </c>
      <c r="AC38" s="35">
        <v>1</v>
      </c>
      <c r="AE38" s="37">
        <f t="shared" si="2"/>
        <v>41976.504432870366</v>
      </c>
      <c r="AF38" s="48">
        <f t="shared" si="3"/>
        <v>521530</v>
      </c>
    </row>
    <row r="39" spans="1:32">
      <c r="A39" s="36">
        <v>41976.505532407406</v>
      </c>
      <c r="B39" s="35" t="s">
        <v>6</v>
      </c>
      <c r="C39" s="35" t="s">
        <v>7</v>
      </c>
      <c r="D39" s="35" t="s">
        <v>362</v>
      </c>
      <c r="E39" s="35" t="s">
        <v>363</v>
      </c>
      <c r="F39" s="35" t="s">
        <v>49</v>
      </c>
      <c r="G39" s="35" t="s">
        <v>364</v>
      </c>
      <c r="H39" s="35" t="s">
        <v>365</v>
      </c>
      <c r="I39" s="35" t="s">
        <v>365</v>
      </c>
      <c r="U39" s="36">
        <f t="shared" si="0"/>
        <v>16407.505532407406</v>
      </c>
      <c r="V39" s="47">
        <f t="shared" si="1"/>
        <v>1417608478</v>
      </c>
      <c r="W39" s="35">
        <v>24.264586858453001</v>
      </c>
      <c r="X39" s="35">
        <v>227.38825207124501</v>
      </c>
      <c r="Y39" s="35">
        <v>437.32306011985003</v>
      </c>
      <c r="Z39" s="35">
        <v>521641305</v>
      </c>
      <c r="AA39" s="35">
        <v>-14.7220966088642</v>
      </c>
      <c r="AB39" s="35">
        <v>349.94157759890999</v>
      </c>
      <c r="AC39" s="35">
        <v>1</v>
      </c>
      <c r="AE39" s="37">
        <f t="shared" si="2"/>
        <v>41976.505532407406</v>
      </c>
      <c r="AF39" s="48">
        <f t="shared" si="3"/>
        <v>521641</v>
      </c>
    </row>
    <row r="40" spans="1:32">
      <c r="A40" s="36">
        <v>41976.506631944445</v>
      </c>
      <c r="B40" s="35" t="s">
        <v>6</v>
      </c>
      <c r="C40" s="35" t="s">
        <v>7</v>
      </c>
      <c r="D40" s="35" t="s">
        <v>362</v>
      </c>
      <c r="E40" s="35" t="s">
        <v>363</v>
      </c>
      <c r="F40" s="35" t="s">
        <v>49</v>
      </c>
      <c r="G40" s="35" t="s">
        <v>364</v>
      </c>
      <c r="H40" s="35" t="s">
        <v>365</v>
      </c>
      <c r="I40" s="35" t="s">
        <v>365</v>
      </c>
      <c r="U40" s="36">
        <f t="shared" si="0"/>
        <v>16407.506631944445</v>
      </c>
      <c r="V40" s="47">
        <f t="shared" si="1"/>
        <v>1417608573</v>
      </c>
      <c r="W40" s="35">
        <v>24.035563363072601</v>
      </c>
      <c r="X40" s="35">
        <v>227.66882246828499</v>
      </c>
      <c r="Y40" s="35">
        <v>437.323052623411</v>
      </c>
      <c r="Z40" s="35">
        <v>521752838</v>
      </c>
      <c r="AA40" s="35">
        <v>-14.743025608312699</v>
      </c>
      <c r="AB40" s="35">
        <v>349.98568910702102</v>
      </c>
      <c r="AC40" s="35">
        <v>1</v>
      </c>
      <c r="AE40" s="37">
        <f t="shared" si="2"/>
        <v>41976.506631944445</v>
      </c>
      <c r="AF40" s="48">
        <f t="shared" si="3"/>
        <v>521752</v>
      </c>
    </row>
    <row r="41" spans="1:32">
      <c r="A41" s="36">
        <v>41976.5077662037</v>
      </c>
      <c r="B41" s="35" t="s">
        <v>6</v>
      </c>
      <c r="C41" s="35" t="s">
        <v>7</v>
      </c>
      <c r="D41" s="35" t="s">
        <v>362</v>
      </c>
      <c r="E41" s="35" t="s">
        <v>363</v>
      </c>
      <c r="F41" s="35" t="s">
        <v>49</v>
      </c>
      <c r="G41" s="35" t="s">
        <v>364</v>
      </c>
      <c r="H41" s="35" t="s">
        <v>365</v>
      </c>
      <c r="I41" s="35" t="s">
        <v>365</v>
      </c>
      <c r="U41" s="36">
        <f t="shared" si="0"/>
        <v>16407.5077662037</v>
      </c>
      <c r="V41" s="47">
        <f t="shared" si="1"/>
        <v>1417608671</v>
      </c>
      <c r="W41" s="35">
        <v>23.798383728407501</v>
      </c>
      <c r="X41" s="35">
        <v>227.95675321792299</v>
      </c>
      <c r="Y41" s="35">
        <v>437.32304490736902</v>
      </c>
      <c r="Z41" s="35">
        <v>521868408</v>
      </c>
      <c r="AA41" s="35">
        <v>-14.7645993973579</v>
      </c>
      <c r="AB41" s="35">
        <v>350.03118684921299</v>
      </c>
      <c r="AC41" s="35">
        <v>1</v>
      </c>
      <c r="AE41" s="37">
        <f t="shared" si="2"/>
        <v>41976.5077662037</v>
      </c>
      <c r="AF41" s="48">
        <f t="shared" si="3"/>
        <v>521868</v>
      </c>
    </row>
    <row r="42" spans="1:32">
      <c r="A42" s="36">
        <v>41976.508923611109</v>
      </c>
      <c r="B42" s="35" t="s">
        <v>6</v>
      </c>
      <c r="C42" s="35" t="s">
        <v>7</v>
      </c>
      <c r="D42" s="35" t="s">
        <v>362</v>
      </c>
      <c r="E42" s="35" t="s">
        <v>363</v>
      </c>
      <c r="F42" s="35" t="s">
        <v>49</v>
      </c>
      <c r="G42" s="35" t="s">
        <v>364</v>
      </c>
      <c r="H42" s="35" t="s">
        <v>365</v>
      </c>
      <c r="I42" s="35" t="s">
        <v>365</v>
      </c>
      <c r="U42" s="36">
        <f t="shared" si="0"/>
        <v>16407.508923611109</v>
      </c>
      <c r="V42" s="47">
        <f t="shared" si="1"/>
        <v>1417608771</v>
      </c>
      <c r="W42" s="35">
        <v>23.555407518084898</v>
      </c>
      <c r="X42" s="35">
        <v>228.24900247416701</v>
      </c>
      <c r="Y42" s="35">
        <v>437.32303705187701</v>
      </c>
      <c r="Z42" s="35">
        <v>521986874</v>
      </c>
      <c r="AA42" s="35">
        <v>-14.7865965620556</v>
      </c>
      <c r="AB42" s="35">
        <v>350.077606003874</v>
      </c>
      <c r="AC42" s="35">
        <v>1</v>
      </c>
      <c r="AE42" s="37">
        <f t="shared" si="2"/>
        <v>41976.508923611109</v>
      </c>
      <c r="AF42" s="48">
        <f t="shared" si="3"/>
        <v>521986</v>
      </c>
    </row>
    <row r="43" spans="1:32">
      <c r="A43" s="36">
        <v>41976.512395833328</v>
      </c>
      <c r="B43" s="35" t="s">
        <v>6</v>
      </c>
      <c r="C43" s="35" t="s">
        <v>7</v>
      </c>
      <c r="D43" s="35" t="s">
        <v>362</v>
      </c>
      <c r="E43" s="35" t="s">
        <v>363</v>
      </c>
      <c r="F43" s="35" t="s">
        <v>49</v>
      </c>
      <c r="G43" s="35" t="s">
        <v>364</v>
      </c>
      <c r="H43" s="35" t="s">
        <v>365</v>
      </c>
      <c r="I43" s="35" t="s">
        <v>365</v>
      </c>
      <c r="U43" s="36">
        <f t="shared" si="0"/>
        <v>16407.512395833328</v>
      </c>
      <c r="V43" s="47">
        <f t="shared" si="1"/>
        <v>1417609071</v>
      </c>
      <c r="W43" s="35">
        <v>22.820796431273799</v>
      </c>
      <c r="X43" s="35">
        <v>229.116435987534</v>
      </c>
      <c r="Y43" s="35">
        <v>437.32301359559602</v>
      </c>
      <c r="Z43" s="35">
        <v>522345521</v>
      </c>
      <c r="AA43" s="35">
        <v>-14.8524851868164</v>
      </c>
      <c r="AB43" s="35">
        <v>350.21681965215902</v>
      </c>
      <c r="AC43" s="35">
        <v>1</v>
      </c>
      <c r="AE43" s="37">
        <f t="shared" si="2"/>
        <v>41976.512395833328</v>
      </c>
      <c r="AF43" s="48">
        <f t="shared" si="3"/>
        <v>522345</v>
      </c>
    </row>
    <row r="44" spans="1:32">
      <c r="A44" s="36">
        <v>41976.514722222222</v>
      </c>
      <c r="B44" s="35" t="s">
        <v>6</v>
      </c>
      <c r="C44" s="35" t="s">
        <v>7</v>
      </c>
      <c r="D44" s="35" t="s">
        <v>362</v>
      </c>
      <c r="E44" s="35" t="s">
        <v>363</v>
      </c>
      <c r="F44" s="35" t="s">
        <v>49</v>
      </c>
      <c r="G44" s="35" t="s">
        <v>364</v>
      </c>
      <c r="H44" s="35" t="s">
        <v>365</v>
      </c>
      <c r="I44" s="35" t="s">
        <v>365</v>
      </c>
      <c r="U44" s="36">
        <f t="shared" si="0"/>
        <v>16407.514722222222</v>
      </c>
      <c r="V44" s="47">
        <f t="shared" si="1"/>
        <v>1417609272</v>
      </c>
      <c r="W44" s="35">
        <v>22.323949520596301</v>
      </c>
      <c r="X44" s="35">
        <v>229.68992916362399</v>
      </c>
      <c r="Y44" s="35">
        <v>437.32299797331598</v>
      </c>
      <c r="Z44" s="35">
        <v>522588527</v>
      </c>
      <c r="AA44" s="35">
        <v>-14.896543901601801</v>
      </c>
      <c r="AB44" s="35">
        <v>350.31005546938297</v>
      </c>
      <c r="AC44" s="35">
        <v>1</v>
      </c>
      <c r="AE44" s="37">
        <f t="shared" si="2"/>
        <v>41976.514722222222</v>
      </c>
      <c r="AF44" s="48">
        <f t="shared" si="3"/>
        <v>522588</v>
      </c>
    </row>
    <row r="45" spans="1:32">
      <c r="A45" s="36">
        <v>41976.515844907408</v>
      </c>
      <c r="B45" s="35" t="s">
        <v>6</v>
      </c>
      <c r="C45" s="35" t="s">
        <v>7</v>
      </c>
      <c r="D45" s="35" t="s">
        <v>362</v>
      </c>
      <c r="E45" s="35" t="s">
        <v>363</v>
      </c>
      <c r="F45" s="35" t="s">
        <v>49</v>
      </c>
      <c r="G45" s="35" t="s">
        <v>364</v>
      </c>
      <c r="H45" s="35" t="s">
        <v>365</v>
      </c>
      <c r="I45" s="35" t="s">
        <v>365</v>
      </c>
      <c r="U45" s="36">
        <f t="shared" si="0"/>
        <v>16407.515844907408</v>
      </c>
      <c r="V45" s="47">
        <f t="shared" si="1"/>
        <v>1417609369</v>
      </c>
      <c r="W45" s="35">
        <v>22.082871816759599</v>
      </c>
      <c r="X45" s="35">
        <v>229.96451992702299</v>
      </c>
      <c r="Y45" s="35">
        <v>437.32299046129202</v>
      </c>
      <c r="Z45" s="35">
        <v>522706574</v>
      </c>
      <c r="AA45" s="35">
        <v>-14.917781098142299</v>
      </c>
      <c r="AB45" s="35">
        <v>350.35503900196801</v>
      </c>
      <c r="AC45" s="35">
        <v>1</v>
      </c>
      <c r="AE45" s="37">
        <f t="shared" si="2"/>
        <v>41976.515844907408</v>
      </c>
      <c r="AF45" s="48">
        <f t="shared" si="3"/>
        <v>522706</v>
      </c>
    </row>
    <row r="46" spans="1:32">
      <c r="A46" s="36">
        <v>41976.516967592594</v>
      </c>
      <c r="B46" s="35" t="s">
        <v>6</v>
      </c>
      <c r="C46" s="35" t="s">
        <v>7</v>
      </c>
      <c r="D46" s="35" t="s">
        <v>362</v>
      </c>
      <c r="E46" s="35" t="s">
        <v>363</v>
      </c>
      <c r="F46" s="35" t="s">
        <v>49</v>
      </c>
      <c r="G46" s="35" t="s">
        <v>364</v>
      </c>
      <c r="H46" s="35" t="s">
        <v>365</v>
      </c>
      <c r="I46" s="35" t="s">
        <v>365</v>
      </c>
      <c r="U46" s="36">
        <f t="shared" si="0"/>
        <v>16407.516967592594</v>
      </c>
      <c r="V46" s="47">
        <f t="shared" si="1"/>
        <v>1417609466</v>
      </c>
      <c r="W46" s="35">
        <v>21.8409573543276</v>
      </c>
      <c r="X46" s="35">
        <v>230.237713955141</v>
      </c>
      <c r="Y46" s="35">
        <v>437.32298296702101</v>
      </c>
      <c r="Z46" s="35">
        <v>522825124</v>
      </c>
      <c r="AA46" s="35">
        <v>-14.9390019821432</v>
      </c>
      <c r="AB46" s="35">
        <v>350.400015357158</v>
      </c>
      <c r="AC46" s="35">
        <v>1</v>
      </c>
      <c r="AE46" s="37">
        <f t="shared" si="2"/>
        <v>41976.516967592594</v>
      </c>
      <c r="AF46" s="48">
        <f t="shared" si="3"/>
        <v>522825</v>
      </c>
    </row>
    <row r="47" spans="1:32">
      <c r="A47" s="36">
        <v>41976.518101851849</v>
      </c>
      <c r="B47" s="35" t="s">
        <v>6</v>
      </c>
      <c r="C47" s="35" t="s">
        <v>7</v>
      </c>
      <c r="D47" s="35" t="s">
        <v>362</v>
      </c>
      <c r="E47" s="35" t="s">
        <v>363</v>
      </c>
      <c r="F47" s="35" t="s">
        <v>49</v>
      </c>
      <c r="G47" s="35" t="s">
        <v>364</v>
      </c>
      <c r="H47" s="35" t="s">
        <v>365</v>
      </c>
      <c r="I47" s="35" t="s">
        <v>365</v>
      </c>
      <c r="U47" s="36">
        <f t="shared" si="0"/>
        <v>16407.518101851849</v>
      </c>
      <c r="V47" s="47">
        <f t="shared" si="1"/>
        <v>1417609564</v>
      </c>
      <c r="W47" s="35">
        <v>21.5957088531956</v>
      </c>
      <c r="X47" s="35">
        <v>230.512318049795</v>
      </c>
      <c r="Y47" s="35">
        <v>437.32297541360202</v>
      </c>
      <c r="Z47" s="35">
        <v>522945406</v>
      </c>
      <c r="AA47" s="35">
        <v>-14.9604250481491</v>
      </c>
      <c r="AB47" s="35">
        <v>350.44544805936602</v>
      </c>
      <c r="AC47" s="35">
        <v>1</v>
      </c>
      <c r="AE47" s="37">
        <f t="shared" si="2"/>
        <v>41976.518101851849</v>
      </c>
      <c r="AF47" s="48">
        <f t="shared" si="3"/>
        <v>522945</v>
      </c>
    </row>
    <row r="48" spans="1:32">
      <c r="A48" s="36">
        <v>41976.519236111111</v>
      </c>
      <c r="B48" s="35" t="s">
        <v>6</v>
      </c>
      <c r="C48" s="35" t="s">
        <v>7</v>
      </c>
      <c r="D48" s="35" t="s">
        <v>362</v>
      </c>
      <c r="E48" s="35" t="s">
        <v>363</v>
      </c>
      <c r="F48" s="35" t="s">
        <v>49</v>
      </c>
      <c r="G48" s="35" t="s">
        <v>364</v>
      </c>
      <c r="H48" s="35" t="s">
        <v>365</v>
      </c>
      <c r="I48" s="35" t="s">
        <v>365</v>
      </c>
      <c r="U48" s="36">
        <f t="shared" si="0"/>
        <v>16407.519236111111</v>
      </c>
      <c r="V48" s="47">
        <f t="shared" si="1"/>
        <v>1417609662</v>
      </c>
      <c r="W48" s="35">
        <v>21.349625691595001</v>
      </c>
      <c r="X48" s="35">
        <v>230.785520626844</v>
      </c>
      <c r="Y48" s="35">
        <v>437.32296787847201</v>
      </c>
      <c r="Z48" s="35">
        <v>523066198</v>
      </c>
      <c r="AA48" s="35">
        <v>-14.981831408026499</v>
      </c>
      <c r="AB48" s="35">
        <v>350.49087334490599</v>
      </c>
      <c r="AC48" s="35">
        <v>1</v>
      </c>
      <c r="AE48" s="37">
        <f t="shared" si="2"/>
        <v>41976.519236111111</v>
      </c>
      <c r="AF48" s="48">
        <f t="shared" si="3"/>
        <v>523066</v>
      </c>
    </row>
    <row r="49" spans="1:32">
      <c r="A49" s="36">
        <v>41976.525034722217</v>
      </c>
      <c r="B49" s="35" t="s">
        <v>6</v>
      </c>
      <c r="C49" s="35" t="s">
        <v>7</v>
      </c>
      <c r="D49" s="35" t="s">
        <v>362</v>
      </c>
      <c r="E49" s="35" t="s">
        <v>363</v>
      </c>
      <c r="F49" s="35" t="s">
        <v>49</v>
      </c>
      <c r="G49" s="35" t="s">
        <v>364</v>
      </c>
      <c r="H49" s="35" t="s">
        <v>365</v>
      </c>
      <c r="I49" s="35" t="s">
        <v>365</v>
      </c>
      <c r="U49" s="36">
        <f t="shared" si="0"/>
        <v>16407.525034722217</v>
      </c>
      <c r="V49" s="47">
        <f t="shared" si="1"/>
        <v>1417610163</v>
      </c>
      <c r="W49" s="35">
        <v>20.078901874627299</v>
      </c>
      <c r="X49" s="35">
        <v>232.16074998709399</v>
      </c>
      <c r="Y49" s="35">
        <v>437.32292964591102</v>
      </c>
      <c r="Z49" s="35">
        <v>523691659</v>
      </c>
      <c r="AA49" s="35">
        <v>-15.0910037766235</v>
      </c>
      <c r="AB49" s="35">
        <v>350.722980648202</v>
      </c>
      <c r="AC49" s="35">
        <v>1</v>
      </c>
      <c r="AE49" s="37">
        <f t="shared" si="2"/>
        <v>41976.525034722217</v>
      </c>
      <c r="AF49" s="48">
        <f t="shared" si="3"/>
        <v>523691</v>
      </c>
    </row>
    <row r="50" spans="1:32">
      <c r="A50" s="36">
        <v>41976.528553240736</v>
      </c>
      <c r="B50" s="35" t="s">
        <v>6</v>
      </c>
      <c r="C50" s="35" t="s">
        <v>7</v>
      </c>
      <c r="D50" s="35" t="s">
        <v>362</v>
      </c>
      <c r="E50" s="35" t="s">
        <v>363</v>
      </c>
      <c r="F50" s="35" t="s">
        <v>49</v>
      </c>
      <c r="G50" s="35" t="s">
        <v>364</v>
      </c>
      <c r="H50" s="35" t="s">
        <v>365</v>
      </c>
      <c r="I50" s="35" t="s">
        <v>365</v>
      </c>
      <c r="U50" s="36">
        <f t="shared" si="0"/>
        <v>16407.528553240736</v>
      </c>
      <c r="V50" s="47">
        <f t="shared" si="1"/>
        <v>1417610467</v>
      </c>
      <c r="W50" s="35">
        <v>19.297862781477299</v>
      </c>
      <c r="X50" s="35">
        <v>232.97820133726799</v>
      </c>
      <c r="Y50" s="35">
        <v>437.32290668571198</v>
      </c>
      <c r="Z50" s="35">
        <v>524077606</v>
      </c>
      <c r="AA50" s="35">
        <v>-15.1570330299233</v>
      </c>
      <c r="AB50" s="35">
        <v>350.86372190979301</v>
      </c>
      <c r="AC50" s="35">
        <v>1</v>
      </c>
      <c r="AE50" s="37">
        <f t="shared" si="2"/>
        <v>41976.528553240736</v>
      </c>
      <c r="AF50" s="48">
        <f t="shared" si="3"/>
        <v>524077</v>
      </c>
    </row>
    <row r="51" spans="1:32">
      <c r="A51" s="36">
        <v>41976.529710648145</v>
      </c>
      <c r="B51" s="35" t="s">
        <v>6</v>
      </c>
      <c r="C51" s="35" t="s">
        <v>7</v>
      </c>
      <c r="D51" s="35" t="s">
        <v>362</v>
      </c>
      <c r="E51" s="35" t="s">
        <v>363</v>
      </c>
      <c r="F51" s="35" t="s">
        <v>49</v>
      </c>
      <c r="G51" s="35" t="s">
        <v>364</v>
      </c>
      <c r="H51" s="35" t="s">
        <v>365</v>
      </c>
      <c r="I51" s="35" t="s">
        <v>365</v>
      </c>
      <c r="U51" s="36">
        <f t="shared" si="0"/>
        <v>16407.529710648145</v>
      </c>
      <c r="V51" s="47">
        <f t="shared" si="1"/>
        <v>1417610567</v>
      </c>
      <c r="W51" s="35">
        <v>19.0393529068009</v>
      </c>
      <c r="X51" s="35">
        <v>233.24436798784799</v>
      </c>
      <c r="Y51" s="35">
        <v>437.32289917296299</v>
      </c>
      <c r="Z51" s="35">
        <v>524205614</v>
      </c>
      <c r="AA51" s="35">
        <v>-15.1787174686893</v>
      </c>
      <c r="AB51" s="35">
        <v>350.91000178747203</v>
      </c>
      <c r="AC51" s="35">
        <v>1</v>
      </c>
      <c r="AE51" s="37">
        <f t="shared" si="2"/>
        <v>41976.529710648145</v>
      </c>
      <c r="AF51" s="48">
        <f t="shared" si="3"/>
        <v>524205</v>
      </c>
    </row>
    <row r="52" spans="1:32">
      <c r="A52" s="36">
        <v>41976.530856481477</v>
      </c>
      <c r="B52" s="35" t="s">
        <v>6</v>
      </c>
      <c r="C52" s="35" t="s">
        <v>7</v>
      </c>
      <c r="D52" s="35" t="s">
        <v>362</v>
      </c>
      <c r="E52" s="35" t="s">
        <v>363</v>
      </c>
      <c r="F52" s="35" t="s">
        <v>49</v>
      </c>
      <c r="G52" s="35" t="s">
        <v>364</v>
      </c>
      <c r="H52" s="35" t="s">
        <v>365</v>
      </c>
      <c r="I52" s="35" t="s">
        <v>365</v>
      </c>
      <c r="U52" s="36">
        <f t="shared" si="0"/>
        <v>16407.530856481477</v>
      </c>
      <c r="V52" s="47">
        <f t="shared" si="1"/>
        <v>1417610666</v>
      </c>
      <c r="W52" s="35">
        <v>18.782668600388401</v>
      </c>
      <c r="X52" s="35">
        <v>233.50656186059501</v>
      </c>
      <c r="Y52" s="35">
        <v>437.32289175495902</v>
      </c>
      <c r="Z52" s="35">
        <v>524332854</v>
      </c>
      <c r="AA52" s="35">
        <v>-15.200167597693699</v>
      </c>
      <c r="AB52" s="35">
        <v>350.95581068753899</v>
      </c>
      <c r="AC52" s="35">
        <v>1</v>
      </c>
      <c r="AE52" s="37">
        <f t="shared" si="2"/>
        <v>41976.530856481477</v>
      </c>
      <c r="AF52" s="48">
        <f t="shared" si="3"/>
        <v>524332</v>
      </c>
    </row>
    <row r="53" spans="1:32">
      <c r="A53" s="36">
        <v>41976.532002314809</v>
      </c>
      <c r="B53" s="35" t="s">
        <v>6</v>
      </c>
      <c r="C53" s="35" t="s">
        <v>7</v>
      </c>
      <c r="D53" s="35" t="s">
        <v>362</v>
      </c>
      <c r="E53" s="35" t="s">
        <v>363</v>
      </c>
      <c r="F53" s="35" t="s">
        <v>49</v>
      </c>
      <c r="G53" s="35" t="s">
        <v>364</v>
      </c>
      <c r="H53" s="35" t="s">
        <v>365</v>
      </c>
      <c r="I53" s="35" t="s">
        <v>365</v>
      </c>
      <c r="U53" s="36">
        <f t="shared" si="0"/>
        <v>16407.532002314809</v>
      </c>
      <c r="V53" s="47">
        <f t="shared" si="1"/>
        <v>1417610765</v>
      </c>
      <c r="W53" s="35">
        <v>18.525237435772301</v>
      </c>
      <c r="X53" s="35">
        <v>233.76746365538</v>
      </c>
      <c r="Y53" s="35">
        <v>437.32288435655198</v>
      </c>
      <c r="Z53" s="35">
        <v>524460600</v>
      </c>
      <c r="AA53" s="35">
        <v>-15.221600324775499</v>
      </c>
      <c r="AB53" s="35">
        <v>351.00161140980703</v>
      </c>
      <c r="AC53" s="35">
        <v>1</v>
      </c>
      <c r="AE53" s="37">
        <f t="shared" si="2"/>
        <v>41976.532002314809</v>
      </c>
      <c r="AF53" s="48">
        <f t="shared" si="3"/>
        <v>524460</v>
      </c>
    </row>
    <row r="54" spans="1:32">
      <c r="A54" s="36">
        <v>41976.537800925922</v>
      </c>
      <c r="B54" s="35" t="s">
        <v>6</v>
      </c>
      <c r="C54" s="35" t="s">
        <v>7</v>
      </c>
      <c r="D54" s="35" t="s">
        <v>362</v>
      </c>
      <c r="E54" s="35" t="s">
        <v>363</v>
      </c>
      <c r="F54" s="35" t="s">
        <v>49</v>
      </c>
      <c r="G54" s="35" t="s">
        <v>364</v>
      </c>
      <c r="H54" s="35" t="s">
        <v>365</v>
      </c>
      <c r="I54" s="35" t="s">
        <v>365</v>
      </c>
      <c r="U54" s="36">
        <f t="shared" si="0"/>
        <v>16407.537800925922</v>
      </c>
      <c r="V54" s="47">
        <f t="shared" si="1"/>
        <v>1417611266</v>
      </c>
      <c r="W54" s="35">
        <v>17.2113432886037</v>
      </c>
      <c r="X54" s="35">
        <v>235.06841073044899</v>
      </c>
      <c r="Y54" s="35">
        <v>437.32284721956398</v>
      </c>
      <c r="Z54" s="35">
        <v>525114806</v>
      </c>
      <c r="AA54" s="35">
        <v>-15.3297947475884</v>
      </c>
      <c r="AB54" s="35">
        <v>351.23326303807403</v>
      </c>
      <c r="AC54" s="35">
        <v>1</v>
      </c>
      <c r="AE54" s="37">
        <f t="shared" si="2"/>
        <v>41976.537800925922</v>
      </c>
      <c r="AF54" s="48">
        <f t="shared" si="3"/>
        <v>525114</v>
      </c>
    </row>
    <row r="55" spans="1:32">
      <c r="A55" s="36">
        <v>41976.539004629631</v>
      </c>
      <c r="B55" s="35" t="s">
        <v>6</v>
      </c>
      <c r="C55" s="35" t="s">
        <v>7</v>
      </c>
      <c r="D55" s="35" t="s">
        <v>362</v>
      </c>
      <c r="E55" s="35" t="s">
        <v>363</v>
      </c>
      <c r="F55" s="35" t="s">
        <v>49</v>
      </c>
      <c r="G55" s="35" t="s">
        <v>364</v>
      </c>
      <c r="H55" s="35" t="s">
        <v>365</v>
      </c>
      <c r="I55" s="35" t="s">
        <v>365</v>
      </c>
      <c r="U55" s="36">
        <f t="shared" si="0"/>
        <v>16407.539004629631</v>
      </c>
      <c r="V55" s="47">
        <f t="shared" si="1"/>
        <v>1417611370</v>
      </c>
      <c r="W55" s="35">
        <v>16.9363325465863</v>
      </c>
      <c r="X55" s="35">
        <v>235.33450512339101</v>
      </c>
      <c r="Y55" s="35">
        <v>437.32283957458799</v>
      </c>
      <c r="Z55" s="35">
        <v>525252217</v>
      </c>
      <c r="AA55" s="35">
        <v>-15.352197907735199</v>
      </c>
      <c r="AB55" s="35">
        <v>351.281323246814</v>
      </c>
      <c r="AC55" s="35">
        <v>1</v>
      </c>
      <c r="AE55" s="37">
        <f t="shared" si="2"/>
        <v>41976.539004629631</v>
      </c>
      <c r="AF55" s="48">
        <f t="shared" si="3"/>
        <v>525252</v>
      </c>
    </row>
    <row r="56" spans="1:32">
      <c r="A56" s="36">
        <v>41976.542523148142</v>
      </c>
      <c r="B56" s="35" t="s">
        <v>6</v>
      </c>
      <c r="C56" s="35" t="s">
        <v>7</v>
      </c>
      <c r="D56" s="35" t="s">
        <v>362</v>
      </c>
      <c r="E56" s="35" t="s">
        <v>363</v>
      </c>
      <c r="F56" s="35" t="s">
        <v>49</v>
      </c>
      <c r="G56" s="35" t="s">
        <v>364</v>
      </c>
      <c r="H56" s="35" t="s">
        <v>365</v>
      </c>
      <c r="I56" s="35" t="s">
        <v>365</v>
      </c>
      <c r="U56" s="36">
        <f t="shared" si="0"/>
        <v>16407.542523148142</v>
      </c>
      <c r="V56" s="47">
        <f t="shared" si="1"/>
        <v>1417611674</v>
      </c>
      <c r="W56" s="35">
        <v>16.128148071326699</v>
      </c>
      <c r="X56" s="35">
        <v>236.10474258679201</v>
      </c>
      <c r="Y56" s="35">
        <v>437.32281735555102</v>
      </c>
      <c r="Z56" s="35">
        <v>525657023</v>
      </c>
      <c r="AA56" s="35">
        <v>-15.417572367658201</v>
      </c>
      <c r="AB56" s="35">
        <v>351.42175232386802</v>
      </c>
      <c r="AC56" s="35">
        <v>1</v>
      </c>
      <c r="AE56" s="37">
        <f t="shared" si="2"/>
        <v>41976.542523148142</v>
      </c>
      <c r="AF56" s="48">
        <f t="shared" si="3"/>
        <v>525657</v>
      </c>
    </row>
    <row r="57" spans="1:32">
      <c r="A57" s="36">
        <v>41976.544791666667</v>
      </c>
      <c r="B57" s="35" t="s">
        <v>6</v>
      </c>
      <c r="C57" s="35" t="s">
        <v>7</v>
      </c>
      <c r="D57" s="35" t="s">
        <v>362</v>
      </c>
      <c r="E57" s="35" t="s">
        <v>363</v>
      </c>
      <c r="F57" s="35" t="s">
        <v>49</v>
      </c>
      <c r="G57" s="35" t="s">
        <v>364</v>
      </c>
      <c r="H57" s="35" t="s">
        <v>365</v>
      </c>
      <c r="I57" s="35" t="s">
        <v>365</v>
      </c>
      <c r="U57" s="36">
        <f t="shared" si="0"/>
        <v>16407.544791666667</v>
      </c>
      <c r="V57" s="47">
        <f t="shared" si="1"/>
        <v>1417611870</v>
      </c>
      <c r="W57" s="35">
        <v>15.6037603539502</v>
      </c>
      <c r="X57" s="35">
        <v>236.595478281732</v>
      </c>
      <c r="Y57" s="35">
        <v>437.32280313185402</v>
      </c>
      <c r="Z57" s="35">
        <v>525920485</v>
      </c>
      <c r="AA57" s="35">
        <v>-15.4596331284854</v>
      </c>
      <c r="AB57" s="35">
        <v>351.51224842041</v>
      </c>
      <c r="AC57" s="35">
        <v>1</v>
      </c>
      <c r="AE57" s="37">
        <f t="shared" si="2"/>
        <v>41976.544791666667</v>
      </c>
      <c r="AF57" s="48">
        <f t="shared" si="3"/>
        <v>525920</v>
      </c>
    </row>
    <row r="58" spans="1:32">
      <c r="A58" s="36">
        <v>41976.545925925922</v>
      </c>
      <c r="B58" s="35" t="s">
        <v>6</v>
      </c>
      <c r="C58" s="35" t="s">
        <v>7</v>
      </c>
      <c r="D58" s="35" t="s">
        <v>362</v>
      </c>
      <c r="E58" s="35" t="s">
        <v>363</v>
      </c>
      <c r="F58" s="35" t="s">
        <v>49</v>
      </c>
      <c r="G58" s="35" t="s">
        <v>364</v>
      </c>
      <c r="H58" s="35" t="s">
        <v>365</v>
      </c>
      <c r="I58" s="35" t="s">
        <v>365</v>
      </c>
      <c r="U58" s="36">
        <f t="shared" si="0"/>
        <v>16407.545925925922</v>
      </c>
      <c r="V58" s="47">
        <f t="shared" si="1"/>
        <v>1417611968</v>
      </c>
      <c r="W58" s="35">
        <v>15.3406133597859</v>
      </c>
      <c r="X58" s="35">
        <v>236.83915706000101</v>
      </c>
      <c r="Y58" s="35">
        <v>437.32279605013099</v>
      </c>
      <c r="Z58" s="35">
        <v>526052939</v>
      </c>
      <c r="AA58" s="35">
        <v>-15.4806373765134</v>
      </c>
      <c r="AB58" s="35">
        <v>351.55748344372802</v>
      </c>
      <c r="AC58" s="35">
        <v>1</v>
      </c>
      <c r="AE58" s="37">
        <f t="shared" si="2"/>
        <v>41976.545925925922</v>
      </c>
      <c r="AF58" s="48">
        <f t="shared" si="3"/>
        <v>526052</v>
      </c>
    </row>
    <row r="59" spans="1:32">
      <c r="A59" s="36">
        <v>41976.553101851852</v>
      </c>
      <c r="B59" s="35" t="s">
        <v>6</v>
      </c>
      <c r="C59" s="35" t="s">
        <v>7</v>
      </c>
      <c r="D59" s="35" t="s">
        <v>362</v>
      </c>
      <c r="E59" s="35" t="s">
        <v>363</v>
      </c>
      <c r="F59" s="35" t="s">
        <v>49</v>
      </c>
      <c r="G59" s="35" t="s">
        <v>364</v>
      </c>
      <c r="H59" s="35" t="s">
        <v>365</v>
      </c>
      <c r="I59" s="35" t="s">
        <v>365</v>
      </c>
      <c r="U59" s="36">
        <f t="shared" si="0"/>
        <v>16407.553101851852</v>
      </c>
      <c r="V59" s="47">
        <f t="shared" si="1"/>
        <v>1417612588</v>
      </c>
      <c r="W59" s="35">
        <v>13.6616095018808</v>
      </c>
      <c r="X59" s="35">
        <v>238.35552487406301</v>
      </c>
      <c r="Y59" s="35">
        <v>437.32275171767702</v>
      </c>
      <c r="Z59" s="35">
        <v>526901966</v>
      </c>
      <c r="AA59" s="35">
        <v>-15.613115637264601</v>
      </c>
      <c r="AB59" s="35">
        <v>351.84345928221302</v>
      </c>
      <c r="AC59" s="35">
        <v>1</v>
      </c>
      <c r="AE59" s="37">
        <f t="shared" si="2"/>
        <v>41976.553101851852</v>
      </c>
      <c r="AF59" s="48">
        <f t="shared" si="3"/>
        <v>526901</v>
      </c>
    </row>
    <row r="60" spans="1:32">
      <c r="A60" s="36">
        <v>41976.554224537038</v>
      </c>
      <c r="B60" s="35" t="s">
        <v>6</v>
      </c>
      <c r="C60" s="35" t="s">
        <v>7</v>
      </c>
      <c r="D60" s="35" t="s">
        <v>362</v>
      </c>
      <c r="E60" s="35" t="s">
        <v>363</v>
      </c>
      <c r="F60" s="35" t="s">
        <v>49</v>
      </c>
      <c r="G60" s="35" t="s">
        <v>364</v>
      </c>
      <c r="H60" s="35" t="s">
        <v>365</v>
      </c>
      <c r="I60" s="35" t="s">
        <v>365</v>
      </c>
      <c r="U60" s="36">
        <f t="shared" si="0"/>
        <v>16407.554224537038</v>
      </c>
      <c r="V60" s="47">
        <f t="shared" si="1"/>
        <v>1417612685</v>
      </c>
      <c r="W60" s="35">
        <v>13.396780616526</v>
      </c>
      <c r="X60" s="35">
        <v>238.58892787973701</v>
      </c>
      <c r="Y60" s="35">
        <v>437.322744855927</v>
      </c>
      <c r="Z60" s="35">
        <v>527036512</v>
      </c>
      <c r="AA60" s="35">
        <v>-15.6337783919813</v>
      </c>
      <c r="AB60" s="35">
        <v>351.88816810467603</v>
      </c>
      <c r="AC60" s="35">
        <v>1</v>
      </c>
      <c r="AE60" s="37">
        <f t="shared" si="2"/>
        <v>41976.554224537038</v>
      </c>
      <c r="AF60" s="48">
        <f t="shared" si="3"/>
        <v>527036</v>
      </c>
    </row>
    <row r="61" spans="1:32">
      <c r="A61" s="36">
        <v>41976.555347222216</v>
      </c>
      <c r="B61" s="35" t="s">
        <v>6</v>
      </c>
      <c r="C61" s="35" t="s">
        <v>7</v>
      </c>
      <c r="D61" s="35" t="s">
        <v>362</v>
      </c>
      <c r="E61" s="35" t="s">
        <v>363</v>
      </c>
      <c r="F61" s="35" t="s">
        <v>49</v>
      </c>
      <c r="G61" s="35" t="s">
        <v>364</v>
      </c>
      <c r="H61" s="35" t="s">
        <v>365</v>
      </c>
      <c r="I61" s="35" t="s">
        <v>365</v>
      </c>
      <c r="U61" s="36">
        <f t="shared" si="0"/>
        <v>16407.555347222216</v>
      </c>
      <c r="V61" s="47">
        <f t="shared" si="1"/>
        <v>1417612782</v>
      </c>
      <c r="W61" s="35">
        <v>13.131389993986</v>
      </c>
      <c r="X61" s="35">
        <v>238.82132355292899</v>
      </c>
      <c r="Y61" s="35">
        <v>437.32273801440903</v>
      </c>
      <c r="Z61" s="35">
        <v>527171518</v>
      </c>
      <c r="AA61" s="35">
        <v>-15.6544238397393</v>
      </c>
      <c r="AB61" s="35">
        <v>351.93286797410298</v>
      </c>
      <c r="AC61" s="35">
        <v>1</v>
      </c>
      <c r="AE61" s="37">
        <f t="shared" si="2"/>
        <v>41976.555347222216</v>
      </c>
      <c r="AF61" s="48">
        <f t="shared" si="3"/>
        <v>527171</v>
      </c>
    </row>
    <row r="62" spans="1:32">
      <c r="A62" s="36">
        <v>41976.557557870365</v>
      </c>
      <c r="B62" s="35" t="s">
        <v>6</v>
      </c>
      <c r="C62" s="35" t="s">
        <v>7</v>
      </c>
      <c r="D62" s="35" t="s">
        <v>362</v>
      </c>
      <c r="E62" s="35" t="s">
        <v>363</v>
      </c>
      <c r="F62" s="35" t="s">
        <v>49</v>
      </c>
      <c r="G62" s="35" t="s">
        <v>364</v>
      </c>
      <c r="H62" s="35" t="s">
        <v>365</v>
      </c>
      <c r="I62" s="35" t="s">
        <v>365</v>
      </c>
      <c r="U62" s="36">
        <f t="shared" si="0"/>
        <v>16407.557557870365</v>
      </c>
      <c r="V62" s="47">
        <f t="shared" si="1"/>
        <v>1417612973</v>
      </c>
      <c r="W62" s="35">
        <v>12.607200145102199</v>
      </c>
      <c r="X62" s="35">
        <v>239.27602425657901</v>
      </c>
      <c r="Y62" s="35">
        <v>437.32272460234202</v>
      </c>
      <c r="Z62" s="35">
        <v>527438693</v>
      </c>
      <c r="AA62" s="35">
        <v>-15.6950255157331</v>
      </c>
      <c r="AB62" s="35">
        <v>352.02085886174598</v>
      </c>
      <c r="AC62" s="35">
        <v>1</v>
      </c>
      <c r="AE62" s="37">
        <f t="shared" si="2"/>
        <v>41976.557557870365</v>
      </c>
      <c r="AF62" s="48">
        <f t="shared" si="3"/>
        <v>527438</v>
      </c>
    </row>
    <row r="63" spans="1:32">
      <c r="A63" s="36">
        <v>41976.558634259258</v>
      </c>
      <c r="B63" s="35" t="s">
        <v>6</v>
      </c>
      <c r="C63" s="35" t="s">
        <v>7</v>
      </c>
      <c r="D63" s="35" t="s">
        <v>362</v>
      </c>
      <c r="E63" s="35" t="s">
        <v>363</v>
      </c>
      <c r="F63" s="35" t="s">
        <v>49</v>
      </c>
      <c r="G63" s="35" t="s">
        <v>364</v>
      </c>
      <c r="H63" s="35" t="s">
        <v>365</v>
      </c>
      <c r="I63" s="35" t="s">
        <v>365</v>
      </c>
      <c r="U63" s="36">
        <f t="shared" si="0"/>
        <v>16407.558634259258</v>
      </c>
      <c r="V63" s="47">
        <f t="shared" si="1"/>
        <v>1417613066</v>
      </c>
      <c r="W63" s="35">
        <v>12.351201942084501</v>
      </c>
      <c r="X63" s="35">
        <v>239.49604881078201</v>
      </c>
      <c r="Y63" s="35">
        <v>437.32271810047303</v>
      </c>
      <c r="Z63" s="35">
        <v>527569425</v>
      </c>
      <c r="AA63" s="35">
        <v>-15.7147705345992</v>
      </c>
      <c r="AB63" s="35">
        <v>352.06368985189499</v>
      </c>
      <c r="AC63" s="35">
        <v>1</v>
      </c>
      <c r="AE63" s="37">
        <f t="shared" si="2"/>
        <v>41976.558634259258</v>
      </c>
      <c r="AF63" s="48">
        <f t="shared" si="3"/>
        <v>527569</v>
      </c>
    </row>
    <row r="64" spans="1:32">
      <c r="A64" s="36">
        <v>41976.561956018515</v>
      </c>
      <c r="B64" s="35" t="s">
        <v>6</v>
      </c>
      <c r="C64" s="35" t="s">
        <v>7</v>
      </c>
      <c r="D64" s="35" t="s">
        <v>362</v>
      </c>
      <c r="E64" s="35" t="s">
        <v>363</v>
      </c>
      <c r="F64" s="35" t="s">
        <v>49</v>
      </c>
      <c r="G64" s="35" t="s">
        <v>364</v>
      </c>
      <c r="H64" s="35" t="s">
        <v>365</v>
      </c>
      <c r="I64" s="35" t="s">
        <v>365</v>
      </c>
      <c r="U64" s="36">
        <f t="shared" si="0"/>
        <v>16407.561956018515</v>
      </c>
      <c r="V64" s="47">
        <f t="shared" si="1"/>
        <v>1417613353</v>
      </c>
      <c r="W64" s="35">
        <v>11.5581024412121</v>
      </c>
      <c r="X64" s="35">
        <v>240.16949495104299</v>
      </c>
      <c r="Y64" s="35">
        <v>437.32269815439298</v>
      </c>
      <c r="Z64" s="35">
        <v>527975495</v>
      </c>
      <c r="AA64" s="35">
        <v>-15.7756030617586</v>
      </c>
      <c r="AB64" s="35">
        <v>352.19581393429797</v>
      </c>
      <c r="AC64" s="35">
        <v>1</v>
      </c>
      <c r="AE64" s="37">
        <f t="shared" si="2"/>
        <v>41976.561956018515</v>
      </c>
      <c r="AF64" s="48">
        <f t="shared" si="3"/>
        <v>527975</v>
      </c>
    </row>
    <row r="65" spans="1:32">
      <c r="A65" s="36">
        <v>41976.564201388886</v>
      </c>
      <c r="B65" s="35" t="s">
        <v>6</v>
      </c>
      <c r="C65" s="35" t="s">
        <v>7</v>
      </c>
      <c r="D65" s="35" t="s">
        <v>362</v>
      </c>
      <c r="E65" s="35" t="s">
        <v>363</v>
      </c>
      <c r="F65" s="35" t="s">
        <v>49</v>
      </c>
      <c r="G65" s="35" t="s">
        <v>364</v>
      </c>
      <c r="H65" s="35" t="s">
        <v>365</v>
      </c>
      <c r="I65" s="35" t="s">
        <v>365</v>
      </c>
      <c r="U65" s="36">
        <f t="shared" si="0"/>
        <v>16407.564201388886</v>
      </c>
      <c r="V65" s="47">
        <f t="shared" si="1"/>
        <v>1417613547</v>
      </c>
      <c r="W65" s="35">
        <v>11.019422783654599</v>
      </c>
      <c r="X65" s="35">
        <v>240.620066704404</v>
      </c>
      <c r="Y65" s="35">
        <v>437.32268477389698</v>
      </c>
      <c r="Z65" s="35">
        <v>528252219</v>
      </c>
      <c r="AA65" s="35">
        <v>-15.816636614242899</v>
      </c>
      <c r="AB65" s="35">
        <v>352.28507821837798</v>
      </c>
      <c r="AC65" s="35">
        <v>1</v>
      </c>
      <c r="AE65" s="37">
        <f t="shared" si="2"/>
        <v>41976.564201388886</v>
      </c>
      <c r="AF65" s="48">
        <f t="shared" si="3"/>
        <v>528252</v>
      </c>
    </row>
    <row r="66" spans="1:32">
      <c r="A66" s="36">
        <v>41976.566435185181</v>
      </c>
      <c r="B66" s="35" t="s">
        <v>6</v>
      </c>
      <c r="C66" s="35" t="s">
        <v>7</v>
      </c>
      <c r="D66" s="35" t="s">
        <v>362</v>
      </c>
      <c r="E66" s="35" t="s">
        <v>363</v>
      </c>
      <c r="F66" s="35" t="s">
        <v>49</v>
      </c>
      <c r="G66" s="35" t="s">
        <v>364</v>
      </c>
      <c r="H66" s="35" t="s">
        <v>365</v>
      </c>
      <c r="I66" s="35" t="s">
        <v>365</v>
      </c>
      <c r="U66" s="36">
        <f t="shared" si="0"/>
        <v>16407.566435185181</v>
      </c>
      <c r="V66" s="47">
        <f t="shared" si="1"/>
        <v>1417613740</v>
      </c>
      <c r="W66" s="35">
        <v>10.4815125852365</v>
      </c>
      <c r="X66" s="35">
        <v>241.064689882626</v>
      </c>
      <c r="Y66" s="35">
        <v>437.32267154469901</v>
      </c>
      <c r="Z66" s="35">
        <v>528529294</v>
      </c>
      <c r="AA66" s="35">
        <v>-15.857389026466601</v>
      </c>
      <c r="AB66" s="35">
        <v>352.373845039993</v>
      </c>
      <c r="AC66" s="35">
        <v>1</v>
      </c>
      <c r="AE66" s="37">
        <f t="shared" si="2"/>
        <v>41976.566435185181</v>
      </c>
      <c r="AF66" s="48">
        <f t="shared" si="3"/>
        <v>528529</v>
      </c>
    </row>
    <row r="67" spans="1:32">
      <c r="A67" s="36">
        <v>41976.567523148144</v>
      </c>
      <c r="B67" s="35" t="s">
        <v>6</v>
      </c>
      <c r="C67" s="35" t="s">
        <v>7</v>
      </c>
      <c r="D67" s="35" t="s">
        <v>362</v>
      </c>
      <c r="E67" s="35" t="s">
        <v>363</v>
      </c>
      <c r="F67" s="35" t="s">
        <v>49</v>
      </c>
      <c r="G67" s="35" t="s">
        <v>364</v>
      </c>
      <c r="H67" s="35" t="s">
        <v>365</v>
      </c>
      <c r="I67" s="35" t="s">
        <v>365</v>
      </c>
      <c r="U67" s="36">
        <f t="shared" si="0"/>
        <v>16407.567523148144</v>
      </c>
      <c r="V67" s="47">
        <f t="shared" si="1"/>
        <v>1417613834</v>
      </c>
      <c r="W67" s="35">
        <v>10.218814305968699</v>
      </c>
      <c r="X67" s="35">
        <v>241.279956852667</v>
      </c>
      <c r="Y67" s="35">
        <v>437.32266513132402</v>
      </c>
      <c r="Z67" s="35">
        <v>528664882</v>
      </c>
      <c r="AA67" s="35">
        <v>-15.8772121438829</v>
      </c>
      <c r="AB67" s="35">
        <v>352.41706502036902</v>
      </c>
      <c r="AC67" s="35">
        <v>1</v>
      </c>
      <c r="AE67" s="37">
        <f t="shared" si="2"/>
        <v>41976.567523148144</v>
      </c>
      <c r="AF67" s="48">
        <f t="shared" si="3"/>
        <v>528664</v>
      </c>
    </row>
    <row r="68" spans="1:32">
      <c r="A68" s="36">
        <v>41976.568622685183</v>
      </c>
      <c r="B68" s="35" t="s">
        <v>6</v>
      </c>
      <c r="C68" s="35" t="s">
        <v>7</v>
      </c>
      <c r="D68" s="35" t="s">
        <v>362</v>
      </c>
      <c r="E68" s="35" t="s">
        <v>363</v>
      </c>
      <c r="F68" s="35" t="s">
        <v>49</v>
      </c>
      <c r="G68" s="35" t="s">
        <v>364</v>
      </c>
      <c r="H68" s="35" t="s">
        <v>365</v>
      </c>
      <c r="I68" s="35" t="s">
        <v>365</v>
      </c>
      <c r="U68" s="36">
        <f t="shared" ref="U68:U88" si="4">A68-$V$1</f>
        <v>16407.568622685183</v>
      </c>
      <c r="V68" s="47">
        <f t="shared" ref="V68:V88" si="5">INT(U68*86400)</f>
        <v>1417613929</v>
      </c>
      <c r="W68" s="35">
        <v>9.9528557006767695</v>
      </c>
      <c r="X68" s="35">
        <v>241.496671204439</v>
      </c>
      <c r="Y68" s="35">
        <v>437.322658669666</v>
      </c>
      <c r="Z68" s="35">
        <v>528802336</v>
      </c>
      <c r="AA68" s="35">
        <v>-15.8972293250773</v>
      </c>
      <c r="AB68" s="35">
        <v>352.46073564689902</v>
      </c>
      <c r="AC68" s="35">
        <v>1</v>
      </c>
      <c r="AE68" s="37">
        <f t="shared" ref="AE68:AE88" si="6">A68</f>
        <v>41976.568622685183</v>
      </c>
      <c r="AF68" s="48">
        <f t="shared" ref="AF68:AF88" si="7">INT(Z68/1000)</f>
        <v>528802</v>
      </c>
    </row>
    <row r="69" spans="1:32">
      <c r="A69" s="36">
        <v>41976.569710648146</v>
      </c>
      <c r="B69" s="35" t="s">
        <v>6</v>
      </c>
      <c r="C69" s="35" t="s">
        <v>7</v>
      </c>
      <c r="D69" s="35" t="s">
        <v>362</v>
      </c>
      <c r="E69" s="35" t="s">
        <v>363</v>
      </c>
      <c r="F69" s="35" t="s">
        <v>49</v>
      </c>
      <c r="G69" s="35" t="s">
        <v>364</v>
      </c>
      <c r="H69" s="35" t="s">
        <v>365</v>
      </c>
      <c r="I69" s="35" t="s">
        <v>365</v>
      </c>
      <c r="U69" s="36">
        <f t="shared" si="4"/>
        <v>16407.569710648146</v>
      </c>
      <c r="V69" s="47">
        <f t="shared" si="5"/>
        <v>1417614023</v>
      </c>
      <c r="W69" s="35">
        <v>9.6892409476553301</v>
      </c>
      <c r="X69" s="35">
        <v>241.71028008375799</v>
      </c>
      <c r="Y69" s="35">
        <v>437.32265229580003</v>
      </c>
      <c r="Z69" s="35">
        <v>528938760</v>
      </c>
      <c r="AA69" s="35">
        <v>-15.9170191514221</v>
      </c>
      <c r="AB69" s="35">
        <v>352.50393753314103</v>
      </c>
      <c r="AC69" s="35">
        <v>1</v>
      </c>
      <c r="AE69" s="37">
        <f t="shared" si="6"/>
        <v>41976.569710648146</v>
      </c>
      <c r="AF69" s="48">
        <f t="shared" si="7"/>
        <v>528938</v>
      </c>
    </row>
    <row r="70" spans="1:32">
      <c r="A70" s="36">
        <v>41976.572939814811</v>
      </c>
      <c r="B70" s="35" t="s">
        <v>404</v>
      </c>
      <c r="C70" s="35" t="s">
        <v>405</v>
      </c>
      <c r="D70" s="35" t="s">
        <v>362</v>
      </c>
      <c r="E70" s="35" t="s">
        <v>363</v>
      </c>
      <c r="F70" s="35" t="s">
        <v>49</v>
      </c>
      <c r="G70" s="35" t="s">
        <v>364</v>
      </c>
      <c r="H70" s="35" t="s">
        <v>365</v>
      </c>
      <c r="I70" s="35" t="s">
        <v>365</v>
      </c>
      <c r="U70" s="36">
        <f t="shared" si="4"/>
        <v>16407.572939814811</v>
      </c>
      <c r="V70" s="47">
        <f t="shared" si="5"/>
        <v>1417614302</v>
      </c>
      <c r="W70" s="35">
        <v>8.9041919105619804</v>
      </c>
      <c r="X70" s="35">
        <v>242.33955038588201</v>
      </c>
      <c r="Y70" s="35">
        <v>437.32263349393003</v>
      </c>
      <c r="Z70" s="35">
        <v>529346116</v>
      </c>
      <c r="AA70" s="35">
        <v>-15.975659238283001</v>
      </c>
      <c r="AB70" s="35">
        <v>352.63211081718902</v>
      </c>
      <c r="AC70" s="35">
        <v>1</v>
      </c>
      <c r="AE70" s="37">
        <f t="shared" si="6"/>
        <v>41976.572939814811</v>
      </c>
      <c r="AF70" s="48">
        <f t="shared" si="7"/>
        <v>529346</v>
      </c>
    </row>
    <row r="71" spans="1:32">
      <c r="A71" s="36">
        <v>41976.577326388884</v>
      </c>
      <c r="B71" s="35" t="s">
        <v>6</v>
      </c>
      <c r="C71" s="35" t="s">
        <v>7</v>
      </c>
      <c r="D71" s="35" t="s">
        <v>362</v>
      </c>
      <c r="E71" s="35" t="s">
        <v>363</v>
      </c>
      <c r="F71" s="35" t="s">
        <v>49</v>
      </c>
      <c r="G71" s="35" t="s">
        <v>364</v>
      </c>
      <c r="H71" s="35" t="s">
        <v>365</v>
      </c>
      <c r="I71" s="35" t="s">
        <v>365</v>
      </c>
      <c r="U71" s="36">
        <f t="shared" si="4"/>
        <v>16407.577326388884</v>
      </c>
      <c r="V71" s="47">
        <f t="shared" si="5"/>
        <v>1417614681</v>
      </c>
      <c r="W71" s="35">
        <v>7.8316796206899202</v>
      </c>
      <c r="X71" s="35">
        <v>243.18335189689401</v>
      </c>
      <c r="Y71" s="35">
        <v>437.32260823342102</v>
      </c>
      <c r="Z71" s="35">
        <v>529905264</v>
      </c>
      <c r="AA71" s="35">
        <v>-16.0550820597018</v>
      </c>
      <c r="AB71" s="35">
        <v>352.806094211583</v>
      </c>
      <c r="AC71" s="35">
        <v>1</v>
      </c>
      <c r="AE71" s="37">
        <f t="shared" si="6"/>
        <v>41976.577326388884</v>
      </c>
      <c r="AF71" s="48">
        <f t="shared" si="7"/>
        <v>529905</v>
      </c>
    </row>
    <row r="72" spans="1:32">
      <c r="A72" s="36">
        <v>41976.5784375</v>
      </c>
      <c r="B72" s="35" t="s">
        <v>6</v>
      </c>
      <c r="C72" s="35" t="s">
        <v>7</v>
      </c>
      <c r="D72" s="35" t="s">
        <v>362</v>
      </c>
      <c r="E72" s="35" t="s">
        <v>363</v>
      </c>
      <c r="F72" s="35" t="s">
        <v>49</v>
      </c>
      <c r="G72" s="35" t="s">
        <v>364</v>
      </c>
      <c r="H72" s="35" t="s">
        <v>365</v>
      </c>
      <c r="I72" s="35" t="s">
        <v>365</v>
      </c>
      <c r="U72" s="36">
        <f t="shared" si="4"/>
        <v>16407.5784375</v>
      </c>
      <c r="V72" s="47">
        <f t="shared" si="5"/>
        <v>1417614777</v>
      </c>
      <c r="W72" s="35">
        <v>7.5589358371607096</v>
      </c>
      <c r="X72" s="35">
        <v>243.39513357472299</v>
      </c>
      <c r="Y72" s="35">
        <v>437.32260188654601</v>
      </c>
      <c r="Z72" s="35">
        <v>530047945</v>
      </c>
      <c r="AA72" s="35">
        <v>-16.0751565502405</v>
      </c>
      <c r="AB72" s="35">
        <v>352.85013977678301</v>
      </c>
      <c r="AC72" s="35">
        <v>1</v>
      </c>
      <c r="AE72" s="37">
        <f t="shared" si="6"/>
        <v>41976.5784375</v>
      </c>
      <c r="AF72" s="48">
        <f t="shared" si="7"/>
        <v>530047</v>
      </c>
    </row>
    <row r="73" spans="1:32">
      <c r="A73" s="36">
        <v>41976.580555555556</v>
      </c>
      <c r="B73" s="35" t="s">
        <v>6</v>
      </c>
      <c r="C73" s="35" t="s">
        <v>7</v>
      </c>
      <c r="D73" s="35" t="s">
        <v>362</v>
      </c>
      <c r="E73" s="35" t="s">
        <v>363</v>
      </c>
      <c r="F73" s="35" t="s">
        <v>49</v>
      </c>
      <c r="G73" s="35" t="s">
        <v>364</v>
      </c>
      <c r="H73" s="35" t="s">
        <v>365</v>
      </c>
      <c r="I73" s="35" t="s">
        <v>365</v>
      </c>
      <c r="U73" s="36">
        <f t="shared" si="4"/>
        <v>16407.580555555556</v>
      </c>
      <c r="V73" s="47">
        <f t="shared" si="5"/>
        <v>1417614960</v>
      </c>
      <c r="W73" s="35">
        <v>7.0378430304698796</v>
      </c>
      <c r="X73" s="35">
        <v>243.79671713550999</v>
      </c>
      <c r="Y73" s="35">
        <v>437.32258984583302</v>
      </c>
      <c r="Z73" s="35">
        <v>530321097</v>
      </c>
      <c r="AA73" s="35">
        <v>-16.113375062127002</v>
      </c>
      <c r="AB73" s="35">
        <v>352.93407431995001</v>
      </c>
      <c r="AC73" s="35">
        <v>1</v>
      </c>
      <c r="AE73" s="37">
        <f t="shared" si="6"/>
        <v>41976.580555555556</v>
      </c>
      <c r="AF73" s="48">
        <f t="shared" si="7"/>
        <v>530321</v>
      </c>
    </row>
    <row r="74" spans="1:32">
      <c r="A74" s="36">
        <v>41976.581631944442</v>
      </c>
      <c r="B74" s="35" t="s">
        <v>6</v>
      </c>
      <c r="C74" s="35" t="s">
        <v>7</v>
      </c>
      <c r="D74" s="35" t="s">
        <v>362</v>
      </c>
      <c r="E74" s="35" t="s">
        <v>363</v>
      </c>
      <c r="F74" s="35" t="s">
        <v>49</v>
      </c>
      <c r="G74" s="35" t="s">
        <v>364</v>
      </c>
      <c r="H74" s="35" t="s">
        <v>365</v>
      </c>
      <c r="I74" s="35" t="s">
        <v>365</v>
      </c>
      <c r="U74" s="36">
        <f t="shared" si="4"/>
        <v>16407.581631944442</v>
      </c>
      <c r="V74" s="47">
        <f t="shared" si="5"/>
        <v>1417615053</v>
      </c>
      <c r="W74" s="35">
        <v>6.77244355442875</v>
      </c>
      <c r="X74" s="35">
        <v>243.999749167929</v>
      </c>
      <c r="Y74" s="35">
        <v>437.32258375602402</v>
      </c>
      <c r="Z74" s="35">
        <v>530460496</v>
      </c>
      <c r="AA74" s="35">
        <v>-16.132773177226799</v>
      </c>
      <c r="AB74" s="35">
        <v>352.97671578220297</v>
      </c>
      <c r="AC74" s="35">
        <v>1</v>
      </c>
      <c r="AE74" s="37">
        <f t="shared" si="6"/>
        <v>41976.581631944442</v>
      </c>
      <c r="AF74" s="48">
        <f t="shared" si="7"/>
        <v>530460</v>
      </c>
    </row>
    <row r="75" spans="1:32">
      <c r="A75" s="36">
        <v>41976.582708333328</v>
      </c>
      <c r="B75" s="35" t="s">
        <v>6</v>
      </c>
      <c r="C75" s="35" t="s">
        <v>7</v>
      </c>
      <c r="D75" s="35" t="s">
        <v>362</v>
      </c>
      <c r="E75" s="35" t="s">
        <v>363</v>
      </c>
      <c r="F75" s="35" t="s">
        <v>49</v>
      </c>
      <c r="G75" s="35" t="s">
        <v>364</v>
      </c>
      <c r="H75" s="35" t="s">
        <v>365</v>
      </c>
      <c r="I75" s="35" t="s">
        <v>365</v>
      </c>
      <c r="U75" s="36">
        <f t="shared" si="4"/>
        <v>16407.582708333328</v>
      </c>
      <c r="V75" s="47">
        <f t="shared" si="5"/>
        <v>1417615146</v>
      </c>
      <c r="W75" s="35">
        <v>6.5066581071746299</v>
      </c>
      <c r="X75" s="35">
        <v>244.202083745365</v>
      </c>
      <c r="Y75" s="35">
        <v>437.32257768597401</v>
      </c>
      <c r="Z75" s="35">
        <v>530600287</v>
      </c>
      <c r="AA75" s="35">
        <v>-16.152154803056099</v>
      </c>
      <c r="AB75" s="35">
        <v>353.01934785969303</v>
      </c>
      <c r="AC75" s="35">
        <v>1</v>
      </c>
      <c r="AE75" s="37">
        <f t="shared" si="6"/>
        <v>41976.582708333328</v>
      </c>
      <c r="AF75" s="48">
        <f t="shared" si="7"/>
        <v>530600</v>
      </c>
    </row>
    <row r="76" spans="1:32">
      <c r="A76" s="36">
        <v>41976.584837962961</v>
      </c>
      <c r="B76" s="35" t="s">
        <v>6</v>
      </c>
      <c r="C76" s="35" t="s">
        <v>7</v>
      </c>
      <c r="D76" s="35" t="s">
        <v>362</v>
      </c>
      <c r="E76" s="35" t="s">
        <v>363</v>
      </c>
      <c r="F76" s="35" t="s">
        <v>49</v>
      </c>
      <c r="G76" s="35" t="s">
        <v>364</v>
      </c>
      <c r="H76" s="35" t="s">
        <v>365</v>
      </c>
      <c r="I76" s="35" t="s">
        <v>365</v>
      </c>
      <c r="U76" s="36">
        <f t="shared" si="4"/>
        <v>16407.584837962961</v>
      </c>
      <c r="V76" s="47">
        <f t="shared" si="5"/>
        <v>1417615330</v>
      </c>
      <c r="W76" s="35">
        <v>5.9796825911409002</v>
      </c>
      <c r="X76" s="35">
        <v>244.60037996474401</v>
      </c>
      <c r="Y76" s="35">
        <v>437.32256573477201</v>
      </c>
      <c r="Z76" s="35">
        <v>530878012</v>
      </c>
      <c r="AA76" s="35">
        <v>-16.1904526138491</v>
      </c>
      <c r="AB76" s="35">
        <v>353.10366745007798</v>
      </c>
      <c r="AC76" s="35">
        <v>1</v>
      </c>
      <c r="AE76" s="37">
        <f t="shared" si="6"/>
        <v>41976.584837962961</v>
      </c>
      <c r="AF76" s="48">
        <f t="shared" si="7"/>
        <v>530878</v>
      </c>
    </row>
    <row r="77" spans="1:32">
      <c r="A77" s="36">
        <v>41976.586979166663</v>
      </c>
      <c r="B77" s="35" t="s">
        <v>6</v>
      </c>
      <c r="C77" s="35" t="s">
        <v>7</v>
      </c>
      <c r="D77" s="35" t="s">
        <v>362</v>
      </c>
      <c r="E77" s="35" t="s">
        <v>363</v>
      </c>
      <c r="F77" s="35" t="s">
        <v>49</v>
      </c>
      <c r="G77" s="35" t="s">
        <v>364</v>
      </c>
      <c r="H77" s="35" t="s">
        <v>365</v>
      </c>
      <c r="I77" s="35" t="s">
        <v>365</v>
      </c>
      <c r="U77" s="36">
        <f t="shared" si="4"/>
        <v>16407.586979166663</v>
      </c>
      <c r="V77" s="47">
        <f t="shared" si="5"/>
        <v>1417615515</v>
      </c>
      <c r="W77" s="35">
        <v>5.4483711016605696</v>
      </c>
      <c r="X77" s="35">
        <v>244.998187765273</v>
      </c>
      <c r="Y77" s="35">
        <v>437.32255379702002</v>
      </c>
      <c r="Z77" s="35">
        <v>531158778</v>
      </c>
      <c r="AA77" s="35">
        <v>-16.228893278041902</v>
      </c>
      <c r="AB77" s="35">
        <v>353.188407817854</v>
      </c>
      <c r="AC77" s="35">
        <v>1</v>
      </c>
      <c r="AE77" s="37">
        <f t="shared" si="6"/>
        <v>41976.586979166663</v>
      </c>
      <c r="AF77" s="48">
        <f t="shared" si="7"/>
        <v>531158</v>
      </c>
    </row>
    <row r="78" spans="1:32">
      <c r="A78" s="36">
        <v>41976.591307870367</v>
      </c>
      <c r="B78" s="35" t="s">
        <v>6</v>
      </c>
      <c r="C78" s="35" t="s">
        <v>7</v>
      </c>
      <c r="D78" s="35" t="s">
        <v>362</v>
      </c>
      <c r="E78" s="35" t="s">
        <v>363</v>
      </c>
      <c r="F78" s="35" t="s">
        <v>49</v>
      </c>
      <c r="G78" s="35" t="s">
        <v>364</v>
      </c>
      <c r="H78" s="35" t="s">
        <v>365</v>
      </c>
      <c r="I78" s="35" t="s">
        <v>365</v>
      </c>
      <c r="U78" s="36">
        <f t="shared" si="4"/>
        <v>16407.591307870367</v>
      </c>
      <c r="V78" s="47">
        <f t="shared" si="5"/>
        <v>1417615889</v>
      </c>
      <c r="W78" s="35">
        <v>4.3698893168674902</v>
      </c>
      <c r="X78" s="35">
        <v>245.79454692483401</v>
      </c>
      <c r="Y78" s="35">
        <v>437.322529904634</v>
      </c>
      <c r="Z78" s="35">
        <v>531731032</v>
      </c>
      <c r="AA78" s="35">
        <v>-16.3064051573553</v>
      </c>
      <c r="AB78" s="35">
        <v>353.35960460115399</v>
      </c>
      <c r="AC78" s="35">
        <v>1</v>
      </c>
      <c r="AE78" s="37">
        <f t="shared" si="6"/>
        <v>41976.591307870367</v>
      </c>
      <c r="AF78" s="48">
        <f t="shared" si="7"/>
        <v>531731</v>
      </c>
    </row>
    <row r="79" spans="1:32">
      <c r="A79" s="36">
        <v>41976.592326388884</v>
      </c>
      <c r="B79" s="35" t="s">
        <v>6</v>
      </c>
      <c r="C79" s="35" t="s">
        <v>7</v>
      </c>
      <c r="D79" s="35" t="s">
        <v>362</v>
      </c>
      <c r="E79" s="35" t="s">
        <v>363</v>
      </c>
      <c r="F79" s="35" t="s">
        <v>49</v>
      </c>
      <c r="G79" s="35" t="s">
        <v>364</v>
      </c>
      <c r="H79" s="35" t="s">
        <v>365</v>
      </c>
      <c r="I79" s="35" t="s">
        <v>365</v>
      </c>
      <c r="U79" s="36">
        <f t="shared" si="4"/>
        <v>16407.592326388884</v>
      </c>
      <c r="V79" s="47">
        <f t="shared" si="5"/>
        <v>1417615977</v>
      </c>
      <c r="W79" s="35">
        <v>4.1153017191331998</v>
      </c>
      <c r="X79" s="35">
        <v>245.98044226731801</v>
      </c>
      <c r="Y79" s="35">
        <v>437.32252432999098</v>
      </c>
      <c r="Z79" s="35">
        <v>531866578</v>
      </c>
      <c r="AA79" s="35">
        <v>-16.324604117664901</v>
      </c>
      <c r="AB79" s="35">
        <v>353.39986334797902</v>
      </c>
      <c r="AC79" s="35">
        <v>1</v>
      </c>
      <c r="AE79" s="37">
        <f t="shared" si="6"/>
        <v>41976.592326388884</v>
      </c>
      <c r="AF79" s="48">
        <f t="shared" si="7"/>
        <v>531866</v>
      </c>
    </row>
    <row r="80" spans="1:32">
      <c r="A80" s="36">
        <v>41976.59337962963</v>
      </c>
      <c r="B80" s="35" t="s">
        <v>6</v>
      </c>
      <c r="C80" s="35" t="s">
        <v>7</v>
      </c>
      <c r="D80" s="35" t="s">
        <v>362</v>
      </c>
      <c r="E80" s="35" t="s">
        <v>363</v>
      </c>
      <c r="F80" s="35" t="s">
        <v>49</v>
      </c>
      <c r="G80" s="35" t="s">
        <v>364</v>
      </c>
      <c r="H80" s="35" t="s">
        <v>365</v>
      </c>
      <c r="I80" s="35" t="s">
        <v>365</v>
      </c>
      <c r="U80" s="36">
        <f t="shared" si="4"/>
        <v>16407.59337962963</v>
      </c>
      <c r="V80" s="47">
        <f t="shared" si="5"/>
        <v>1417616068</v>
      </c>
      <c r="W80" s="35">
        <v>3.8517109677305901</v>
      </c>
      <c r="X80" s="35">
        <v>246.172096072117</v>
      </c>
      <c r="Y80" s="35">
        <v>437.32251858422802</v>
      </c>
      <c r="Z80" s="35">
        <v>532007101</v>
      </c>
      <c r="AA80" s="35">
        <v>-16.343407799330301</v>
      </c>
      <c r="AB80" s="35">
        <v>353.44148535380401</v>
      </c>
      <c r="AC80" s="35">
        <v>1</v>
      </c>
      <c r="AE80" s="37">
        <f t="shared" si="6"/>
        <v>41976.59337962963</v>
      </c>
      <c r="AF80" s="48">
        <f t="shared" si="7"/>
        <v>532007</v>
      </c>
    </row>
    <row r="81" spans="1:32">
      <c r="A81" s="36">
        <v>41976.59543981481</v>
      </c>
      <c r="B81" s="35" t="s">
        <v>6</v>
      </c>
      <c r="C81" s="35" t="s">
        <v>7</v>
      </c>
      <c r="D81" s="35" t="s">
        <v>362</v>
      </c>
      <c r="E81" s="35" t="s">
        <v>363</v>
      </c>
      <c r="F81" s="35" t="s">
        <v>49</v>
      </c>
      <c r="G81" s="35" t="s">
        <v>364</v>
      </c>
      <c r="H81" s="35" t="s">
        <v>365</v>
      </c>
      <c r="I81" s="35" t="s">
        <v>365</v>
      </c>
      <c r="U81" s="36">
        <f t="shared" si="4"/>
        <v>16407.59543981481</v>
      </c>
      <c r="V81" s="47">
        <f t="shared" si="5"/>
        <v>1417616246</v>
      </c>
      <c r="W81" s="35">
        <v>3.3351782690976401</v>
      </c>
      <c r="X81" s="35">
        <v>246.54530585041999</v>
      </c>
      <c r="Y81" s="35">
        <v>437.32250740101398</v>
      </c>
      <c r="Z81" s="35">
        <v>532283017</v>
      </c>
      <c r="AA81" s="35">
        <v>-16.380142361373299</v>
      </c>
      <c r="AB81" s="35">
        <v>353.52287252080799</v>
      </c>
      <c r="AC81" s="35">
        <v>1</v>
      </c>
      <c r="AE81" s="37">
        <f t="shared" si="6"/>
        <v>41976.59543981481</v>
      </c>
      <c r="AF81" s="48">
        <f t="shared" si="7"/>
        <v>532283</v>
      </c>
    </row>
    <row r="82" spans="1:32">
      <c r="A82" s="36">
        <v>41976.597013888888</v>
      </c>
      <c r="B82" s="35" t="s">
        <v>6</v>
      </c>
      <c r="C82" s="35" t="s">
        <v>7</v>
      </c>
      <c r="D82" s="35" t="s">
        <v>362</v>
      </c>
      <c r="E82" s="35" t="s">
        <v>363</v>
      </c>
      <c r="F82" s="35" t="s">
        <v>49</v>
      </c>
      <c r="G82" s="35" t="s">
        <v>364</v>
      </c>
      <c r="H82" s="35" t="s">
        <v>365</v>
      </c>
      <c r="I82" s="35" t="s">
        <v>365</v>
      </c>
      <c r="U82" s="36">
        <f t="shared" si="4"/>
        <v>16407.597013888888</v>
      </c>
      <c r="V82" s="47">
        <f t="shared" si="5"/>
        <v>1417616382</v>
      </c>
      <c r="W82" s="35">
        <v>2.9397019020809401</v>
      </c>
      <c r="X82" s="35">
        <v>246.82899131389399</v>
      </c>
      <c r="Y82" s="35">
        <v>437.32249890636302</v>
      </c>
      <c r="Z82" s="35">
        <v>532494757</v>
      </c>
      <c r="AA82" s="35">
        <v>-16.4081678924464</v>
      </c>
      <c r="AB82" s="35">
        <v>353.58503148384102</v>
      </c>
      <c r="AC82" s="35">
        <v>1</v>
      </c>
      <c r="AE82" s="37">
        <f t="shared" si="6"/>
        <v>41976.597013888888</v>
      </c>
      <c r="AF82" s="48">
        <f t="shared" si="7"/>
        <v>532494</v>
      </c>
    </row>
    <row r="83" spans="1:32">
      <c r="A83" s="36">
        <v>41976.598055555551</v>
      </c>
      <c r="B83" s="35" t="s">
        <v>6</v>
      </c>
      <c r="C83" s="35" t="s">
        <v>7</v>
      </c>
      <c r="D83" s="35" t="s">
        <v>362</v>
      </c>
      <c r="E83" s="35" t="s">
        <v>363</v>
      </c>
      <c r="F83" s="35" t="s">
        <v>49</v>
      </c>
      <c r="G83" s="35" t="s">
        <v>364</v>
      </c>
      <c r="H83" s="35" t="s">
        <v>365</v>
      </c>
      <c r="I83" s="35" t="s">
        <v>365</v>
      </c>
      <c r="U83" s="36">
        <f t="shared" si="4"/>
        <v>16407.598055555551</v>
      </c>
      <c r="V83" s="47">
        <f t="shared" si="5"/>
        <v>1417616472</v>
      </c>
      <c r="W83" s="35">
        <v>2.6776046053227498</v>
      </c>
      <c r="X83" s="35">
        <v>247.01604089147099</v>
      </c>
      <c r="Y83" s="35">
        <v>437.32249330868501</v>
      </c>
      <c r="Z83" s="35">
        <v>532635319</v>
      </c>
      <c r="AA83" s="35">
        <v>-16.426694485253101</v>
      </c>
      <c r="AB83" s="35">
        <v>353.626154358169</v>
      </c>
      <c r="AC83" s="35">
        <v>1</v>
      </c>
      <c r="AE83" s="37">
        <f t="shared" si="6"/>
        <v>41976.598055555551</v>
      </c>
      <c r="AF83" s="48">
        <f t="shared" si="7"/>
        <v>532635</v>
      </c>
    </row>
    <row r="84" spans="1:32">
      <c r="A84" s="36">
        <v>41976.602349537032</v>
      </c>
      <c r="B84" s="35" t="s">
        <v>6</v>
      </c>
      <c r="C84" s="35" t="s">
        <v>7</v>
      </c>
      <c r="D84" s="35" t="s">
        <v>362</v>
      </c>
      <c r="E84" s="35" t="s">
        <v>363</v>
      </c>
      <c r="F84" s="35" t="s">
        <v>49</v>
      </c>
      <c r="G84" s="35" t="s">
        <v>364</v>
      </c>
      <c r="H84" s="35" t="s">
        <v>365</v>
      </c>
      <c r="I84" s="35" t="s">
        <v>365</v>
      </c>
      <c r="U84" s="36">
        <f t="shared" si="4"/>
        <v>16407.602349537032</v>
      </c>
      <c r="V84" s="47">
        <f t="shared" si="5"/>
        <v>1417616843</v>
      </c>
      <c r="W84" s="35">
        <v>1.5940247888383401</v>
      </c>
      <c r="X84" s="35">
        <v>247.78152203275999</v>
      </c>
      <c r="Y84" s="35">
        <v>437.322470434374</v>
      </c>
      <c r="Z84" s="35">
        <v>533218417</v>
      </c>
      <c r="AA84" s="35">
        <v>-16.502899036312801</v>
      </c>
      <c r="AB84" s="35">
        <v>353.79557240961901</v>
      </c>
      <c r="AC84" s="35">
        <v>1</v>
      </c>
      <c r="AE84" s="37">
        <f t="shared" si="6"/>
        <v>41976.602349537032</v>
      </c>
      <c r="AF84" s="48">
        <f t="shared" si="7"/>
        <v>533218</v>
      </c>
    </row>
    <row r="85" spans="1:32">
      <c r="A85" s="36">
        <v>41976.605578703704</v>
      </c>
      <c r="B85" s="35" t="s">
        <v>6</v>
      </c>
      <c r="C85" s="35" t="s">
        <v>7</v>
      </c>
      <c r="D85" s="35" t="s">
        <v>362</v>
      </c>
      <c r="E85" s="35" t="s">
        <v>363</v>
      </c>
      <c r="F85" s="35" t="s">
        <v>49</v>
      </c>
      <c r="G85" s="35" t="s">
        <v>364</v>
      </c>
      <c r="H85" s="35" t="s">
        <v>365</v>
      </c>
      <c r="I85" s="35" t="s">
        <v>365</v>
      </c>
      <c r="U85" s="36">
        <f t="shared" si="4"/>
        <v>16407.605578703704</v>
      </c>
      <c r="V85" s="47">
        <f t="shared" si="5"/>
        <v>1417617122</v>
      </c>
      <c r="W85" s="35">
        <v>0.77590616363046705</v>
      </c>
      <c r="X85" s="35">
        <v>248.35148393404501</v>
      </c>
      <c r="Y85" s="35">
        <v>437.32245344579297</v>
      </c>
      <c r="Z85" s="35">
        <v>533660775</v>
      </c>
      <c r="AA85" s="35">
        <v>-16.5600297634745</v>
      </c>
      <c r="AB85" s="35">
        <v>353.92287166237202</v>
      </c>
      <c r="AC85" s="35">
        <v>1</v>
      </c>
      <c r="AE85" s="37">
        <f t="shared" si="6"/>
        <v>41976.605578703704</v>
      </c>
      <c r="AF85" s="48">
        <f t="shared" si="7"/>
        <v>533660</v>
      </c>
    </row>
    <row r="86" spans="1:32">
      <c r="A86" s="36">
        <v>41976.606643518513</v>
      </c>
      <c r="B86" s="35" t="s">
        <v>6</v>
      </c>
      <c r="C86" s="35" t="s">
        <v>7</v>
      </c>
      <c r="D86" s="35" t="s">
        <v>362</v>
      </c>
      <c r="E86" s="35" t="s">
        <v>363</v>
      </c>
      <c r="F86" s="35" t="s">
        <v>49</v>
      </c>
      <c r="G86" s="35" t="s">
        <v>364</v>
      </c>
      <c r="H86" s="35" t="s">
        <v>365</v>
      </c>
      <c r="I86" s="35" t="s">
        <v>365</v>
      </c>
      <c r="U86" s="36">
        <f t="shared" si="4"/>
        <v>16407.606643518513</v>
      </c>
      <c r="V86" s="47">
        <f t="shared" si="5"/>
        <v>1417617214</v>
      </c>
      <c r="W86" s="35">
        <v>0.50554108819920296</v>
      </c>
      <c r="X86" s="35">
        <v>248.53839717333801</v>
      </c>
      <c r="Y86" s="35">
        <v>437.32244788411799</v>
      </c>
      <c r="Z86" s="35">
        <v>533807361</v>
      </c>
      <c r="AA86" s="35">
        <v>-16.5788352019851</v>
      </c>
      <c r="AB86" s="35">
        <v>353.96482814587199</v>
      </c>
      <c r="AC86" s="35">
        <v>1</v>
      </c>
      <c r="AE86" s="37">
        <f t="shared" si="6"/>
        <v>41976.606643518513</v>
      </c>
      <c r="AF86" s="48">
        <f t="shared" si="7"/>
        <v>533807</v>
      </c>
    </row>
    <row r="87" spans="1:32">
      <c r="A87" s="36">
        <v>41976.60769675926</v>
      </c>
      <c r="B87" s="35" t="s">
        <v>6</v>
      </c>
      <c r="C87" s="35" t="s">
        <v>7</v>
      </c>
      <c r="D87" s="35" t="s">
        <v>362</v>
      </c>
      <c r="E87" s="35" t="s">
        <v>363</v>
      </c>
      <c r="F87" s="35" t="s">
        <v>49</v>
      </c>
      <c r="G87" s="35" t="s">
        <v>364</v>
      </c>
      <c r="H87" s="35" t="s">
        <v>365</v>
      </c>
      <c r="I87" s="35" t="s">
        <v>365</v>
      </c>
      <c r="U87" s="36">
        <f t="shared" si="4"/>
        <v>16407.60769675926</v>
      </c>
      <c r="V87" s="47">
        <f t="shared" si="5"/>
        <v>1417617305</v>
      </c>
      <c r="W87" s="35">
        <v>0.237831965821902</v>
      </c>
      <c r="X87" s="35">
        <v>248.722788019446</v>
      </c>
      <c r="Y87" s="35">
        <v>437.322442402592</v>
      </c>
      <c r="Z87" s="35">
        <v>533952703</v>
      </c>
      <c r="AA87" s="35">
        <v>-16.597419927193901</v>
      </c>
      <c r="AB87" s="35">
        <v>354.00631860055199</v>
      </c>
      <c r="AC87" s="35">
        <v>1</v>
      </c>
      <c r="AE87" s="37">
        <f t="shared" si="6"/>
        <v>41976.60769675926</v>
      </c>
      <c r="AF87" s="48">
        <f t="shared" si="7"/>
        <v>533952</v>
      </c>
    </row>
    <row r="88" spans="1:32">
      <c r="A88" s="36">
        <v>41976.64335648148</v>
      </c>
      <c r="B88" s="35" t="s">
        <v>6</v>
      </c>
      <c r="C88" s="35" t="s">
        <v>7</v>
      </c>
      <c r="D88" s="35" t="s">
        <v>362</v>
      </c>
      <c r="E88" s="35" t="s">
        <v>363</v>
      </c>
      <c r="F88" s="35" t="s">
        <v>49</v>
      </c>
      <c r="G88" s="35" t="s">
        <v>364</v>
      </c>
      <c r="H88" s="35" t="s">
        <v>365</v>
      </c>
      <c r="I88" s="35" t="s">
        <v>365</v>
      </c>
      <c r="U88" s="36">
        <f t="shared" si="4"/>
        <v>16407.64335648148</v>
      </c>
      <c r="V88" s="47">
        <f t="shared" si="5"/>
        <v>1417620386</v>
      </c>
      <c r="W88" s="35">
        <v>-8.97034003993938</v>
      </c>
      <c r="X88" s="35">
        <v>254.727634219398</v>
      </c>
      <c r="Y88" s="35">
        <v>437.32226848728197</v>
      </c>
      <c r="Z88" s="35">
        <v>539069594</v>
      </c>
      <c r="AA88" s="35">
        <v>-17.216960182421399</v>
      </c>
      <c r="AB88" s="35">
        <v>355.40493219547102</v>
      </c>
      <c r="AC88" s="35">
        <v>2</v>
      </c>
      <c r="AE88" s="37">
        <f t="shared" si="6"/>
        <v>41976.64335648148</v>
      </c>
      <c r="AF88" s="48">
        <f t="shared" si="7"/>
        <v>539069</v>
      </c>
    </row>
  </sheetData>
  <phoneticPr fontId="4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28" sqref="Q28"/>
    </sheetView>
  </sheetViews>
  <sheetFormatPr defaultRowHeight="13.5"/>
  <sheetData/>
  <phoneticPr fontId="5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21" sqref="Q21"/>
    </sheetView>
  </sheetViews>
  <sheetFormatPr defaultRowHeight="13.5"/>
  <sheetData/>
  <phoneticPr fontId="5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25" sqref="Q25"/>
    </sheetView>
  </sheetViews>
  <sheetFormatPr defaultRowHeight="13.5"/>
  <sheetData/>
  <phoneticPr fontId="5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5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15" sqref="Q15"/>
    </sheetView>
  </sheetViews>
  <sheetFormatPr defaultRowHeight="13.5"/>
  <sheetData/>
  <phoneticPr fontId="5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18" sqref="Q18"/>
    </sheetView>
  </sheetViews>
  <sheetFormatPr defaultRowHeight="13.5"/>
  <sheetData/>
  <phoneticPr fontId="5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24" sqref="Q24"/>
    </sheetView>
  </sheetViews>
  <sheetFormatPr defaultRowHeight="13.5"/>
  <sheetData/>
  <phoneticPr fontId="5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4" sqref="Q4"/>
    </sheetView>
  </sheetViews>
  <sheetFormatPr defaultRowHeight="13.5"/>
  <sheetData/>
  <phoneticPr fontId="5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22" sqref="Q22"/>
    </sheetView>
  </sheetViews>
  <sheetFormatPr defaultRowHeight="13.5"/>
  <sheetData/>
  <phoneticPr fontId="5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21" sqref="Q21"/>
    </sheetView>
  </sheetViews>
  <sheetFormatPr defaultRowHeight="13.5"/>
  <sheetData/>
  <phoneticPr fontId="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44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D44" sqref="D44"/>
    </sheetView>
  </sheetViews>
  <sheetFormatPr defaultRowHeight="13.5"/>
  <cols>
    <col min="1" max="1" width="15.375" style="8" customWidth="1"/>
    <col min="2" max="2" width="5.25" style="1" bestFit="1" customWidth="1"/>
    <col min="3" max="3" width="18.75" customWidth="1"/>
    <col min="4" max="4" width="2.875" bestFit="1" customWidth="1"/>
    <col min="5" max="6" width="2.75" bestFit="1" customWidth="1"/>
    <col min="7" max="7" width="2.5" bestFit="1" customWidth="1"/>
    <col min="8" max="8" width="2.625" bestFit="1" customWidth="1"/>
    <col min="9" max="9" width="2.75" bestFit="1" customWidth="1"/>
    <col min="10" max="11" width="2.5" bestFit="1" customWidth="1"/>
    <col min="12" max="12" width="2.625" bestFit="1" customWidth="1"/>
    <col min="13" max="18" width="3.5" bestFit="1" customWidth="1"/>
    <col min="19" max="19" width="3.875" bestFit="1" customWidth="1"/>
    <col min="21" max="21" width="5.5" bestFit="1" customWidth="1"/>
    <col min="22" max="22" width="4.5" bestFit="1" customWidth="1"/>
    <col min="23" max="23" width="4.125" customWidth="1"/>
    <col min="24" max="24" width="3.5" bestFit="1" customWidth="1"/>
    <col min="25" max="25" width="6.875" customWidth="1"/>
    <col min="26" max="28" width="5.75" customWidth="1"/>
    <col min="29" max="29" width="9.75" style="5" customWidth="1"/>
    <col min="30" max="30" width="6.125" customWidth="1"/>
    <col min="31" max="31" width="8.375" bestFit="1" customWidth="1"/>
    <col min="32" max="32" width="6.125" customWidth="1"/>
    <col min="33" max="33" width="8" customWidth="1"/>
    <col min="34" max="34" width="6.625" customWidth="1"/>
    <col min="35" max="36" width="6.125" customWidth="1"/>
  </cols>
  <sheetData>
    <row r="1" spans="1:36">
      <c r="A1" s="8" t="s">
        <v>13</v>
      </c>
      <c r="B1" s="1" t="s">
        <v>3</v>
      </c>
      <c r="C1" t="s">
        <v>4</v>
      </c>
      <c r="I1">
        <v>0</v>
      </c>
      <c r="O1">
        <v>3</v>
      </c>
      <c r="R1">
        <v>2</v>
      </c>
      <c r="S1">
        <v>1</v>
      </c>
      <c r="U1" s="15" t="s">
        <v>65</v>
      </c>
      <c r="V1" s="44" t="s">
        <v>55</v>
      </c>
      <c r="W1" s="44"/>
      <c r="X1" s="44"/>
      <c r="Y1" s="15" t="s">
        <v>57</v>
      </c>
      <c r="Z1" s="15" t="s">
        <v>59</v>
      </c>
      <c r="AA1" s="15" t="s">
        <v>61</v>
      </c>
      <c r="AB1" s="38"/>
      <c r="AC1" s="41" t="s">
        <v>400</v>
      </c>
      <c r="AD1" s="15" t="s">
        <v>65</v>
      </c>
      <c r="AE1" s="44" t="s">
        <v>55</v>
      </c>
      <c r="AF1" s="44"/>
      <c r="AG1" s="44"/>
      <c r="AH1" s="15" t="s">
        <v>57</v>
      </c>
      <c r="AI1" s="15" t="s">
        <v>59</v>
      </c>
      <c r="AJ1" s="15" t="s">
        <v>61</v>
      </c>
    </row>
    <row r="2" spans="1:36">
      <c r="A2" s="8" t="s">
        <v>5</v>
      </c>
      <c r="B2" s="1" t="s">
        <v>14</v>
      </c>
      <c r="C2" t="s">
        <v>15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U2" s="29" t="s">
        <v>54</v>
      </c>
      <c r="V2" s="44" t="s">
        <v>56</v>
      </c>
      <c r="W2" s="44"/>
      <c r="X2" s="44"/>
      <c r="Y2" s="30" t="s">
        <v>58</v>
      </c>
      <c r="Z2" s="29" t="s">
        <v>60</v>
      </c>
      <c r="AA2" s="29" t="s">
        <v>62</v>
      </c>
      <c r="AB2" s="39"/>
      <c r="AC2" s="42" t="s">
        <v>399</v>
      </c>
      <c r="AD2" s="29" t="s">
        <v>54</v>
      </c>
      <c r="AE2" s="44" t="s">
        <v>56</v>
      </c>
      <c r="AF2" s="44"/>
      <c r="AG2" s="44"/>
      <c r="AH2" s="30" t="s">
        <v>58</v>
      </c>
      <c r="AI2" s="29" t="s">
        <v>60</v>
      </c>
      <c r="AJ2" s="29" t="s">
        <v>62</v>
      </c>
    </row>
    <row r="3" spans="1:36">
      <c r="A3" s="8">
        <v>41976.425370370365</v>
      </c>
      <c r="B3" s="1" t="s">
        <v>8</v>
      </c>
      <c r="C3" t="s">
        <v>16</v>
      </c>
      <c r="D3" s="2" t="s">
        <v>38</v>
      </c>
      <c r="E3" s="2" t="s">
        <v>39</v>
      </c>
      <c r="F3" s="14" t="s">
        <v>1</v>
      </c>
      <c r="G3" s="2" t="s">
        <v>41</v>
      </c>
      <c r="H3" s="3" t="s">
        <v>42</v>
      </c>
      <c r="I3" s="3" t="s">
        <v>39</v>
      </c>
      <c r="J3" s="4" t="s">
        <v>43</v>
      </c>
      <c r="K3" s="4" t="s">
        <v>44</v>
      </c>
      <c r="L3" s="11" t="s">
        <v>42</v>
      </c>
      <c r="M3" s="11" t="s">
        <v>39</v>
      </c>
      <c r="N3" s="10" t="s">
        <v>41</v>
      </c>
      <c r="O3" s="10" t="s">
        <v>41</v>
      </c>
      <c r="P3" s="12" t="s">
        <v>45</v>
      </c>
      <c r="Q3" s="12" t="s">
        <v>46</v>
      </c>
      <c r="R3" s="13" t="s">
        <v>41</v>
      </c>
      <c r="S3" s="13" t="s">
        <v>47</v>
      </c>
      <c r="U3" s="16">
        <f>HEX2DEC(D3)+HEX2DEC(E3)*16+HEX2DEC(F3)*256+HEX2DEC(G3)*1024</f>
        <v>1362</v>
      </c>
      <c r="V3" s="16">
        <f>HEX2DEC(H3)+HEX2DEC(I3)*16</f>
        <v>90</v>
      </c>
      <c r="W3" s="16">
        <f>HEX2DEC(J3)+HEX2DEC(K3)*16</f>
        <v>73</v>
      </c>
      <c r="X3" s="16">
        <f>HEX2DEC(L3)+HEX2DEC(M3)*16</f>
        <v>90</v>
      </c>
      <c r="Y3" s="16">
        <f>HEX2DEC(N3)+HEX2DEC(O3)</f>
        <v>0</v>
      </c>
      <c r="Z3" s="16">
        <f>HEX2DEC(P3)+HEX2DEC(Q3)</f>
        <v>15</v>
      </c>
      <c r="AA3" s="16">
        <f>HEX2DEC(R3)+HEX2DEC(S3)*16</f>
        <v>128</v>
      </c>
      <c r="AB3" s="39"/>
      <c r="AC3" s="40">
        <f>A3</f>
        <v>41976.425370370365</v>
      </c>
      <c r="AD3" s="16">
        <f t="shared" ref="AD3:AD27" si="0">U3</f>
        <v>1362</v>
      </c>
      <c r="AE3" s="16">
        <f>VLOOKUP(V3,Hex2Sensor!$A$2:$G$257,4)</f>
        <v>78.982704438999463</v>
      </c>
      <c r="AF3" s="16">
        <f>VLOOKUP(W3,Hex2Sensor!$A$2:$G$257,4)</f>
        <v>106.26315165794631</v>
      </c>
      <c r="AG3" s="16">
        <f>VLOOKUP(X3,Hex2Sensor!$A$2:$G$257,4)</f>
        <v>78.982704438999463</v>
      </c>
      <c r="AH3" s="16">
        <f>VLOOKUP(Y3,Hex2Sensor!$A$2:$G$257,6)</f>
        <v>-32.768000000000001</v>
      </c>
      <c r="AI3" s="16">
        <f>VLOOKUP(Z3,Hex2Sensor!$A$2:$G$257,5)</f>
        <v>1.9230769230769229</v>
      </c>
      <c r="AJ3" s="16">
        <f>VLOOKUP(AA3,Hex2Sensor!$A$2:$G$257,6)</f>
        <v>0.12850196078431253</v>
      </c>
    </row>
    <row r="4" spans="1:36">
      <c r="A4" s="8">
        <v>41976.436527777776</v>
      </c>
      <c r="B4" s="1" t="s">
        <v>8</v>
      </c>
      <c r="C4" t="s">
        <v>17</v>
      </c>
      <c r="D4" s="2" t="s">
        <v>38</v>
      </c>
      <c r="E4" s="2" t="s">
        <v>40</v>
      </c>
      <c r="F4" s="2" t="s">
        <v>39</v>
      </c>
      <c r="G4" s="2" t="s">
        <v>41</v>
      </c>
      <c r="H4" s="3" t="s">
        <v>43</v>
      </c>
      <c r="I4" s="3" t="s">
        <v>39</v>
      </c>
      <c r="J4" s="4" t="s">
        <v>48</v>
      </c>
      <c r="K4" s="4" t="s">
        <v>39</v>
      </c>
      <c r="L4" s="11" t="s">
        <v>43</v>
      </c>
      <c r="M4" s="11" t="s">
        <v>39</v>
      </c>
      <c r="N4" s="10" t="s">
        <v>41</v>
      </c>
      <c r="O4" s="10" t="s">
        <v>41</v>
      </c>
      <c r="P4" s="12" t="s">
        <v>45</v>
      </c>
      <c r="Q4" s="12" t="s">
        <v>46</v>
      </c>
      <c r="R4" s="13" t="s">
        <v>41</v>
      </c>
      <c r="S4" s="13" t="s">
        <v>47</v>
      </c>
      <c r="U4" s="16">
        <f t="shared" ref="U4:U27" si="1">HEX2DEC(D4)+HEX2DEC(E4)*16+HEX2DEC(F4)*256+HEX2DEC(G4)*1024</f>
        <v>1458</v>
      </c>
      <c r="V4" s="16">
        <f t="shared" ref="V4:V27" si="2">HEX2DEC(H4)+HEX2DEC(I4)*16</f>
        <v>89</v>
      </c>
      <c r="W4" s="16">
        <f t="shared" ref="W4:W27" si="3">HEX2DEC(J4)+HEX2DEC(K4)*16</f>
        <v>87</v>
      </c>
      <c r="X4" s="16">
        <f t="shared" ref="X4:X27" si="4">HEX2DEC(L4)+HEX2DEC(M4)*16</f>
        <v>89</v>
      </c>
      <c r="Y4" s="16">
        <f t="shared" ref="Y4:Y27" si="5">HEX2DEC(N4)+HEX2DEC(O4)</f>
        <v>0</v>
      </c>
      <c r="Z4" s="16">
        <f t="shared" ref="Z4:Z27" si="6">HEX2DEC(P4)+HEX2DEC(Q4)</f>
        <v>15</v>
      </c>
      <c r="AA4" s="16">
        <f t="shared" ref="AA4:AA27" si="7">HEX2DEC(R4)+HEX2DEC(S4)*16</f>
        <v>128</v>
      </c>
      <c r="AB4" s="39"/>
      <c r="AC4" s="40">
        <f t="shared" ref="AC4:AC27" si="8">A4</f>
        <v>41976.436527777776</v>
      </c>
      <c r="AD4" s="16">
        <f t="shared" si="0"/>
        <v>1458</v>
      </c>
      <c r="AE4" s="16">
        <f>VLOOKUP(V4,Hex2Sensor!$A$2:$G$257,4)</f>
        <v>80.600621019299069</v>
      </c>
      <c r="AF4" s="16">
        <f>VLOOKUP(W4,Hex2Sensor!$A$2:$G$257,4)</f>
        <v>83.831438857033163</v>
      </c>
      <c r="AG4" s="16">
        <f>VLOOKUP(X4,Hex2Sensor!$A$2:$G$257,4)</f>
        <v>80.600621019299069</v>
      </c>
      <c r="AH4" s="16">
        <f>VLOOKUP(Y4,Hex2Sensor!$A$2:$G$257,6)</f>
        <v>-32.768000000000001</v>
      </c>
      <c r="AI4" s="16">
        <f>VLOOKUP(Z4,Hex2Sensor!$A$2:$G$257,5)</f>
        <v>1.9230769230769229</v>
      </c>
      <c r="AJ4" s="16">
        <f>VLOOKUP(AA4,Hex2Sensor!$A$2:$G$257,6)</f>
        <v>0.12850196078431253</v>
      </c>
    </row>
    <row r="5" spans="1:36">
      <c r="A5" s="8">
        <v>41976.437662037039</v>
      </c>
      <c r="B5" s="1" t="s">
        <v>8</v>
      </c>
      <c r="C5" t="s">
        <v>18</v>
      </c>
      <c r="D5" s="2" t="s">
        <v>40</v>
      </c>
      <c r="E5" s="2" t="s">
        <v>40</v>
      </c>
      <c r="F5" s="2" t="s">
        <v>39</v>
      </c>
      <c r="G5" s="2" t="s">
        <v>41</v>
      </c>
      <c r="H5" s="3" t="s">
        <v>43</v>
      </c>
      <c r="I5" s="3" t="s">
        <v>39</v>
      </c>
      <c r="J5" s="4" t="s">
        <v>48</v>
      </c>
      <c r="K5" s="4" t="s">
        <v>39</v>
      </c>
      <c r="L5" s="11" t="s">
        <v>47</v>
      </c>
      <c r="M5" s="11" t="s">
        <v>39</v>
      </c>
      <c r="N5" s="10" t="s">
        <v>41</v>
      </c>
      <c r="O5" s="10" t="s">
        <v>41</v>
      </c>
      <c r="P5" s="12" t="s">
        <v>45</v>
      </c>
      <c r="Q5" s="12" t="s">
        <v>46</v>
      </c>
      <c r="R5" s="13" t="s">
        <v>41</v>
      </c>
      <c r="S5" s="13" t="s">
        <v>47</v>
      </c>
      <c r="U5" s="16">
        <f t="shared" si="1"/>
        <v>1467</v>
      </c>
      <c r="V5" s="16">
        <f t="shared" si="2"/>
        <v>89</v>
      </c>
      <c r="W5" s="16">
        <f t="shared" si="3"/>
        <v>87</v>
      </c>
      <c r="X5" s="16">
        <f t="shared" si="4"/>
        <v>88</v>
      </c>
      <c r="Y5" s="16">
        <f t="shared" si="5"/>
        <v>0</v>
      </c>
      <c r="Z5" s="16">
        <f t="shared" si="6"/>
        <v>15</v>
      </c>
      <c r="AA5" s="16">
        <f t="shared" si="7"/>
        <v>128</v>
      </c>
      <c r="AB5" s="39"/>
      <c r="AC5" s="40">
        <f t="shared" si="8"/>
        <v>41976.437662037039</v>
      </c>
      <c r="AD5" s="16">
        <f t="shared" si="0"/>
        <v>1467</v>
      </c>
      <c r="AE5" s="16">
        <f>VLOOKUP(V5,Hex2Sensor!$A$2:$G$257,4)</f>
        <v>80.600621019299069</v>
      </c>
      <c r="AF5" s="16">
        <f>VLOOKUP(W5,Hex2Sensor!$A$2:$G$257,4)</f>
        <v>83.831438857033163</v>
      </c>
      <c r="AG5" s="16">
        <f>VLOOKUP(X5,Hex2Sensor!$A$2:$G$257,4)</f>
        <v>82.216864097886628</v>
      </c>
      <c r="AH5" s="16">
        <f>VLOOKUP(Y5,Hex2Sensor!$A$2:$G$257,6)</f>
        <v>-32.768000000000001</v>
      </c>
      <c r="AI5" s="16">
        <f>VLOOKUP(Z5,Hex2Sensor!$A$2:$G$257,5)</f>
        <v>1.9230769230769229</v>
      </c>
      <c r="AJ5" s="16">
        <f>VLOOKUP(AA5,Hex2Sensor!$A$2:$G$257,6)</f>
        <v>0.12850196078431253</v>
      </c>
    </row>
    <row r="6" spans="1:36">
      <c r="A6" s="8">
        <v>41976.442083333328</v>
      </c>
      <c r="B6" s="1" t="s">
        <v>8</v>
      </c>
      <c r="C6" t="s">
        <v>19</v>
      </c>
      <c r="D6" s="2" t="s">
        <v>49</v>
      </c>
      <c r="E6" s="2" t="s">
        <v>50</v>
      </c>
      <c r="F6" s="2" t="s">
        <v>39</v>
      </c>
      <c r="G6" s="2" t="s">
        <v>41</v>
      </c>
      <c r="H6" s="3" t="s">
        <v>47</v>
      </c>
      <c r="I6" s="3" t="s">
        <v>39</v>
      </c>
      <c r="J6" s="4" t="s">
        <v>48</v>
      </c>
      <c r="K6" s="4" t="s">
        <v>39</v>
      </c>
      <c r="L6" s="11" t="s">
        <v>47</v>
      </c>
      <c r="M6" s="11" t="s">
        <v>39</v>
      </c>
      <c r="N6" s="10" t="s">
        <v>41</v>
      </c>
      <c r="O6" s="10" t="s">
        <v>41</v>
      </c>
      <c r="P6" s="12" t="s">
        <v>45</v>
      </c>
      <c r="Q6" s="12" t="s">
        <v>46</v>
      </c>
      <c r="R6" s="13" t="s">
        <v>41</v>
      </c>
      <c r="S6" s="13" t="s">
        <v>47</v>
      </c>
      <c r="U6" s="16">
        <f t="shared" si="1"/>
        <v>1505</v>
      </c>
      <c r="V6" s="16">
        <f t="shared" si="2"/>
        <v>88</v>
      </c>
      <c r="W6" s="16">
        <f t="shared" si="3"/>
        <v>87</v>
      </c>
      <c r="X6" s="16">
        <f t="shared" si="4"/>
        <v>88</v>
      </c>
      <c r="Y6" s="16">
        <f t="shared" si="5"/>
        <v>0</v>
      </c>
      <c r="Z6" s="16">
        <f t="shared" si="6"/>
        <v>15</v>
      </c>
      <c r="AA6" s="16">
        <f t="shared" si="7"/>
        <v>128</v>
      </c>
      <c r="AB6" s="39"/>
      <c r="AC6" s="40">
        <f t="shared" si="8"/>
        <v>41976.442083333328</v>
      </c>
      <c r="AD6" s="16">
        <f t="shared" si="0"/>
        <v>1505</v>
      </c>
      <c r="AE6" s="16">
        <f>VLOOKUP(V6,Hex2Sensor!$A$2:$G$257,4)</f>
        <v>82.216864097886628</v>
      </c>
      <c r="AF6" s="16">
        <f>VLOOKUP(W6,Hex2Sensor!$A$2:$G$257,4)</f>
        <v>83.831438857033163</v>
      </c>
      <c r="AG6" s="16">
        <f>VLOOKUP(X6,Hex2Sensor!$A$2:$G$257,4)</f>
        <v>82.216864097886628</v>
      </c>
      <c r="AH6" s="16">
        <f>VLOOKUP(Y6,Hex2Sensor!$A$2:$G$257,6)</f>
        <v>-32.768000000000001</v>
      </c>
      <c r="AI6" s="16">
        <f>VLOOKUP(Z6,Hex2Sensor!$A$2:$G$257,5)</f>
        <v>1.9230769230769229</v>
      </c>
      <c r="AJ6" s="16">
        <f>VLOOKUP(AA6,Hex2Sensor!$A$2:$G$257,6)</f>
        <v>0.12850196078431253</v>
      </c>
    </row>
    <row r="7" spans="1:36">
      <c r="A7" s="8">
        <v>41976.449837962959</v>
      </c>
      <c r="B7" s="1" t="s">
        <v>8</v>
      </c>
      <c r="C7" t="s">
        <v>63</v>
      </c>
      <c r="D7" s="2" t="s">
        <v>46</v>
      </c>
      <c r="E7" s="2" t="s">
        <v>38</v>
      </c>
      <c r="F7" s="2" t="s">
        <v>51</v>
      </c>
      <c r="G7" s="2" t="s">
        <v>41</v>
      </c>
      <c r="H7" s="3" t="s">
        <v>47</v>
      </c>
      <c r="I7" s="3" t="s">
        <v>39</v>
      </c>
      <c r="J7" s="4" t="s">
        <v>51</v>
      </c>
      <c r="K7" s="4" t="s">
        <v>39</v>
      </c>
      <c r="L7" s="11" t="s">
        <v>48</v>
      </c>
      <c r="M7" s="11" t="s">
        <v>39</v>
      </c>
      <c r="N7" s="10" t="s">
        <v>41</v>
      </c>
      <c r="O7" s="10" t="s">
        <v>41</v>
      </c>
      <c r="P7" s="12" t="s">
        <v>45</v>
      </c>
      <c r="Q7" s="12" t="s">
        <v>46</v>
      </c>
      <c r="R7" s="13" t="s">
        <v>41</v>
      </c>
      <c r="S7" s="13" t="s">
        <v>47</v>
      </c>
      <c r="U7" s="16">
        <f>HEX2DEC(D7)+HEX2DEC(E7)*16+HEX2DEC(F7)*256+HEX2DEC(G7)*1024</f>
        <v>1571</v>
      </c>
      <c r="V7" s="16">
        <f>HEX2DEC(H7)+HEX2DEC(I7)*16</f>
        <v>88</v>
      </c>
      <c r="W7" s="16">
        <f>HEX2DEC(J7)+HEX2DEC(K7)*16</f>
        <v>86</v>
      </c>
      <c r="X7" s="16">
        <f>HEX2DEC(L7)+HEX2DEC(M7)*16</f>
        <v>87</v>
      </c>
      <c r="Y7" s="16">
        <f>HEX2DEC(N7)+HEX2DEC(O7)</f>
        <v>0</v>
      </c>
      <c r="Z7" s="16">
        <f>HEX2DEC(P7)+HEX2DEC(Q7)</f>
        <v>15</v>
      </c>
      <c r="AA7" s="16">
        <f>HEX2DEC(R7)+HEX2DEC(S7)*16</f>
        <v>128</v>
      </c>
      <c r="AB7" s="39"/>
      <c r="AC7" s="40">
        <f t="shared" si="8"/>
        <v>41976.449837962959</v>
      </c>
      <c r="AD7" s="16">
        <f t="shared" si="0"/>
        <v>1571</v>
      </c>
      <c r="AE7" s="16">
        <f>VLOOKUP(V7,Hex2Sensor!$A$2:$G$257,4)</f>
        <v>82.216864097886628</v>
      </c>
      <c r="AF7" s="16">
        <f>VLOOKUP(W7,Hex2Sensor!$A$2:$G$257,4)</f>
        <v>85.444350452319895</v>
      </c>
      <c r="AG7" s="16">
        <f>VLOOKUP(X7,Hex2Sensor!$A$2:$G$257,4)</f>
        <v>83.831438857033163</v>
      </c>
      <c r="AH7" s="16">
        <f>VLOOKUP(Y7,Hex2Sensor!$A$2:$G$257,6)</f>
        <v>-32.768000000000001</v>
      </c>
      <c r="AI7" s="16">
        <f>VLOOKUP(Z7,Hex2Sensor!$A$2:$G$257,5)</f>
        <v>1.9230769230769229</v>
      </c>
      <c r="AJ7" s="16">
        <f>VLOOKUP(AA7,Hex2Sensor!$A$2:$G$257,6)</f>
        <v>0.12850196078431253</v>
      </c>
    </row>
    <row r="8" spans="1:36">
      <c r="A8" s="8">
        <v>41976.450937499998</v>
      </c>
      <c r="B8" s="1" t="s">
        <v>8</v>
      </c>
      <c r="C8" t="s">
        <v>64</v>
      </c>
      <c r="D8" s="14" t="s">
        <v>0</v>
      </c>
      <c r="E8" s="14" t="s">
        <v>2</v>
      </c>
      <c r="F8" s="2" t="s">
        <v>51</v>
      </c>
      <c r="G8" s="2" t="s">
        <v>41</v>
      </c>
      <c r="H8" s="3" t="s">
        <v>47</v>
      </c>
      <c r="I8" s="3" t="s">
        <v>39</v>
      </c>
      <c r="J8" s="4" t="s">
        <v>51</v>
      </c>
      <c r="K8" s="4" t="s">
        <v>39</v>
      </c>
      <c r="L8" s="11" t="s">
        <v>48</v>
      </c>
      <c r="M8" s="11" t="s">
        <v>39</v>
      </c>
      <c r="N8" s="10" t="s">
        <v>41</v>
      </c>
      <c r="O8" s="10" t="s">
        <v>41</v>
      </c>
      <c r="P8" s="12" t="s">
        <v>45</v>
      </c>
      <c r="Q8" s="12" t="s">
        <v>46</v>
      </c>
      <c r="R8" s="13" t="s">
        <v>41</v>
      </c>
      <c r="S8" s="13" t="s">
        <v>41</v>
      </c>
      <c r="U8" s="16">
        <f t="shared" si="1"/>
        <v>1575</v>
      </c>
      <c r="V8" s="16">
        <f t="shared" si="2"/>
        <v>88</v>
      </c>
      <c r="W8" s="16">
        <f t="shared" si="3"/>
        <v>86</v>
      </c>
      <c r="X8" s="16">
        <f t="shared" si="4"/>
        <v>87</v>
      </c>
      <c r="Y8" s="16">
        <f t="shared" si="5"/>
        <v>0</v>
      </c>
      <c r="Z8" s="16">
        <f t="shared" si="6"/>
        <v>15</v>
      </c>
      <c r="AA8" s="16">
        <f t="shared" si="7"/>
        <v>0</v>
      </c>
      <c r="AB8" s="39"/>
      <c r="AC8" s="40">
        <f t="shared" si="8"/>
        <v>41976.450937499998</v>
      </c>
      <c r="AD8" s="16">
        <f t="shared" si="0"/>
        <v>1575</v>
      </c>
      <c r="AE8" s="16">
        <f>VLOOKUP(V8,Hex2Sensor!$A$2:$G$257,4)</f>
        <v>82.216864097886628</v>
      </c>
      <c r="AF8" s="16">
        <f>VLOOKUP(W8,Hex2Sensor!$A$2:$G$257,4)</f>
        <v>85.444350452319895</v>
      </c>
      <c r="AG8" s="16">
        <f>VLOOKUP(X8,Hex2Sensor!$A$2:$G$257,4)</f>
        <v>83.831438857033163</v>
      </c>
      <c r="AH8" s="16">
        <f>VLOOKUP(Y8,Hex2Sensor!$A$2:$G$257,6)</f>
        <v>-32.768000000000001</v>
      </c>
      <c r="AI8" s="16">
        <f>VLOOKUP(Z8,Hex2Sensor!$A$2:$G$257,5)</f>
        <v>1.9230769230769229</v>
      </c>
      <c r="AJ8" s="16">
        <f>VLOOKUP(AA8,Hex2Sensor!$A$2:$G$257,6)</f>
        <v>-32.768000000000001</v>
      </c>
    </row>
    <row r="9" spans="1:36">
      <c r="A9" s="8">
        <v>41976.452013888884</v>
      </c>
      <c r="B9" s="1" t="s">
        <v>8</v>
      </c>
      <c r="C9" t="s">
        <v>20</v>
      </c>
      <c r="D9" s="2" t="s">
        <v>51</v>
      </c>
      <c r="E9" s="2" t="s">
        <v>46</v>
      </c>
      <c r="F9" s="2" t="s">
        <v>51</v>
      </c>
      <c r="G9" s="2" t="s">
        <v>41</v>
      </c>
      <c r="H9" s="3" t="s">
        <v>47</v>
      </c>
      <c r="I9" s="3" t="s">
        <v>39</v>
      </c>
      <c r="J9" s="4" t="s">
        <v>51</v>
      </c>
      <c r="K9" s="4" t="s">
        <v>39</v>
      </c>
      <c r="L9" s="11" t="s">
        <v>48</v>
      </c>
      <c r="M9" s="11" t="s">
        <v>39</v>
      </c>
      <c r="N9" s="10" t="s">
        <v>41</v>
      </c>
      <c r="O9" s="10" t="s">
        <v>41</v>
      </c>
      <c r="P9" s="12" t="s">
        <v>45</v>
      </c>
      <c r="Q9" s="12" t="s">
        <v>46</v>
      </c>
      <c r="R9" s="13" t="s">
        <v>41</v>
      </c>
      <c r="S9" s="13" t="s">
        <v>47</v>
      </c>
      <c r="U9" s="16">
        <f t="shared" si="1"/>
        <v>1590</v>
      </c>
      <c r="V9" s="16">
        <f t="shared" si="2"/>
        <v>88</v>
      </c>
      <c r="W9" s="16">
        <f t="shared" si="3"/>
        <v>86</v>
      </c>
      <c r="X9" s="16">
        <f t="shared" si="4"/>
        <v>87</v>
      </c>
      <c r="Y9" s="16">
        <f t="shared" si="5"/>
        <v>0</v>
      </c>
      <c r="Z9" s="16">
        <f t="shared" si="6"/>
        <v>15</v>
      </c>
      <c r="AA9" s="16">
        <f t="shared" si="7"/>
        <v>128</v>
      </c>
      <c r="AB9" s="39"/>
      <c r="AC9" s="40">
        <f t="shared" si="8"/>
        <v>41976.452013888884</v>
      </c>
      <c r="AD9" s="16">
        <f t="shared" si="0"/>
        <v>1590</v>
      </c>
      <c r="AE9" s="16">
        <f>VLOOKUP(V9,Hex2Sensor!$A$2:$G$257,4)</f>
        <v>82.216864097886628</v>
      </c>
      <c r="AF9" s="16">
        <f>VLOOKUP(W9,Hex2Sensor!$A$2:$G$257,4)</f>
        <v>85.444350452319895</v>
      </c>
      <c r="AG9" s="16">
        <f>VLOOKUP(X9,Hex2Sensor!$A$2:$G$257,4)</f>
        <v>83.831438857033163</v>
      </c>
      <c r="AH9" s="16">
        <f>VLOOKUP(Y9,Hex2Sensor!$A$2:$G$257,6)</f>
        <v>-32.768000000000001</v>
      </c>
      <c r="AI9" s="16">
        <f>VLOOKUP(Z9,Hex2Sensor!$A$2:$G$257,5)</f>
        <v>1.9230769230769229</v>
      </c>
      <c r="AJ9" s="16">
        <f>VLOOKUP(AA9,Hex2Sensor!$A$2:$G$257,6)</f>
        <v>0.12850196078431253</v>
      </c>
    </row>
    <row r="10" spans="1:36">
      <c r="A10" s="8">
        <v>41976.463738425926</v>
      </c>
      <c r="B10" s="1" t="s">
        <v>8</v>
      </c>
      <c r="C10" t="s">
        <v>12</v>
      </c>
      <c r="D10" s="2" t="s">
        <v>39</v>
      </c>
      <c r="E10" s="2" t="s">
        <v>43</v>
      </c>
      <c r="F10" s="2" t="s">
        <v>51</v>
      </c>
      <c r="G10" s="2" t="s">
        <v>41</v>
      </c>
      <c r="H10" s="3" t="s">
        <v>51</v>
      </c>
      <c r="I10" s="3" t="s">
        <v>40</v>
      </c>
      <c r="J10" s="4" t="s">
        <v>39</v>
      </c>
      <c r="K10" s="4" t="s">
        <v>39</v>
      </c>
      <c r="L10" s="11" t="s">
        <v>51</v>
      </c>
      <c r="M10" s="11" t="s">
        <v>44</v>
      </c>
      <c r="N10" s="10" t="s">
        <v>41</v>
      </c>
      <c r="O10" s="10" t="s">
        <v>41</v>
      </c>
      <c r="P10" s="12" t="s">
        <v>45</v>
      </c>
      <c r="Q10" s="12" t="s">
        <v>46</v>
      </c>
      <c r="R10" s="13" t="s">
        <v>41</v>
      </c>
      <c r="S10" s="13" t="s">
        <v>47</v>
      </c>
      <c r="U10" s="16">
        <f t="shared" si="1"/>
        <v>1685</v>
      </c>
      <c r="V10" s="16">
        <f t="shared" si="2"/>
        <v>182</v>
      </c>
      <c r="W10" s="16">
        <f t="shared" si="3"/>
        <v>85</v>
      </c>
      <c r="X10" s="16">
        <f t="shared" si="4"/>
        <v>70</v>
      </c>
      <c r="Y10" s="16">
        <f t="shared" si="5"/>
        <v>0</v>
      </c>
      <c r="Z10" s="16">
        <f t="shared" si="6"/>
        <v>15</v>
      </c>
      <c r="AA10" s="16">
        <f t="shared" si="7"/>
        <v>128</v>
      </c>
      <c r="AB10" s="39"/>
      <c r="AC10" s="40">
        <f t="shared" si="8"/>
        <v>41976.463738425926</v>
      </c>
      <c r="AD10" s="16">
        <f t="shared" si="0"/>
        <v>1685</v>
      </c>
      <c r="AE10" s="16">
        <f>VLOOKUP(V10,Hex2Sensor!$A$2:$G$257,4)</f>
        <v>-77.818309427297891</v>
      </c>
      <c r="AF10" s="16">
        <f>VLOOKUP(W10,Hex2Sensor!$A$2:$G$257,4)</f>
        <v>87.055604012827644</v>
      </c>
      <c r="AG10" s="16">
        <f>VLOOKUP(X10,Hex2Sensor!$A$2:$G$257,4)</f>
        <v>111.02885210127579</v>
      </c>
      <c r="AH10" s="16">
        <f>VLOOKUP(Y10,Hex2Sensor!$A$2:$G$257,6)</f>
        <v>-32.768000000000001</v>
      </c>
      <c r="AI10" s="16">
        <f>VLOOKUP(Z10,Hex2Sensor!$A$2:$G$257,5)</f>
        <v>1.9230769230769229</v>
      </c>
      <c r="AJ10" s="16">
        <f>VLOOKUP(AA10,Hex2Sensor!$A$2:$G$257,6)</f>
        <v>0.12850196078431253</v>
      </c>
    </row>
    <row r="11" spans="1:36">
      <c r="A11" s="8">
        <v>41976.470185185186</v>
      </c>
      <c r="B11" s="1" t="s">
        <v>8</v>
      </c>
      <c r="C11" t="s">
        <v>21</v>
      </c>
      <c r="D11" s="2" t="s">
        <v>45</v>
      </c>
      <c r="E11" s="2" t="s">
        <v>45</v>
      </c>
      <c r="F11" s="2" t="s">
        <v>51</v>
      </c>
      <c r="G11" s="2" t="s">
        <v>41</v>
      </c>
      <c r="H11" s="3" t="s">
        <v>51</v>
      </c>
      <c r="I11" s="3" t="s">
        <v>39</v>
      </c>
      <c r="J11" s="4" t="s">
        <v>44</v>
      </c>
      <c r="K11" s="4" t="s">
        <v>39</v>
      </c>
      <c r="L11" s="11" t="s">
        <v>51</v>
      </c>
      <c r="M11" s="11" t="s">
        <v>39</v>
      </c>
      <c r="N11" s="10" t="s">
        <v>41</v>
      </c>
      <c r="O11" s="10" t="s">
        <v>41</v>
      </c>
      <c r="P11" s="12" t="s">
        <v>45</v>
      </c>
      <c r="Q11" s="12" t="s">
        <v>46</v>
      </c>
      <c r="R11" s="13" t="s">
        <v>41</v>
      </c>
      <c r="S11" s="13" t="s">
        <v>47</v>
      </c>
      <c r="U11" s="16">
        <f t="shared" si="1"/>
        <v>1740</v>
      </c>
      <c r="V11" s="16">
        <f t="shared" si="2"/>
        <v>86</v>
      </c>
      <c r="W11" s="16">
        <f t="shared" si="3"/>
        <v>84</v>
      </c>
      <c r="X11" s="16">
        <f t="shared" si="4"/>
        <v>86</v>
      </c>
      <c r="Y11" s="16">
        <f t="shared" si="5"/>
        <v>0</v>
      </c>
      <c r="Z11" s="16">
        <f t="shared" si="6"/>
        <v>15</v>
      </c>
      <c r="AA11" s="16">
        <f t="shared" si="7"/>
        <v>128</v>
      </c>
      <c r="AB11" s="39"/>
      <c r="AC11" s="40">
        <f t="shared" si="8"/>
        <v>41976.470185185186</v>
      </c>
      <c r="AD11" s="16">
        <f t="shared" si="0"/>
        <v>1740</v>
      </c>
      <c r="AE11" s="16">
        <f>VLOOKUP(V11,Hex2Sensor!$A$2:$G$257,4)</f>
        <v>85.444350452319895</v>
      </c>
      <c r="AF11" s="16">
        <f>VLOOKUP(W11,Hex2Sensor!$A$2:$G$257,4)</f>
        <v>88.665204641329638</v>
      </c>
      <c r="AG11" s="16">
        <f>VLOOKUP(X11,Hex2Sensor!$A$2:$G$257,4)</f>
        <v>85.444350452319895</v>
      </c>
      <c r="AH11" s="16">
        <f>VLOOKUP(Y11,Hex2Sensor!$A$2:$G$257,6)</f>
        <v>-32.768000000000001</v>
      </c>
      <c r="AI11" s="16">
        <f>VLOOKUP(Z11,Hex2Sensor!$A$2:$G$257,5)</f>
        <v>1.9230769230769229</v>
      </c>
      <c r="AJ11" s="16">
        <f>VLOOKUP(AA11,Hex2Sensor!$A$2:$G$257,6)</f>
        <v>0.12850196078431253</v>
      </c>
    </row>
    <row r="12" spans="1:36">
      <c r="A12" s="8">
        <v>41976.474594907406</v>
      </c>
      <c r="B12" s="1" t="s">
        <v>8</v>
      </c>
      <c r="C12" t="s">
        <v>22</v>
      </c>
      <c r="D12" s="2" t="s">
        <v>38</v>
      </c>
      <c r="E12" s="2" t="s">
        <v>46</v>
      </c>
      <c r="F12" s="2" t="s">
        <v>51</v>
      </c>
      <c r="G12" s="2" t="s">
        <v>41</v>
      </c>
      <c r="H12" s="3" t="s">
        <v>51</v>
      </c>
      <c r="I12" s="3" t="s">
        <v>39</v>
      </c>
      <c r="J12" s="4" t="s">
        <v>44</v>
      </c>
      <c r="K12" s="4" t="s">
        <v>39</v>
      </c>
      <c r="L12" s="11" t="s">
        <v>39</v>
      </c>
      <c r="M12" s="11" t="s">
        <v>39</v>
      </c>
      <c r="N12" s="10" t="s">
        <v>41</v>
      </c>
      <c r="O12" s="10" t="s">
        <v>41</v>
      </c>
      <c r="P12" s="12" t="s">
        <v>45</v>
      </c>
      <c r="Q12" s="12" t="s">
        <v>46</v>
      </c>
      <c r="R12" s="13" t="s">
        <v>41</v>
      </c>
      <c r="S12" s="13" t="s">
        <v>41</v>
      </c>
      <c r="U12" s="16">
        <f t="shared" si="1"/>
        <v>1586</v>
      </c>
      <c r="V12" s="16">
        <f t="shared" si="2"/>
        <v>86</v>
      </c>
      <c r="W12" s="16">
        <f t="shared" si="3"/>
        <v>84</v>
      </c>
      <c r="X12" s="16">
        <f t="shared" si="4"/>
        <v>85</v>
      </c>
      <c r="Y12" s="16">
        <f t="shared" si="5"/>
        <v>0</v>
      </c>
      <c r="Z12" s="16">
        <f t="shared" si="6"/>
        <v>15</v>
      </c>
      <c r="AA12" s="16">
        <f t="shared" si="7"/>
        <v>0</v>
      </c>
      <c r="AB12" s="39"/>
      <c r="AC12" s="40">
        <f t="shared" si="8"/>
        <v>41976.474594907406</v>
      </c>
      <c r="AD12" s="16">
        <f t="shared" si="0"/>
        <v>1586</v>
      </c>
      <c r="AE12" s="16">
        <f>VLOOKUP(V12,Hex2Sensor!$A$2:$G$257,4)</f>
        <v>85.444350452319895</v>
      </c>
      <c r="AF12" s="16">
        <f>VLOOKUP(W12,Hex2Sensor!$A$2:$G$257,4)</f>
        <v>88.665204641329638</v>
      </c>
      <c r="AG12" s="16">
        <f>VLOOKUP(X12,Hex2Sensor!$A$2:$G$257,4)</f>
        <v>87.055604012827644</v>
      </c>
      <c r="AH12" s="16">
        <f>VLOOKUP(Y12,Hex2Sensor!$A$2:$G$257,6)</f>
        <v>-32.768000000000001</v>
      </c>
      <c r="AI12" s="16">
        <f>VLOOKUP(Z12,Hex2Sensor!$A$2:$G$257,5)</f>
        <v>1.9230769230769229</v>
      </c>
      <c r="AJ12" s="16">
        <f>VLOOKUP(AA12,Hex2Sensor!$A$2:$G$257,6)</f>
        <v>-32.768000000000001</v>
      </c>
    </row>
    <row r="13" spans="1:36">
      <c r="A13" s="8">
        <v>41976.475694444445</v>
      </c>
      <c r="B13" s="1" t="s">
        <v>8</v>
      </c>
      <c r="C13" t="s">
        <v>23</v>
      </c>
      <c r="D13" s="2" t="s">
        <v>40</v>
      </c>
      <c r="E13" s="2" t="s">
        <v>52</v>
      </c>
      <c r="F13" s="2" t="s">
        <v>51</v>
      </c>
      <c r="G13" s="2" t="s">
        <v>41</v>
      </c>
      <c r="H13" s="3" t="s">
        <v>51</v>
      </c>
      <c r="I13" s="3" t="s">
        <v>51</v>
      </c>
      <c r="J13" s="4" t="s">
        <v>44</v>
      </c>
      <c r="K13" s="4" t="s">
        <v>39</v>
      </c>
      <c r="L13" s="11" t="s">
        <v>39</v>
      </c>
      <c r="M13" s="11" t="s">
        <v>39</v>
      </c>
      <c r="N13" s="10" t="s">
        <v>41</v>
      </c>
      <c r="O13" s="10" t="s">
        <v>41</v>
      </c>
      <c r="P13" s="12" t="s">
        <v>45</v>
      </c>
      <c r="Q13" s="12" t="s">
        <v>46</v>
      </c>
      <c r="R13" s="13" t="s">
        <v>41</v>
      </c>
      <c r="S13" s="13" t="s">
        <v>47</v>
      </c>
      <c r="U13" s="16">
        <f t="shared" si="1"/>
        <v>1787</v>
      </c>
      <c r="V13" s="16">
        <f t="shared" si="2"/>
        <v>102</v>
      </c>
      <c r="W13" s="16">
        <f t="shared" si="3"/>
        <v>84</v>
      </c>
      <c r="X13" s="16">
        <f t="shared" si="4"/>
        <v>85</v>
      </c>
      <c r="Y13" s="16">
        <f t="shared" si="5"/>
        <v>0</v>
      </c>
      <c r="Z13" s="16">
        <f t="shared" si="6"/>
        <v>15</v>
      </c>
      <c r="AA13" s="16">
        <f t="shared" si="7"/>
        <v>128</v>
      </c>
      <c r="AB13" s="39"/>
      <c r="AC13" s="40">
        <f t="shared" si="8"/>
        <v>41976.475694444445</v>
      </c>
      <c r="AD13" s="16">
        <f t="shared" si="0"/>
        <v>1787</v>
      </c>
      <c r="AE13" s="16">
        <f>VLOOKUP(V13,Hex2Sensor!$A$2:$G$257,4)</f>
        <v>59.435248699948488</v>
      </c>
      <c r="AF13" s="16">
        <f>VLOOKUP(W13,Hex2Sensor!$A$2:$G$257,4)</f>
        <v>88.665204641329638</v>
      </c>
      <c r="AG13" s="16">
        <f>VLOOKUP(X13,Hex2Sensor!$A$2:$G$257,4)</f>
        <v>87.055604012827644</v>
      </c>
      <c r="AH13" s="16">
        <f>VLOOKUP(Y13,Hex2Sensor!$A$2:$G$257,6)</f>
        <v>-32.768000000000001</v>
      </c>
      <c r="AI13" s="16">
        <f>VLOOKUP(Z13,Hex2Sensor!$A$2:$G$257,5)</f>
        <v>1.9230769230769229</v>
      </c>
      <c r="AJ13" s="16">
        <f>VLOOKUP(AA13,Hex2Sensor!$A$2:$G$257,6)</f>
        <v>0.12850196078431253</v>
      </c>
    </row>
    <row r="14" spans="1:36">
      <c r="A14" s="8">
        <v>41976.478969907403</v>
      </c>
      <c r="B14" s="1" t="s">
        <v>8</v>
      </c>
      <c r="C14" t="s">
        <v>24</v>
      </c>
      <c r="D14" s="2" t="s">
        <v>48</v>
      </c>
      <c r="E14" s="2" t="s">
        <v>49</v>
      </c>
      <c r="F14" s="2" t="s">
        <v>48</v>
      </c>
      <c r="G14" s="2" t="s">
        <v>41</v>
      </c>
      <c r="H14" s="3" t="s">
        <v>44</v>
      </c>
      <c r="I14" s="3" t="s">
        <v>39</v>
      </c>
      <c r="J14" s="4" t="s">
        <v>39</v>
      </c>
      <c r="K14" s="4" t="s">
        <v>39</v>
      </c>
      <c r="L14" s="11" t="s">
        <v>39</v>
      </c>
      <c r="M14" s="11" t="s">
        <v>39</v>
      </c>
      <c r="N14" s="10" t="s">
        <v>41</v>
      </c>
      <c r="O14" s="10" t="s">
        <v>47</v>
      </c>
      <c r="P14" s="12" t="s">
        <v>45</v>
      </c>
      <c r="Q14" s="12" t="s">
        <v>46</v>
      </c>
      <c r="R14" s="13" t="s">
        <v>41</v>
      </c>
      <c r="S14" s="13" t="s">
        <v>47</v>
      </c>
      <c r="U14" s="16">
        <f t="shared" si="1"/>
        <v>1815</v>
      </c>
      <c r="V14" s="16">
        <f t="shared" si="2"/>
        <v>84</v>
      </c>
      <c r="W14" s="16">
        <f t="shared" si="3"/>
        <v>85</v>
      </c>
      <c r="X14" s="16">
        <f t="shared" si="4"/>
        <v>85</v>
      </c>
      <c r="Y14" s="16">
        <f t="shared" si="5"/>
        <v>8</v>
      </c>
      <c r="Z14" s="16">
        <f t="shared" si="6"/>
        <v>15</v>
      </c>
      <c r="AA14" s="16">
        <f t="shared" si="7"/>
        <v>128</v>
      </c>
      <c r="AB14" s="39"/>
      <c r="AC14" s="40">
        <f t="shared" si="8"/>
        <v>41976.478969907403</v>
      </c>
      <c r="AD14" s="16">
        <f t="shared" si="0"/>
        <v>1815</v>
      </c>
      <c r="AE14" s="16">
        <f>VLOOKUP(V14,Hex2Sensor!$A$2:$G$257,4)</f>
        <v>88.665204641329638</v>
      </c>
      <c r="AF14" s="16">
        <f>VLOOKUP(W14,Hex2Sensor!$A$2:$G$257,4)</f>
        <v>87.055604012827644</v>
      </c>
      <c r="AG14" s="16">
        <f>VLOOKUP(X14,Hex2Sensor!$A$2:$G$257,4)</f>
        <v>87.055604012827644</v>
      </c>
      <c r="AH14" s="16">
        <f>VLOOKUP(Y14,Hex2Sensor!$A$2:$G$257,6)</f>
        <v>-30.711968627450982</v>
      </c>
      <c r="AI14" s="16">
        <f>VLOOKUP(Z14,Hex2Sensor!$A$2:$G$257,5)</f>
        <v>1.9230769230769229</v>
      </c>
      <c r="AJ14" s="16">
        <f>VLOOKUP(AA14,Hex2Sensor!$A$2:$G$257,6)</f>
        <v>0.12850196078431253</v>
      </c>
    </row>
    <row r="15" spans="1:36">
      <c r="A15" s="8">
        <v>41976.480069444442</v>
      </c>
      <c r="B15" s="1" t="s">
        <v>8</v>
      </c>
      <c r="C15" t="s">
        <v>25</v>
      </c>
      <c r="D15" s="2" t="s">
        <v>49</v>
      </c>
      <c r="E15" s="2" t="s">
        <v>38</v>
      </c>
      <c r="F15" s="2" t="s">
        <v>48</v>
      </c>
      <c r="G15" s="2" t="s">
        <v>41</v>
      </c>
      <c r="H15" s="3" t="s">
        <v>39</v>
      </c>
      <c r="I15" s="3" t="s">
        <v>39</v>
      </c>
      <c r="J15" s="4" t="s">
        <v>44</v>
      </c>
      <c r="K15" s="4" t="s">
        <v>39</v>
      </c>
      <c r="L15" s="11" t="s">
        <v>39</v>
      </c>
      <c r="M15" s="11" t="s">
        <v>39</v>
      </c>
      <c r="N15" s="10" t="s">
        <v>41</v>
      </c>
      <c r="O15" s="10" t="s">
        <v>41</v>
      </c>
      <c r="P15" s="12" t="s">
        <v>45</v>
      </c>
      <c r="Q15" s="12" t="s">
        <v>46</v>
      </c>
      <c r="R15" s="13" t="s">
        <v>41</v>
      </c>
      <c r="S15" s="13" t="s">
        <v>47</v>
      </c>
      <c r="U15" s="16">
        <f t="shared" si="1"/>
        <v>1825</v>
      </c>
      <c r="V15" s="16">
        <f t="shared" si="2"/>
        <v>85</v>
      </c>
      <c r="W15" s="16">
        <f t="shared" si="3"/>
        <v>84</v>
      </c>
      <c r="X15" s="16">
        <f t="shared" si="4"/>
        <v>85</v>
      </c>
      <c r="Y15" s="16">
        <f t="shared" si="5"/>
        <v>0</v>
      </c>
      <c r="Z15" s="16">
        <f t="shared" si="6"/>
        <v>15</v>
      </c>
      <c r="AA15" s="16">
        <f t="shared" si="7"/>
        <v>128</v>
      </c>
      <c r="AB15" s="39"/>
      <c r="AC15" s="40">
        <f t="shared" si="8"/>
        <v>41976.480069444442</v>
      </c>
      <c r="AD15" s="16">
        <f t="shared" si="0"/>
        <v>1825</v>
      </c>
      <c r="AE15" s="16">
        <f>VLOOKUP(V15,Hex2Sensor!$A$2:$G$257,4)</f>
        <v>87.055604012827644</v>
      </c>
      <c r="AF15" s="16">
        <f>VLOOKUP(W15,Hex2Sensor!$A$2:$G$257,4)</f>
        <v>88.665204641329638</v>
      </c>
      <c r="AG15" s="16">
        <f>VLOOKUP(X15,Hex2Sensor!$A$2:$G$257,4)</f>
        <v>87.055604012827644</v>
      </c>
      <c r="AH15" s="16">
        <f>VLOOKUP(Y15,Hex2Sensor!$A$2:$G$257,6)</f>
        <v>-32.768000000000001</v>
      </c>
      <c r="AI15" s="16">
        <f>VLOOKUP(Z15,Hex2Sensor!$A$2:$G$257,5)</f>
        <v>1.9230769230769229</v>
      </c>
      <c r="AJ15" s="16">
        <f>VLOOKUP(AA15,Hex2Sensor!$A$2:$G$257,6)</f>
        <v>0.12850196078431253</v>
      </c>
    </row>
    <row r="16" spans="1:36">
      <c r="A16" s="8">
        <v>41976.488923611112</v>
      </c>
      <c r="B16" s="1" t="s">
        <v>8</v>
      </c>
      <c r="C16" t="s">
        <v>26</v>
      </c>
      <c r="D16" s="2" t="s">
        <v>45</v>
      </c>
      <c r="E16" s="2" t="s">
        <v>51</v>
      </c>
      <c r="F16" s="2" t="s">
        <v>48</v>
      </c>
      <c r="G16" s="2" t="s">
        <v>41</v>
      </c>
      <c r="H16" s="3" t="s">
        <v>44</v>
      </c>
      <c r="I16" s="3" t="s">
        <v>39</v>
      </c>
      <c r="J16" s="4" t="s">
        <v>46</v>
      </c>
      <c r="K16" s="4" t="s">
        <v>39</v>
      </c>
      <c r="L16" s="11" t="s">
        <v>44</v>
      </c>
      <c r="M16" s="11" t="s">
        <v>39</v>
      </c>
      <c r="N16" s="10" t="s">
        <v>41</v>
      </c>
      <c r="O16" s="10" t="s">
        <v>41</v>
      </c>
      <c r="P16" s="12" t="s">
        <v>45</v>
      </c>
      <c r="Q16" s="12" t="s">
        <v>46</v>
      </c>
      <c r="R16" s="13" t="s">
        <v>41</v>
      </c>
      <c r="S16" s="13" t="s">
        <v>41</v>
      </c>
      <c r="U16" s="16">
        <f t="shared" si="1"/>
        <v>1900</v>
      </c>
      <c r="V16" s="16">
        <f t="shared" si="2"/>
        <v>84</v>
      </c>
      <c r="W16" s="16">
        <f t="shared" si="3"/>
        <v>83</v>
      </c>
      <c r="X16" s="16">
        <f t="shared" si="4"/>
        <v>84</v>
      </c>
      <c r="Y16" s="16">
        <f t="shared" si="5"/>
        <v>0</v>
      </c>
      <c r="Z16" s="16">
        <f t="shared" si="6"/>
        <v>15</v>
      </c>
      <c r="AA16" s="16">
        <f t="shared" si="7"/>
        <v>0</v>
      </c>
      <c r="AB16" s="39"/>
      <c r="AC16" s="40">
        <f t="shared" si="8"/>
        <v>41976.488923611112</v>
      </c>
      <c r="AD16" s="16">
        <f t="shared" si="0"/>
        <v>1900</v>
      </c>
      <c r="AE16" s="16">
        <f>VLOOKUP(V16,Hex2Sensor!$A$2:$G$257,4)</f>
        <v>88.665204641329638</v>
      </c>
      <c r="AF16" s="16">
        <f>VLOOKUP(W16,Hex2Sensor!$A$2:$G$257,4)</f>
        <v>90.273157414477964</v>
      </c>
      <c r="AG16" s="16">
        <f>VLOOKUP(X16,Hex2Sensor!$A$2:$G$257,4)</f>
        <v>88.665204641329638</v>
      </c>
      <c r="AH16" s="16">
        <f>VLOOKUP(Y16,Hex2Sensor!$A$2:$G$257,6)</f>
        <v>-32.768000000000001</v>
      </c>
      <c r="AI16" s="16">
        <f>VLOOKUP(Z16,Hex2Sensor!$A$2:$G$257,5)</f>
        <v>1.9230769230769229</v>
      </c>
      <c r="AJ16" s="16">
        <f>VLOOKUP(AA16,Hex2Sensor!$A$2:$G$257,6)</f>
        <v>-32.768000000000001</v>
      </c>
    </row>
    <row r="17" spans="1:36">
      <c r="A17" s="8">
        <v>41976.490011574075</v>
      </c>
      <c r="B17" s="1" t="s">
        <v>8</v>
      </c>
      <c r="C17" t="s">
        <v>27</v>
      </c>
      <c r="D17" s="2" t="s">
        <v>51</v>
      </c>
      <c r="E17" s="2" t="s">
        <v>48</v>
      </c>
      <c r="F17" s="2" t="s">
        <v>48</v>
      </c>
      <c r="G17" s="2" t="s">
        <v>41</v>
      </c>
      <c r="H17" s="3" t="s">
        <v>44</v>
      </c>
      <c r="I17" s="3" t="s">
        <v>39</v>
      </c>
      <c r="J17" s="4" t="s">
        <v>46</v>
      </c>
      <c r="K17" s="4" t="s">
        <v>39</v>
      </c>
      <c r="L17" s="11" t="s">
        <v>44</v>
      </c>
      <c r="M17" s="11" t="s">
        <v>39</v>
      </c>
      <c r="N17" s="10" t="s">
        <v>41</v>
      </c>
      <c r="O17" s="10" t="s">
        <v>41</v>
      </c>
      <c r="P17" s="12" t="s">
        <v>45</v>
      </c>
      <c r="Q17" s="12" t="s">
        <v>46</v>
      </c>
      <c r="R17" s="13" t="s">
        <v>41</v>
      </c>
      <c r="S17" s="13" t="s">
        <v>47</v>
      </c>
      <c r="U17" s="16">
        <f t="shared" si="1"/>
        <v>1910</v>
      </c>
      <c r="V17" s="16">
        <f t="shared" si="2"/>
        <v>84</v>
      </c>
      <c r="W17" s="16">
        <f t="shared" si="3"/>
        <v>83</v>
      </c>
      <c r="X17" s="16">
        <f t="shared" si="4"/>
        <v>84</v>
      </c>
      <c r="Y17" s="16">
        <f t="shared" si="5"/>
        <v>0</v>
      </c>
      <c r="Z17" s="16">
        <f t="shared" si="6"/>
        <v>15</v>
      </c>
      <c r="AA17" s="16">
        <f t="shared" si="7"/>
        <v>128</v>
      </c>
      <c r="AB17" s="39"/>
      <c r="AC17" s="40">
        <f t="shared" si="8"/>
        <v>41976.490011574075</v>
      </c>
      <c r="AD17" s="16">
        <f t="shared" si="0"/>
        <v>1910</v>
      </c>
      <c r="AE17" s="16">
        <f>VLOOKUP(V17,Hex2Sensor!$A$2:$G$257,4)</f>
        <v>88.665204641329638</v>
      </c>
      <c r="AF17" s="16">
        <f>VLOOKUP(W17,Hex2Sensor!$A$2:$G$257,4)</f>
        <v>90.273157414477964</v>
      </c>
      <c r="AG17" s="16">
        <f>VLOOKUP(X17,Hex2Sensor!$A$2:$G$257,4)</f>
        <v>88.665204641329638</v>
      </c>
      <c r="AH17" s="16">
        <f>VLOOKUP(Y17,Hex2Sensor!$A$2:$G$257,6)</f>
        <v>-32.768000000000001</v>
      </c>
      <c r="AI17" s="16">
        <f>VLOOKUP(Z17,Hex2Sensor!$A$2:$G$257,5)</f>
        <v>1.9230769230769229</v>
      </c>
      <c r="AJ17" s="16">
        <f>VLOOKUP(AA17,Hex2Sensor!$A$2:$G$257,6)</f>
        <v>0.12850196078431253</v>
      </c>
    </row>
    <row r="18" spans="1:36">
      <c r="A18" s="8">
        <v>41976.495520833334</v>
      </c>
      <c r="B18" s="1" t="s">
        <v>8</v>
      </c>
      <c r="C18" t="s">
        <v>28</v>
      </c>
      <c r="D18" s="2" t="s">
        <v>39</v>
      </c>
      <c r="E18" s="2" t="s">
        <v>42</v>
      </c>
      <c r="F18" s="2" t="s">
        <v>48</v>
      </c>
      <c r="G18" s="2" t="s">
        <v>41</v>
      </c>
      <c r="H18" s="3" t="s">
        <v>44</v>
      </c>
      <c r="I18" s="3" t="s">
        <v>39</v>
      </c>
      <c r="J18" s="4" t="s">
        <v>38</v>
      </c>
      <c r="K18" s="4" t="s">
        <v>39</v>
      </c>
      <c r="L18" s="11" t="s">
        <v>44</v>
      </c>
      <c r="M18" s="11" t="s">
        <v>39</v>
      </c>
      <c r="N18" s="10" t="s">
        <v>41</v>
      </c>
      <c r="O18" s="10" t="s">
        <v>41</v>
      </c>
      <c r="P18" s="12" t="s">
        <v>45</v>
      </c>
      <c r="Q18" s="12" t="s">
        <v>46</v>
      </c>
      <c r="R18" s="13" t="s">
        <v>41</v>
      </c>
      <c r="S18" s="13" t="s">
        <v>47</v>
      </c>
      <c r="U18" s="16">
        <f t="shared" si="1"/>
        <v>1957</v>
      </c>
      <c r="V18" s="16">
        <f t="shared" si="2"/>
        <v>84</v>
      </c>
      <c r="W18" s="16">
        <f t="shared" si="3"/>
        <v>82</v>
      </c>
      <c r="X18" s="16">
        <f t="shared" si="4"/>
        <v>84</v>
      </c>
      <c r="Y18" s="16">
        <f t="shared" si="5"/>
        <v>0</v>
      </c>
      <c r="Z18" s="16">
        <f t="shared" si="6"/>
        <v>15</v>
      </c>
      <c r="AA18" s="16">
        <f t="shared" si="7"/>
        <v>128</v>
      </c>
      <c r="AB18" s="39"/>
      <c r="AC18" s="40">
        <f t="shared" si="8"/>
        <v>41976.495520833334</v>
      </c>
      <c r="AD18" s="16">
        <f t="shared" si="0"/>
        <v>1957</v>
      </c>
      <c r="AE18" s="16">
        <f>VLOOKUP(V18,Hex2Sensor!$A$2:$G$257,4)</f>
        <v>88.665204641329638</v>
      </c>
      <c r="AF18" s="16">
        <f>VLOOKUP(W18,Hex2Sensor!$A$2:$G$257,4)</f>
        <v>91.879467382991606</v>
      </c>
      <c r="AG18" s="16">
        <f>VLOOKUP(X18,Hex2Sensor!$A$2:$G$257,4)</f>
        <v>88.665204641329638</v>
      </c>
      <c r="AH18" s="16">
        <f>VLOOKUP(Y18,Hex2Sensor!$A$2:$G$257,6)</f>
        <v>-32.768000000000001</v>
      </c>
      <c r="AI18" s="16">
        <f>VLOOKUP(Z18,Hex2Sensor!$A$2:$G$257,5)</f>
        <v>1.9230769230769229</v>
      </c>
      <c r="AJ18" s="16">
        <f>VLOOKUP(AA18,Hex2Sensor!$A$2:$G$257,6)</f>
        <v>0.12850196078431253</v>
      </c>
    </row>
    <row r="19" spans="1:36">
      <c r="A19" s="8">
        <v>41976.501273148147</v>
      </c>
      <c r="B19" s="1" t="s">
        <v>8</v>
      </c>
      <c r="C19" t="s">
        <v>29</v>
      </c>
      <c r="D19" s="2" t="s">
        <v>49</v>
      </c>
      <c r="E19" s="2" t="s">
        <v>53</v>
      </c>
      <c r="F19" s="2" t="s">
        <v>48</v>
      </c>
      <c r="G19" s="2" t="s">
        <v>41</v>
      </c>
      <c r="H19" s="3" t="s">
        <v>44</v>
      </c>
      <c r="I19" s="3" t="s">
        <v>39</v>
      </c>
      <c r="J19" s="4" t="s">
        <v>38</v>
      </c>
      <c r="K19" s="4" t="s">
        <v>39</v>
      </c>
      <c r="L19" s="11" t="s">
        <v>46</v>
      </c>
      <c r="M19" s="11" t="s">
        <v>39</v>
      </c>
      <c r="N19" s="10" t="s">
        <v>41</v>
      </c>
      <c r="O19" s="10" t="s">
        <v>41</v>
      </c>
      <c r="P19" s="12" t="s">
        <v>45</v>
      </c>
      <c r="Q19" s="12" t="s">
        <v>46</v>
      </c>
      <c r="R19" s="13" t="s">
        <v>41</v>
      </c>
      <c r="S19" s="13" t="s">
        <v>47</v>
      </c>
      <c r="U19" s="16">
        <f t="shared" si="1"/>
        <v>2001</v>
      </c>
      <c r="V19" s="16">
        <f t="shared" si="2"/>
        <v>84</v>
      </c>
      <c r="W19" s="16">
        <f t="shared" si="3"/>
        <v>82</v>
      </c>
      <c r="X19" s="16">
        <f t="shared" si="4"/>
        <v>83</v>
      </c>
      <c r="Y19" s="16">
        <f t="shared" si="5"/>
        <v>0</v>
      </c>
      <c r="Z19" s="16">
        <f t="shared" si="6"/>
        <v>15</v>
      </c>
      <c r="AA19" s="16">
        <f t="shared" si="7"/>
        <v>128</v>
      </c>
      <c r="AB19" s="39"/>
      <c r="AC19" s="40">
        <f t="shared" si="8"/>
        <v>41976.501273148147</v>
      </c>
      <c r="AD19" s="16">
        <f t="shared" si="0"/>
        <v>2001</v>
      </c>
      <c r="AE19" s="16">
        <f>VLOOKUP(V19,Hex2Sensor!$A$2:$G$257,4)</f>
        <v>88.665204641329638</v>
      </c>
      <c r="AF19" s="16">
        <f>VLOOKUP(W19,Hex2Sensor!$A$2:$G$257,4)</f>
        <v>91.879467382991606</v>
      </c>
      <c r="AG19" s="16">
        <f>VLOOKUP(X19,Hex2Sensor!$A$2:$G$257,4)</f>
        <v>90.273157414477964</v>
      </c>
      <c r="AH19" s="16">
        <f>VLOOKUP(Y19,Hex2Sensor!$A$2:$G$257,6)</f>
        <v>-32.768000000000001</v>
      </c>
      <c r="AI19" s="16">
        <f>VLOOKUP(Z19,Hex2Sensor!$A$2:$G$257,5)</f>
        <v>1.9230769230769229</v>
      </c>
      <c r="AJ19" s="16">
        <f>VLOOKUP(AA19,Hex2Sensor!$A$2:$G$257,6)</f>
        <v>0.12850196078431253</v>
      </c>
    </row>
    <row r="20" spans="1:36">
      <c r="A20" s="8">
        <v>41976.502372685187</v>
      </c>
      <c r="B20" s="1" t="s">
        <v>8</v>
      </c>
      <c r="C20" t="s">
        <v>30</v>
      </c>
      <c r="D20" s="2" t="s">
        <v>42</v>
      </c>
      <c r="E20" s="2" t="s">
        <v>53</v>
      </c>
      <c r="F20" s="2" t="s">
        <v>48</v>
      </c>
      <c r="G20" s="2" t="s">
        <v>41</v>
      </c>
      <c r="H20" s="3" t="s">
        <v>44</v>
      </c>
      <c r="I20" s="3" t="s">
        <v>39</v>
      </c>
      <c r="J20" s="4" t="s">
        <v>38</v>
      </c>
      <c r="K20" s="4" t="s">
        <v>39</v>
      </c>
      <c r="L20" s="11" t="s">
        <v>46</v>
      </c>
      <c r="M20" s="11" t="s">
        <v>39</v>
      </c>
      <c r="N20" s="10" t="s">
        <v>41</v>
      </c>
      <c r="O20" s="10" t="s">
        <v>41</v>
      </c>
      <c r="P20" s="12" t="s">
        <v>45</v>
      </c>
      <c r="Q20" s="12" t="s">
        <v>46</v>
      </c>
      <c r="R20" s="13" t="s">
        <v>41</v>
      </c>
      <c r="S20" s="13" t="s">
        <v>47</v>
      </c>
      <c r="U20" s="16">
        <f t="shared" si="1"/>
        <v>2010</v>
      </c>
      <c r="V20" s="16">
        <f t="shared" si="2"/>
        <v>84</v>
      </c>
      <c r="W20" s="16">
        <f t="shared" si="3"/>
        <v>82</v>
      </c>
      <c r="X20" s="16">
        <f t="shared" si="4"/>
        <v>83</v>
      </c>
      <c r="Y20" s="16">
        <f t="shared" si="5"/>
        <v>0</v>
      </c>
      <c r="Z20" s="16">
        <f t="shared" si="6"/>
        <v>15</v>
      </c>
      <c r="AA20" s="16">
        <f t="shared" si="7"/>
        <v>128</v>
      </c>
      <c r="AB20" s="39"/>
      <c r="AC20" s="40">
        <f t="shared" si="8"/>
        <v>41976.502372685187</v>
      </c>
      <c r="AD20" s="16">
        <f t="shared" si="0"/>
        <v>2010</v>
      </c>
      <c r="AE20" s="16">
        <f>VLOOKUP(V20,Hex2Sensor!$A$2:$G$257,4)</f>
        <v>88.665204641329638</v>
      </c>
      <c r="AF20" s="16">
        <f>VLOOKUP(W20,Hex2Sensor!$A$2:$G$257,4)</f>
        <v>91.879467382991606</v>
      </c>
      <c r="AG20" s="16">
        <f>VLOOKUP(X20,Hex2Sensor!$A$2:$G$257,4)</f>
        <v>90.273157414477964</v>
      </c>
      <c r="AH20" s="16">
        <f>VLOOKUP(Y20,Hex2Sensor!$A$2:$G$257,6)</f>
        <v>-32.768000000000001</v>
      </c>
      <c r="AI20" s="16">
        <f>VLOOKUP(Z20,Hex2Sensor!$A$2:$G$257,5)</f>
        <v>1.9230769230769229</v>
      </c>
      <c r="AJ20" s="16">
        <f>VLOOKUP(AA20,Hex2Sensor!$A$2:$G$257,6)</f>
        <v>0.12850196078431253</v>
      </c>
    </row>
    <row r="21" spans="1:36">
      <c r="A21" s="8">
        <v>41976.50677083333</v>
      </c>
      <c r="B21" s="1" t="s">
        <v>8</v>
      </c>
      <c r="C21" t="s">
        <v>31</v>
      </c>
      <c r="D21" s="2" t="s">
        <v>41</v>
      </c>
      <c r="E21" s="2" t="s">
        <v>41</v>
      </c>
      <c r="F21" s="2" t="s">
        <v>47</v>
      </c>
      <c r="G21" s="2" t="s">
        <v>41</v>
      </c>
      <c r="H21" s="3" t="s">
        <v>46</v>
      </c>
      <c r="I21" s="3" t="s">
        <v>39</v>
      </c>
      <c r="J21" s="4" t="s">
        <v>49</v>
      </c>
      <c r="K21" s="4" t="s">
        <v>39</v>
      </c>
      <c r="L21" s="11" t="s">
        <v>38</v>
      </c>
      <c r="M21" s="11" t="s">
        <v>39</v>
      </c>
      <c r="N21" s="10" t="s">
        <v>41</v>
      </c>
      <c r="O21" s="10" t="s">
        <v>41</v>
      </c>
      <c r="P21" s="12" t="s">
        <v>45</v>
      </c>
      <c r="Q21" s="12" t="s">
        <v>46</v>
      </c>
      <c r="R21" s="13" t="s">
        <v>41</v>
      </c>
      <c r="S21" s="13" t="s">
        <v>47</v>
      </c>
      <c r="U21" s="16">
        <f t="shared" si="1"/>
        <v>2048</v>
      </c>
      <c r="V21" s="16">
        <f t="shared" si="2"/>
        <v>83</v>
      </c>
      <c r="W21" s="16">
        <f t="shared" si="3"/>
        <v>81</v>
      </c>
      <c r="X21" s="16">
        <f t="shared" si="4"/>
        <v>82</v>
      </c>
      <c r="Y21" s="16">
        <f t="shared" si="5"/>
        <v>0</v>
      </c>
      <c r="Z21" s="16">
        <f t="shared" si="6"/>
        <v>15</v>
      </c>
      <c r="AA21" s="16">
        <f t="shared" si="7"/>
        <v>128</v>
      </c>
      <c r="AB21" s="39"/>
      <c r="AC21" s="40">
        <f t="shared" si="8"/>
        <v>41976.50677083333</v>
      </c>
      <c r="AD21" s="16">
        <f t="shared" si="0"/>
        <v>2048</v>
      </c>
      <c r="AE21" s="16">
        <f>VLOOKUP(V21,Hex2Sensor!$A$2:$G$257,4)</f>
        <v>90.273157414477964</v>
      </c>
      <c r="AF21" s="16">
        <f>VLOOKUP(W21,Hex2Sensor!$A$2:$G$257,4)</f>
        <v>93.484139571841297</v>
      </c>
      <c r="AG21" s="16">
        <f>VLOOKUP(X21,Hex2Sensor!$A$2:$G$257,4)</f>
        <v>91.879467382991606</v>
      </c>
      <c r="AH21" s="16">
        <f>VLOOKUP(Y21,Hex2Sensor!$A$2:$G$257,6)</f>
        <v>-32.768000000000001</v>
      </c>
      <c r="AI21" s="16">
        <f>VLOOKUP(Z21,Hex2Sensor!$A$2:$G$257,5)</f>
        <v>1.9230769230769229</v>
      </c>
      <c r="AJ21" s="16">
        <f>VLOOKUP(AA21,Hex2Sensor!$A$2:$G$257,6)</f>
        <v>0.12850196078431253</v>
      </c>
    </row>
    <row r="22" spans="1:36">
      <c r="A22" s="8">
        <v>41976.507905092592</v>
      </c>
      <c r="B22" s="1" t="s">
        <v>8</v>
      </c>
      <c r="C22" t="s">
        <v>32</v>
      </c>
      <c r="D22" s="2" t="s">
        <v>43</v>
      </c>
      <c r="E22" s="2" t="s">
        <v>41</v>
      </c>
      <c r="F22" s="2" t="s">
        <v>47</v>
      </c>
      <c r="G22" s="2" t="s">
        <v>41</v>
      </c>
      <c r="H22" s="3" t="s">
        <v>38</v>
      </c>
      <c r="I22" s="3" t="s">
        <v>39</v>
      </c>
      <c r="J22" s="4" t="s">
        <v>49</v>
      </c>
      <c r="K22" s="4" t="s">
        <v>39</v>
      </c>
      <c r="L22" s="11" t="s">
        <v>38</v>
      </c>
      <c r="M22" s="11" t="s">
        <v>39</v>
      </c>
      <c r="N22" s="10" t="s">
        <v>41</v>
      </c>
      <c r="O22" s="10" t="s">
        <v>41</v>
      </c>
      <c r="P22" s="12" t="s">
        <v>45</v>
      </c>
      <c r="Q22" s="12" t="s">
        <v>46</v>
      </c>
      <c r="R22" s="13" t="s">
        <v>41</v>
      </c>
      <c r="S22" s="13" t="s">
        <v>47</v>
      </c>
      <c r="U22" s="16">
        <f t="shared" si="1"/>
        <v>2057</v>
      </c>
      <c r="V22" s="16">
        <f t="shared" si="2"/>
        <v>82</v>
      </c>
      <c r="W22" s="16">
        <f t="shared" si="3"/>
        <v>81</v>
      </c>
      <c r="X22" s="16">
        <f t="shared" si="4"/>
        <v>82</v>
      </c>
      <c r="Y22" s="16">
        <f t="shared" si="5"/>
        <v>0</v>
      </c>
      <c r="Z22" s="16">
        <f t="shared" si="6"/>
        <v>15</v>
      </c>
      <c r="AA22" s="16">
        <f t="shared" si="7"/>
        <v>128</v>
      </c>
      <c r="AB22" s="39"/>
      <c r="AC22" s="40">
        <f t="shared" si="8"/>
        <v>41976.507905092592</v>
      </c>
      <c r="AD22" s="16">
        <f t="shared" si="0"/>
        <v>2057</v>
      </c>
      <c r="AE22" s="16">
        <f>VLOOKUP(V22,Hex2Sensor!$A$2:$G$257,4)</f>
        <v>91.879467382991606</v>
      </c>
      <c r="AF22" s="16">
        <f>VLOOKUP(W22,Hex2Sensor!$A$2:$G$257,4)</f>
        <v>93.484139571841297</v>
      </c>
      <c r="AG22" s="16">
        <f>VLOOKUP(X22,Hex2Sensor!$A$2:$G$257,4)</f>
        <v>91.879467382991606</v>
      </c>
      <c r="AH22" s="16">
        <f>VLOOKUP(Y22,Hex2Sensor!$A$2:$G$257,6)</f>
        <v>-32.768000000000001</v>
      </c>
      <c r="AI22" s="16">
        <f>VLOOKUP(Z22,Hex2Sensor!$A$2:$G$257,5)</f>
        <v>1.9230769230769229</v>
      </c>
      <c r="AJ22" s="16">
        <f>VLOOKUP(AA22,Hex2Sensor!$A$2:$G$257,6)</f>
        <v>0.12850196078431253</v>
      </c>
    </row>
    <row r="23" spans="1:36">
      <c r="A23" s="8">
        <v>41976.509062500001</v>
      </c>
      <c r="B23" s="1" t="s">
        <v>8</v>
      </c>
      <c r="C23" t="s">
        <v>33</v>
      </c>
      <c r="D23" s="2" t="s">
        <v>46</v>
      </c>
      <c r="E23" s="2" t="s">
        <v>43</v>
      </c>
      <c r="F23" s="2" t="s">
        <v>43</v>
      </c>
      <c r="G23" s="2" t="s">
        <v>41</v>
      </c>
      <c r="H23" s="3" t="s">
        <v>52</v>
      </c>
      <c r="I23" s="3" t="s">
        <v>39</v>
      </c>
      <c r="J23" s="4" t="s">
        <v>49</v>
      </c>
      <c r="K23" s="4" t="s">
        <v>39</v>
      </c>
      <c r="L23" s="11" t="s">
        <v>38</v>
      </c>
      <c r="M23" s="11" t="s">
        <v>39</v>
      </c>
      <c r="N23" s="10" t="s">
        <v>41</v>
      </c>
      <c r="O23" s="10" t="s">
        <v>41</v>
      </c>
      <c r="P23" s="12" t="s">
        <v>45</v>
      </c>
      <c r="Q23" s="12" t="s">
        <v>46</v>
      </c>
      <c r="R23" s="13" t="s">
        <v>41</v>
      </c>
      <c r="S23" s="13" t="s">
        <v>47</v>
      </c>
      <c r="U23" s="16">
        <f t="shared" si="1"/>
        <v>2451</v>
      </c>
      <c r="V23" s="16">
        <f t="shared" si="2"/>
        <v>95</v>
      </c>
      <c r="W23" s="16">
        <f t="shared" si="3"/>
        <v>81</v>
      </c>
      <c r="X23" s="16">
        <f t="shared" si="4"/>
        <v>82</v>
      </c>
      <c r="Y23" s="16">
        <f t="shared" si="5"/>
        <v>0</v>
      </c>
      <c r="Z23" s="16">
        <f t="shared" si="6"/>
        <v>15</v>
      </c>
      <c r="AA23" s="16">
        <f t="shared" si="7"/>
        <v>128</v>
      </c>
      <c r="AB23" s="39"/>
      <c r="AC23" s="40">
        <f t="shared" si="8"/>
        <v>41976.509062500001</v>
      </c>
      <c r="AD23" s="16">
        <f t="shared" si="0"/>
        <v>2451</v>
      </c>
      <c r="AE23" s="16">
        <f>VLOOKUP(V23,Hex2Sensor!$A$2:$G$257,4)</f>
        <v>70.867835739344628</v>
      </c>
      <c r="AF23" s="16">
        <f>VLOOKUP(W23,Hex2Sensor!$A$2:$G$257,4)</f>
        <v>93.484139571841297</v>
      </c>
      <c r="AG23" s="16">
        <f>VLOOKUP(X23,Hex2Sensor!$A$2:$G$257,4)</f>
        <v>91.879467382991606</v>
      </c>
      <c r="AH23" s="16">
        <f>VLOOKUP(Y23,Hex2Sensor!$A$2:$G$257,6)</f>
        <v>-32.768000000000001</v>
      </c>
      <c r="AI23" s="16">
        <f>VLOOKUP(Z23,Hex2Sensor!$A$2:$G$257,5)</f>
        <v>1.9230769230769229</v>
      </c>
      <c r="AJ23" s="16">
        <f>VLOOKUP(AA23,Hex2Sensor!$A$2:$G$257,6)</f>
        <v>0.12850196078431253</v>
      </c>
    </row>
    <row r="24" spans="1:36">
      <c r="A24" s="8">
        <v>41976.513703703698</v>
      </c>
      <c r="B24" s="1" t="s">
        <v>8</v>
      </c>
      <c r="C24" t="s">
        <v>34</v>
      </c>
      <c r="D24" s="2" t="s">
        <v>40</v>
      </c>
      <c r="E24" s="2" t="s">
        <v>46</v>
      </c>
      <c r="F24" s="2" t="s">
        <v>47</v>
      </c>
      <c r="G24" s="2" t="s">
        <v>41</v>
      </c>
      <c r="H24" s="3" t="s">
        <v>38</v>
      </c>
      <c r="I24" s="3" t="s">
        <v>39</v>
      </c>
      <c r="J24" s="4" t="s">
        <v>49</v>
      </c>
      <c r="K24" s="4" t="s">
        <v>39</v>
      </c>
      <c r="L24" s="11" t="s">
        <v>38</v>
      </c>
      <c r="M24" s="11" t="s">
        <v>39</v>
      </c>
      <c r="N24" s="10" t="s">
        <v>41</v>
      </c>
      <c r="O24" s="10" t="s">
        <v>41</v>
      </c>
      <c r="P24" s="12" t="s">
        <v>45</v>
      </c>
      <c r="Q24" s="12" t="s">
        <v>46</v>
      </c>
      <c r="R24" s="13" t="s">
        <v>41</v>
      </c>
      <c r="S24" s="13" t="s">
        <v>47</v>
      </c>
      <c r="U24" s="16">
        <f t="shared" si="1"/>
        <v>2107</v>
      </c>
      <c r="V24" s="16">
        <f t="shared" si="2"/>
        <v>82</v>
      </c>
      <c r="W24" s="16">
        <f t="shared" si="3"/>
        <v>81</v>
      </c>
      <c r="X24" s="16">
        <f t="shared" si="4"/>
        <v>82</v>
      </c>
      <c r="Y24" s="16">
        <f t="shared" si="5"/>
        <v>0</v>
      </c>
      <c r="Z24" s="16">
        <f t="shared" si="6"/>
        <v>15</v>
      </c>
      <c r="AA24" s="16">
        <f t="shared" si="7"/>
        <v>128</v>
      </c>
      <c r="AB24" s="39"/>
      <c r="AC24" s="40">
        <f t="shared" si="8"/>
        <v>41976.513703703698</v>
      </c>
      <c r="AD24" s="16">
        <f t="shared" si="0"/>
        <v>2107</v>
      </c>
      <c r="AE24" s="16">
        <f>VLOOKUP(V24,Hex2Sensor!$A$2:$G$257,4)</f>
        <v>91.879467382991606</v>
      </c>
      <c r="AF24" s="16">
        <f>VLOOKUP(W24,Hex2Sensor!$A$2:$G$257,4)</f>
        <v>93.484139571841297</v>
      </c>
      <c r="AG24" s="16">
        <f>VLOOKUP(X24,Hex2Sensor!$A$2:$G$257,4)</f>
        <v>91.879467382991606</v>
      </c>
      <c r="AH24" s="16">
        <f>VLOOKUP(Y24,Hex2Sensor!$A$2:$G$257,6)</f>
        <v>-32.768000000000001</v>
      </c>
      <c r="AI24" s="16">
        <f>VLOOKUP(Z24,Hex2Sensor!$A$2:$G$257,5)</f>
        <v>1.9230769230769229</v>
      </c>
      <c r="AJ24" s="16">
        <f>VLOOKUP(AA24,Hex2Sensor!$A$2:$G$257,6)</f>
        <v>0.12850196078431253</v>
      </c>
    </row>
    <row r="25" spans="1:36">
      <c r="A25" s="8">
        <v>41976.514861111107</v>
      </c>
      <c r="B25" s="1" t="s">
        <v>8</v>
      </c>
      <c r="C25" t="s">
        <v>35</v>
      </c>
      <c r="D25" s="2" t="s">
        <v>39</v>
      </c>
      <c r="E25" s="2" t="s">
        <v>44</v>
      </c>
      <c r="F25" s="2" t="s">
        <v>47</v>
      </c>
      <c r="G25" s="2" t="s">
        <v>41</v>
      </c>
      <c r="H25" s="3" t="s">
        <v>38</v>
      </c>
      <c r="I25" s="3" t="s">
        <v>39</v>
      </c>
      <c r="J25" s="4" t="s">
        <v>49</v>
      </c>
      <c r="K25" s="4" t="s">
        <v>39</v>
      </c>
      <c r="L25" s="11" t="s">
        <v>38</v>
      </c>
      <c r="M25" s="11" t="s">
        <v>39</v>
      </c>
      <c r="N25" s="10" t="s">
        <v>41</v>
      </c>
      <c r="O25" s="10" t="s">
        <v>41</v>
      </c>
      <c r="P25" s="12" t="s">
        <v>45</v>
      </c>
      <c r="Q25" s="12" t="s">
        <v>46</v>
      </c>
      <c r="R25" s="13" t="s">
        <v>41</v>
      </c>
      <c r="S25" s="13" t="s">
        <v>47</v>
      </c>
      <c r="U25" s="16">
        <f t="shared" si="1"/>
        <v>2117</v>
      </c>
      <c r="V25" s="16">
        <f t="shared" si="2"/>
        <v>82</v>
      </c>
      <c r="W25" s="16">
        <f t="shared" si="3"/>
        <v>81</v>
      </c>
      <c r="X25" s="16">
        <f t="shared" si="4"/>
        <v>82</v>
      </c>
      <c r="Y25" s="16">
        <f t="shared" si="5"/>
        <v>0</v>
      </c>
      <c r="Z25" s="16">
        <f t="shared" si="6"/>
        <v>15</v>
      </c>
      <c r="AA25" s="16">
        <f t="shared" si="7"/>
        <v>128</v>
      </c>
      <c r="AB25" s="39"/>
      <c r="AC25" s="40">
        <f t="shared" si="8"/>
        <v>41976.514861111107</v>
      </c>
      <c r="AD25" s="16">
        <f t="shared" si="0"/>
        <v>2117</v>
      </c>
      <c r="AE25" s="16">
        <f>VLOOKUP(V25,Hex2Sensor!$A$2:$G$257,4)</f>
        <v>91.879467382991606</v>
      </c>
      <c r="AF25" s="16">
        <f>VLOOKUP(W25,Hex2Sensor!$A$2:$G$257,4)</f>
        <v>93.484139571841297</v>
      </c>
      <c r="AG25" s="16">
        <f>VLOOKUP(X25,Hex2Sensor!$A$2:$G$257,4)</f>
        <v>91.879467382991606</v>
      </c>
      <c r="AH25" s="16">
        <f>VLOOKUP(Y25,Hex2Sensor!$A$2:$G$257,6)</f>
        <v>-32.768000000000001</v>
      </c>
      <c r="AI25" s="16">
        <f>VLOOKUP(Z25,Hex2Sensor!$A$2:$G$257,5)</f>
        <v>1.9230769230769229</v>
      </c>
      <c r="AJ25" s="16">
        <f>VLOOKUP(AA25,Hex2Sensor!$A$2:$G$257,6)</f>
        <v>0.12850196078431253</v>
      </c>
    </row>
    <row r="26" spans="1:36">
      <c r="A26" s="8">
        <v>41976.517094907409</v>
      </c>
      <c r="B26" s="1" t="s">
        <v>8</v>
      </c>
      <c r="C26" t="s">
        <v>36</v>
      </c>
      <c r="D26" s="2" t="s">
        <v>47</v>
      </c>
      <c r="E26" s="2" t="s">
        <v>39</v>
      </c>
      <c r="F26" s="2" t="s">
        <v>47</v>
      </c>
      <c r="G26" s="2" t="s">
        <v>41</v>
      </c>
      <c r="H26" s="3" t="s">
        <v>38</v>
      </c>
      <c r="I26" s="3" t="s">
        <v>39</v>
      </c>
      <c r="J26" s="4" t="s">
        <v>49</v>
      </c>
      <c r="K26" s="4" t="s">
        <v>39</v>
      </c>
      <c r="L26" s="11" t="s">
        <v>38</v>
      </c>
      <c r="M26" s="11" t="s">
        <v>39</v>
      </c>
      <c r="N26" s="10" t="s">
        <v>41</v>
      </c>
      <c r="O26" s="10" t="s">
        <v>41</v>
      </c>
      <c r="P26" s="12" t="s">
        <v>45</v>
      </c>
      <c r="Q26" s="12" t="s">
        <v>46</v>
      </c>
      <c r="R26" s="13" t="s">
        <v>41</v>
      </c>
      <c r="S26" s="13" t="s">
        <v>47</v>
      </c>
      <c r="U26" s="16">
        <f t="shared" si="1"/>
        <v>2136</v>
      </c>
      <c r="V26" s="16">
        <f t="shared" si="2"/>
        <v>82</v>
      </c>
      <c r="W26" s="16">
        <f t="shared" si="3"/>
        <v>81</v>
      </c>
      <c r="X26" s="16">
        <f t="shared" si="4"/>
        <v>82</v>
      </c>
      <c r="Y26" s="16">
        <f t="shared" si="5"/>
        <v>0</v>
      </c>
      <c r="Z26" s="16">
        <f t="shared" si="6"/>
        <v>15</v>
      </c>
      <c r="AA26" s="16">
        <f t="shared" si="7"/>
        <v>128</v>
      </c>
      <c r="AB26" s="39"/>
      <c r="AC26" s="40">
        <f t="shared" si="8"/>
        <v>41976.517094907409</v>
      </c>
      <c r="AD26" s="16">
        <f t="shared" si="0"/>
        <v>2136</v>
      </c>
      <c r="AE26" s="16">
        <f>VLOOKUP(V26,Hex2Sensor!$A$2:$G$257,4)</f>
        <v>91.879467382991606</v>
      </c>
      <c r="AF26" s="16">
        <f>VLOOKUP(W26,Hex2Sensor!$A$2:$G$257,4)</f>
        <v>93.484139571841297</v>
      </c>
      <c r="AG26" s="16">
        <f>VLOOKUP(X26,Hex2Sensor!$A$2:$G$257,4)</f>
        <v>91.879467382991606</v>
      </c>
      <c r="AH26" s="16">
        <f>VLOOKUP(Y26,Hex2Sensor!$A$2:$G$257,6)</f>
        <v>-32.768000000000001</v>
      </c>
      <c r="AI26" s="16">
        <f>VLOOKUP(Z26,Hex2Sensor!$A$2:$G$257,5)</f>
        <v>1.9230769230769229</v>
      </c>
      <c r="AJ26" s="16">
        <f>VLOOKUP(AA26,Hex2Sensor!$A$2:$G$257,6)</f>
        <v>0.12850196078431253</v>
      </c>
    </row>
    <row r="27" spans="1:36">
      <c r="A27" s="8">
        <v>41976.519374999996</v>
      </c>
      <c r="B27" s="1" t="s">
        <v>8</v>
      </c>
      <c r="C27" t="s">
        <v>37</v>
      </c>
      <c r="D27" s="2" t="s">
        <v>40</v>
      </c>
      <c r="E27" s="2" t="s">
        <v>51</v>
      </c>
      <c r="F27" s="2" t="s">
        <v>47</v>
      </c>
      <c r="G27" s="2" t="s">
        <v>41</v>
      </c>
      <c r="H27" s="3" t="s">
        <v>46</v>
      </c>
      <c r="I27" s="3" t="s">
        <v>39</v>
      </c>
      <c r="J27" s="4" t="s">
        <v>41</v>
      </c>
      <c r="K27" s="4" t="s">
        <v>39</v>
      </c>
      <c r="L27" s="11" t="s">
        <v>49</v>
      </c>
      <c r="M27" s="11" t="s">
        <v>39</v>
      </c>
      <c r="N27" s="10" t="s">
        <v>41</v>
      </c>
      <c r="O27" s="10" t="s">
        <v>41</v>
      </c>
      <c r="P27" s="12" t="s">
        <v>45</v>
      </c>
      <c r="Q27" s="12" t="s">
        <v>46</v>
      </c>
      <c r="R27" s="13" t="s">
        <v>41</v>
      </c>
      <c r="S27" s="13" t="s">
        <v>47</v>
      </c>
      <c r="U27" s="16">
        <f t="shared" si="1"/>
        <v>2155</v>
      </c>
      <c r="V27" s="16">
        <f t="shared" si="2"/>
        <v>83</v>
      </c>
      <c r="W27" s="16">
        <f t="shared" si="3"/>
        <v>80</v>
      </c>
      <c r="X27" s="16">
        <f t="shared" si="4"/>
        <v>81</v>
      </c>
      <c r="Y27" s="16">
        <f t="shared" si="5"/>
        <v>0</v>
      </c>
      <c r="Z27" s="16">
        <f t="shared" si="6"/>
        <v>15</v>
      </c>
      <c r="AA27" s="16">
        <f t="shared" si="7"/>
        <v>128</v>
      </c>
      <c r="AB27" s="39"/>
      <c r="AC27" s="40">
        <f t="shared" si="8"/>
        <v>41976.519374999996</v>
      </c>
      <c r="AD27" s="16">
        <f t="shared" si="0"/>
        <v>2155</v>
      </c>
      <c r="AE27" s="16">
        <f>VLOOKUP(V27,Hex2Sensor!$A$2:$G$257,4)</f>
        <v>90.273157414477964</v>
      </c>
      <c r="AF27" s="16">
        <f>VLOOKUP(W27,Hex2Sensor!$A$2:$G$257,4)</f>
        <v>95.087178980432327</v>
      </c>
      <c r="AG27" s="16">
        <f>VLOOKUP(X27,Hex2Sensor!$A$2:$G$257,4)</f>
        <v>93.484139571841297</v>
      </c>
      <c r="AH27" s="16">
        <f>VLOOKUP(Y27,Hex2Sensor!$A$2:$G$257,6)</f>
        <v>-32.768000000000001</v>
      </c>
      <c r="AI27" s="16">
        <f>VLOOKUP(Z27,Hex2Sensor!$A$2:$G$257,5)</f>
        <v>1.9230769230769229</v>
      </c>
      <c r="AJ27" s="16">
        <f>VLOOKUP(AA27,Hex2Sensor!$A$2:$G$257,6)</f>
        <v>0.12850196078431253</v>
      </c>
    </row>
    <row r="28" spans="1:36">
      <c r="A28" s="8">
        <v>41976.526342592588</v>
      </c>
      <c r="B28" s="1" t="s">
        <v>8</v>
      </c>
      <c r="C28" t="s">
        <v>406</v>
      </c>
      <c r="D28" s="2" t="s">
        <v>48</v>
      </c>
      <c r="E28" s="2" t="s">
        <v>42</v>
      </c>
      <c r="F28" s="2" t="s">
        <v>47</v>
      </c>
      <c r="G28" s="2" t="s">
        <v>41</v>
      </c>
      <c r="H28" s="3" t="s">
        <v>49</v>
      </c>
      <c r="I28" s="3" t="s">
        <v>39</v>
      </c>
      <c r="J28" s="4" t="s">
        <v>41</v>
      </c>
      <c r="K28" s="4" t="s">
        <v>39</v>
      </c>
      <c r="L28" s="11" t="s">
        <v>49</v>
      </c>
      <c r="M28" s="11" t="s">
        <v>39</v>
      </c>
      <c r="N28" s="10" t="s">
        <v>41</v>
      </c>
      <c r="O28" s="10" t="s">
        <v>41</v>
      </c>
      <c r="P28" s="12" t="s">
        <v>45</v>
      </c>
      <c r="Q28" s="12" t="s">
        <v>46</v>
      </c>
      <c r="R28" s="13" t="s">
        <v>41</v>
      </c>
      <c r="S28" s="13" t="s">
        <v>47</v>
      </c>
      <c r="U28" s="16">
        <f t="shared" ref="U28:U44" si="9">HEX2DEC(D28)+HEX2DEC(E28)*16+HEX2DEC(F28)*256+HEX2DEC(G28)*1024</f>
        <v>2215</v>
      </c>
      <c r="V28" s="16">
        <f t="shared" ref="V28:V44" si="10">HEX2DEC(H28)+HEX2DEC(I28)*16</f>
        <v>81</v>
      </c>
      <c r="W28" s="16">
        <f t="shared" ref="W28:W44" si="11">HEX2DEC(J28)+HEX2DEC(K28)*16</f>
        <v>80</v>
      </c>
      <c r="X28" s="16">
        <f t="shared" ref="X28:X44" si="12">HEX2DEC(L28)+HEX2DEC(M28)*16</f>
        <v>81</v>
      </c>
      <c r="Y28" s="16">
        <f t="shared" ref="Y28:Y44" si="13">HEX2DEC(N28)+HEX2DEC(O28)</f>
        <v>0</v>
      </c>
      <c r="Z28" s="16">
        <f t="shared" ref="Z28:Z44" si="14">HEX2DEC(P28)+HEX2DEC(Q28)</f>
        <v>15</v>
      </c>
      <c r="AA28" s="16">
        <f t="shared" ref="AA28:AA44" si="15">HEX2DEC(R28)+HEX2DEC(S28)*16</f>
        <v>128</v>
      </c>
      <c r="AB28" s="39"/>
      <c r="AC28" s="40">
        <f t="shared" ref="AC28:AC44" si="16">A28</f>
        <v>41976.526342592588</v>
      </c>
      <c r="AD28" s="16">
        <f t="shared" ref="AD28:AD44" si="17">U28</f>
        <v>2215</v>
      </c>
      <c r="AE28" s="16">
        <f>VLOOKUP(V28,Hex2Sensor!$A$2:$G$257,4)</f>
        <v>93.484139571841297</v>
      </c>
      <c r="AF28" s="16">
        <f>VLOOKUP(W28,Hex2Sensor!$A$2:$G$257,4)</f>
        <v>95.087178980432327</v>
      </c>
      <c r="AG28" s="16">
        <f>VLOOKUP(X28,Hex2Sensor!$A$2:$G$257,4)</f>
        <v>93.484139571841297</v>
      </c>
      <c r="AH28" s="16">
        <f>VLOOKUP(Y28,Hex2Sensor!$A$2:$G$257,6)</f>
        <v>-32.768000000000001</v>
      </c>
      <c r="AI28" s="16">
        <f>VLOOKUP(Z28,Hex2Sensor!$A$2:$G$257,5)</f>
        <v>1.9230769230769229</v>
      </c>
      <c r="AJ28" s="16">
        <f>VLOOKUP(AA28,Hex2Sensor!$A$2:$G$257,6)</f>
        <v>0.12850196078431253</v>
      </c>
    </row>
    <row r="29" spans="1:36">
      <c r="A29" s="8">
        <v>41976.52983796296</v>
      </c>
      <c r="B29" s="1" t="s">
        <v>8</v>
      </c>
      <c r="C29" t="s">
        <v>407</v>
      </c>
      <c r="D29" s="2" t="s">
        <v>39</v>
      </c>
      <c r="E29" s="2" t="s">
        <v>45</v>
      </c>
      <c r="F29" s="2" t="s">
        <v>47</v>
      </c>
      <c r="G29" s="2" t="s">
        <v>41</v>
      </c>
      <c r="H29" s="3" t="s">
        <v>49</v>
      </c>
      <c r="I29" s="3" t="s">
        <v>39</v>
      </c>
      <c r="J29" s="4" t="s">
        <v>41</v>
      </c>
      <c r="K29" s="4" t="s">
        <v>39</v>
      </c>
      <c r="L29" s="11" t="s">
        <v>49</v>
      </c>
      <c r="M29" s="11" t="s">
        <v>39</v>
      </c>
      <c r="N29" s="10" t="s">
        <v>41</v>
      </c>
      <c r="O29" s="10" t="s">
        <v>41</v>
      </c>
      <c r="P29" s="12" t="s">
        <v>45</v>
      </c>
      <c r="Q29" s="12" t="s">
        <v>46</v>
      </c>
      <c r="R29" s="13" t="s">
        <v>41</v>
      </c>
      <c r="S29" s="13" t="s">
        <v>47</v>
      </c>
      <c r="U29" s="16">
        <f t="shared" si="9"/>
        <v>2245</v>
      </c>
      <c r="V29" s="16">
        <f t="shared" si="10"/>
        <v>81</v>
      </c>
      <c r="W29" s="16">
        <f t="shared" si="11"/>
        <v>80</v>
      </c>
      <c r="X29" s="16">
        <f t="shared" si="12"/>
        <v>81</v>
      </c>
      <c r="Y29" s="16">
        <f t="shared" si="13"/>
        <v>0</v>
      </c>
      <c r="Z29" s="16">
        <f t="shared" si="14"/>
        <v>15</v>
      </c>
      <c r="AA29" s="16">
        <f t="shared" si="15"/>
        <v>128</v>
      </c>
      <c r="AB29" s="39"/>
      <c r="AC29" s="40">
        <f t="shared" si="16"/>
        <v>41976.52983796296</v>
      </c>
      <c r="AD29" s="16">
        <f t="shared" si="17"/>
        <v>2245</v>
      </c>
      <c r="AE29" s="16">
        <f>VLOOKUP(V29,Hex2Sensor!$A$2:$G$257,4)</f>
        <v>93.484139571841297</v>
      </c>
      <c r="AF29" s="16">
        <f>VLOOKUP(W29,Hex2Sensor!$A$2:$G$257,4)</f>
        <v>95.087178980432327</v>
      </c>
      <c r="AG29" s="16">
        <f>VLOOKUP(X29,Hex2Sensor!$A$2:$G$257,4)</f>
        <v>93.484139571841297</v>
      </c>
      <c r="AH29" s="16">
        <f>VLOOKUP(Y29,Hex2Sensor!$A$2:$G$257,6)</f>
        <v>-32.768000000000001</v>
      </c>
      <c r="AI29" s="16">
        <f>VLOOKUP(Z29,Hex2Sensor!$A$2:$G$257,5)</f>
        <v>1.9230769230769229</v>
      </c>
      <c r="AJ29" s="16">
        <f>VLOOKUP(AA29,Hex2Sensor!$A$2:$G$257,6)</f>
        <v>0.12850196078431253</v>
      </c>
    </row>
    <row r="30" spans="1:36">
      <c r="A30" s="8">
        <v>41976.533263888887</v>
      </c>
      <c r="B30" s="1" t="s">
        <v>8</v>
      </c>
      <c r="C30" t="s">
        <v>408</v>
      </c>
      <c r="D30" s="2" t="s">
        <v>46</v>
      </c>
      <c r="E30" s="2" t="s">
        <v>50</v>
      </c>
      <c r="F30" s="2" t="s">
        <v>47</v>
      </c>
      <c r="G30" s="2" t="s">
        <v>41</v>
      </c>
      <c r="H30" s="3" t="s">
        <v>41</v>
      </c>
      <c r="I30" s="3" t="s">
        <v>46</v>
      </c>
      <c r="J30" s="4" t="s">
        <v>52</v>
      </c>
      <c r="K30" s="4" t="s">
        <v>44</v>
      </c>
      <c r="L30" s="11" t="s">
        <v>41</v>
      </c>
      <c r="M30" s="11" t="s">
        <v>39</v>
      </c>
      <c r="N30" s="10" t="s">
        <v>41</v>
      </c>
      <c r="O30" s="10" t="s">
        <v>41</v>
      </c>
      <c r="P30" s="12" t="s">
        <v>45</v>
      </c>
      <c r="Q30" s="12" t="s">
        <v>46</v>
      </c>
      <c r="R30" s="13" t="s">
        <v>41</v>
      </c>
      <c r="S30" s="13" t="s">
        <v>47</v>
      </c>
      <c r="U30" s="16">
        <f t="shared" si="9"/>
        <v>2275</v>
      </c>
      <c r="V30" s="16">
        <f t="shared" si="10"/>
        <v>48</v>
      </c>
      <c r="W30" s="16">
        <f t="shared" si="11"/>
        <v>79</v>
      </c>
      <c r="X30" s="16">
        <f t="shared" si="12"/>
        <v>80</v>
      </c>
      <c r="Y30" s="16">
        <f t="shared" si="13"/>
        <v>0</v>
      </c>
      <c r="Z30" s="16">
        <f t="shared" si="14"/>
        <v>15</v>
      </c>
      <c r="AA30" s="16">
        <f t="shared" si="15"/>
        <v>128</v>
      </c>
      <c r="AB30" s="39"/>
      <c r="AC30" s="40">
        <f t="shared" si="16"/>
        <v>41976.533263888887</v>
      </c>
      <c r="AD30" s="16">
        <f t="shared" si="17"/>
        <v>2275</v>
      </c>
      <c r="AE30" s="16">
        <f>VLOOKUP(V30,Hex2Sensor!$A$2:$G$257,4)</f>
        <v>145.55097536523658</v>
      </c>
      <c r="AF30" s="16">
        <f>VLOOKUP(W30,Hex2Sensor!$A$2:$G$257,4)</f>
        <v>96.688590582786901</v>
      </c>
      <c r="AG30" s="16">
        <f>VLOOKUP(X30,Hex2Sensor!$A$2:$G$257,4)</f>
        <v>95.087178980432327</v>
      </c>
      <c r="AH30" s="16">
        <f>VLOOKUP(Y30,Hex2Sensor!$A$2:$G$257,6)</f>
        <v>-32.768000000000001</v>
      </c>
      <c r="AI30" s="16">
        <f>VLOOKUP(Z30,Hex2Sensor!$A$2:$G$257,5)</f>
        <v>1.9230769230769229</v>
      </c>
      <c r="AJ30" s="16">
        <f>VLOOKUP(AA30,Hex2Sensor!$A$2:$G$257,6)</f>
        <v>0.12850196078431253</v>
      </c>
    </row>
    <row r="31" spans="1:36">
      <c r="A31" s="8">
        <v>41976.539131944439</v>
      </c>
      <c r="B31" s="1" t="s">
        <v>8</v>
      </c>
      <c r="C31" t="s">
        <v>409</v>
      </c>
      <c r="D31" s="2" t="s">
        <v>44</v>
      </c>
      <c r="E31" s="2" t="s">
        <v>49</v>
      </c>
      <c r="F31" s="2" t="s">
        <v>43</v>
      </c>
      <c r="G31" s="2" t="s">
        <v>41</v>
      </c>
      <c r="H31" s="3" t="s">
        <v>41</v>
      </c>
      <c r="I31" s="3" t="s">
        <v>39</v>
      </c>
      <c r="J31" s="4" t="s">
        <v>52</v>
      </c>
      <c r="K31" s="4" t="s">
        <v>44</v>
      </c>
      <c r="L31" s="11" t="s">
        <v>41</v>
      </c>
      <c r="M31" s="11" t="s">
        <v>39</v>
      </c>
      <c r="N31" s="10" t="s">
        <v>41</v>
      </c>
      <c r="O31" s="10" t="s">
        <v>41</v>
      </c>
      <c r="P31" s="12" t="s">
        <v>45</v>
      </c>
      <c r="Q31" s="12" t="s">
        <v>46</v>
      </c>
      <c r="R31" s="13" t="s">
        <v>41</v>
      </c>
      <c r="S31" s="13" t="s">
        <v>47</v>
      </c>
      <c r="U31" s="16">
        <f t="shared" si="9"/>
        <v>2324</v>
      </c>
      <c r="V31" s="16">
        <f t="shared" si="10"/>
        <v>80</v>
      </c>
      <c r="W31" s="16">
        <f t="shared" si="11"/>
        <v>79</v>
      </c>
      <c r="X31" s="16">
        <f t="shared" si="12"/>
        <v>80</v>
      </c>
      <c r="Y31" s="16">
        <f t="shared" si="13"/>
        <v>0</v>
      </c>
      <c r="Z31" s="16">
        <f t="shared" si="14"/>
        <v>15</v>
      </c>
      <c r="AA31" s="16">
        <f t="shared" si="15"/>
        <v>128</v>
      </c>
      <c r="AB31" s="39"/>
      <c r="AC31" s="40">
        <f t="shared" si="16"/>
        <v>41976.539131944439</v>
      </c>
      <c r="AD31" s="16">
        <f t="shared" si="17"/>
        <v>2324</v>
      </c>
      <c r="AE31" s="16">
        <f>VLOOKUP(V31,Hex2Sensor!$A$2:$G$257,4)</f>
        <v>95.087178980432327</v>
      </c>
      <c r="AF31" s="16">
        <f>VLOOKUP(W31,Hex2Sensor!$A$2:$G$257,4)</f>
        <v>96.688590582786901</v>
      </c>
      <c r="AG31" s="16">
        <f>VLOOKUP(X31,Hex2Sensor!$A$2:$G$257,4)</f>
        <v>95.087178980432327</v>
      </c>
      <c r="AH31" s="16">
        <f>VLOOKUP(Y31,Hex2Sensor!$A$2:$G$257,6)</f>
        <v>-32.768000000000001</v>
      </c>
      <c r="AI31" s="16">
        <f>VLOOKUP(Z31,Hex2Sensor!$A$2:$G$257,5)</f>
        <v>1.9230769230769229</v>
      </c>
      <c r="AJ31" s="16">
        <f>VLOOKUP(AA31,Hex2Sensor!$A$2:$G$257,6)</f>
        <v>0.12850196078431253</v>
      </c>
    </row>
    <row r="32" spans="1:36">
      <c r="A32" s="8">
        <v>41976.553240740737</v>
      </c>
      <c r="B32" s="1" t="s">
        <v>8</v>
      </c>
      <c r="C32" t="s">
        <v>410</v>
      </c>
      <c r="D32" s="2" t="s">
        <v>47</v>
      </c>
      <c r="E32" s="2" t="s">
        <v>47</v>
      </c>
      <c r="F32" s="2" t="s">
        <v>43</v>
      </c>
      <c r="G32" s="2" t="s">
        <v>41</v>
      </c>
      <c r="H32" s="3" t="s">
        <v>52</v>
      </c>
      <c r="I32" s="3" t="s">
        <v>44</v>
      </c>
      <c r="J32" s="4" t="s">
        <v>50</v>
      </c>
      <c r="K32" s="4" t="s">
        <v>44</v>
      </c>
      <c r="L32" s="11" t="s">
        <v>52</v>
      </c>
      <c r="M32" s="11" t="s">
        <v>44</v>
      </c>
      <c r="N32" s="10" t="s">
        <v>41</v>
      </c>
      <c r="O32" s="10" t="s">
        <v>41</v>
      </c>
      <c r="P32" s="12" t="s">
        <v>45</v>
      </c>
      <c r="Q32" s="12" t="s">
        <v>46</v>
      </c>
      <c r="R32" s="13" t="s">
        <v>41</v>
      </c>
      <c r="S32" s="13" t="s">
        <v>47</v>
      </c>
      <c r="U32" s="16">
        <f t="shared" si="9"/>
        <v>2440</v>
      </c>
      <c r="V32" s="16">
        <f t="shared" si="10"/>
        <v>79</v>
      </c>
      <c r="W32" s="16">
        <f t="shared" si="11"/>
        <v>78</v>
      </c>
      <c r="X32" s="16">
        <f t="shared" si="12"/>
        <v>79</v>
      </c>
      <c r="Y32" s="16">
        <f t="shared" si="13"/>
        <v>0</v>
      </c>
      <c r="Z32" s="16">
        <f t="shared" si="14"/>
        <v>15</v>
      </c>
      <c r="AA32" s="16">
        <f t="shared" si="15"/>
        <v>128</v>
      </c>
      <c r="AB32" s="39"/>
      <c r="AC32" s="40">
        <f t="shared" si="16"/>
        <v>41976.553240740737</v>
      </c>
      <c r="AD32" s="16">
        <f t="shared" si="17"/>
        <v>2440</v>
      </c>
      <c r="AE32" s="16">
        <f>VLOOKUP(V32,Hex2Sensor!$A$2:$G$257,4)</f>
        <v>96.688590582786901</v>
      </c>
      <c r="AF32" s="16">
        <f>VLOOKUP(W32,Hex2Sensor!$A$2:$G$257,4)</f>
        <v>98.288379327724442</v>
      </c>
      <c r="AG32" s="16">
        <f>VLOOKUP(X32,Hex2Sensor!$A$2:$G$257,4)</f>
        <v>96.688590582786901</v>
      </c>
      <c r="AH32" s="16">
        <f>VLOOKUP(Y32,Hex2Sensor!$A$2:$G$257,6)</f>
        <v>-32.768000000000001</v>
      </c>
      <c r="AI32" s="16">
        <f>VLOOKUP(Z32,Hex2Sensor!$A$2:$G$257,5)</f>
        <v>1.9230769230769229</v>
      </c>
      <c r="AJ32" s="16">
        <f>VLOOKUP(AA32,Hex2Sensor!$A$2:$G$257,6)</f>
        <v>0.12850196078431253</v>
      </c>
    </row>
    <row r="33" spans="1:36">
      <c r="A33" s="8">
        <v>41976.554363425923</v>
      </c>
      <c r="B33" s="1" t="s">
        <v>8</v>
      </c>
      <c r="C33" t="s">
        <v>411</v>
      </c>
      <c r="D33" s="2" t="s">
        <v>38</v>
      </c>
      <c r="E33" s="2" t="s">
        <v>43</v>
      </c>
      <c r="F33" s="2" t="s">
        <v>43</v>
      </c>
      <c r="G33" s="2" t="s">
        <v>41</v>
      </c>
      <c r="H33" s="3" t="s">
        <v>52</v>
      </c>
      <c r="I33" s="3" t="s">
        <v>44</v>
      </c>
      <c r="J33" s="4" t="s">
        <v>50</v>
      </c>
      <c r="K33" s="4" t="s">
        <v>44</v>
      </c>
      <c r="L33" s="11" t="s">
        <v>52</v>
      </c>
      <c r="M33" s="11" t="s">
        <v>44</v>
      </c>
      <c r="N33" s="10" t="s">
        <v>41</v>
      </c>
      <c r="O33" s="10" t="s">
        <v>41</v>
      </c>
      <c r="P33" s="12" t="s">
        <v>45</v>
      </c>
      <c r="Q33" s="12" t="s">
        <v>46</v>
      </c>
      <c r="R33" s="13" t="s">
        <v>41</v>
      </c>
      <c r="S33" s="13" t="s">
        <v>47</v>
      </c>
      <c r="U33" s="16">
        <f t="shared" si="9"/>
        <v>2450</v>
      </c>
      <c r="V33" s="16">
        <f t="shared" si="10"/>
        <v>79</v>
      </c>
      <c r="W33" s="16">
        <f t="shared" si="11"/>
        <v>78</v>
      </c>
      <c r="X33" s="16">
        <f t="shared" si="12"/>
        <v>79</v>
      </c>
      <c r="Y33" s="16">
        <f t="shared" si="13"/>
        <v>0</v>
      </c>
      <c r="Z33" s="16">
        <f t="shared" si="14"/>
        <v>15</v>
      </c>
      <c r="AA33" s="16">
        <f t="shared" si="15"/>
        <v>128</v>
      </c>
      <c r="AB33" s="39"/>
      <c r="AC33" s="40">
        <f t="shared" si="16"/>
        <v>41976.554363425923</v>
      </c>
      <c r="AD33" s="16">
        <f t="shared" si="17"/>
        <v>2450</v>
      </c>
      <c r="AE33" s="16">
        <f>VLOOKUP(V33,Hex2Sensor!$A$2:$G$257,4)</f>
        <v>96.688590582786901</v>
      </c>
      <c r="AF33" s="16">
        <f>VLOOKUP(W33,Hex2Sensor!$A$2:$G$257,4)</f>
        <v>98.288379327724442</v>
      </c>
      <c r="AG33" s="16">
        <f>VLOOKUP(X33,Hex2Sensor!$A$2:$G$257,4)</f>
        <v>96.688590582786901</v>
      </c>
      <c r="AH33" s="16">
        <f>VLOOKUP(Y33,Hex2Sensor!$A$2:$G$257,6)</f>
        <v>-32.768000000000001</v>
      </c>
      <c r="AI33" s="16">
        <f>VLOOKUP(Z33,Hex2Sensor!$A$2:$G$257,5)</f>
        <v>1.9230769230769229</v>
      </c>
      <c r="AJ33" s="16">
        <f>VLOOKUP(AA33,Hex2Sensor!$A$2:$G$257,6)</f>
        <v>0.12850196078431253</v>
      </c>
    </row>
    <row r="34" spans="1:36">
      <c r="A34" s="8">
        <v>41976.558773148143</v>
      </c>
      <c r="B34" s="1" t="s">
        <v>8</v>
      </c>
      <c r="C34" t="s">
        <v>412</v>
      </c>
      <c r="D34" s="2" t="s">
        <v>48</v>
      </c>
      <c r="E34" s="2" t="s">
        <v>40</v>
      </c>
      <c r="F34" s="2" t="s">
        <v>43</v>
      </c>
      <c r="G34" s="2" t="s">
        <v>41</v>
      </c>
      <c r="H34" s="3" t="s">
        <v>52</v>
      </c>
      <c r="I34" s="3" t="s">
        <v>44</v>
      </c>
      <c r="J34" s="4" t="s">
        <v>53</v>
      </c>
      <c r="K34" s="4" t="s">
        <v>44</v>
      </c>
      <c r="L34" s="11" t="s">
        <v>50</v>
      </c>
      <c r="M34" s="11" t="s">
        <v>44</v>
      </c>
      <c r="N34" s="10" t="s">
        <v>41</v>
      </c>
      <c r="O34" s="10" t="s">
        <v>41</v>
      </c>
      <c r="P34" s="12" t="s">
        <v>45</v>
      </c>
      <c r="Q34" s="12" t="s">
        <v>46</v>
      </c>
      <c r="R34" s="13" t="s">
        <v>41</v>
      </c>
      <c r="S34" s="13" t="s">
        <v>47</v>
      </c>
      <c r="U34" s="16">
        <f t="shared" si="9"/>
        <v>2487</v>
      </c>
      <c r="V34" s="16">
        <f t="shared" si="10"/>
        <v>79</v>
      </c>
      <c r="W34" s="16">
        <f t="shared" si="11"/>
        <v>77</v>
      </c>
      <c r="X34" s="16">
        <f t="shared" si="12"/>
        <v>78</v>
      </c>
      <c r="Y34" s="16">
        <f t="shared" si="13"/>
        <v>0</v>
      </c>
      <c r="Z34" s="16">
        <f t="shared" si="14"/>
        <v>15</v>
      </c>
      <c r="AA34" s="16">
        <f t="shared" si="15"/>
        <v>128</v>
      </c>
      <c r="AB34" s="39"/>
      <c r="AC34" s="40">
        <f t="shared" si="16"/>
        <v>41976.558773148143</v>
      </c>
      <c r="AD34" s="16">
        <f t="shared" si="17"/>
        <v>2487</v>
      </c>
      <c r="AE34" s="16">
        <f>VLOOKUP(V34,Hex2Sensor!$A$2:$G$257,4)</f>
        <v>96.688590582786901</v>
      </c>
      <c r="AF34" s="16">
        <f>VLOOKUP(W34,Hex2Sensor!$A$2:$G$257,4)</f>
        <v>99.886550139039173</v>
      </c>
      <c r="AG34" s="16">
        <f>VLOOKUP(X34,Hex2Sensor!$A$2:$G$257,4)</f>
        <v>98.288379327724442</v>
      </c>
      <c r="AH34" s="16">
        <f>VLOOKUP(Y34,Hex2Sensor!$A$2:$G$257,6)</f>
        <v>-32.768000000000001</v>
      </c>
      <c r="AI34" s="16">
        <f>VLOOKUP(Z34,Hex2Sensor!$A$2:$G$257,5)</f>
        <v>1.9230769230769229</v>
      </c>
      <c r="AJ34" s="16">
        <f>VLOOKUP(AA34,Hex2Sensor!$A$2:$G$257,6)</f>
        <v>0.12850196078431253</v>
      </c>
    </row>
    <row r="35" spans="1:36">
      <c r="A35" s="8">
        <v>41976.564340277779</v>
      </c>
      <c r="B35" s="1" t="s">
        <v>8</v>
      </c>
      <c r="C35" t="s">
        <v>413</v>
      </c>
      <c r="D35" s="2" t="s">
        <v>46</v>
      </c>
      <c r="E35" s="2" t="s">
        <v>50</v>
      </c>
      <c r="F35" s="2" t="s">
        <v>43</v>
      </c>
      <c r="G35" s="2" t="s">
        <v>41</v>
      </c>
      <c r="H35" s="3" t="s">
        <v>50</v>
      </c>
      <c r="I35" s="3" t="s">
        <v>44</v>
      </c>
      <c r="J35" s="4" t="s">
        <v>53</v>
      </c>
      <c r="K35" s="4" t="s">
        <v>44</v>
      </c>
      <c r="L35" s="11" t="s">
        <v>50</v>
      </c>
      <c r="M35" s="11" t="s">
        <v>44</v>
      </c>
      <c r="N35" s="10" t="s">
        <v>41</v>
      </c>
      <c r="O35" s="10" t="s">
        <v>41</v>
      </c>
      <c r="P35" s="12" t="s">
        <v>45</v>
      </c>
      <c r="Q35" s="12" t="s">
        <v>46</v>
      </c>
      <c r="R35" s="13" t="s">
        <v>41</v>
      </c>
      <c r="S35" s="13" t="s">
        <v>47</v>
      </c>
      <c r="U35" s="16">
        <f t="shared" si="9"/>
        <v>2531</v>
      </c>
      <c r="V35" s="16">
        <f t="shared" si="10"/>
        <v>78</v>
      </c>
      <c r="W35" s="16">
        <f t="shared" si="11"/>
        <v>77</v>
      </c>
      <c r="X35" s="16">
        <f t="shared" si="12"/>
        <v>78</v>
      </c>
      <c r="Y35" s="16">
        <f t="shared" si="13"/>
        <v>0</v>
      </c>
      <c r="Z35" s="16">
        <f t="shared" si="14"/>
        <v>15</v>
      </c>
      <c r="AA35" s="16">
        <f t="shared" si="15"/>
        <v>128</v>
      </c>
      <c r="AB35" s="39"/>
      <c r="AC35" s="40">
        <f t="shared" si="16"/>
        <v>41976.564340277779</v>
      </c>
      <c r="AD35" s="16">
        <f t="shared" si="17"/>
        <v>2531</v>
      </c>
      <c r="AE35" s="16">
        <f>VLOOKUP(V35,Hex2Sensor!$A$2:$G$257,4)</f>
        <v>98.288379327724442</v>
      </c>
      <c r="AF35" s="16">
        <f>VLOOKUP(W35,Hex2Sensor!$A$2:$G$257,4)</f>
        <v>99.886550139039173</v>
      </c>
      <c r="AG35" s="16">
        <f>VLOOKUP(X35,Hex2Sensor!$A$2:$G$257,4)</f>
        <v>98.288379327724442</v>
      </c>
      <c r="AH35" s="16">
        <f>VLOOKUP(Y35,Hex2Sensor!$A$2:$G$257,6)</f>
        <v>-32.768000000000001</v>
      </c>
      <c r="AI35" s="16">
        <f>VLOOKUP(Z35,Hex2Sensor!$A$2:$G$257,5)</f>
        <v>1.9230769230769229</v>
      </c>
      <c r="AJ35" s="16">
        <f>VLOOKUP(AA35,Hex2Sensor!$A$2:$G$257,6)</f>
        <v>0.12850196078431253</v>
      </c>
    </row>
    <row r="36" spans="1:36">
      <c r="A36" s="8">
        <v>41976.567662037036</v>
      </c>
      <c r="B36" s="1" t="s">
        <v>8</v>
      </c>
      <c r="C36" t="s">
        <v>414</v>
      </c>
      <c r="D36" s="2" t="s">
        <v>46</v>
      </c>
      <c r="E36" s="2" t="s">
        <v>41</v>
      </c>
      <c r="F36" s="2" t="s">
        <v>42</v>
      </c>
      <c r="G36" s="2" t="s">
        <v>41</v>
      </c>
      <c r="H36" s="3" t="s">
        <v>50</v>
      </c>
      <c r="I36" s="3" t="s">
        <v>44</v>
      </c>
      <c r="J36" s="4" t="s">
        <v>53</v>
      </c>
      <c r="K36" s="4" t="s">
        <v>44</v>
      </c>
      <c r="L36" s="11" t="s">
        <v>50</v>
      </c>
      <c r="M36" s="11" t="s">
        <v>44</v>
      </c>
      <c r="N36" s="10" t="s">
        <v>41</v>
      </c>
      <c r="O36" s="10" t="s">
        <v>41</v>
      </c>
      <c r="P36" s="12" t="s">
        <v>45</v>
      </c>
      <c r="Q36" s="12" t="s">
        <v>46</v>
      </c>
      <c r="R36" s="13" t="s">
        <v>41</v>
      </c>
      <c r="S36" s="13" t="s">
        <v>47</v>
      </c>
      <c r="U36" s="16">
        <f t="shared" si="9"/>
        <v>2563</v>
      </c>
      <c r="V36" s="16">
        <f t="shared" si="10"/>
        <v>78</v>
      </c>
      <c r="W36" s="16">
        <f t="shared" si="11"/>
        <v>77</v>
      </c>
      <c r="X36" s="16">
        <f t="shared" si="12"/>
        <v>78</v>
      </c>
      <c r="Y36" s="16">
        <f t="shared" si="13"/>
        <v>0</v>
      </c>
      <c r="Z36" s="16">
        <f t="shared" si="14"/>
        <v>15</v>
      </c>
      <c r="AA36" s="16">
        <f t="shared" si="15"/>
        <v>128</v>
      </c>
      <c r="AB36" s="39"/>
      <c r="AC36" s="40">
        <f t="shared" si="16"/>
        <v>41976.567662037036</v>
      </c>
      <c r="AD36" s="16">
        <f t="shared" si="17"/>
        <v>2563</v>
      </c>
      <c r="AE36" s="16">
        <f>VLOOKUP(V36,Hex2Sensor!$A$2:$G$257,4)</f>
        <v>98.288379327724442</v>
      </c>
      <c r="AF36" s="16">
        <f>VLOOKUP(W36,Hex2Sensor!$A$2:$G$257,4)</f>
        <v>99.886550139039173</v>
      </c>
      <c r="AG36" s="16">
        <f>VLOOKUP(X36,Hex2Sensor!$A$2:$G$257,4)</f>
        <v>98.288379327724442</v>
      </c>
      <c r="AH36" s="16">
        <f>VLOOKUP(Y36,Hex2Sensor!$A$2:$G$257,6)</f>
        <v>-32.768000000000001</v>
      </c>
      <c r="AI36" s="16">
        <f>VLOOKUP(Z36,Hex2Sensor!$A$2:$G$257,5)</f>
        <v>1.9230769230769229</v>
      </c>
      <c r="AJ36" s="16">
        <f>VLOOKUP(AA36,Hex2Sensor!$A$2:$G$257,6)</f>
        <v>0.12850196078431253</v>
      </c>
    </row>
    <row r="37" spans="1:36">
      <c r="A37" s="8">
        <v>41976.569849537038</v>
      </c>
      <c r="B37" s="1" t="s">
        <v>8</v>
      </c>
      <c r="C37" t="s">
        <v>415</v>
      </c>
      <c r="D37" s="2" t="s">
        <v>51</v>
      </c>
      <c r="E37" s="2" t="s">
        <v>49</v>
      </c>
      <c r="F37" s="2" t="s">
        <v>42</v>
      </c>
      <c r="G37" s="2" t="s">
        <v>41</v>
      </c>
      <c r="H37" s="3" t="s">
        <v>50</v>
      </c>
      <c r="I37" s="3" t="s">
        <v>44</v>
      </c>
      <c r="J37" s="4" t="s">
        <v>53</v>
      </c>
      <c r="K37" s="4" t="s">
        <v>52</v>
      </c>
      <c r="L37" s="11" t="s">
        <v>50</v>
      </c>
      <c r="M37" s="11" t="s">
        <v>44</v>
      </c>
      <c r="N37" s="10" t="s">
        <v>41</v>
      </c>
      <c r="O37" s="10" t="s">
        <v>41</v>
      </c>
      <c r="P37" s="12" t="s">
        <v>45</v>
      </c>
      <c r="Q37" s="12" t="s">
        <v>46</v>
      </c>
      <c r="R37" s="13" t="s">
        <v>41</v>
      </c>
      <c r="S37" s="13" t="s">
        <v>47</v>
      </c>
      <c r="U37" s="16">
        <f t="shared" si="9"/>
        <v>2582</v>
      </c>
      <c r="V37" s="16">
        <f t="shared" si="10"/>
        <v>78</v>
      </c>
      <c r="W37" s="16">
        <f t="shared" si="11"/>
        <v>253</v>
      </c>
      <c r="X37" s="16">
        <f t="shared" si="12"/>
        <v>78</v>
      </c>
      <c r="Y37" s="16">
        <f t="shared" si="13"/>
        <v>0</v>
      </c>
      <c r="Z37" s="16">
        <f t="shared" si="14"/>
        <v>15</v>
      </c>
      <c r="AA37" s="16">
        <f t="shared" si="15"/>
        <v>128</v>
      </c>
      <c r="AB37" s="39"/>
      <c r="AC37" s="40">
        <f t="shared" si="16"/>
        <v>41976.569849537038</v>
      </c>
      <c r="AD37" s="16">
        <f t="shared" si="17"/>
        <v>2582</v>
      </c>
      <c r="AE37" s="16">
        <f>VLOOKUP(V37,Hex2Sensor!$A$2:$G$257,4)</f>
        <v>98.288379327724442</v>
      </c>
      <c r="AF37" s="16">
        <f>VLOOKUP(W37,Hex2Sensor!$A$2:$G$257,4)</f>
        <v>-211.9952083369094</v>
      </c>
      <c r="AG37" s="16">
        <f>VLOOKUP(X37,Hex2Sensor!$A$2:$G$257,4)</f>
        <v>98.288379327724442</v>
      </c>
      <c r="AH37" s="16">
        <f>VLOOKUP(Y37,Hex2Sensor!$A$2:$G$257,6)</f>
        <v>-32.768000000000001</v>
      </c>
      <c r="AI37" s="16">
        <f>VLOOKUP(Z37,Hex2Sensor!$A$2:$G$257,5)</f>
        <v>1.9230769230769229</v>
      </c>
      <c r="AJ37" s="16">
        <f>VLOOKUP(AA37,Hex2Sensor!$A$2:$G$257,6)</f>
        <v>0.12850196078431253</v>
      </c>
    </row>
    <row r="38" spans="1:36">
      <c r="A38" s="8">
        <v>41976.578564814816</v>
      </c>
      <c r="B38" s="1" t="s">
        <v>8</v>
      </c>
      <c r="C38" t="s">
        <v>416</v>
      </c>
      <c r="D38" s="2" t="s">
        <v>41</v>
      </c>
      <c r="E38" s="2" t="s">
        <v>51</v>
      </c>
      <c r="F38" s="2" t="s">
        <v>42</v>
      </c>
      <c r="G38" s="2" t="s">
        <v>41</v>
      </c>
      <c r="H38" s="3" t="s">
        <v>50</v>
      </c>
      <c r="I38" s="3" t="s">
        <v>44</v>
      </c>
      <c r="J38" s="4" t="s">
        <v>45</v>
      </c>
      <c r="K38" s="4" t="s">
        <v>44</v>
      </c>
      <c r="L38" s="11" t="s">
        <v>50</v>
      </c>
      <c r="M38" s="11" t="s">
        <v>44</v>
      </c>
      <c r="N38" s="10" t="s">
        <v>41</v>
      </c>
      <c r="O38" s="10" t="s">
        <v>41</v>
      </c>
      <c r="P38" s="12" t="s">
        <v>45</v>
      </c>
      <c r="Q38" s="12" t="s">
        <v>46</v>
      </c>
      <c r="R38" s="13" t="s">
        <v>41</v>
      </c>
      <c r="S38" s="13" t="s">
        <v>47</v>
      </c>
      <c r="U38" s="16">
        <f t="shared" si="9"/>
        <v>2656</v>
      </c>
      <c r="V38" s="16">
        <f t="shared" si="10"/>
        <v>78</v>
      </c>
      <c r="W38" s="16">
        <f t="shared" si="11"/>
        <v>76</v>
      </c>
      <c r="X38" s="16">
        <f t="shared" si="12"/>
        <v>78</v>
      </c>
      <c r="Y38" s="16">
        <f t="shared" si="13"/>
        <v>0</v>
      </c>
      <c r="Z38" s="16">
        <f t="shared" si="14"/>
        <v>15</v>
      </c>
      <c r="AA38" s="16">
        <f t="shared" si="15"/>
        <v>128</v>
      </c>
      <c r="AB38" s="39"/>
      <c r="AC38" s="40">
        <f t="shared" si="16"/>
        <v>41976.578564814816</v>
      </c>
      <c r="AD38" s="16">
        <f t="shared" si="17"/>
        <v>2656</v>
      </c>
      <c r="AE38" s="16">
        <f>VLOOKUP(V38,Hex2Sensor!$A$2:$G$257,4)</f>
        <v>98.288379327724442</v>
      </c>
      <c r="AF38" s="16">
        <f>VLOOKUP(W38,Hex2Sensor!$A$2:$G$257,4)</f>
        <v>101.48310791567746</v>
      </c>
      <c r="AG38" s="16">
        <f>VLOOKUP(X38,Hex2Sensor!$A$2:$G$257,4)</f>
        <v>98.288379327724442</v>
      </c>
      <c r="AH38" s="16">
        <f>VLOOKUP(Y38,Hex2Sensor!$A$2:$G$257,6)</f>
        <v>-32.768000000000001</v>
      </c>
      <c r="AI38" s="16">
        <f>VLOOKUP(Z38,Hex2Sensor!$A$2:$G$257,5)</f>
        <v>1.9230769230769229</v>
      </c>
      <c r="AJ38" s="16">
        <f>VLOOKUP(AA38,Hex2Sensor!$A$2:$G$257,6)</f>
        <v>0.12850196078431253</v>
      </c>
    </row>
    <row r="39" spans="1:36">
      <c r="A39" s="8">
        <v>41976.591446759259</v>
      </c>
      <c r="B39" s="1" t="s">
        <v>8</v>
      </c>
      <c r="C39" t="s">
        <v>417</v>
      </c>
      <c r="D39" s="2" t="s">
        <v>50</v>
      </c>
      <c r="E39" s="2" t="s">
        <v>45</v>
      </c>
      <c r="F39" s="2" t="s">
        <v>42</v>
      </c>
      <c r="G39" s="2" t="s">
        <v>41</v>
      </c>
      <c r="H39" s="3" t="s">
        <v>53</v>
      </c>
      <c r="I39" s="3" t="s">
        <v>44</v>
      </c>
      <c r="J39" s="4" t="s">
        <v>45</v>
      </c>
      <c r="K39" s="4" t="s">
        <v>44</v>
      </c>
      <c r="L39" s="11" t="s">
        <v>53</v>
      </c>
      <c r="M39" s="11" t="s">
        <v>44</v>
      </c>
      <c r="N39" s="10" t="s">
        <v>41</v>
      </c>
      <c r="O39" s="10" t="s">
        <v>41</v>
      </c>
      <c r="P39" s="12" t="s">
        <v>45</v>
      </c>
      <c r="Q39" s="12" t="s">
        <v>46</v>
      </c>
      <c r="R39" s="13" t="s">
        <v>41</v>
      </c>
      <c r="S39" s="13" t="s">
        <v>47</v>
      </c>
      <c r="U39" s="16">
        <f t="shared" si="9"/>
        <v>2766</v>
      </c>
      <c r="V39" s="16">
        <f t="shared" si="10"/>
        <v>77</v>
      </c>
      <c r="W39" s="16">
        <f t="shared" si="11"/>
        <v>76</v>
      </c>
      <c r="X39" s="16">
        <f t="shared" si="12"/>
        <v>77</v>
      </c>
      <c r="Y39" s="16">
        <f t="shared" si="13"/>
        <v>0</v>
      </c>
      <c r="Z39" s="16">
        <f t="shared" si="14"/>
        <v>15</v>
      </c>
      <c r="AA39" s="16">
        <f t="shared" si="15"/>
        <v>128</v>
      </c>
      <c r="AB39" s="39"/>
      <c r="AC39" s="40">
        <f t="shared" si="16"/>
        <v>41976.591446759259</v>
      </c>
      <c r="AD39" s="16">
        <f t="shared" si="17"/>
        <v>2766</v>
      </c>
      <c r="AE39" s="16">
        <f>VLOOKUP(V39,Hex2Sensor!$A$2:$G$257,4)</f>
        <v>99.886550139039173</v>
      </c>
      <c r="AF39" s="16">
        <f>VLOOKUP(W39,Hex2Sensor!$A$2:$G$257,4)</f>
        <v>101.48310791567746</v>
      </c>
      <c r="AG39" s="16">
        <f>VLOOKUP(X39,Hex2Sensor!$A$2:$G$257,4)</f>
        <v>99.886550139039173</v>
      </c>
      <c r="AH39" s="16">
        <f>VLOOKUP(Y39,Hex2Sensor!$A$2:$G$257,6)</f>
        <v>-32.768000000000001</v>
      </c>
      <c r="AI39" s="16">
        <f>VLOOKUP(Z39,Hex2Sensor!$A$2:$G$257,5)</f>
        <v>1.9230769230769229</v>
      </c>
      <c r="AJ39" s="16">
        <f>VLOOKUP(AA39,Hex2Sensor!$A$2:$G$257,6)</f>
        <v>0.12850196078431253</v>
      </c>
    </row>
    <row r="40" spans="1:36">
      <c r="A40" s="8">
        <v>41976.592465277776</v>
      </c>
      <c r="B40" s="1" t="s">
        <v>8</v>
      </c>
      <c r="C40" t="s">
        <v>418</v>
      </c>
      <c r="D40" s="2" t="s">
        <v>48</v>
      </c>
      <c r="E40" s="2" t="s">
        <v>53</v>
      </c>
      <c r="F40" s="2" t="s">
        <v>42</v>
      </c>
      <c r="G40" s="2" t="s">
        <v>41</v>
      </c>
      <c r="H40" s="3" t="s">
        <v>53</v>
      </c>
      <c r="I40" s="3" t="s">
        <v>44</v>
      </c>
      <c r="J40" s="4" t="s">
        <v>45</v>
      </c>
      <c r="K40" s="4" t="s">
        <v>44</v>
      </c>
      <c r="L40" s="11" t="s">
        <v>53</v>
      </c>
      <c r="M40" s="11" t="s">
        <v>44</v>
      </c>
      <c r="N40" s="10" t="s">
        <v>41</v>
      </c>
      <c r="O40" s="10" t="s">
        <v>41</v>
      </c>
      <c r="P40" s="12" t="s">
        <v>45</v>
      </c>
      <c r="Q40" s="12" t="s">
        <v>46</v>
      </c>
      <c r="R40" s="13" t="s">
        <v>41</v>
      </c>
      <c r="S40" s="13" t="s">
        <v>47</v>
      </c>
      <c r="U40" s="16">
        <f t="shared" si="9"/>
        <v>2775</v>
      </c>
      <c r="V40" s="16">
        <f t="shared" si="10"/>
        <v>77</v>
      </c>
      <c r="W40" s="16">
        <f t="shared" si="11"/>
        <v>76</v>
      </c>
      <c r="X40" s="16">
        <f t="shared" si="12"/>
        <v>77</v>
      </c>
      <c r="Y40" s="16">
        <f t="shared" si="13"/>
        <v>0</v>
      </c>
      <c r="Z40" s="16">
        <f t="shared" si="14"/>
        <v>15</v>
      </c>
      <c r="AA40" s="16">
        <f t="shared" si="15"/>
        <v>128</v>
      </c>
      <c r="AB40" s="39"/>
      <c r="AC40" s="40">
        <f t="shared" si="16"/>
        <v>41976.592465277776</v>
      </c>
      <c r="AD40" s="16">
        <f t="shared" si="17"/>
        <v>2775</v>
      </c>
      <c r="AE40" s="16">
        <f>VLOOKUP(V40,Hex2Sensor!$A$2:$G$257,4)</f>
        <v>99.886550139039173</v>
      </c>
      <c r="AF40" s="16">
        <f>VLOOKUP(W40,Hex2Sensor!$A$2:$G$257,4)</f>
        <v>101.48310791567746</v>
      </c>
      <c r="AG40" s="16">
        <f>VLOOKUP(X40,Hex2Sensor!$A$2:$G$257,4)</f>
        <v>99.886550139039173</v>
      </c>
      <c r="AH40" s="16">
        <f>VLOOKUP(Y40,Hex2Sensor!$A$2:$G$257,6)</f>
        <v>-32.768000000000001</v>
      </c>
      <c r="AI40" s="16">
        <f>VLOOKUP(Z40,Hex2Sensor!$A$2:$G$257,5)</f>
        <v>1.9230769230769229</v>
      </c>
      <c r="AJ40" s="16">
        <f>VLOOKUP(AA40,Hex2Sensor!$A$2:$G$257,6)</f>
        <v>0.12850196078431253</v>
      </c>
    </row>
    <row r="41" spans="1:36">
      <c r="A41" s="8">
        <v>41976.598194444443</v>
      </c>
      <c r="B41" s="1" t="s">
        <v>8</v>
      </c>
      <c r="C41" t="s">
        <v>419</v>
      </c>
      <c r="D41" s="2" t="s">
        <v>46</v>
      </c>
      <c r="E41" s="2" t="s">
        <v>41</v>
      </c>
      <c r="F41" s="2" t="s">
        <v>40</v>
      </c>
      <c r="G41" s="2" t="s">
        <v>41</v>
      </c>
      <c r="H41" s="3" t="s">
        <v>45</v>
      </c>
      <c r="I41" s="3" t="s">
        <v>44</v>
      </c>
      <c r="J41" s="4" t="s">
        <v>40</v>
      </c>
      <c r="K41" s="4" t="s">
        <v>44</v>
      </c>
      <c r="L41" s="11" t="s">
        <v>45</v>
      </c>
      <c r="M41" s="11" t="s">
        <v>44</v>
      </c>
      <c r="N41" s="10" t="s">
        <v>41</v>
      </c>
      <c r="O41" s="10" t="s">
        <v>41</v>
      </c>
      <c r="P41" s="12" t="s">
        <v>45</v>
      </c>
      <c r="Q41" s="12" t="s">
        <v>46</v>
      </c>
      <c r="R41" s="13" t="s">
        <v>41</v>
      </c>
      <c r="S41" s="13" t="s">
        <v>47</v>
      </c>
      <c r="U41" s="16">
        <f t="shared" si="9"/>
        <v>2819</v>
      </c>
      <c r="V41" s="16">
        <f t="shared" si="10"/>
        <v>76</v>
      </c>
      <c r="W41" s="16">
        <f t="shared" si="11"/>
        <v>75</v>
      </c>
      <c r="X41" s="16">
        <f t="shared" si="12"/>
        <v>76</v>
      </c>
      <c r="Y41" s="16">
        <f t="shared" si="13"/>
        <v>0</v>
      </c>
      <c r="Z41" s="16">
        <f t="shared" si="14"/>
        <v>15</v>
      </c>
      <c r="AA41" s="16">
        <f t="shared" si="15"/>
        <v>128</v>
      </c>
      <c r="AB41" s="39"/>
      <c r="AC41" s="40">
        <f t="shared" si="16"/>
        <v>41976.598194444443</v>
      </c>
      <c r="AD41" s="16">
        <f t="shared" si="17"/>
        <v>2819</v>
      </c>
      <c r="AE41" s="16">
        <f>VLOOKUP(V41,Hex2Sensor!$A$2:$G$257,4)</f>
        <v>101.48310791567746</v>
      </c>
      <c r="AF41" s="16">
        <f>VLOOKUP(W41,Hex2Sensor!$A$2:$G$257,4)</f>
        <v>103.07805753191292</v>
      </c>
      <c r="AG41" s="16">
        <f>VLOOKUP(X41,Hex2Sensor!$A$2:$G$257,4)</f>
        <v>101.48310791567746</v>
      </c>
      <c r="AH41" s="16">
        <f>VLOOKUP(Y41,Hex2Sensor!$A$2:$G$257,6)</f>
        <v>-32.768000000000001</v>
      </c>
      <c r="AI41" s="16">
        <f>VLOOKUP(Z41,Hex2Sensor!$A$2:$G$257,5)</f>
        <v>1.9230769230769229</v>
      </c>
      <c r="AJ41" s="16">
        <f>VLOOKUP(AA41,Hex2Sensor!$A$2:$G$257,6)</f>
        <v>0.12850196078431253</v>
      </c>
    </row>
    <row r="42" spans="1:36">
      <c r="A42" s="8">
        <v>41976.605706018519</v>
      </c>
      <c r="B42" s="1" t="s">
        <v>8</v>
      </c>
      <c r="C42" t="s">
        <v>420</v>
      </c>
      <c r="D42" s="2" t="s">
        <v>46</v>
      </c>
      <c r="E42" s="2" t="s">
        <v>44</v>
      </c>
      <c r="F42" s="2" t="s">
        <v>40</v>
      </c>
      <c r="G42" s="2" t="s">
        <v>41</v>
      </c>
      <c r="H42" s="3" t="s">
        <v>45</v>
      </c>
      <c r="I42" s="3" t="s">
        <v>44</v>
      </c>
      <c r="J42" s="4" t="s">
        <v>40</v>
      </c>
      <c r="K42" s="4" t="s">
        <v>44</v>
      </c>
      <c r="L42" s="11" t="s">
        <v>45</v>
      </c>
      <c r="M42" s="11" t="s">
        <v>44</v>
      </c>
      <c r="N42" s="10" t="s">
        <v>41</v>
      </c>
      <c r="O42" s="10" t="s">
        <v>41</v>
      </c>
      <c r="P42" s="12" t="s">
        <v>45</v>
      </c>
      <c r="Q42" s="12" t="s">
        <v>46</v>
      </c>
      <c r="R42" s="13" t="s">
        <v>41</v>
      </c>
      <c r="S42" s="13" t="s">
        <v>47</v>
      </c>
      <c r="U42" s="16">
        <f t="shared" si="9"/>
        <v>2883</v>
      </c>
      <c r="V42" s="16">
        <f t="shared" si="10"/>
        <v>76</v>
      </c>
      <c r="W42" s="16">
        <f t="shared" si="11"/>
        <v>75</v>
      </c>
      <c r="X42" s="16">
        <f t="shared" si="12"/>
        <v>76</v>
      </c>
      <c r="Y42" s="16">
        <f t="shared" si="13"/>
        <v>0</v>
      </c>
      <c r="Z42" s="16">
        <f t="shared" si="14"/>
        <v>15</v>
      </c>
      <c r="AA42" s="16">
        <f t="shared" si="15"/>
        <v>128</v>
      </c>
      <c r="AB42" s="39"/>
      <c r="AC42" s="40">
        <f t="shared" si="16"/>
        <v>41976.605706018519</v>
      </c>
      <c r="AD42" s="16">
        <f t="shared" si="17"/>
        <v>2883</v>
      </c>
      <c r="AE42" s="16">
        <f>VLOOKUP(V42,Hex2Sensor!$A$2:$G$257,4)</f>
        <v>101.48310791567746</v>
      </c>
      <c r="AF42" s="16">
        <f>VLOOKUP(W42,Hex2Sensor!$A$2:$G$257,4)</f>
        <v>103.07805753191292</v>
      </c>
      <c r="AG42" s="16">
        <f>VLOOKUP(X42,Hex2Sensor!$A$2:$G$257,4)</f>
        <v>101.48310791567746</v>
      </c>
      <c r="AH42" s="16">
        <f>VLOOKUP(Y42,Hex2Sensor!$A$2:$G$257,6)</f>
        <v>-32.768000000000001</v>
      </c>
      <c r="AI42" s="16">
        <f>VLOOKUP(Z42,Hex2Sensor!$A$2:$G$257,5)</f>
        <v>1.9230769230769229</v>
      </c>
      <c r="AJ42" s="16">
        <f>VLOOKUP(AA42,Hex2Sensor!$A$2:$G$257,6)</f>
        <v>0.12850196078431253</v>
      </c>
    </row>
    <row r="43" spans="1:36">
      <c r="A43" s="8">
        <v>41976.606782407405</v>
      </c>
      <c r="B43" s="1" t="s">
        <v>8</v>
      </c>
      <c r="C43" t="s">
        <v>452</v>
      </c>
      <c r="D43" s="2" t="s">
        <v>45</v>
      </c>
      <c r="E43" s="14" t="s">
        <v>453</v>
      </c>
      <c r="F43" s="2" t="s">
        <v>40</v>
      </c>
      <c r="G43" s="2" t="s">
        <v>41</v>
      </c>
      <c r="H43" s="3" t="s">
        <v>45</v>
      </c>
      <c r="I43" s="3" t="s">
        <v>44</v>
      </c>
      <c r="J43" s="4" t="s">
        <v>40</v>
      </c>
      <c r="K43" s="4" t="s">
        <v>44</v>
      </c>
      <c r="L43" s="11" t="s">
        <v>40</v>
      </c>
      <c r="M43" s="11" t="s">
        <v>44</v>
      </c>
      <c r="N43" s="10" t="s">
        <v>41</v>
      </c>
      <c r="O43" s="10" t="s">
        <v>41</v>
      </c>
      <c r="P43" s="12" t="s">
        <v>45</v>
      </c>
      <c r="Q43" s="12" t="s">
        <v>46</v>
      </c>
      <c r="R43" s="13" t="s">
        <v>41</v>
      </c>
      <c r="S43" s="13" t="s">
        <v>47</v>
      </c>
      <c r="U43" s="16">
        <f t="shared" si="9"/>
        <v>2892</v>
      </c>
      <c r="V43" s="16">
        <f t="shared" si="10"/>
        <v>76</v>
      </c>
      <c r="W43" s="16">
        <f t="shared" si="11"/>
        <v>75</v>
      </c>
      <c r="X43" s="16">
        <f t="shared" si="12"/>
        <v>75</v>
      </c>
      <c r="Y43" s="16">
        <f t="shared" si="13"/>
        <v>0</v>
      </c>
      <c r="Z43" s="16">
        <f t="shared" si="14"/>
        <v>15</v>
      </c>
      <c r="AA43" s="16">
        <f t="shared" si="15"/>
        <v>128</v>
      </c>
      <c r="AB43" s="39"/>
      <c r="AC43" s="40">
        <f t="shared" si="16"/>
        <v>41976.606782407405</v>
      </c>
      <c r="AD43" s="16">
        <f t="shared" si="17"/>
        <v>2892</v>
      </c>
      <c r="AE43" s="16">
        <f>VLOOKUP(V43,Hex2Sensor!$A$2:$G$257,4)</f>
        <v>101.48310791567746</v>
      </c>
      <c r="AF43" s="16">
        <f>VLOOKUP(W43,Hex2Sensor!$A$2:$G$257,4)</f>
        <v>103.07805753191292</v>
      </c>
      <c r="AG43" s="16">
        <f>VLOOKUP(X43,Hex2Sensor!$A$2:$G$257,4)</f>
        <v>103.07805753191292</v>
      </c>
      <c r="AH43" s="16">
        <f>VLOOKUP(Y43,Hex2Sensor!$A$2:$G$257,6)</f>
        <v>-32.768000000000001</v>
      </c>
      <c r="AI43" s="16">
        <f>VLOOKUP(Z43,Hex2Sensor!$A$2:$G$257,5)</f>
        <v>1.9230769230769229</v>
      </c>
      <c r="AJ43" s="16">
        <f>VLOOKUP(AA43,Hex2Sensor!$A$2:$G$257,6)</f>
        <v>0.12850196078431253</v>
      </c>
    </row>
    <row r="44" spans="1:36">
      <c r="A44" s="8">
        <v>41976.607847222222</v>
      </c>
      <c r="B44" s="1" t="s">
        <v>8</v>
      </c>
      <c r="C44" t="s">
        <v>451</v>
      </c>
      <c r="D44" s="14" t="s">
        <v>454</v>
      </c>
      <c r="E44" s="2" t="s">
        <v>39</v>
      </c>
      <c r="F44" s="2" t="s">
        <v>450</v>
      </c>
      <c r="G44" s="2" t="s">
        <v>41</v>
      </c>
      <c r="H44" s="3" t="s">
        <v>45</v>
      </c>
      <c r="I44" s="3" t="s">
        <v>44</v>
      </c>
      <c r="J44" s="4" t="s">
        <v>40</v>
      </c>
      <c r="K44" s="4" t="s">
        <v>44</v>
      </c>
      <c r="L44" s="11" t="s">
        <v>45</v>
      </c>
      <c r="M44" s="11" t="s">
        <v>44</v>
      </c>
      <c r="N44" s="10" t="s">
        <v>41</v>
      </c>
      <c r="O44" s="10" t="s">
        <v>41</v>
      </c>
      <c r="P44" s="12" t="s">
        <v>45</v>
      </c>
      <c r="Q44" s="12" t="s">
        <v>46</v>
      </c>
      <c r="R44" s="13" t="s">
        <v>41</v>
      </c>
      <c r="S44" s="13" t="s">
        <v>47</v>
      </c>
      <c r="U44" s="16">
        <f t="shared" si="9"/>
        <v>2901</v>
      </c>
      <c r="V44" s="16">
        <f t="shared" si="10"/>
        <v>76</v>
      </c>
      <c r="W44" s="16">
        <f t="shared" si="11"/>
        <v>75</v>
      </c>
      <c r="X44" s="16">
        <f t="shared" si="12"/>
        <v>76</v>
      </c>
      <c r="Y44" s="16">
        <f t="shared" si="13"/>
        <v>0</v>
      </c>
      <c r="Z44" s="16">
        <f t="shared" si="14"/>
        <v>15</v>
      </c>
      <c r="AA44" s="16">
        <f t="shared" si="15"/>
        <v>128</v>
      </c>
      <c r="AB44" s="39"/>
      <c r="AC44" s="40">
        <f t="shared" si="16"/>
        <v>41976.607847222222</v>
      </c>
      <c r="AD44" s="16">
        <f t="shared" si="17"/>
        <v>2901</v>
      </c>
      <c r="AE44" s="16">
        <f>VLOOKUP(V44,Hex2Sensor!$A$2:$G$257,4)</f>
        <v>101.48310791567746</v>
      </c>
      <c r="AF44" s="16">
        <f>VLOOKUP(W44,Hex2Sensor!$A$2:$G$257,4)</f>
        <v>103.07805753191292</v>
      </c>
      <c r="AG44" s="16">
        <f>VLOOKUP(X44,Hex2Sensor!$A$2:$G$257,4)</f>
        <v>101.48310791567746</v>
      </c>
      <c r="AH44" s="16">
        <f>VLOOKUP(Y44,Hex2Sensor!$A$2:$G$257,6)</f>
        <v>-32.768000000000001</v>
      </c>
      <c r="AI44" s="16">
        <f>VLOOKUP(Z44,Hex2Sensor!$A$2:$G$257,5)</f>
        <v>1.9230769230769229</v>
      </c>
      <c r="AJ44" s="16">
        <f>VLOOKUP(AA44,Hex2Sensor!$A$2:$G$257,6)</f>
        <v>0.12850196078431253</v>
      </c>
    </row>
  </sheetData>
  <mergeCells count="4">
    <mergeCell ref="V1:X1"/>
    <mergeCell ref="V2:X2"/>
    <mergeCell ref="AE1:AG1"/>
    <mergeCell ref="AE2:AG2"/>
  </mergeCells>
  <phoneticPr fontId="1"/>
  <pageMargins left="0.70866141732283472" right="0.70866141732283472" top="0.74803149606299213" bottom="0.74803149606299213" header="0.31496062992125984" footer="0.31496062992125984"/>
  <pageSetup paperSize="9" scale="64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15" sqref="Q15"/>
    </sheetView>
  </sheetViews>
  <sheetFormatPr defaultRowHeight="13.5"/>
  <sheetData/>
  <phoneticPr fontId="5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47"/>
  <sheetViews>
    <sheetView workbookViewId="0">
      <pane xSplit="1" ySplit="2" topLeftCell="E6" activePane="bottomRight" state="frozen"/>
      <selection pane="topRight" activeCell="B1" sqref="B1"/>
      <selection pane="bottomLeft" activeCell="A3" sqref="A3"/>
      <selection pane="bottomRight" activeCell="AI6" sqref="AI6"/>
    </sheetView>
  </sheetViews>
  <sheetFormatPr defaultRowHeight="13.5"/>
  <cols>
    <col min="1" max="1" width="15.125" style="8" customWidth="1"/>
    <col min="2" max="2" width="5.25" bestFit="1" customWidth="1"/>
    <col min="3" max="3" width="17.625" bestFit="1" customWidth="1"/>
    <col min="4" max="18" width="2.5" customWidth="1"/>
    <col min="19" max="19" width="3.875" bestFit="1" customWidth="1"/>
    <col min="20" max="20" width="3.5" customWidth="1"/>
    <col min="21" max="28" width="5" customWidth="1"/>
    <col min="29" max="29" width="10.5" style="5" customWidth="1"/>
    <col min="30" max="36" width="6.375" customWidth="1"/>
  </cols>
  <sheetData>
    <row r="1" spans="1:36">
      <c r="A1" s="8" t="s">
        <v>13</v>
      </c>
      <c r="B1" s="1" t="s">
        <v>3</v>
      </c>
      <c r="C1" t="s">
        <v>4</v>
      </c>
      <c r="I1">
        <v>0</v>
      </c>
      <c r="O1">
        <v>3</v>
      </c>
      <c r="R1">
        <v>2</v>
      </c>
      <c r="S1">
        <v>1</v>
      </c>
    </row>
    <row r="2" spans="1:36">
      <c r="A2" s="8" t="s">
        <v>5</v>
      </c>
      <c r="B2" s="1" t="s">
        <v>14</v>
      </c>
      <c r="C2" t="s">
        <v>15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U2" s="45" t="s">
        <v>355</v>
      </c>
      <c r="V2" s="45"/>
      <c r="W2" s="45" t="s">
        <v>356</v>
      </c>
      <c r="X2" s="45"/>
      <c r="Y2" s="15" t="s">
        <v>357</v>
      </c>
      <c r="Z2" s="15" t="s">
        <v>358</v>
      </c>
      <c r="AA2" s="15" t="s">
        <v>359</v>
      </c>
      <c r="AB2" s="38"/>
      <c r="AC2" s="43" t="s">
        <v>402</v>
      </c>
      <c r="AD2" s="45" t="s">
        <v>355</v>
      </c>
      <c r="AE2" s="45"/>
      <c r="AF2" s="45" t="s">
        <v>356</v>
      </c>
      <c r="AG2" s="45"/>
      <c r="AH2" s="30" t="s">
        <v>357</v>
      </c>
      <c r="AI2" s="30" t="s">
        <v>358</v>
      </c>
      <c r="AJ2" s="30" t="s">
        <v>359</v>
      </c>
    </row>
    <row r="3" spans="1:36">
      <c r="A3" s="8">
        <v>41976.425717592589</v>
      </c>
      <c r="B3" t="s">
        <v>9</v>
      </c>
      <c r="C3" t="s">
        <v>337</v>
      </c>
      <c r="D3" t="s">
        <v>336</v>
      </c>
      <c r="E3" s="2" t="s">
        <v>43</v>
      </c>
      <c r="F3" s="2" t="s">
        <v>46</v>
      </c>
      <c r="G3" s="27" t="s">
        <v>47</v>
      </c>
      <c r="H3" s="27" t="s">
        <v>46</v>
      </c>
      <c r="I3" s="10" t="s">
        <v>48</v>
      </c>
      <c r="J3" s="10" t="s">
        <v>46</v>
      </c>
      <c r="K3" s="3" t="s">
        <v>48</v>
      </c>
      <c r="L3" s="3" t="s">
        <v>46</v>
      </c>
      <c r="M3" s="28" t="s">
        <v>47</v>
      </c>
      <c r="N3" s="28" t="s">
        <v>46</v>
      </c>
      <c r="O3" s="4" t="s">
        <v>41</v>
      </c>
      <c r="P3" s="4" t="s">
        <v>41</v>
      </c>
      <c r="Q3" s="6" t="s">
        <v>45</v>
      </c>
      <c r="R3" s="6" t="s">
        <v>46</v>
      </c>
      <c r="U3" s="16">
        <f>HEX2DEC(E3)+HEX2DEC(F3)*16</f>
        <v>57</v>
      </c>
      <c r="V3" s="16">
        <f>HEX2DEC(G3)+HEX2DEC(H3)*16</f>
        <v>56</v>
      </c>
      <c r="W3" s="16">
        <f>HEX2DEC(I3)+HEX2DEC(J3)*16</f>
        <v>55</v>
      </c>
      <c r="X3" s="16">
        <f>HEX2DEC(K3)+HEX2DEC(L3)*16</f>
        <v>55</v>
      </c>
      <c r="Y3" s="16">
        <f>HEX2DEC(M3)+HEX2DEC(N3)*16</f>
        <v>56</v>
      </c>
      <c r="Z3" s="16">
        <f>HEX2DEC(O3)+HEX2DEC(P3)*16</f>
        <v>0</v>
      </c>
      <c r="AA3" s="16">
        <f>HEX2DEC(Q3)+HEX2DEC(R3)*16</f>
        <v>60</v>
      </c>
      <c r="AB3" s="39"/>
      <c r="AC3" s="40">
        <f>A3</f>
        <v>41976.425717592589</v>
      </c>
      <c r="AD3" s="16">
        <f>VLOOKUP(U3,Hex2Sensor!$A$2:$G$257,3)</f>
        <v>75.336246367035301</v>
      </c>
      <c r="AE3" s="16">
        <f>VLOOKUP(V3,Hex2Sensor!$A$2:$G$257,3)</f>
        <v>76.147307876545938</v>
      </c>
      <c r="AF3" s="16">
        <f>VLOOKUP(W3,Hex2Sensor!$A$2:$G$257,3)</f>
        <v>76.957947413441616</v>
      </c>
      <c r="AG3" s="16">
        <f>VLOOKUP(X3,Hex2Sensor!$A$2:$G$257,3)</f>
        <v>76.957947413441616</v>
      </c>
      <c r="AH3" s="16">
        <f>VLOOKUP(Y3,Hex2Sensor!$A$2:$G$257,3)</f>
        <v>76.147307876545938</v>
      </c>
      <c r="AI3" s="16">
        <f>VLOOKUP(Z3,Hex2Sensor!$A$2:$G$257,3)</f>
        <v>120.91188564368463</v>
      </c>
      <c r="AJ3" s="16">
        <f>VLOOKUP(AA3,Hex2Sensor!A2:G257,5)</f>
        <v>7.6923076923076916</v>
      </c>
    </row>
    <row r="4" spans="1:36">
      <c r="A4" s="8">
        <v>41976.438020833331</v>
      </c>
      <c r="B4" t="s">
        <v>9</v>
      </c>
      <c r="C4" t="s">
        <v>338</v>
      </c>
      <c r="D4" t="s">
        <v>336</v>
      </c>
      <c r="E4" s="2" t="s">
        <v>48</v>
      </c>
      <c r="F4" s="2" t="s">
        <v>46</v>
      </c>
      <c r="G4" s="27" t="s">
        <v>47</v>
      </c>
      <c r="H4" s="27" t="s">
        <v>46</v>
      </c>
      <c r="I4" s="10" t="s">
        <v>51</v>
      </c>
      <c r="J4" s="10" t="s">
        <v>46</v>
      </c>
      <c r="K4" s="3" t="s">
        <v>51</v>
      </c>
      <c r="L4" s="3" t="s">
        <v>46</v>
      </c>
      <c r="M4" s="28" t="s">
        <v>48</v>
      </c>
      <c r="N4" s="28" t="s">
        <v>46</v>
      </c>
      <c r="O4" s="4" t="s">
        <v>41</v>
      </c>
      <c r="P4" s="4" t="s">
        <v>41</v>
      </c>
      <c r="Q4" s="6" t="s">
        <v>45</v>
      </c>
      <c r="R4" s="6" t="s">
        <v>46</v>
      </c>
      <c r="U4" s="16">
        <f t="shared" ref="U4:U47" si="0">HEX2DEC(E4)+HEX2DEC(F4)*16</f>
        <v>55</v>
      </c>
      <c r="V4" s="16">
        <f t="shared" ref="V4:V47" si="1">HEX2DEC(G4)+HEX2DEC(H4)*16</f>
        <v>56</v>
      </c>
      <c r="W4" s="16">
        <f t="shared" ref="W4:W47" si="2">HEX2DEC(I4)+HEX2DEC(J4)*16</f>
        <v>54</v>
      </c>
      <c r="X4" s="16">
        <f t="shared" ref="X4:X47" si="3">HEX2DEC(K4)+HEX2DEC(L4)*16</f>
        <v>54</v>
      </c>
      <c r="Y4" s="16">
        <f t="shared" ref="Y4:Y47" si="4">HEX2DEC(M4)+HEX2DEC(N4)*16</f>
        <v>55</v>
      </c>
      <c r="Z4" s="16">
        <f t="shared" ref="Z4:Z47" si="5">HEX2DEC(O4)+HEX2DEC(P4)*16</f>
        <v>0</v>
      </c>
      <c r="AA4" s="16">
        <f t="shared" ref="AA4:AA47" si="6">HEX2DEC(Q4)+HEX2DEC(R4)*16</f>
        <v>60</v>
      </c>
      <c r="AB4" s="39"/>
      <c r="AC4" s="40">
        <f t="shared" ref="AC4:AC47" si="7">A4</f>
        <v>41976.438020833331</v>
      </c>
      <c r="AD4" s="16">
        <f>VLOOKUP(U4,Hex2Sensor!$A$2:$G$257,3)</f>
        <v>76.957947413441616</v>
      </c>
      <c r="AE4" s="16">
        <f>VLOOKUP(V4,Hex2Sensor!$A$2:$G$257,3)</f>
        <v>76.147307876545938</v>
      </c>
      <c r="AF4" s="16">
        <f>VLOOKUP(W4,Hex2Sensor!$A$2:$G$257,3)</f>
        <v>77.768165635658988</v>
      </c>
      <c r="AG4" s="16">
        <f>VLOOKUP(X4,Hex2Sensor!$A$2:$G$257,3)</f>
        <v>77.768165635658988</v>
      </c>
      <c r="AH4" s="16">
        <f>VLOOKUP(Y4,Hex2Sensor!$A$2:$G$257,3)</f>
        <v>76.957947413441616</v>
      </c>
      <c r="AI4" s="16">
        <f>VLOOKUP(Z4,Hex2Sensor!$A$2:$G$257,3)</f>
        <v>120.91188564368463</v>
      </c>
      <c r="AJ4" s="16">
        <f>VLOOKUP(AA4,Hex2Sensor!A3:G258,5)</f>
        <v>7.6923076923076916</v>
      </c>
    </row>
    <row r="5" spans="1:36">
      <c r="A5" s="8">
        <v>41976.439143518517</v>
      </c>
      <c r="B5" t="s">
        <v>9</v>
      </c>
      <c r="C5" t="s">
        <v>339</v>
      </c>
      <c r="D5" t="s">
        <v>336</v>
      </c>
      <c r="E5" s="2" t="s">
        <v>48</v>
      </c>
      <c r="F5" s="2" t="s">
        <v>46</v>
      </c>
      <c r="G5" s="27" t="s">
        <v>48</v>
      </c>
      <c r="H5" s="27" t="s">
        <v>46</v>
      </c>
      <c r="I5" s="10" t="s">
        <v>51</v>
      </c>
      <c r="J5" s="10" t="s">
        <v>46</v>
      </c>
      <c r="K5" s="3" t="s">
        <v>51</v>
      </c>
      <c r="L5" s="3" t="s">
        <v>46</v>
      </c>
      <c r="M5" s="28" t="s">
        <v>47</v>
      </c>
      <c r="N5" s="28" t="s">
        <v>46</v>
      </c>
      <c r="O5" s="4" t="s">
        <v>41</v>
      </c>
      <c r="P5" s="4" t="s">
        <v>41</v>
      </c>
      <c r="Q5" s="6" t="s">
        <v>45</v>
      </c>
      <c r="R5" s="6" t="s">
        <v>46</v>
      </c>
      <c r="U5" s="16">
        <f t="shared" si="0"/>
        <v>55</v>
      </c>
      <c r="V5" s="16">
        <f t="shared" si="1"/>
        <v>55</v>
      </c>
      <c r="W5" s="16">
        <f t="shared" si="2"/>
        <v>54</v>
      </c>
      <c r="X5" s="16">
        <f t="shared" si="3"/>
        <v>54</v>
      </c>
      <c r="Y5" s="16">
        <f t="shared" si="4"/>
        <v>56</v>
      </c>
      <c r="Z5" s="16">
        <f t="shared" si="5"/>
        <v>0</v>
      </c>
      <c r="AA5" s="16">
        <f t="shared" si="6"/>
        <v>60</v>
      </c>
      <c r="AB5" s="39"/>
      <c r="AC5" s="40">
        <f t="shared" si="7"/>
        <v>41976.439143518517</v>
      </c>
      <c r="AD5" s="16">
        <f>VLOOKUP(U5,Hex2Sensor!$A$2:$G$257,3)</f>
        <v>76.957947413441616</v>
      </c>
      <c r="AE5" s="16">
        <f>VLOOKUP(V5,Hex2Sensor!$A$2:$G$257,3)</f>
        <v>76.957947413441616</v>
      </c>
      <c r="AF5" s="16">
        <f>VLOOKUP(W5,Hex2Sensor!$A$2:$G$257,3)</f>
        <v>77.768165635658988</v>
      </c>
      <c r="AG5" s="16">
        <f>VLOOKUP(X5,Hex2Sensor!$A$2:$G$257,3)</f>
        <v>77.768165635658988</v>
      </c>
      <c r="AH5" s="16">
        <f>VLOOKUP(Y5,Hex2Sensor!$A$2:$G$257,3)</f>
        <v>76.147307876545938</v>
      </c>
      <c r="AI5" s="16">
        <f>VLOOKUP(Z5,Hex2Sensor!$A$2:$G$257,3)</f>
        <v>120.91188564368463</v>
      </c>
      <c r="AJ5" s="16">
        <f>VLOOKUP(AA5,Hex2Sensor!A4:G259,5)</f>
        <v>7.6923076923076916</v>
      </c>
    </row>
    <row r="6" spans="1:36">
      <c r="A6" s="8">
        <v>41976.440243055556</v>
      </c>
      <c r="B6" t="s">
        <v>9</v>
      </c>
      <c r="C6" t="s">
        <v>340</v>
      </c>
      <c r="D6" t="s">
        <v>336</v>
      </c>
      <c r="E6" s="2" t="s">
        <v>48</v>
      </c>
      <c r="F6" s="2" t="s">
        <v>46</v>
      </c>
      <c r="G6" s="27" t="s">
        <v>48</v>
      </c>
      <c r="H6" s="27" t="s">
        <v>46</v>
      </c>
      <c r="I6" s="10" t="s">
        <v>51</v>
      </c>
      <c r="J6" s="10" t="s">
        <v>46</v>
      </c>
      <c r="K6" s="3" t="s">
        <v>51</v>
      </c>
      <c r="L6" s="3" t="s">
        <v>46</v>
      </c>
      <c r="M6" s="28" t="s">
        <v>48</v>
      </c>
      <c r="N6" s="28" t="s">
        <v>46</v>
      </c>
      <c r="O6" s="4" t="s">
        <v>41</v>
      </c>
      <c r="P6" s="4" t="s">
        <v>41</v>
      </c>
      <c r="Q6" s="6" t="s">
        <v>45</v>
      </c>
      <c r="R6" s="6" t="s">
        <v>46</v>
      </c>
      <c r="U6" s="16">
        <f t="shared" si="0"/>
        <v>55</v>
      </c>
      <c r="V6" s="16">
        <f t="shared" si="1"/>
        <v>55</v>
      </c>
      <c r="W6" s="16">
        <f t="shared" si="2"/>
        <v>54</v>
      </c>
      <c r="X6" s="16">
        <f t="shared" si="3"/>
        <v>54</v>
      </c>
      <c r="Y6" s="16">
        <f t="shared" si="4"/>
        <v>55</v>
      </c>
      <c r="Z6" s="16">
        <f t="shared" si="5"/>
        <v>0</v>
      </c>
      <c r="AA6" s="16">
        <f t="shared" si="6"/>
        <v>60</v>
      </c>
      <c r="AB6" s="39"/>
      <c r="AC6" s="40">
        <f t="shared" si="7"/>
        <v>41976.440243055556</v>
      </c>
      <c r="AD6" s="16">
        <f>VLOOKUP(U6,Hex2Sensor!$A$2:$G$257,3)</f>
        <v>76.957947413441616</v>
      </c>
      <c r="AE6" s="16">
        <f>VLOOKUP(V6,Hex2Sensor!$A$2:$G$257,3)</f>
        <v>76.957947413441616</v>
      </c>
      <c r="AF6" s="16">
        <f>VLOOKUP(W6,Hex2Sensor!$A$2:$G$257,3)</f>
        <v>77.768165635658988</v>
      </c>
      <c r="AG6" s="16">
        <f>VLOOKUP(X6,Hex2Sensor!$A$2:$G$257,3)</f>
        <v>77.768165635658988</v>
      </c>
      <c r="AH6" s="16">
        <f>VLOOKUP(Y6,Hex2Sensor!$A$2:$G$257,3)</f>
        <v>76.957947413441616</v>
      </c>
      <c r="AI6" s="16">
        <f>VLOOKUP(Z6,Hex2Sensor!$A$2:$G$257,3)</f>
        <v>120.91188564368463</v>
      </c>
      <c r="AJ6" s="16">
        <f>VLOOKUP(AA6,Hex2Sensor!A5:G260,5)</f>
        <v>7.6923076923076916</v>
      </c>
    </row>
    <row r="7" spans="1:36">
      <c r="A7" s="8">
        <v>41976.449074074073</v>
      </c>
      <c r="B7" t="s">
        <v>9</v>
      </c>
      <c r="C7" t="s">
        <v>341</v>
      </c>
      <c r="D7" t="s">
        <v>336</v>
      </c>
      <c r="E7" s="2" t="s">
        <v>51</v>
      </c>
      <c r="F7" s="2" t="s">
        <v>46</v>
      </c>
      <c r="G7" s="27" t="s">
        <v>51</v>
      </c>
      <c r="H7" s="27" t="s">
        <v>46</v>
      </c>
      <c r="I7" s="10" t="s">
        <v>51</v>
      </c>
      <c r="J7" s="10" t="s">
        <v>46</v>
      </c>
      <c r="K7" s="3" t="s">
        <v>51</v>
      </c>
      <c r="L7" s="3" t="s">
        <v>46</v>
      </c>
      <c r="M7" s="28" t="s">
        <v>51</v>
      </c>
      <c r="N7" s="28" t="s">
        <v>46</v>
      </c>
      <c r="O7" s="4" t="s">
        <v>41</v>
      </c>
      <c r="P7" s="4" t="s">
        <v>41</v>
      </c>
      <c r="Q7" s="6" t="s">
        <v>45</v>
      </c>
      <c r="R7" s="6" t="s">
        <v>46</v>
      </c>
      <c r="U7" s="16">
        <f t="shared" si="0"/>
        <v>54</v>
      </c>
      <c r="V7" s="16">
        <f t="shared" si="1"/>
        <v>54</v>
      </c>
      <c r="W7" s="16">
        <f t="shared" si="2"/>
        <v>54</v>
      </c>
      <c r="X7" s="16">
        <f t="shared" si="3"/>
        <v>54</v>
      </c>
      <c r="Y7" s="16">
        <f t="shared" si="4"/>
        <v>54</v>
      </c>
      <c r="Z7" s="16">
        <f t="shared" si="5"/>
        <v>0</v>
      </c>
      <c r="AA7" s="16">
        <f t="shared" si="6"/>
        <v>60</v>
      </c>
      <c r="AB7" s="39"/>
      <c r="AC7" s="40">
        <f t="shared" si="7"/>
        <v>41976.449074074073</v>
      </c>
      <c r="AD7" s="16">
        <f>VLOOKUP(U7,Hex2Sensor!$A$2:$G$257,3)</f>
        <v>77.768165635658988</v>
      </c>
      <c r="AE7" s="16">
        <f>VLOOKUP(V7,Hex2Sensor!$A$2:$G$257,3)</f>
        <v>77.768165635658988</v>
      </c>
      <c r="AF7" s="16">
        <f>VLOOKUP(W7,Hex2Sensor!$A$2:$G$257,3)</f>
        <v>77.768165635658988</v>
      </c>
      <c r="AG7" s="16">
        <f>VLOOKUP(X7,Hex2Sensor!$A$2:$G$257,3)</f>
        <v>77.768165635658988</v>
      </c>
      <c r="AH7" s="16">
        <f>VLOOKUP(Y7,Hex2Sensor!$A$2:$G$257,3)</f>
        <v>77.768165635658988</v>
      </c>
      <c r="AI7" s="16">
        <f>VLOOKUP(Z7,Hex2Sensor!$A$2:$G$257,3)</f>
        <v>120.91188564368463</v>
      </c>
      <c r="AJ7" s="16">
        <f>VLOOKUP(AA7,Hex2Sensor!A6:G261,5)</f>
        <v>7.6923076923076916</v>
      </c>
    </row>
    <row r="8" spans="1:36">
      <c r="A8" s="8">
        <v>41976.452372685184</v>
      </c>
      <c r="B8" t="s">
        <v>9</v>
      </c>
      <c r="C8" t="s">
        <v>342</v>
      </c>
      <c r="D8" t="s">
        <v>336</v>
      </c>
      <c r="E8" s="2" t="s">
        <v>51</v>
      </c>
      <c r="F8" s="2" t="s">
        <v>46</v>
      </c>
      <c r="G8" s="27" t="s">
        <v>51</v>
      </c>
      <c r="H8" s="27" t="s">
        <v>46</v>
      </c>
      <c r="I8" s="10" t="s">
        <v>39</v>
      </c>
      <c r="J8" s="10" t="s">
        <v>46</v>
      </c>
      <c r="K8" s="3" t="s">
        <v>51</v>
      </c>
      <c r="L8" s="3" t="s">
        <v>46</v>
      </c>
      <c r="M8" s="28" t="s">
        <v>39</v>
      </c>
      <c r="N8" s="28" t="s">
        <v>46</v>
      </c>
      <c r="O8" s="4" t="s">
        <v>41</v>
      </c>
      <c r="P8" s="4" t="s">
        <v>41</v>
      </c>
      <c r="Q8" s="6" t="s">
        <v>45</v>
      </c>
      <c r="R8" s="6" t="s">
        <v>46</v>
      </c>
      <c r="U8" s="16">
        <f t="shared" si="0"/>
        <v>54</v>
      </c>
      <c r="V8" s="16">
        <f t="shared" si="1"/>
        <v>54</v>
      </c>
      <c r="W8" s="16">
        <f t="shared" si="2"/>
        <v>53</v>
      </c>
      <c r="X8" s="16">
        <f t="shared" si="3"/>
        <v>54</v>
      </c>
      <c r="Y8" s="16">
        <f t="shared" si="4"/>
        <v>53</v>
      </c>
      <c r="Z8" s="16">
        <f t="shared" si="5"/>
        <v>0</v>
      </c>
      <c r="AA8" s="16">
        <f t="shared" si="6"/>
        <v>60</v>
      </c>
      <c r="AB8" s="39"/>
      <c r="AC8" s="40">
        <f t="shared" si="7"/>
        <v>41976.452372685184</v>
      </c>
      <c r="AD8" s="16">
        <f>VLOOKUP(U8,Hex2Sensor!$A$2:$G$257,3)</f>
        <v>77.768165635658988</v>
      </c>
      <c r="AE8" s="16">
        <f>VLOOKUP(V8,Hex2Sensor!$A$2:$G$257,3)</f>
        <v>77.768165635658988</v>
      </c>
      <c r="AF8" s="16">
        <f>VLOOKUP(W8,Hex2Sensor!$A$2:$G$257,3)</f>
        <v>78.577963199427586</v>
      </c>
      <c r="AG8" s="16">
        <f>VLOOKUP(X8,Hex2Sensor!$A$2:$G$257,3)</f>
        <v>77.768165635658988</v>
      </c>
      <c r="AH8" s="16">
        <f>VLOOKUP(Y8,Hex2Sensor!$A$2:$G$257,3)</f>
        <v>78.577963199427586</v>
      </c>
      <c r="AI8" s="16">
        <f>VLOOKUP(Z8,Hex2Sensor!$A$2:$G$257,3)</f>
        <v>120.91188564368463</v>
      </c>
      <c r="AJ8" s="16">
        <f>VLOOKUP(AA8,Hex2Sensor!A7:G262,5)</f>
        <v>7.6923076923076916</v>
      </c>
    </row>
    <row r="9" spans="1:36">
      <c r="A9" s="8">
        <v>41976.457499999997</v>
      </c>
      <c r="B9" t="s">
        <v>9</v>
      </c>
      <c r="C9" t="s">
        <v>343</v>
      </c>
      <c r="D9" t="s">
        <v>336</v>
      </c>
      <c r="E9" s="2" t="s">
        <v>51</v>
      </c>
      <c r="F9" s="2" t="s">
        <v>46</v>
      </c>
      <c r="G9" s="27" t="s">
        <v>51</v>
      </c>
      <c r="H9" s="27" t="s">
        <v>46</v>
      </c>
      <c r="I9" s="10" t="s">
        <v>39</v>
      </c>
      <c r="J9" s="10" t="s">
        <v>46</v>
      </c>
      <c r="K9" s="3" t="s">
        <v>39</v>
      </c>
      <c r="L9" s="3" t="s">
        <v>46</v>
      </c>
      <c r="M9" s="28" t="s">
        <v>39</v>
      </c>
      <c r="N9" s="28" t="s">
        <v>46</v>
      </c>
      <c r="O9" s="4" t="s">
        <v>51</v>
      </c>
      <c r="P9" s="4" t="s">
        <v>41</v>
      </c>
      <c r="Q9" s="6" t="s">
        <v>45</v>
      </c>
      <c r="R9" s="6" t="s">
        <v>46</v>
      </c>
      <c r="U9" s="16">
        <f t="shared" si="0"/>
        <v>54</v>
      </c>
      <c r="V9" s="16">
        <f t="shared" si="1"/>
        <v>54</v>
      </c>
      <c r="W9" s="16">
        <f t="shared" si="2"/>
        <v>53</v>
      </c>
      <c r="X9" s="16">
        <f t="shared" si="3"/>
        <v>53</v>
      </c>
      <c r="Y9" s="16">
        <f t="shared" si="4"/>
        <v>53</v>
      </c>
      <c r="Z9" s="16">
        <f t="shared" si="5"/>
        <v>6</v>
      </c>
      <c r="AA9" s="16">
        <f t="shared" si="6"/>
        <v>60</v>
      </c>
      <c r="AB9" s="39"/>
      <c r="AC9" s="40">
        <f t="shared" si="7"/>
        <v>41976.457499999997</v>
      </c>
      <c r="AD9" s="16">
        <f>VLOOKUP(U9,Hex2Sensor!$A$2:$G$257,3)</f>
        <v>77.768165635658988</v>
      </c>
      <c r="AE9" s="16">
        <f>VLOOKUP(V9,Hex2Sensor!$A$2:$G$257,3)</f>
        <v>77.768165635658988</v>
      </c>
      <c r="AF9" s="16">
        <f>VLOOKUP(W9,Hex2Sensor!$A$2:$G$257,3)</f>
        <v>78.577963199427586</v>
      </c>
      <c r="AG9" s="16">
        <f>VLOOKUP(X9,Hex2Sensor!$A$2:$G$257,3)</f>
        <v>78.577963199427586</v>
      </c>
      <c r="AH9" s="16">
        <f>VLOOKUP(Y9,Hex2Sensor!$A$2:$G$257,3)</f>
        <v>78.577963199427586</v>
      </c>
      <c r="AI9" s="16">
        <f>VLOOKUP(Z9,Hex2Sensor!$A$2:$G$257,3)</f>
        <v>116.1756570486441</v>
      </c>
      <c r="AJ9" s="16">
        <f>VLOOKUP(AA9,Hex2Sensor!A8:G263,5)</f>
        <v>7.6923076923076916</v>
      </c>
    </row>
    <row r="10" spans="1:36">
      <c r="A10" s="8">
        <v>41976.461921296293</v>
      </c>
      <c r="B10" t="s">
        <v>9</v>
      </c>
      <c r="C10" t="s">
        <v>335</v>
      </c>
      <c r="D10" t="s">
        <v>336</v>
      </c>
      <c r="E10" s="2" t="s">
        <v>39</v>
      </c>
      <c r="F10" s="2" t="s">
        <v>46</v>
      </c>
      <c r="G10" s="27" t="s">
        <v>39</v>
      </c>
      <c r="H10" s="27" t="s">
        <v>46</v>
      </c>
      <c r="I10" s="10" t="s">
        <v>39</v>
      </c>
      <c r="J10" s="10" t="s">
        <v>46</v>
      </c>
      <c r="K10" s="3" t="s">
        <v>39</v>
      </c>
      <c r="L10" s="3" t="s">
        <v>46</v>
      </c>
      <c r="M10" s="28" t="s">
        <v>39</v>
      </c>
      <c r="N10" s="28" t="s">
        <v>46</v>
      </c>
      <c r="O10" s="4" t="s">
        <v>41</v>
      </c>
      <c r="P10" s="4" t="s">
        <v>41</v>
      </c>
      <c r="Q10" s="6" t="s">
        <v>45</v>
      </c>
      <c r="R10" s="6" t="s">
        <v>46</v>
      </c>
      <c r="U10" s="16">
        <f t="shared" si="0"/>
        <v>53</v>
      </c>
      <c r="V10" s="16">
        <f t="shared" si="1"/>
        <v>53</v>
      </c>
      <c r="W10" s="16">
        <f t="shared" si="2"/>
        <v>53</v>
      </c>
      <c r="X10" s="16">
        <f t="shared" si="3"/>
        <v>53</v>
      </c>
      <c r="Y10" s="16">
        <f t="shared" si="4"/>
        <v>53</v>
      </c>
      <c r="Z10" s="16">
        <f t="shared" si="5"/>
        <v>0</v>
      </c>
      <c r="AA10" s="16">
        <f t="shared" si="6"/>
        <v>60</v>
      </c>
      <c r="AB10" s="39"/>
      <c r="AC10" s="40">
        <f t="shared" si="7"/>
        <v>41976.461921296293</v>
      </c>
      <c r="AD10" s="16">
        <f>VLOOKUP(U10,Hex2Sensor!$A$2:$G$257,3)</f>
        <v>78.577963199427586</v>
      </c>
      <c r="AE10" s="16">
        <f>VLOOKUP(V10,Hex2Sensor!$A$2:$G$257,3)</f>
        <v>78.577963199427586</v>
      </c>
      <c r="AF10" s="16">
        <f>VLOOKUP(W10,Hex2Sensor!$A$2:$G$257,3)</f>
        <v>78.577963199427586</v>
      </c>
      <c r="AG10" s="16">
        <f>VLOOKUP(X10,Hex2Sensor!$A$2:$G$257,3)</f>
        <v>78.577963199427586</v>
      </c>
      <c r="AH10" s="16">
        <f>VLOOKUP(Y10,Hex2Sensor!$A$2:$G$257,3)</f>
        <v>78.577963199427586</v>
      </c>
      <c r="AI10" s="16">
        <f>VLOOKUP(Z10,Hex2Sensor!$A$2:$G$257,3)</f>
        <v>120.91188564368463</v>
      </c>
      <c r="AJ10" s="16">
        <f>VLOOKUP(AA10,Hex2Sensor!A9:G264,5)</f>
        <v>7.6923076923076916</v>
      </c>
    </row>
    <row r="11" spans="1:36">
      <c r="A11" s="8">
        <v>41976.463020833333</v>
      </c>
      <c r="B11" t="s">
        <v>9</v>
      </c>
      <c r="C11" t="s">
        <v>10</v>
      </c>
      <c r="D11" t="s">
        <v>336</v>
      </c>
      <c r="E11" s="2" t="s">
        <v>39</v>
      </c>
      <c r="F11" s="2" t="s">
        <v>46</v>
      </c>
      <c r="G11" s="27" t="s">
        <v>39</v>
      </c>
      <c r="H11" s="27" t="s">
        <v>46</v>
      </c>
      <c r="I11" s="10" t="s">
        <v>39</v>
      </c>
      <c r="J11" s="10" t="s">
        <v>46</v>
      </c>
      <c r="K11" s="3" t="s">
        <v>39</v>
      </c>
      <c r="L11" s="3" t="s">
        <v>46</v>
      </c>
      <c r="M11" s="28" t="s">
        <v>39</v>
      </c>
      <c r="N11" s="28" t="s">
        <v>44</v>
      </c>
      <c r="O11" s="4" t="s">
        <v>39</v>
      </c>
      <c r="P11" s="4" t="s">
        <v>41</v>
      </c>
      <c r="Q11" s="6" t="s">
        <v>41</v>
      </c>
      <c r="R11" s="6" t="s">
        <v>46</v>
      </c>
      <c r="U11" s="16">
        <f t="shared" si="0"/>
        <v>53</v>
      </c>
      <c r="V11" s="16">
        <f t="shared" si="1"/>
        <v>53</v>
      </c>
      <c r="W11" s="16">
        <f t="shared" si="2"/>
        <v>53</v>
      </c>
      <c r="X11" s="16">
        <f t="shared" si="3"/>
        <v>53</v>
      </c>
      <c r="Y11" s="16">
        <f t="shared" si="4"/>
        <v>69</v>
      </c>
      <c r="Z11" s="16">
        <f t="shared" si="5"/>
        <v>5</v>
      </c>
      <c r="AA11" s="16">
        <f t="shared" si="6"/>
        <v>48</v>
      </c>
      <c r="AB11" s="39"/>
      <c r="AC11" s="40">
        <f t="shared" si="7"/>
        <v>41976.463020833333</v>
      </c>
      <c r="AD11" s="16">
        <f>VLOOKUP(U11,Hex2Sensor!$A$2:$G$257,3)</f>
        <v>78.577963199427586</v>
      </c>
      <c r="AE11" s="16">
        <f>VLOOKUP(V11,Hex2Sensor!$A$2:$G$257,3)</f>
        <v>78.577963199427586</v>
      </c>
      <c r="AF11" s="16">
        <f>VLOOKUP(W11,Hex2Sensor!$A$2:$G$257,3)</f>
        <v>78.577963199427586</v>
      </c>
      <c r="AG11" s="16">
        <f>VLOOKUP(X11,Hex2Sensor!$A$2:$G$257,3)</f>
        <v>78.577963199427586</v>
      </c>
      <c r="AH11" s="16">
        <f>VLOOKUP(Y11,Hex2Sensor!$A$2:$G$257,3)</f>
        <v>65.570352540969452</v>
      </c>
      <c r="AI11" s="16">
        <f>VLOOKUP(Z11,Hex2Sensor!$A$2:$G$257,3)</f>
        <v>116.96600274050866</v>
      </c>
      <c r="AJ11" s="16">
        <f>VLOOKUP(AA11,Hex2Sensor!A10:G265,5)</f>
        <v>6.1538461538461533</v>
      </c>
    </row>
    <row r="12" spans="1:36">
      <c r="A12" s="8">
        <v>41976.465162037035</v>
      </c>
      <c r="B12" t="s">
        <v>9</v>
      </c>
      <c r="C12" t="s">
        <v>335</v>
      </c>
      <c r="D12" t="s">
        <v>336</v>
      </c>
      <c r="E12" s="2" t="s">
        <v>39</v>
      </c>
      <c r="F12" s="2" t="s">
        <v>46</v>
      </c>
      <c r="G12" s="27" t="s">
        <v>39</v>
      </c>
      <c r="H12" s="27" t="s">
        <v>46</v>
      </c>
      <c r="I12" s="10" t="s">
        <v>39</v>
      </c>
      <c r="J12" s="10" t="s">
        <v>46</v>
      </c>
      <c r="K12" s="3" t="s">
        <v>39</v>
      </c>
      <c r="L12" s="3" t="s">
        <v>46</v>
      </c>
      <c r="M12" s="28" t="s">
        <v>39</v>
      </c>
      <c r="N12" s="28" t="s">
        <v>46</v>
      </c>
      <c r="O12" s="4" t="s">
        <v>41</v>
      </c>
      <c r="P12" s="4" t="s">
        <v>41</v>
      </c>
      <c r="Q12" s="6" t="s">
        <v>45</v>
      </c>
      <c r="R12" s="6" t="s">
        <v>46</v>
      </c>
      <c r="U12" s="16">
        <f t="shared" si="0"/>
        <v>53</v>
      </c>
      <c r="V12" s="16">
        <f t="shared" si="1"/>
        <v>53</v>
      </c>
      <c r="W12" s="16">
        <f t="shared" si="2"/>
        <v>53</v>
      </c>
      <c r="X12" s="16">
        <f t="shared" si="3"/>
        <v>53</v>
      </c>
      <c r="Y12" s="16">
        <f t="shared" si="4"/>
        <v>53</v>
      </c>
      <c r="Z12" s="16">
        <f t="shared" si="5"/>
        <v>0</v>
      </c>
      <c r="AA12" s="16">
        <f t="shared" si="6"/>
        <v>60</v>
      </c>
      <c r="AB12" s="39"/>
      <c r="AC12" s="40">
        <f t="shared" si="7"/>
        <v>41976.465162037035</v>
      </c>
      <c r="AD12" s="16">
        <f>VLOOKUP(U12,Hex2Sensor!$A$2:$G$257,3)</f>
        <v>78.577963199427586</v>
      </c>
      <c r="AE12" s="16">
        <f>VLOOKUP(V12,Hex2Sensor!$A$2:$G$257,3)</f>
        <v>78.577963199427586</v>
      </c>
      <c r="AF12" s="16">
        <f>VLOOKUP(W12,Hex2Sensor!$A$2:$G$257,3)</f>
        <v>78.577963199427586</v>
      </c>
      <c r="AG12" s="16">
        <f>VLOOKUP(X12,Hex2Sensor!$A$2:$G$257,3)</f>
        <v>78.577963199427586</v>
      </c>
      <c r="AH12" s="16">
        <f>VLOOKUP(Y12,Hex2Sensor!$A$2:$G$257,3)</f>
        <v>78.577963199427586</v>
      </c>
      <c r="AI12" s="16">
        <f>VLOOKUP(Z12,Hex2Sensor!$A$2:$G$257,3)</f>
        <v>120.91188564368463</v>
      </c>
      <c r="AJ12" s="16">
        <f>VLOOKUP(AA12,Hex2Sensor!A11:G266,5)</f>
        <v>7.6923076923076916</v>
      </c>
    </row>
    <row r="13" spans="1:36">
      <c r="A13" s="8">
        <v>41976.476041666661</v>
      </c>
      <c r="B13" t="s">
        <v>9</v>
      </c>
      <c r="C13" t="s">
        <v>344</v>
      </c>
      <c r="D13" t="s">
        <v>336</v>
      </c>
      <c r="E13" s="2" t="s">
        <v>44</v>
      </c>
      <c r="F13" s="2" t="s">
        <v>46</v>
      </c>
      <c r="G13" s="27" t="s">
        <v>44</v>
      </c>
      <c r="H13" s="27" t="s">
        <v>46</v>
      </c>
      <c r="I13" s="10" t="s">
        <v>44</v>
      </c>
      <c r="J13" s="10" t="s">
        <v>46</v>
      </c>
      <c r="K13" s="3" t="s">
        <v>46</v>
      </c>
      <c r="L13" s="3" t="s">
        <v>46</v>
      </c>
      <c r="M13" s="28" t="s">
        <v>44</v>
      </c>
      <c r="N13" s="28" t="s">
        <v>46</v>
      </c>
      <c r="O13" s="4" t="s">
        <v>41</v>
      </c>
      <c r="P13" s="4" t="s">
        <v>41</v>
      </c>
      <c r="Q13" s="6" t="s">
        <v>45</v>
      </c>
      <c r="R13" s="6" t="s">
        <v>46</v>
      </c>
      <c r="U13" s="16">
        <f t="shared" si="0"/>
        <v>52</v>
      </c>
      <c r="V13" s="16">
        <f t="shared" si="1"/>
        <v>52</v>
      </c>
      <c r="W13" s="16">
        <f t="shared" si="2"/>
        <v>52</v>
      </c>
      <c r="X13" s="16">
        <f t="shared" si="3"/>
        <v>51</v>
      </c>
      <c r="Y13" s="16">
        <f t="shared" si="4"/>
        <v>52</v>
      </c>
      <c r="Z13" s="16">
        <f t="shared" si="5"/>
        <v>0</v>
      </c>
      <c r="AA13" s="16">
        <f t="shared" si="6"/>
        <v>60</v>
      </c>
      <c r="AB13" s="39"/>
      <c r="AC13" s="40">
        <f t="shared" si="7"/>
        <v>41976.476041666661</v>
      </c>
      <c r="AD13" s="16">
        <f>VLOOKUP(U13,Hex2Sensor!$A$2:$G$257,3)</f>
        <v>79.387340759274366</v>
      </c>
      <c r="AE13" s="16">
        <f>VLOOKUP(V13,Hex2Sensor!$A$2:$G$257,3)</f>
        <v>79.387340759274366</v>
      </c>
      <c r="AF13" s="16">
        <f>VLOOKUP(W13,Hex2Sensor!$A$2:$G$257,3)</f>
        <v>79.387340759274366</v>
      </c>
      <c r="AG13" s="16">
        <f>VLOOKUP(X13,Hex2Sensor!$A$2:$G$257,3)</f>
        <v>80.196298968031442</v>
      </c>
      <c r="AH13" s="16">
        <f>VLOOKUP(Y13,Hex2Sensor!$A$2:$G$257,3)</f>
        <v>79.387340759274366</v>
      </c>
      <c r="AI13" s="16">
        <f>VLOOKUP(Z13,Hex2Sensor!$A$2:$G$257,3)</f>
        <v>120.91188564368463</v>
      </c>
      <c r="AJ13" s="16">
        <f>VLOOKUP(AA13,Hex2Sensor!A13:G268,5)</f>
        <v>7.6923076923076916</v>
      </c>
    </row>
    <row r="14" spans="1:36">
      <c r="A14" s="8">
        <v>41976.477141203701</v>
      </c>
      <c r="B14" t="s">
        <v>9</v>
      </c>
      <c r="C14" t="s">
        <v>345</v>
      </c>
      <c r="D14" t="s">
        <v>336</v>
      </c>
      <c r="E14" s="2" t="s">
        <v>44</v>
      </c>
      <c r="F14" s="2" t="s">
        <v>46</v>
      </c>
      <c r="G14" s="27" t="s">
        <v>44</v>
      </c>
      <c r="H14" s="27" t="s">
        <v>46</v>
      </c>
      <c r="I14" s="10" t="s">
        <v>44</v>
      </c>
      <c r="J14" s="10" t="s">
        <v>46</v>
      </c>
      <c r="K14" s="3" t="s">
        <v>44</v>
      </c>
      <c r="L14" s="3" t="s">
        <v>46</v>
      </c>
      <c r="M14" s="28" t="s">
        <v>44</v>
      </c>
      <c r="N14" s="28" t="s">
        <v>46</v>
      </c>
      <c r="O14" s="4" t="s">
        <v>41</v>
      </c>
      <c r="P14" s="4" t="s">
        <v>41</v>
      </c>
      <c r="Q14" s="6" t="s">
        <v>45</v>
      </c>
      <c r="R14" s="6" t="s">
        <v>46</v>
      </c>
      <c r="U14" s="16">
        <f t="shared" si="0"/>
        <v>52</v>
      </c>
      <c r="V14" s="16">
        <f t="shared" si="1"/>
        <v>52</v>
      </c>
      <c r="W14" s="16">
        <f t="shared" si="2"/>
        <v>52</v>
      </c>
      <c r="X14" s="16">
        <f t="shared" si="3"/>
        <v>52</v>
      </c>
      <c r="Y14" s="16">
        <f t="shared" si="4"/>
        <v>52</v>
      </c>
      <c r="Z14" s="16">
        <f t="shared" si="5"/>
        <v>0</v>
      </c>
      <c r="AA14" s="16">
        <f t="shared" si="6"/>
        <v>60</v>
      </c>
      <c r="AB14" s="39"/>
      <c r="AC14" s="40">
        <f t="shared" si="7"/>
        <v>41976.477141203701</v>
      </c>
      <c r="AD14" s="16">
        <f>VLOOKUP(U14,Hex2Sensor!$A$2:$G$257,3)</f>
        <v>79.387340759274366</v>
      </c>
      <c r="AE14" s="16">
        <f>VLOOKUP(V14,Hex2Sensor!$A$2:$G$257,3)</f>
        <v>79.387340759274366</v>
      </c>
      <c r="AF14" s="16">
        <f>VLOOKUP(W14,Hex2Sensor!$A$2:$G$257,3)</f>
        <v>79.387340759274366</v>
      </c>
      <c r="AG14" s="16">
        <f>VLOOKUP(X14,Hex2Sensor!$A$2:$G$257,3)</f>
        <v>79.387340759274366</v>
      </c>
      <c r="AH14" s="16">
        <f>VLOOKUP(Y14,Hex2Sensor!$A$2:$G$257,3)</f>
        <v>79.387340759274366</v>
      </c>
      <c r="AI14" s="16">
        <f>VLOOKUP(Z14,Hex2Sensor!$A$2:$G$257,3)</f>
        <v>120.91188564368463</v>
      </c>
      <c r="AJ14" s="16">
        <f>VLOOKUP(AA14,Hex2Sensor!A14:G269,5)</f>
        <v>7.6923076923076916</v>
      </c>
    </row>
    <row r="15" spans="1:36">
      <c r="A15" s="8">
        <v>41976.481504629628</v>
      </c>
      <c r="B15" t="s">
        <v>9</v>
      </c>
      <c r="C15" t="s">
        <v>344</v>
      </c>
      <c r="D15" t="s">
        <v>336</v>
      </c>
      <c r="E15" s="2" t="s">
        <v>44</v>
      </c>
      <c r="F15" s="2" t="s">
        <v>46</v>
      </c>
      <c r="G15" s="27" t="s">
        <v>44</v>
      </c>
      <c r="H15" s="27" t="s">
        <v>46</v>
      </c>
      <c r="I15" s="10" t="s">
        <v>44</v>
      </c>
      <c r="J15" s="10" t="s">
        <v>46</v>
      </c>
      <c r="K15" s="3" t="s">
        <v>46</v>
      </c>
      <c r="L15" s="3" t="s">
        <v>46</v>
      </c>
      <c r="M15" s="28" t="s">
        <v>44</v>
      </c>
      <c r="N15" s="28" t="s">
        <v>46</v>
      </c>
      <c r="O15" s="4" t="s">
        <v>41</v>
      </c>
      <c r="P15" s="4" t="s">
        <v>41</v>
      </c>
      <c r="Q15" s="6" t="s">
        <v>45</v>
      </c>
      <c r="R15" s="6" t="s">
        <v>46</v>
      </c>
      <c r="U15" s="16">
        <f t="shared" si="0"/>
        <v>52</v>
      </c>
      <c r="V15" s="16">
        <f t="shared" si="1"/>
        <v>52</v>
      </c>
      <c r="W15" s="16">
        <f t="shared" si="2"/>
        <v>52</v>
      </c>
      <c r="X15" s="16">
        <f t="shared" si="3"/>
        <v>51</v>
      </c>
      <c r="Y15" s="16">
        <f t="shared" si="4"/>
        <v>52</v>
      </c>
      <c r="Z15" s="16">
        <f t="shared" si="5"/>
        <v>0</v>
      </c>
      <c r="AA15" s="16">
        <f t="shared" si="6"/>
        <v>60</v>
      </c>
      <c r="AB15" s="39"/>
      <c r="AC15" s="40">
        <f t="shared" si="7"/>
        <v>41976.481504629628</v>
      </c>
      <c r="AD15" s="16">
        <f>VLOOKUP(U15,Hex2Sensor!$A$2:$G$257,3)</f>
        <v>79.387340759274366</v>
      </c>
      <c r="AE15" s="16">
        <f>VLOOKUP(V15,Hex2Sensor!$A$2:$G$257,3)</f>
        <v>79.387340759274366</v>
      </c>
      <c r="AF15" s="16">
        <f>VLOOKUP(W15,Hex2Sensor!$A$2:$G$257,3)</f>
        <v>79.387340759274366</v>
      </c>
      <c r="AG15" s="16">
        <f>VLOOKUP(X15,Hex2Sensor!$A$2:$G$257,3)</f>
        <v>80.196298968031442</v>
      </c>
      <c r="AH15" s="16">
        <f>VLOOKUP(Y15,Hex2Sensor!$A$2:$G$257,3)</f>
        <v>79.387340759274366</v>
      </c>
      <c r="AI15" s="16">
        <f>VLOOKUP(Z15,Hex2Sensor!$A$2:$G$257,3)</f>
        <v>120.91188564368463</v>
      </c>
      <c r="AJ15" s="16">
        <f>VLOOKUP(AA15,Hex2Sensor!A15:G270,5)</f>
        <v>7.6923076923076916</v>
      </c>
    </row>
    <row r="16" spans="1:36">
      <c r="A16" s="8">
        <v>41976.482592592591</v>
      </c>
      <c r="B16" t="s">
        <v>9</v>
      </c>
      <c r="C16" t="s">
        <v>333</v>
      </c>
      <c r="D16" t="s">
        <v>336</v>
      </c>
      <c r="E16" s="2" t="s">
        <v>44</v>
      </c>
      <c r="F16" s="2" t="s">
        <v>46</v>
      </c>
      <c r="G16" s="27" t="s">
        <v>46</v>
      </c>
      <c r="H16" s="27" t="s">
        <v>46</v>
      </c>
      <c r="I16" s="10" t="s">
        <v>44</v>
      </c>
      <c r="J16" s="10" t="s">
        <v>46</v>
      </c>
      <c r="K16" s="3" t="s">
        <v>46</v>
      </c>
      <c r="L16" s="3" t="s">
        <v>46</v>
      </c>
      <c r="M16" s="28" t="s">
        <v>44</v>
      </c>
      <c r="N16" s="28" t="s">
        <v>46</v>
      </c>
      <c r="O16" s="4" t="s">
        <v>41</v>
      </c>
      <c r="P16" s="4" t="s">
        <v>41</v>
      </c>
      <c r="Q16" s="6" t="s">
        <v>45</v>
      </c>
      <c r="R16" s="6" t="s">
        <v>46</v>
      </c>
      <c r="U16" s="16">
        <f t="shared" si="0"/>
        <v>52</v>
      </c>
      <c r="V16" s="16">
        <f t="shared" si="1"/>
        <v>51</v>
      </c>
      <c r="W16" s="16">
        <f t="shared" si="2"/>
        <v>52</v>
      </c>
      <c r="X16" s="16">
        <f t="shared" si="3"/>
        <v>51</v>
      </c>
      <c r="Y16" s="16">
        <f t="shared" si="4"/>
        <v>52</v>
      </c>
      <c r="Z16" s="16">
        <f t="shared" si="5"/>
        <v>0</v>
      </c>
      <c r="AA16" s="16">
        <f t="shared" si="6"/>
        <v>60</v>
      </c>
      <c r="AB16" s="39"/>
      <c r="AC16" s="40">
        <f t="shared" si="7"/>
        <v>41976.482592592591</v>
      </c>
      <c r="AD16" s="16">
        <f>VLOOKUP(U16,Hex2Sensor!$A$2:$G$257,3)</f>
        <v>79.387340759274366</v>
      </c>
      <c r="AE16" s="16">
        <f>VLOOKUP(V16,Hex2Sensor!$A$2:$G$257,3)</f>
        <v>80.196298968031442</v>
      </c>
      <c r="AF16" s="16">
        <f>VLOOKUP(W16,Hex2Sensor!$A$2:$G$257,3)</f>
        <v>79.387340759274366</v>
      </c>
      <c r="AG16" s="16">
        <f>VLOOKUP(X16,Hex2Sensor!$A$2:$G$257,3)</f>
        <v>80.196298968031442</v>
      </c>
      <c r="AH16" s="16">
        <f>VLOOKUP(Y16,Hex2Sensor!$A$2:$G$257,3)</f>
        <v>79.387340759274366</v>
      </c>
      <c r="AI16" s="16">
        <f>VLOOKUP(Z16,Hex2Sensor!$A$2:$G$257,3)</f>
        <v>120.91188564368463</v>
      </c>
      <c r="AJ16" s="16">
        <f>VLOOKUP(AA16,Hex2Sensor!A16:G271,5)</f>
        <v>7.6923076923076916</v>
      </c>
    </row>
    <row r="17" spans="1:36">
      <c r="A17" s="8">
        <v>41976.48369212963</v>
      </c>
      <c r="B17" t="s">
        <v>9</v>
      </c>
      <c r="C17" t="s">
        <v>334</v>
      </c>
      <c r="D17" t="s">
        <v>336</v>
      </c>
      <c r="E17" s="2" t="s">
        <v>44</v>
      </c>
      <c r="F17" s="2" t="s">
        <v>46</v>
      </c>
      <c r="G17" s="27" t="s">
        <v>44</v>
      </c>
      <c r="H17" s="27" t="s">
        <v>46</v>
      </c>
      <c r="I17" s="10" t="s">
        <v>46</v>
      </c>
      <c r="J17" s="10" t="s">
        <v>46</v>
      </c>
      <c r="K17" s="3" t="s">
        <v>44</v>
      </c>
      <c r="L17" s="3" t="s">
        <v>46</v>
      </c>
      <c r="M17" s="28" t="s">
        <v>44</v>
      </c>
      <c r="N17" s="28" t="s">
        <v>46</v>
      </c>
      <c r="O17" s="4" t="s">
        <v>41</v>
      </c>
      <c r="P17" s="4" t="s">
        <v>41</v>
      </c>
      <c r="Q17" s="6" t="s">
        <v>45</v>
      </c>
      <c r="R17" s="6" t="s">
        <v>46</v>
      </c>
      <c r="U17" s="16">
        <f t="shared" si="0"/>
        <v>52</v>
      </c>
      <c r="V17" s="16">
        <f t="shared" si="1"/>
        <v>52</v>
      </c>
      <c r="W17" s="16">
        <f t="shared" si="2"/>
        <v>51</v>
      </c>
      <c r="X17" s="16">
        <f t="shared" si="3"/>
        <v>52</v>
      </c>
      <c r="Y17" s="16">
        <f t="shared" si="4"/>
        <v>52</v>
      </c>
      <c r="Z17" s="16">
        <f t="shared" si="5"/>
        <v>0</v>
      </c>
      <c r="AA17" s="16">
        <f t="shared" si="6"/>
        <v>60</v>
      </c>
      <c r="AB17" s="39"/>
      <c r="AC17" s="40">
        <f t="shared" si="7"/>
        <v>41976.48369212963</v>
      </c>
      <c r="AD17" s="16">
        <f>VLOOKUP(U17,Hex2Sensor!$A$2:$G$257,3)</f>
        <v>79.387340759274366</v>
      </c>
      <c r="AE17" s="16">
        <f>VLOOKUP(V17,Hex2Sensor!$A$2:$G$257,3)</f>
        <v>79.387340759274366</v>
      </c>
      <c r="AF17" s="16">
        <f>VLOOKUP(W17,Hex2Sensor!$A$2:$G$257,3)</f>
        <v>80.196298968031442</v>
      </c>
      <c r="AG17" s="16">
        <f>VLOOKUP(X17,Hex2Sensor!$A$2:$G$257,3)</f>
        <v>79.387340759274366</v>
      </c>
      <c r="AH17" s="16">
        <f>VLOOKUP(Y17,Hex2Sensor!$A$2:$G$257,3)</f>
        <v>79.387340759274366</v>
      </c>
      <c r="AI17" s="16">
        <f>VLOOKUP(Z17,Hex2Sensor!$A$2:$G$257,3)</f>
        <v>120.91188564368463</v>
      </c>
      <c r="AJ17" s="16">
        <f>VLOOKUP(AA17,Hex2Sensor!A17:G272,5)</f>
        <v>7.6923076923076916</v>
      </c>
    </row>
    <row r="18" spans="1:36">
      <c r="A18" s="8">
        <v>41976.488159722219</v>
      </c>
      <c r="B18" t="s">
        <v>9</v>
      </c>
      <c r="C18" t="s">
        <v>346</v>
      </c>
      <c r="D18" t="s">
        <v>336</v>
      </c>
      <c r="E18" s="2" t="s">
        <v>44</v>
      </c>
      <c r="F18" s="2" t="s">
        <v>46</v>
      </c>
      <c r="G18" s="27" t="s">
        <v>44</v>
      </c>
      <c r="H18" s="27" t="s">
        <v>46</v>
      </c>
      <c r="I18" s="10" t="s">
        <v>46</v>
      </c>
      <c r="J18" s="10" t="s">
        <v>46</v>
      </c>
      <c r="K18" s="3" t="s">
        <v>44</v>
      </c>
      <c r="L18" s="3" t="s">
        <v>46</v>
      </c>
      <c r="M18" s="28" t="s">
        <v>44</v>
      </c>
      <c r="N18" s="28" t="s">
        <v>41</v>
      </c>
      <c r="O18" s="4" t="s">
        <v>41</v>
      </c>
      <c r="P18" s="4" t="s">
        <v>41</v>
      </c>
      <c r="Q18" s="6" t="s">
        <v>45</v>
      </c>
      <c r="R18" s="6" t="s">
        <v>46</v>
      </c>
      <c r="U18" s="16">
        <f t="shared" si="0"/>
        <v>52</v>
      </c>
      <c r="V18" s="16">
        <f t="shared" si="1"/>
        <v>52</v>
      </c>
      <c r="W18" s="16">
        <f t="shared" si="2"/>
        <v>51</v>
      </c>
      <c r="X18" s="16">
        <f t="shared" si="3"/>
        <v>52</v>
      </c>
      <c r="Y18" s="16">
        <f t="shared" si="4"/>
        <v>4</v>
      </c>
      <c r="Z18" s="16">
        <f t="shared" si="5"/>
        <v>0</v>
      </c>
      <c r="AA18" s="16">
        <f t="shared" si="6"/>
        <v>60</v>
      </c>
      <c r="AB18" s="39"/>
      <c r="AC18" s="40">
        <f t="shared" si="7"/>
        <v>41976.488159722219</v>
      </c>
      <c r="AD18" s="16">
        <f>VLOOKUP(U18,Hex2Sensor!$A$2:$G$257,3)</f>
        <v>79.387340759274366</v>
      </c>
      <c r="AE18" s="16">
        <f>VLOOKUP(V18,Hex2Sensor!$A$2:$G$257,3)</f>
        <v>79.387340759274366</v>
      </c>
      <c r="AF18" s="16">
        <f>VLOOKUP(W18,Hex2Sensor!$A$2:$G$257,3)</f>
        <v>80.196298968031442</v>
      </c>
      <c r="AG18" s="16">
        <f>VLOOKUP(X18,Hex2Sensor!$A$2:$G$257,3)</f>
        <v>79.387340759274366</v>
      </c>
      <c r="AH18" s="16">
        <f>VLOOKUP(Y18,Hex2Sensor!$A$2:$G$257,3)</f>
        <v>117.75595795915638</v>
      </c>
      <c r="AI18" s="16">
        <f>VLOOKUP(Z18,Hex2Sensor!$A$2:$G$257,3)</f>
        <v>120.91188564368463</v>
      </c>
      <c r="AJ18" s="16">
        <f>VLOOKUP(AA18,Hex2Sensor!A18:G273,5)</f>
        <v>7.6923076923076916</v>
      </c>
    </row>
    <row r="19" spans="1:36">
      <c r="A19" s="8">
        <v>41976.490370370368</v>
      </c>
      <c r="B19" t="s">
        <v>9</v>
      </c>
      <c r="C19" t="s">
        <v>347</v>
      </c>
      <c r="D19" t="s">
        <v>336</v>
      </c>
      <c r="E19" s="2" t="s">
        <v>44</v>
      </c>
      <c r="F19" s="2" t="s">
        <v>46</v>
      </c>
      <c r="G19" s="27" t="s">
        <v>46</v>
      </c>
      <c r="H19" s="27" t="s">
        <v>46</v>
      </c>
      <c r="I19" s="10" t="s">
        <v>46</v>
      </c>
      <c r="J19" s="10" t="s">
        <v>39</v>
      </c>
      <c r="K19" s="3" t="s">
        <v>44</v>
      </c>
      <c r="L19" s="3" t="s">
        <v>46</v>
      </c>
      <c r="M19" s="28" t="s">
        <v>46</v>
      </c>
      <c r="N19" s="28" t="s">
        <v>46</v>
      </c>
      <c r="O19" s="4" t="s">
        <v>41</v>
      </c>
      <c r="P19" s="4" t="s">
        <v>41</v>
      </c>
      <c r="Q19" s="6" t="s">
        <v>45</v>
      </c>
      <c r="R19" s="6" t="s">
        <v>46</v>
      </c>
      <c r="U19" s="16">
        <f t="shared" si="0"/>
        <v>52</v>
      </c>
      <c r="V19" s="16">
        <f t="shared" si="1"/>
        <v>51</v>
      </c>
      <c r="W19" s="16">
        <f t="shared" si="2"/>
        <v>83</v>
      </c>
      <c r="X19" s="16">
        <f t="shared" si="3"/>
        <v>52</v>
      </c>
      <c r="Y19" s="16">
        <f t="shared" si="4"/>
        <v>51</v>
      </c>
      <c r="Z19" s="16">
        <f t="shared" si="5"/>
        <v>0</v>
      </c>
      <c r="AA19" s="16">
        <f t="shared" si="6"/>
        <v>60</v>
      </c>
      <c r="AB19" s="39"/>
      <c r="AC19" s="40">
        <f t="shared" si="7"/>
        <v>41976.490370370368</v>
      </c>
      <c r="AD19" s="16">
        <f>VLOOKUP(U19,Hex2Sensor!$A$2:$G$257,3)</f>
        <v>79.387340759274366</v>
      </c>
      <c r="AE19" s="16">
        <f>VLOOKUP(V19,Hex2Sensor!$A$2:$G$257,3)</f>
        <v>80.196298968031442</v>
      </c>
      <c r="AF19" s="16">
        <f>VLOOKUP(W19,Hex2Sensor!$A$2:$G$257,3)</f>
        <v>54.098337858108835</v>
      </c>
      <c r="AG19" s="16">
        <f>VLOOKUP(X19,Hex2Sensor!$A$2:$G$257,3)</f>
        <v>79.387340759274366</v>
      </c>
      <c r="AH19" s="16">
        <f>VLOOKUP(Y19,Hex2Sensor!$A$2:$G$257,3)</f>
        <v>80.196298968031442</v>
      </c>
      <c r="AI19" s="16">
        <f>VLOOKUP(Z19,Hex2Sensor!$A$2:$G$257,3)</f>
        <v>120.91188564368463</v>
      </c>
      <c r="AJ19" s="16">
        <f>VLOOKUP(AA19,Hex2Sensor!A19:G274,5)</f>
        <v>7.6923076923076916</v>
      </c>
    </row>
    <row r="20" spans="1:36">
      <c r="A20" s="8">
        <v>41976.492581018516</v>
      </c>
      <c r="B20" t="s">
        <v>9</v>
      </c>
      <c r="C20" t="s">
        <v>348</v>
      </c>
      <c r="D20" t="s">
        <v>336</v>
      </c>
      <c r="E20" s="2" t="s">
        <v>44</v>
      </c>
      <c r="F20" s="2" t="s">
        <v>46</v>
      </c>
      <c r="G20" s="27" t="s">
        <v>46</v>
      </c>
      <c r="H20" s="27" t="s">
        <v>44</v>
      </c>
      <c r="I20" s="10" t="s">
        <v>46</v>
      </c>
      <c r="J20" s="10" t="s">
        <v>46</v>
      </c>
      <c r="K20" s="3" t="s">
        <v>46</v>
      </c>
      <c r="L20" s="3" t="s">
        <v>46</v>
      </c>
      <c r="M20" s="28" t="s">
        <v>44</v>
      </c>
      <c r="N20" s="28" t="s">
        <v>46</v>
      </c>
      <c r="O20" s="4" t="s">
        <v>41</v>
      </c>
      <c r="P20" s="4" t="s">
        <v>41</v>
      </c>
      <c r="Q20" s="6" t="s">
        <v>45</v>
      </c>
      <c r="R20" s="6" t="s">
        <v>46</v>
      </c>
      <c r="U20" s="16">
        <f t="shared" si="0"/>
        <v>52</v>
      </c>
      <c r="V20" s="16">
        <f t="shared" si="1"/>
        <v>67</v>
      </c>
      <c r="W20" s="16">
        <f t="shared" si="2"/>
        <v>51</v>
      </c>
      <c r="X20" s="16">
        <f t="shared" si="3"/>
        <v>51</v>
      </c>
      <c r="Y20" s="16">
        <f t="shared" si="4"/>
        <v>52</v>
      </c>
      <c r="Z20" s="16">
        <f t="shared" si="5"/>
        <v>0</v>
      </c>
      <c r="AA20" s="16">
        <f t="shared" si="6"/>
        <v>60</v>
      </c>
      <c r="AB20" s="39"/>
      <c r="AC20" s="40">
        <f t="shared" si="7"/>
        <v>41976.492581018516</v>
      </c>
      <c r="AD20" s="16">
        <f>VLOOKUP(U20,Hex2Sensor!$A$2:$G$257,3)</f>
        <v>79.387340759274366</v>
      </c>
      <c r="AE20" s="16">
        <f>VLOOKUP(V20,Hex2Sensor!$A$2:$G$257,3)</f>
        <v>67.202276798159573</v>
      </c>
      <c r="AF20" s="16">
        <f>VLOOKUP(W20,Hex2Sensor!$A$2:$G$257,3)</f>
        <v>80.196298968031442</v>
      </c>
      <c r="AG20" s="16">
        <f>VLOOKUP(X20,Hex2Sensor!$A$2:$G$257,3)</f>
        <v>80.196298968031442</v>
      </c>
      <c r="AH20" s="16">
        <f>VLOOKUP(Y20,Hex2Sensor!$A$2:$G$257,3)</f>
        <v>79.387340759274366</v>
      </c>
      <c r="AI20" s="16">
        <f>VLOOKUP(Z20,Hex2Sensor!$A$2:$G$257,3)</f>
        <v>120.91188564368463</v>
      </c>
      <c r="AJ20" s="16">
        <f>VLOOKUP(AA20,Hex2Sensor!A20:G275,5)</f>
        <v>7.6923076923076916</v>
      </c>
    </row>
    <row r="21" spans="1:36">
      <c r="A21" s="8">
        <v>41976.494756944441</v>
      </c>
      <c r="B21" t="s">
        <v>9</v>
      </c>
      <c r="C21" t="s">
        <v>349</v>
      </c>
      <c r="D21" t="s">
        <v>336</v>
      </c>
      <c r="E21" s="2" t="s">
        <v>44</v>
      </c>
      <c r="F21" s="2" t="s">
        <v>46</v>
      </c>
      <c r="G21" s="27" t="s">
        <v>46</v>
      </c>
      <c r="H21" s="27" t="s">
        <v>46</v>
      </c>
      <c r="I21" s="10" t="s">
        <v>46</v>
      </c>
      <c r="J21" s="10" t="s">
        <v>46</v>
      </c>
      <c r="K21" s="3" t="s">
        <v>46</v>
      </c>
      <c r="L21" s="3" t="s">
        <v>46</v>
      </c>
      <c r="M21" s="28" t="s">
        <v>46</v>
      </c>
      <c r="N21" s="28" t="s">
        <v>46</v>
      </c>
      <c r="O21" s="4" t="s">
        <v>41</v>
      </c>
      <c r="P21" s="4" t="s">
        <v>41</v>
      </c>
      <c r="Q21" s="6" t="s">
        <v>45</v>
      </c>
      <c r="R21" s="6" t="s">
        <v>46</v>
      </c>
      <c r="U21" s="16">
        <f t="shared" si="0"/>
        <v>52</v>
      </c>
      <c r="V21" s="16">
        <f t="shared" si="1"/>
        <v>51</v>
      </c>
      <c r="W21" s="16">
        <f t="shared" si="2"/>
        <v>51</v>
      </c>
      <c r="X21" s="16">
        <f t="shared" si="3"/>
        <v>51</v>
      </c>
      <c r="Y21" s="16">
        <f t="shared" si="4"/>
        <v>51</v>
      </c>
      <c r="Z21" s="16">
        <f t="shared" si="5"/>
        <v>0</v>
      </c>
      <c r="AA21" s="16">
        <f t="shared" si="6"/>
        <v>60</v>
      </c>
      <c r="AB21" s="39"/>
      <c r="AC21" s="40">
        <f t="shared" si="7"/>
        <v>41976.494756944441</v>
      </c>
      <c r="AD21" s="16">
        <f>VLOOKUP(U21,Hex2Sensor!$A$2:$G$257,3)</f>
        <v>79.387340759274366</v>
      </c>
      <c r="AE21" s="16">
        <f>VLOOKUP(V21,Hex2Sensor!$A$2:$G$257,3)</f>
        <v>80.196298968031442</v>
      </c>
      <c r="AF21" s="16">
        <f>VLOOKUP(W21,Hex2Sensor!$A$2:$G$257,3)</f>
        <v>80.196298968031442</v>
      </c>
      <c r="AG21" s="16">
        <f>VLOOKUP(X21,Hex2Sensor!$A$2:$G$257,3)</f>
        <v>80.196298968031442</v>
      </c>
      <c r="AH21" s="16">
        <f>VLOOKUP(Y21,Hex2Sensor!$A$2:$G$257,3)</f>
        <v>80.196298968031442</v>
      </c>
      <c r="AI21" s="16">
        <f>VLOOKUP(Z21,Hex2Sensor!$A$2:$G$257,3)</f>
        <v>120.91188564368463</v>
      </c>
      <c r="AJ21" s="16">
        <f>VLOOKUP(AA21,Hex2Sensor!A21:G276,5)</f>
        <v>7.6923076923076916</v>
      </c>
    </row>
    <row r="22" spans="1:36">
      <c r="A22" s="8">
        <v>41976.49695601852</v>
      </c>
      <c r="B22" t="s">
        <v>9</v>
      </c>
      <c r="C22" t="s">
        <v>350</v>
      </c>
      <c r="D22" t="s">
        <v>336</v>
      </c>
      <c r="E22" s="2" t="s">
        <v>46</v>
      </c>
      <c r="F22" s="2" t="s">
        <v>46</v>
      </c>
      <c r="G22" s="27" t="s">
        <v>46</v>
      </c>
      <c r="H22" s="27" t="s">
        <v>46</v>
      </c>
      <c r="I22" s="10" t="s">
        <v>46</v>
      </c>
      <c r="J22" s="10" t="s">
        <v>46</v>
      </c>
      <c r="K22" s="3" t="s">
        <v>46</v>
      </c>
      <c r="L22" s="3" t="s">
        <v>46</v>
      </c>
      <c r="M22" s="28" t="s">
        <v>46</v>
      </c>
      <c r="N22" s="28" t="s">
        <v>46</v>
      </c>
      <c r="O22" s="4" t="s">
        <v>41</v>
      </c>
      <c r="P22" s="4" t="s">
        <v>41</v>
      </c>
      <c r="Q22" s="6" t="s">
        <v>45</v>
      </c>
      <c r="R22" s="6" t="s">
        <v>46</v>
      </c>
      <c r="U22" s="16">
        <f t="shared" si="0"/>
        <v>51</v>
      </c>
      <c r="V22" s="16">
        <f t="shared" si="1"/>
        <v>51</v>
      </c>
      <c r="W22" s="16">
        <f t="shared" si="2"/>
        <v>51</v>
      </c>
      <c r="X22" s="16">
        <f t="shared" si="3"/>
        <v>51</v>
      </c>
      <c r="Y22" s="16">
        <f t="shared" si="4"/>
        <v>51</v>
      </c>
      <c r="Z22" s="16">
        <f t="shared" si="5"/>
        <v>0</v>
      </c>
      <c r="AA22" s="16">
        <f t="shared" si="6"/>
        <v>60</v>
      </c>
      <c r="AB22" s="39"/>
      <c r="AC22" s="40">
        <f t="shared" si="7"/>
        <v>41976.49695601852</v>
      </c>
      <c r="AD22" s="16">
        <f>VLOOKUP(U22,Hex2Sensor!$A$2:$G$257,3)</f>
        <v>80.196298968031442</v>
      </c>
      <c r="AE22" s="16">
        <f>VLOOKUP(V22,Hex2Sensor!$A$2:$G$257,3)</f>
        <v>80.196298968031442</v>
      </c>
      <c r="AF22" s="16">
        <f>VLOOKUP(W22,Hex2Sensor!$A$2:$G$257,3)</f>
        <v>80.196298968031442</v>
      </c>
      <c r="AG22" s="16">
        <f>VLOOKUP(X22,Hex2Sensor!$A$2:$G$257,3)</f>
        <v>80.196298968031442</v>
      </c>
      <c r="AH22" s="16">
        <f>VLOOKUP(Y22,Hex2Sensor!$A$2:$G$257,3)</f>
        <v>80.196298968031442</v>
      </c>
      <c r="AI22" s="16">
        <f>VLOOKUP(Z22,Hex2Sensor!$A$2:$G$257,3)</f>
        <v>120.91188564368463</v>
      </c>
      <c r="AJ22" s="16">
        <f>VLOOKUP(AA22,Hex2Sensor!A22:G277,5)</f>
        <v>7.6923076923076916</v>
      </c>
    </row>
    <row r="23" spans="1:36">
      <c r="A23" s="8">
        <v>41976.502719907403</v>
      </c>
      <c r="B23" t="s">
        <v>9</v>
      </c>
      <c r="C23" t="s">
        <v>351</v>
      </c>
      <c r="D23" t="s">
        <v>336</v>
      </c>
      <c r="E23" s="2" t="s">
        <v>46</v>
      </c>
      <c r="F23" s="2" t="s">
        <v>46</v>
      </c>
      <c r="G23" s="27" t="s">
        <v>46</v>
      </c>
      <c r="H23" s="27" t="s">
        <v>46</v>
      </c>
      <c r="I23" s="10" t="s">
        <v>38</v>
      </c>
      <c r="J23" s="10" t="s">
        <v>46</v>
      </c>
      <c r="K23" s="3" t="s">
        <v>46</v>
      </c>
      <c r="L23" s="3" t="s">
        <v>46</v>
      </c>
      <c r="M23" s="28" t="s">
        <v>46</v>
      </c>
      <c r="N23" s="28" t="s">
        <v>46</v>
      </c>
      <c r="O23" s="4" t="s">
        <v>41</v>
      </c>
      <c r="P23" s="4" t="s">
        <v>41</v>
      </c>
      <c r="Q23" s="6" t="s">
        <v>45</v>
      </c>
      <c r="R23" s="6" t="s">
        <v>46</v>
      </c>
      <c r="U23" s="16">
        <f t="shared" si="0"/>
        <v>51</v>
      </c>
      <c r="V23" s="16">
        <f t="shared" si="1"/>
        <v>51</v>
      </c>
      <c r="W23" s="16">
        <f t="shared" si="2"/>
        <v>50</v>
      </c>
      <c r="X23" s="16">
        <f t="shared" si="3"/>
        <v>51</v>
      </c>
      <c r="Y23" s="16">
        <f t="shared" si="4"/>
        <v>51</v>
      </c>
      <c r="Z23" s="16">
        <f t="shared" si="5"/>
        <v>0</v>
      </c>
      <c r="AA23" s="16">
        <f t="shared" si="6"/>
        <v>60</v>
      </c>
      <c r="AB23" s="39"/>
      <c r="AC23" s="40">
        <f t="shared" si="7"/>
        <v>41976.502719907403</v>
      </c>
      <c r="AD23" s="16">
        <f>VLOOKUP(U23,Hex2Sensor!$A$2:$G$257,3)</f>
        <v>80.196298968031442</v>
      </c>
      <c r="AE23" s="16">
        <f>VLOOKUP(V23,Hex2Sensor!$A$2:$G$257,3)</f>
        <v>80.196298968031442</v>
      </c>
      <c r="AF23" s="16">
        <f>VLOOKUP(W23,Hex2Sensor!$A$2:$G$257,3)</f>
        <v>81.004838476841314</v>
      </c>
      <c r="AG23" s="16">
        <f>VLOOKUP(X23,Hex2Sensor!$A$2:$G$257,3)</f>
        <v>80.196298968031442</v>
      </c>
      <c r="AH23" s="16">
        <f>VLOOKUP(Y23,Hex2Sensor!$A$2:$G$257,3)</f>
        <v>80.196298968031442</v>
      </c>
      <c r="AI23" s="16">
        <f>VLOOKUP(Z23,Hex2Sensor!$A$2:$G$257,3)</f>
        <v>120.91188564368463</v>
      </c>
      <c r="AJ23" s="16">
        <f>VLOOKUP(AA23,Hex2Sensor!A23:G278,5)</f>
        <v>7.6923076923076916</v>
      </c>
    </row>
    <row r="24" spans="1:36">
      <c r="A24" s="8">
        <v>41976.503807870366</v>
      </c>
      <c r="B24" t="s">
        <v>9</v>
      </c>
      <c r="C24" t="s">
        <v>351</v>
      </c>
      <c r="D24" t="s">
        <v>336</v>
      </c>
      <c r="E24" s="2" t="s">
        <v>46</v>
      </c>
      <c r="F24" s="2" t="s">
        <v>46</v>
      </c>
      <c r="G24" s="27" t="s">
        <v>46</v>
      </c>
      <c r="H24" s="27" t="s">
        <v>46</v>
      </c>
      <c r="I24" s="10" t="s">
        <v>38</v>
      </c>
      <c r="J24" s="10" t="s">
        <v>46</v>
      </c>
      <c r="K24" s="3" t="s">
        <v>46</v>
      </c>
      <c r="L24" s="3" t="s">
        <v>46</v>
      </c>
      <c r="M24" s="28" t="s">
        <v>46</v>
      </c>
      <c r="N24" s="28" t="s">
        <v>46</v>
      </c>
      <c r="O24" s="4" t="s">
        <v>41</v>
      </c>
      <c r="P24" s="4" t="s">
        <v>41</v>
      </c>
      <c r="Q24" s="6" t="s">
        <v>45</v>
      </c>
      <c r="R24" s="6" t="s">
        <v>46</v>
      </c>
      <c r="U24" s="16">
        <f t="shared" si="0"/>
        <v>51</v>
      </c>
      <c r="V24" s="16">
        <f t="shared" si="1"/>
        <v>51</v>
      </c>
      <c r="W24" s="16">
        <f t="shared" si="2"/>
        <v>50</v>
      </c>
      <c r="X24" s="16">
        <f t="shared" si="3"/>
        <v>51</v>
      </c>
      <c r="Y24" s="16">
        <f t="shared" si="4"/>
        <v>51</v>
      </c>
      <c r="Z24" s="16">
        <f t="shared" si="5"/>
        <v>0</v>
      </c>
      <c r="AA24" s="16">
        <f t="shared" si="6"/>
        <v>60</v>
      </c>
      <c r="AB24" s="39"/>
      <c r="AC24" s="40">
        <f t="shared" si="7"/>
        <v>41976.503807870366</v>
      </c>
      <c r="AD24" s="16">
        <f>VLOOKUP(U24,Hex2Sensor!$A$2:$G$257,3)</f>
        <v>80.196298968031442</v>
      </c>
      <c r="AE24" s="16">
        <f>VLOOKUP(V24,Hex2Sensor!$A$2:$G$257,3)</f>
        <v>80.196298968031442</v>
      </c>
      <c r="AF24" s="16">
        <f>VLOOKUP(W24,Hex2Sensor!$A$2:$G$257,3)</f>
        <v>81.004838476841314</v>
      </c>
      <c r="AG24" s="16">
        <f>VLOOKUP(X24,Hex2Sensor!$A$2:$G$257,3)</f>
        <v>80.196298968031442</v>
      </c>
      <c r="AH24" s="16">
        <f>VLOOKUP(Y24,Hex2Sensor!$A$2:$G$257,3)</f>
        <v>80.196298968031442</v>
      </c>
      <c r="AI24" s="16">
        <f>VLOOKUP(Z24,Hex2Sensor!$A$2:$G$257,3)</f>
        <v>120.91188564368463</v>
      </c>
      <c r="AJ24" s="16">
        <f>VLOOKUP(AA24,Hex2Sensor!A24:G279,5)</f>
        <v>7.6923076923076916</v>
      </c>
    </row>
    <row r="25" spans="1:36">
      <c r="A25" s="8">
        <v>41976.504918981482</v>
      </c>
      <c r="B25" t="s">
        <v>9</v>
      </c>
      <c r="C25" t="s">
        <v>351</v>
      </c>
      <c r="D25" t="s">
        <v>336</v>
      </c>
      <c r="E25" s="2" t="s">
        <v>46</v>
      </c>
      <c r="F25" s="2" t="s">
        <v>46</v>
      </c>
      <c r="G25" s="27" t="s">
        <v>46</v>
      </c>
      <c r="H25" s="27" t="s">
        <v>46</v>
      </c>
      <c r="I25" s="10" t="s">
        <v>38</v>
      </c>
      <c r="J25" s="10" t="s">
        <v>46</v>
      </c>
      <c r="K25" s="3" t="s">
        <v>46</v>
      </c>
      <c r="L25" s="3" t="s">
        <v>46</v>
      </c>
      <c r="M25" s="28" t="s">
        <v>46</v>
      </c>
      <c r="N25" s="28" t="s">
        <v>46</v>
      </c>
      <c r="O25" s="4" t="s">
        <v>41</v>
      </c>
      <c r="P25" s="4" t="s">
        <v>41</v>
      </c>
      <c r="Q25" s="6" t="s">
        <v>45</v>
      </c>
      <c r="R25" s="6" t="s">
        <v>46</v>
      </c>
      <c r="U25" s="16">
        <f t="shared" si="0"/>
        <v>51</v>
      </c>
      <c r="V25" s="16">
        <f t="shared" si="1"/>
        <v>51</v>
      </c>
      <c r="W25" s="16">
        <f t="shared" si="2"/>
        <v>50</v>
      </c>
      <c r="X25" s="16">
        <f t="shared" si="3"/>
        <v>51</v>
      </c>
      <c r="Y25" s="16">
        <f t="shared" si="4"/>
        <v>51</v>
      </c>
      <c r="Z25" s="16">
        <f t="shared" si="5"/>
        <v>0</v>
      </c>
      <c r="AA25" s="16">
        <f t="shared" si="6"/>
        <v>60</v>
      </c>
      <c r="AB25" s="39"/>
      <c r="AC25" s="40">
        <f t="shared" si="7"/>
        <v>41976.504918981482</v>
      </c>
      <c r="AD25" s="16">
        <f>VLOOKUP(U25,Hex2Sensor!$A$2:$G$257,3)</f>
        <v>80.196298968031442</v>
      </c>
      <c r="AE25" s="16">
        <f>VLOOKUP(V25,Hex2Sensor!$A$2:$G$257,3)</f>
        <v>80.196298968031442</v>
      </c>
      <c r="AF25" s="16">
        <f>VLOOKUP(W25,Hex2Sensor!$A$2:$G$257,3)</f>
        <v>81.004838476841314</v>
      </c>
      <c r="AG25" s="16">
        <f>VLOOKUP(X25,Hex2Sensor!$A$2:$G$257,3)</f>
        <v>80.196298968031442</v>
      </c>
      <c r="AH25" s="16">
        <f>VLOOKUP(Y25,Hex2Sensor!$A$2:$G$257,3)</f>
        <v>80.196298968031442</v>
      </c>
      <c r="AI25" s="16">
        <f>VLOOKUP(Z25,Hex2Sensor!$A$2:$G$257,3)</f>
        <v>120.91188564368463</v>
      </c>
      <c r="AJ25" s="16">
        <f>VLOOKUP(AA25,Hex2Sensor!A25:G280,5)</f>
        <v>7.6923076923076916</v>
      </c>
    </row>
    <row r="26" spans="1:36">
      <c r="A26" s="8">
        <v>41976.509432870371</v>
      </c>
      <c r="B26" t="s">
        <v>9</v>
      </c>
      <c r="C26" t="s">
        <v>352</v>
      </c>
      <c r="D26" t="s">
        <v>336</v>
      </c>
      <c r="E26" s="2" t="s">
        <v>38</v>
      </c>
      <c r="F26" s="2" t="s">
        <v>46</v>
      </c>
      <c r="G26" s="27" t="s">
        <v>38</v>
      </c>
      <c r="H26" s="27" t="s">
        <v>46</v>
      </c>
      <c r="I26" s="10" t="s">
        <v>38</v>
      </c>
      <c r="J26" s="10" t="s">
        <v>46</v>
      </c>
      <c r="K26" s="3" t="s">
        <v>38</v>
      </c>
      <c r="L26" s="3" t="s">
        <v>46</v>
      </c>
      <c r="M26" s="28" t="s">
        <v>38</v>
      </c>
      <c r="N26" s="28" t="s">
        <v>46</v>
      </c>
      <c r="O26" s="4" t="s">
        <v>41</v>
      </c>
      <c r="P26" s="4" t="s">
        <v>41</v>
      </c>
      <c r="Q26" s="6" t="s">
        <v>45</v>
      </c>
      <c r="R26" s="6" t="s">
        <v>46</v>
      </c>
      <c r="U26" s="16">
        <f t="shared" si="0"/>
        <v>50</v>
      </c>
      <c r="V26" s="16">
        <f t="shared" si="1"/>
        <v>50</v>
      </c>
      <c r="W26" s="16">
        <f t="shared" si="2"/>
        <v>50</v>
      </c>
      <c r="X26" s="16">
        <f t="shared" si="3"/>
        <v>50</v>
      </c>
      <c r="Y26" s="16">
        <f t="shared" si="4"/>
        <v>50</v>
      </c>
      <c r="Z26" s="16">
        <f t="shared" si="5"/>
        <v>0</v>
      </c>
      <c r="AA26" s="16">
        <f t="shared" si="6"/>
        <v>60</v>
      </c>
      <c r="AB26" s="39"/>
      <c r="AC26" s="40">
        <f t="shared" si="7"/>
        <v>41976.509432870371</v>
      </c>
      <c r="AD26" s="16">
        <f>VLOOKUP(U26,Hex2Sensor!$A$2:$G$257,3)</f>
        <v>81.004838476841314</v>
      </c>
      <c r="AE26" s="16">
        <f>VLOOKUP(V26,Hex2Sensor!$A$2:$G$257,3)</f>
        <v>81.004838476841314</v>
      </c>
      <c r="AF26" s="16">
        <f>VLOOKUP(W26,Hex2Sensor!$A$2:$G$257,3)</f>
        <v>81.004838476841314</v>
      </c>
      <c r="AG26" s="16">
        <f>VLOOKUP(X26,Hex2Sensor!$A$2:$G$257,3)</f>
        <v>81.004838476841314</v>
      </c>
      <c r="AH26" s="16">
        <f>VLOOKUP(Y26,Hex2Sensor!$A$2:$G$257,3)</f>
        <v>81.004838476841314</v>
      </c>
      <c r="AI26" s="16">
        <f>VLOOKUP(Z26,Hex2Sensor!$A$2:$G$257,3)</f>
        <v>120.91188564368463</v>
      </c>
      <c r="AJ26" s="16">
        <f>VLOOKUP(AA26,Hex2Sensor!A26:G281,5)</f>
        <v>7.6923076923076916</v>
      </c>
    </row>
    <row r="27" spans="1:36">
      <c r="A27" s="8">
        <v>41976.514074074075</v>
      </c>
      <c r="B27" t="s">
        <v>9</v>
      </c>
      <c r="C27" t="s">
        <v>353</v>
      </c>
      <c r="D27" t="s">
        <v>336</v>
      </c>
      <c r="E27" s="2" t="s">
        <v>38</v>
      </c>
      <c r="F27" s="2" t="s">
        <v>46</v>
      </c>
      <c r="G27" s="27" t="s">
        <v>38</v>
      </c>
      <c r="H27" s="27" t="s">
        <v>46</v>
      </c>
      <c r="I27" s="10" t="s">
        <v>38</v>
      </c>
      <c r="J27" s="10" t="s">
        <v>46</v>
      </c>
      <c r="K27" s="3" t="s">
        <v>38</v>
      </c>
      <c r="L27" s="3" t="s">
        <v>46</v>
      </c>
      <c r="M27" s="28" t="s">
        <v>49</v>
      </c>
      <c r="N27" s="28" t="s">
        <v>46</v>
      </c>
      <c r="O27" s="4" t="s">
        <v>41</v>
      </c>
      <c r="P27" s="4" t="s">
        <v>41</v>
      </c>
      <c r="Q27" s="6" t="s">
        <v>45</v>
      </c>
      <c r="R27" s="6" t="s">
        <v>46</v>
      </c>
      <c r="U27" s="16">
        <f t="shared" si="0"/>
        <v>50</v>
      </c>
      <c r="V27" s="16">
        <f t="shared" si="1"/>
        <v>50</v>
      </c>
      <c r="W27" s="16">
        <f t="shared" si="2"/>
        <v>50</v>
      </c>
      <c r="X27" s="16">
        <f t="shared" si="3"/>
        <v>50</v>
      </c>
      <c r="Y27" s="16">
        <f t="shared" si="4"/>
        <v>49</v>
      </c>
      <c r="Z27" s="16">
        <f t="shared" si="5"/>
        <v>0</v>
      </c>
      <c r="AA27" s="16">
        <f t="shared" si="6"/>
        <v>60</v>
      </c>
      <c r="AB27" s="39"/>
      <c r="AC27" s="40">
        <f t="shared" si="7"/>
        <v>41976.514074074075</v>
      </c>
      <c r="AD27" s="16">
        <f>VLOOKUP(U27,Hex2Sensor!$A$2:$G$257,3)</f>
        <v>81.004838476841314</v>
      </c>
      <c r="AE27" s="16">
        <f>VLOOKUP(V27,Hex2Sensor!$A$2:$G$257,3)</f>
        <v>81.004838476841314</v>
      </c>
      <c r="AF27" s="16">
        <f>VLOOKUP(W27,Hex2Sensor!$A$2:$G$257,3)</f>
        <v>81.004838476841314</v>
      </c>
      <c r="AG27" s="16">
        <f>VLOOKUP(X27,Hex2Sensor!$A$2:$G$257,3)</f>
        <v>81.004838476841314</v>
      </c>
      <c r="AH27" s="16">
        <f>VLOOKUP(Y27,Hex2Sensor!$A$2:$G$257,3)</f>
        <v>81.812959935162098</v>
      </c>
      <c r="AI27" s="16">
        <f>VLOOKUP(Z27,Hex2Sensor!$A$2:$G$257,3)</f>
        <v>120.91188564368463</v>
      </c>
      <c r="AJ27" s="16">
        <f>VLOOKUP(AA27,Hex2Sensor!A27:G282,5)</f>
        <v>7.6923076923076916</v>
      </c>
    </row>
    <row r="28" spans="1:36">
      <c r="A28" s="8">
        <v>41976.515231481477</v>
      </c>
      <c r="B28" t="s">
        <v>9</v>
      </c>
      <c r="C28" t="s">
        <v>354</v>
      </c>
      <c r="D28" t="s">
        <v>336</v>
      </c>
      <c r="E28" s="2" t="s">
        <v>38</v>
      </c>
      <c r="F28" s="2" t="s">
        <v>46</v>
      </c>
      <c r="G28" s="27" t="s">
        <v>38</v>
      </c>
      <c r="H28" s="27" t="s">
        <v>46</v>
      </c>
      <c r="I28" s="10" t="s">
        <v>38</v>
      </c>
      <c r="J28" s="10" t="s">
        <v>46</v>
      </c>
      <c r="K28" s="7" t="s">
        <v>360</v>
      </c>
      <c r="L28" s="7" t="s">
        <v>361</v>
      </c>
      <c r="M28" s="28" t="s">
        <v>38</v>
      </c>
      <c r="N28" s="28" t="s">
        <v>46</v>
      </c>
      <c r="O28" s="4" t="s">
        <v>41</v>
      </c>
      <c r="P28" s="4" t="s">
        <v>41</v>
      </c>
      <c r="Q28" s="6" t="s">
        <v>45</v>
      </c>
      <c r="R28" s="6" t="s">
        <v>46</v>
      </c>
      <c r="U28" s="16">
        <f t="shared" si="0"/>
        <v>50</v>
      </c>
      <c r="V28" s="16">
        <f t="shared" si="1"/>
        <v>50</v>
      </c>
      <c r="W28" s="16">
        <f t="shared" si="2"/>
        <v>50</v>
      </c>
      <c r="X28" s="16">
        <f t="shared" si="3"/>
        <v>50</v>
      </c>
      <c r="Y28" s="16">
        <f t="shared" si="4"/>
        <v>50</v>
      </c>
      <c r="Z28" s="16">
        <f t="shared" si="5"/>
        <v>0</v>
      </c>
      <c r="AA28" s="16">
        <f t="shared" si="6"/>
        <v>60</v>
      </c>
      <c r="AB28" s="39"/>
      <c r="AC28" s="40">
        <f t="shared" si="7"/>
        <v>41976.515231481477</v>
      </c>
      <c r="AD28" s="16">
        <f>VLOOKUP(U28,Hex2Sensor!$A$2:$G$257,3)</f>
        <v>81.004838476841314</v>
      </c>
      <c r="AE28" s="16">
        <f>VLOOKUP(V28,Hex2Sensor!$A$2:$G$257,3)</f>
        <v>81.004838476841314</v>
      </c>
      <c r="AF28" s="16">
        <f>VLOOKUP(W28,Hex2Sensor!$A$2:$G$257,3)</f>
        <v>81.004838476841314</v>
      </c>
      <c r="AG28" s="16">
        <f>VLOOKUP(X28,Hex2Sensor!$A$2:$G$257,3)</f>
        <v>81.004838476841314</v>
      </c>
      <c r="AH28" s="16">
        <f>VLOOKUP(Y28,Hex2Sensor!$A$2:$G$257,3)</f>
        <v>81.004838476841314</v>
      </c>
      <c r="AI28" s="16">
        <f>VLOOKUP(Z28,Hex2Sensor!$A$2:$G$257,3)</f>
        <v>120.91188564368463</v>
      </c>
      <c r="AJ28" s="16">
        <f>VLOOKUP(AA28,Hex2Sensor!A28:G283,5)</f>
        <v>7.6923076923076916</v>
      </c>
    </row>
    <row r="29" spans="1:36">
      <c r="A29" s="8">
        <v>41976.516331018516</v>
      </c>
      <c r="B29" t="s">
        <v>9</v>
      </c>
      <c r="C29" t="s">
        <v>354</v>
      </c>
      <c r="D29" t="s">
        <v>336</v>
      </c>
      <c r="E29" s="2" t="s">
        <v>38</v>
      </c>
      <c r="F29" s="2" t="s">
        <v>46</v>
      </c>
      <c r="G29" s="27" t="s">
        <v>38</v>
      </c>
      <c r="H29" s="27" t="s">
        <v>46</v>
      </c>
      <c r="I29" s="10" t="s">
        <v>38</v>
      </c>
      <c r="J29" s="10" t="s">
        <v>46</v>
      </c>
      <c r="K29" s="7">
        <v>1</v>
      </c>
      <c r="L29" s="7" t="s">
        <v>46</v>
      </c>
      <c r="M29" s="28" t="s">
        <v>38</v>
      </c>
      <c r="N29" s="28" t="s">
        <v>46</v>
      </c>
      <c r="O29" s="4" t="s">
        <v>41</v>
      </c>
      <c r="P29" s="4" t="s">
        <v>41</v>
      </c>
      <c r="Q29" s="6" t="s">
        <v>45</v>
      </c>
      <c r="R29" s="6" t="s">
        <v>46</v>
      </c>
      <c r="U29" s="16">
        <f t="shared" si="0"/>
        <v>50</v>
      </c>
      <c r="V29" s="16">
        <f>HEX2DEC(G29)+HEX2DEC(H29)*16</f>
        <v>50</v>
      </c>
      <c r="W29" s="16">
        <f t="shared" si="2"/>
        <v>50</v>
      </c>
      <c r="X29" s="16">
        <f t="shared" si="3"/>
        <v>49</v>
      </c>
      <c r="Y29" s="16">
        <f t="shared" si="4"/>
        <v>50</v>
      </c>
      <c r="Z29" s="16">
        <f t="shared" si="5"/>
        <v>0</v>
      </c>
      <c r="AA29" s="16">
        <f t="shared" si="6"/>
        <v>60</v>
      </c>
      <c r="AB29" s="39"/>
      <c r="AC29" s="40">
        <f t="shared" si="7"/>
        <v>41976.516331018516</v>
      </c>
      <c r="AD29" s="16">
        <f>VLOOKUP(U29,Hex2Sensor!$A$2:$G$257,3)</f>
        <v>81.004838476841314</v>
      </c>
      <c r="AE29" s="16">
        <f>VLOOKUP(V29,Hex2Sensor!$A$2:$G$257,3)</f>
        <v>81.004838476841314</v>
      </c>
      <c r="AF29" s="16">
        <f>VLOOKUP(W29,Hex2Sensor!$A$2:$G$257,3)</f>
        <v>81.004838476841314</v>
      </c>
      <c r="AG29" s="16">
        <f>VLOOKUP(X29,Hex2Sensor!$A$2:$G$257,3)</f>
        <v>81.812959935162098</v>
      </c>
      <c r="AH29" s="16">
        <f>VLOOKUP(Y29,Hex2Sensor!$A$2:$G$257,3)</f>
        <v>81.004838476841314</v>
      </c>
      <c r="AI29" s="16">
        <f>VLOOKUP(Z29,Hex2Sensor!$A$2:$G$257,3)</f>
        <v>120.91188564368463</v>
      </c>
      <c r="AJ29" s="16">
        <f>VLOOKUP(AA29,Hex2Sensor!A29:G284,5)</f>
        <v>7.6923076923076916</v>
      </c>
    </row>
    <row r="30" spans="1:36">
      <c r="A30" s="8">
        <v>41976.517476851848</v>
      </c>
      <c r="B30" t="s">
        <v>9</v>
      </c>
      <c r="C30" t="s">
        <v>354</v>
      </c>
      <c r="D30" t="s">
        <v>336</v>
      </c>
      <c r="E30" s="2" t="s">
        <v>38</v>
      </c>
      <c r="F30" s="2" t="s">
        <v>46</v>
      </c>
      <c r="G30" s="27" t="s">
        <v>38</v>
      </c>
      <c r="H30" s="27" t="s">
        <v>46</v>
      </c>
      <c r="I30" s="10" t="s">
        <v>38</v>
      </c>
      <c r="J30" s="10" t="s">
        <v>46</v>
      </c>
      <c r="K30" s="7" t="s">
        <v>49</v>
      </c>
      <c r="L30" s="7" t="s">
        <v>46</v>
      </c>
      <c r="M30" s="28" t="s">
        <v>38</v>
      </c>
      <c r="N30" s="28" t="s">
        <v>46</v>
      </c>
      <c r="O30" s="4" t="s">
        <v>41</v>
      </c>
      <c r="P30" s="4" t="s">
        <v>41</v>
      </c>
      <c r="Q30" s="6" t="s">
        <v>45</v>
      </c>
      <c r="R30" s="6" t="s">
        <v>46</v>
      </c>
      <c r="U30" s="16">
        <f t="shared" ref="U30:U47" si="8">HEX2DEC(E30)+HEX2DEC(F30)*16</f>
        <v>50</v>
      </c>
      <c r="V30" s="16">
        <f t="shared" ref="V30:V47" si="9">HEX2DEC(G30)+HEX2DEC(H30)*16</f>
        <v>50</v>
      </c>
      <c r="W30" s="16">
        <f t="shared" ref="W30:W47" si="10">HEX2DEC(I30)+HEX2DEC(J30)*16</f>
        <v>50</v>
      </c>
      <c r="X30" s="16">
        <f t="shared" ref="X30:X47" si="11">HEX2DEC(K30)+HEX2DEC(L30)*16</f>
        <v>49</v>
      </c>
      <c r="Y30" s="16">
        <f t="shared" ref="Y30:Y47" si="12">HEX2DEC(M30)+HEX2DEC(N30)*16</f>
        <v>50</v>
      </c>
      <c r="Z30" s="16">
        <f t="shared" ref="Z30:Z47" si="13">HEX2DEC(O30)+HEX2DEC(P30)*16</f>
        <v>0</v>
      </c>
      <c r="AA30" s="16">
        <f t="shared" ref="AA30:AA47" si="14">HEX2DEC(Q30)+HEX2DEC(R30)*16</f>
        <v>60</v>
      </c>
      <c r="AB30" s="39"/>
      <c r="AC30" s="40">
        <f t="shared" ref="AC30:AC47" si="15">A30</f>
        <v>41976.517476851848</v>
      </c>
      <c r="AD30" s="16">
        <f>VLOOKUP(U30,Hex2Sensor!$A$2:$G$257,3)</f>
        <v>81.004838476841314</v>
      </c>
      <c r="AE30" s="16">
        <f>VLOOKUP(V30,Hex2Sensor!$A$2:$G$257,3)</f>
        <v>81.004838476841314</v>
      </c>
      <c r="AF30" s="16">
        <f>VLOOKUP(W30,Hex2Sensor!$A$2:$G$257,3)</f>
        <v>81.004838476841314</v>
      </c>
      <c r="AG30" s="16">
        <f>VLOOKUP(X30,Hex2Sensor!$A$2:$G$257,3)</f>
        <v>81.812959935162098</v>
      </c>
      <c r="AH30" s="16">
        <f>VLOOKUP(Y30,Hex2Sensor!$A$2:$G$257,3)</f>
        <v>81.004838476841314</v>
      </c>
      <c r="AI30" s="16">
        <f>VLOOKUP(Z30,Hex2Sensor!$A$2:$G$257,3)</f>
        <v>120.91188564368463</v>
      </c>
      <c r="AJ30" s="16">
        <f>VLOOKUP(AA30,Hex2Sensor!A30:G285,5)</f>
        <v>7.6923076923076916</v>
      </c>
    </row>
    <row r="31" spans="1:36">
      <c r="A31" s="8">
        <v>41976.520856481482</v>
      </c>
      <c r="B31" t="s">
        <v>9</v>
      </c>
      <c r="C31" t="s">
        <v>421</v>
      </c>
      <c r="D31" t="s">
        <v>336</v>
      </c>
      <c r="E31" s="2" t="s">
        <v>38</v>
      </c>
      <c r="F31" s="2" t="s">
        <v>46</v>
      </c>
      <c r="G31" s="27" t="s">
        <v>38</v>
      </c>
      <c r="H31" s="27" t="s">
        <v>46</v>
      </c>
      <c r="I31" s="10" t="s">
        <v>49</v>
      </c>
      <c r="J31" s="10" t="s">
        <v>46</v>
      </c>
      <c r="K31" s="7" t="s">
        <v>49</v>
      </c>
      <c r="L31" s="7" t="s">
        <v>46</v>
      </c>
      <c r="M31" s="28" t="s">
        <v>49</v>
      </c>
      <c r="N31" s="28" t="s">
        <v>46</v>
      </c>
      <c r="O31" s="4" t="s">
        <v>41</v>
      </c>
      <c r="P31" s="4" t="s">
        <v>41</v>
      </c>
      <c r="Q31" s="6" t="s">
        <v>45</v>
      </c>
      <c r="R31" s="6" t="s">
        <v>46</v>
      </c>
      <c r="U31" s="16">
        <f t="shared" si="8"/>
        <v>50</v>
      </c>
      <c r="V31" s="16">
        <f t="shared" si="9"/>
        <v>50</v>
      </c>
      <c r="W31" s="16">
        <f t="shared" si="10"/>
        <v>49</v>
      </c>
      <c r="X31" s="16">
        <f t="shared" si="11"/>
        <v>49</v>
      </c>
      <c r="Y31" s="16">
        <f t="shared" si="12"/>
        <v>49</v>
      </c>
      <c r="Z31" s="16">
        <f t="shared" si="13"/>
        <v>0</v>
      </c>
      <c r="AA31" s="16">
        <f t="shared" si="14"/>
        <v>60</v>
      </c>
      <c r="AB31" s="39"/>
      <c r="AC31" s="40">
        <f t="shared" si="15"/>
        <v>41976.520856481482</v>
      </c>
      <c r="AD31" s="16">
        <f>VLOOKUP(U31,Hex2Sensor!$A$2:$G$257,3)</f>
        <v>81.004838476841314</v>
      </c>
      <c r="AE31" s="16">
        <f>VLOOKUP(V31,Hex2Sensor!$A$2:$G$257,3)</f>
        <v>81.004838476841314</v>
      </c>
      <c r="AF31" s="16">
        <f>VLOOKUP(W31,Hex2Sensor!$A$2:$G$257,3)</f>
        <v>81.812959935162098</v>
      </c>
      <c r="AG31" s="16">
        <f>VLOOKUP(X31,Hex2Sensor!$A$2:$G$257,3)</f>
        <v>81.812959935162098</v>
      </c>
      <c r="AH31" s="16">
        <f>VLOOKUP(Y31,Hex2Sensor!$A$2:$G$257,3)</f>
        <v>81.812959935162098</v>
      </c>
      <c r="AI31" s="16">
        <f>VLOOKUP(Z31,Hex2Sensor!$A$2:$G$257,3)</f>
        <v>120.91188564368463</v>
      </c>
      <c r="AJ31" s="16">
        <f>VLOOKUP(AA31,Hex2Sensor!A31:G286,5)</f>
        <v>7.6923076923076916</v>
      </c>
    </row>
    <row r="32" spans="1:36">
      <c r="A32" s="8">
        <v>41976.527905092589</v>
      </c>
      <c r="B32" t="s">
        <v>9</v>
      </c>
      <c r="C32" t="s">
        <v>422</v>
      </c>
      <c r="D32" t="s">
        <v>336</v>
      </c>
      <c r="E32" s="2" t="s">
        <v>49</v>
      </c>
      <c r="F32" s="2" t="s">
        <v>46</v>
      </c>
      <c r="G32" s="27" t="s">
        <v>49</v>
      </c>
      <c r="H32" s="27" t="s">
        <v>46</v>
      </c>
      <c r="I32" s="10" t="s">
        <v>49</v>
      </c>
      <c r="J32" s="10" t="s">
        <v>46</v>
      </c>
      <c r="K32" s="7" t="s">
        <v>41</v>
      </c>
      <c r="L32" s="7" t="s">
        <v>46</v>
      </c>
      <c r="M32" s="28" t="s">
        <v>49</v>
      </c>
      <c r="N32" s="28" t="s">
        <v>46</v>
      </c>
      <c r="O32" s="4" t="s">
        <v>41</v>
      </c>
      <c r="P32" s="4" t="s">
        <v>41</v>
      </c>
      <c r="Q32" s="6" t="s">
        <v>45</v>
      </c>
      <c r="R32" s="6" t="s">
        <v>46</v>
      </c>
      <c r="U32" s="16">
        <f t="shared" si="8"/>
        <v>49</v>
      </c>
      <c r="V32" s="16">
        <f t="shared" si="9"/>
        <v>49</v>
      </c>
      <c r="W32" s="16">
        <f t="shared" si="10"/>
        <v>49</v>
      </c>
      <c r="X32" s="16">
        <f t="shared" si="11"/>
        <v>48</v>
      </c>
      <c r="Y32" s="16">
        <f t="shared" si="12"/>
        <v>49</v>
      </c>
      <c r="Z32" s="16">
        <f t="shared" si="13"/>
        <v>0</v>
      </c>
      <c r="AA32" s="16">
        <f t="shared" si="14"/>
        <v>60</v>
      </c>
      <c r="AB32" s="39"/>
      <c r="AC32" s="40">
        <f t="shared" si="15"/>
        <v>41976.527905092589</v>
      </c>
      <c r="AD32" s="16">
        <f>VLOOKUP(U32,Hex2Sensor!$A$2:$G$257,3)</f>
        <v>81.812959935162098</v>
      </c>
      <c r="AE32" s="16">
        <f>VLOOKUP(V32,Hex2Sensor!$A$2:$G$257,3)</f>
        <v>81.812959935162098</v>
      </c>
      <c r="AF32" s="16">
        <f>VLOOKUP(W32,Hex2Sensor!$A$2:$G$257,3)</f>
        <v>81.812959935162098</v>
      </c>
      <c r="AG32" s="16">
        <f>VLOOKUP(X32,Hex2Sensor!$A$2:$G$257,3)</f>
        <v>82.620663990776393</v>
      </c>
      <c r="AH32" s="16">
        <f>VLOOKUP(Y32,Hex2Sensor!$A$2:$G$257,3)</f>
        <v>81.812959935162098</v>
      </c>
      <c r="AI32" s="16">
        <f>VLOOKUP(Z32,Hex2Sensor!$A$2:$G$257,3)</f>
        <v>120.91188564368463</v>
      </c>
      <c r="AJ32" s="16">
        <f>VLOOKUP(AA32,Hex2Sensor!A32:G287,5)</f>
        <v>7.6923076923076916</v>
      </c>
    </row>
    <row r="33" spans="1:36">
      <c r="A33" s="8">
        <v>41976.529062499998</v>
      </c>
      <c r="B33" t="s">
        <v>9</v>
      </c>
      <c r="C33" t="s">
        <v>423</v>
      </c>
      <c r="D33" t="s">
        <v>336</v>
      </c>
      <c r="E33" s="2" t="s">
        <v>49</v>
      </c>
      <c r="F33" s="2" t="s">
        <v>46</v>
      </c>
      <c r="G33" s="27" t="s">
        <v>38</v>
      </c>
      <c r="H33" s="27" t="s">
        <v>46</v>
      </c>
      <c r="I33" s="10" t="s">
        <v>49</v>
      </c>
      <c r="J33" s="10" t="s">
        <v>46</v>
      </c>
      <c r="K33" s="7" t="s">
        <v>49</v>
      </c>
      <c r="L33" s="7" t="s">
        <v>46</v>
      </c>
      <c r="M33" s="28" t="s">
        <v>49</v>
      </c>
      <c r="N33" s="28" t="s">
        <v>46</v>
      </c>
      <c r="O33" s="4" t="s">
        <v>41</v>
      </c>
      <c r="P33" s="4" t="s">
        <v>41</v>
      </c>
      <c r="Q33" s="6" t="s">
        <v>45</v>
      </c>
      <c r="R33" s="6" t="s">
        <v>46</v>
      </c>
      <c r="U33" s="16">
        <f t="shared" si="8"/>
        <v>49</v>
      </c>
      <c r="V33" s="16">
        <f t="shared" si="9"/>
        <v>50</v>
      </c>
      <c r="W33" s="16">
        <f t="shared" si="10"/>
        <v>49</v>
      </c>
      <c r="X33" s="16">
        <f t="shared" si="11"/>
        <v>49</v>
      </c>
      <c r="Y33" s="16">
        <f t="shared" si="12"/>
        <v>49</v>
      </c>
      <c r="Z33" s="16">
        <f t="shared" si="13"/>
        <v>0</v>
      </c>
      <c r="AA33" s="16">
        <f t="shared" si="14"/>
        <v>60</v>
      </c>
      <c r="AB33" s="39"/>
      <c r="AC33" s="40">
        <f t="shared" si="15"/>
        <v>41976.529062499998</v>
      </c>
      <c r="AD33" s="16">
        <f>VLOOKUP(U33,Hex2Sensor!$A$2:$G$257,3)</f>
        <v>81.812959935162098</v>
      </c>
      <c r="AE33" s="16">
        <f>VLOOKUP(V33,Hex2Sensor!$A$2:$G$257,3)</f>
        <v>81.004838476841314</v>
      </c>
      <c r="AF33" s="16">
        <f>VLOOKUP(W33,Hex2Sensor!$A$2:$G$257,3)</f>
        <v>81.812959935162098</v>
      </c>
      <c r="AG33" s="16">
        <f>VLOOKUP(X33,Hex2Sensor!$A$2:$G$257,3)</f>
        <v>81.812959935162098</v>
      </c>
      <c r="AH33" s="16">
        <f>VLOOKUP(Y33,Hex2Sensor!$A$2:$G$257,3)</f>
        <v>81.812959935162098</v>
      </c>
      <c r="AI33" s="16">
        <f>VLOOKUP(Z33,Hex2Sensor!$A$2:$G$257,3)</f>
        <v>120.91188564368463</v>
      </c>
      <c r="AJ33" s="16">
        <f>VLOOKUP(AA33,Hex2Sensor!A33:G288,5)</f>
        <v>7.6923076923076916</v>
      </c>
    </row>
    <row r="34" spans="1:36">
      <c r="A34" s="8">
        <v>41976.530219907407</v>
      </c>
      <c r="B34" t="s">
        <v>9</v>
      </c>
      <c r="C34" t="s">
        <v>424</v>
      </c>
      <c r="D34" t="s">
        <v>336</v>
      </c>
      <c r="E34" s="2" t="s">
        <v>49</v>
      </c>
      <c r="F34" s="2" t="s">
        <v>46</v>
      </c>
      <c r="G34" s="27" t="s">
        <v>49</v>
      </c>
      <c r="H34" s="27" t="s">
        <v>46</v>
      </c>
      <c r="I34" s="10" t="s">
        <v>49</v>
      </c>
      <c r="J34" s="10" t="s">
        <v>46</v>
      </c>
      <c r="K34" s="7" t="s">
        <v>49</v>
      </c>
      <c r="L34" s="7" t="s">
        <v>46</v>
      </c>
      <c r="M34" s="28" t="s">
        <v>49</v>
      </c>
      <c r="N34" s="28" t="s">
        <v>46</v>
      </c>
      <c r="O34" s="4" t="s">
        <v>41</v>
      </c>
      <c r="P34" s="4" t="s">
        <v>41</v>
      </c>
      <c r="Q34" s="6" t="s">
        <v>45</v>
      </c>
      <c r="R34" s="6" t="s">
        <v>46</v>
      </c>
      <c r="U34" s="16">
        <f t="shared" si="8"/>
        <v>49</v>
      </c>
      <c r="V34" s="16">
        <f t="shared" si="9"/>
        <v>49</v>
      </c>
      <c r="W34" s="16">
        <f t="shared" si="10"/>
        <v>49</v>
      </c>
      <c r="X34" s="16">
        <f t="shared" si="11"/>
        <v>49</v>
      </c>
      <c r="Y34" s="16">
        <f t="shared" si="12"/>
        <v>49</v>
      </c>
      <c r="Z34" s="16">
        <f t="shared" si="13"/>
        <v>0</v>
      </c>
      <c r="AA34" s="16">
        <f t="shared" si="14"/>
        <v>60</v>
      </c>
      <c r="AB34" s="39"/>
      <c r="AC34" s="40">
        <f t="shared" si="15"/>
        <v>41976.530219907407</v>
      </c>
      <c r="AD34" s="16">
        <f>VLOOKUP(U34,Hex2Sensor!$A$2:$G$257,3)</f>
        <v>81.812959935162098</v>
      </c>
      <c r="AE34" s="16">
        <f>VLOOKUP(V34,Hex2Sensor!$A$2:$G$257,3)</f>
        <v>81.812959935162098</v>
      </c>
      <c r="AF34" s="16">
        <f>VLOOKUP(W34,Hex2Sensor!$A$2:$G$257,3)</f>
        <v>81.812959935162098</v>
      </c>
      <c r="AG34" s="16">
        <f>VLOOKUP(X34,Hex2Sensor!$A$2:$G$257,3)</f>
        <v>81.812959935162098</v>
      </c>
      <c r="AH34" s="16">
        <f>VLOOKUP(Y34,Hex2Sensor!$A$2:$G$257,3)</f>
        <v>81.812959935162098</v>
      </c>
      <c r="AI34" s="16">
        <f>VLOOKUP(Z34,Hex2Sensor!$A$2:$G$257,3)</f>
        <v>120.91188564368463</v>
      </c>
      <c r="AJ34" s="16">
        <f>VLOOKUP(AA34,Hex2Sensor!A34:G289,5)</f>
        <v>7.6923076923076916</v>
      </c>
    </row>
    <row r="35" spans="1:36">
      <c r="A35" s="8">
        <v>41976.534780092588</v>
      </c>
      <c r="B35" t="s">
        <v>9</v>
      </c>
      <c r="C35" t="s">
        <v>425</v>
      </c>
      <c r="D35" t="s">
        <v>336</v>
      </c>
      <c r="E35" s="2" t="s">
        <v>49</v>
      </c>
      <c r="F35" s="2" t="s">
        <v>46</v>
      </c>
      <c r="G35" s="27" t="s">
        <v>49</v>
      </c>
      <c r="H35" s="27" t="s">
        <v>46</v>
      </c>
      <c r="I35" s="10" t="s">
        <v>41</v>
      </c>
      <c r="J35" s="10" t="s">
        <v>46</v>
      </c>
      <c r="K35" s="7" t="s">
        <v>41</v>
      </c>
      <c r="L35" s="7" t="s">
        <v>46</v>
      </c>
      <c r="M35" s="28" t="s">
        <v>41</v>
      </c>
      <c r="N35" s="28" t="s">
        <v>46</v>
      </c>
      <c r="O35" s="4" t="s">
        <v>41</v>
      </c>
      <c r="P35" s="4" t="s">
        <v>41</v>
      </c>
      <c r="Q35" s="6" t="s">
        <v>45</v>
      </c>
      <c r="R35" s="6" t="s">
        <v>46</v>
      </c>
      <c r="U35" s="16">
        <f t="shared" si="8"/>
        <v>49</v>
      </c>
      <c r="V35" s="16">
        <f t="shared" si="9"/>
        <v>49</v>
      </c>
      <c r="W35" s="16">
        <f t="shared" si="10"/>
        <v>48</v>
      </c>
      <c r="X35" s="16">
        <f t="shared" si="11"/>
        <v>48</v>
      </c>
      <c r="Y35" s="16">
        <f t="shared" si="12"/>
        <v>48</v>
      </c>
      <c r="Z35" s="16">
        <f t="shared" si="13"/>
        <v>0</v>
      </c>
      <c r="AA35" s="16">
        <f t="shared" si="14"/>
        <v>60</v>
      </c>
      <c r="AB35" s="39"/>
      <c r="AC35" s="40">
        <f t="shared" si="15"/>
        <v>41976.534780092588</v>
      </c>
      <c r="AD35" s="16">
        <f>VLOOKUP(U35,Hex2Sensor!$A$2:$G$257,3)</f>
        <v>81.812959935162098</v>
      </c>
      <c r="AE35" s="16">
        <f>VLOOKUP(V35,Hex2Sensor!$A$2:$G$257,3)</f>
        <v>81.812959935162098</v>
      </c>
      <c r="AF35" s="16">
        <f>VLOOKUP(W35,Hex2Sensor!$A$2:$G$257,3)</f>
        <v>82.620663990776393</v>
      </c>
      <c r="AG35" s="16">
        <f>VLOOKUP(X35,Hex2Sensor!$A$2:$G$257,3)</f>
        <v>82.620663990776393</v>
      </c>
      <c r="AH35" s="16">
        <f>VLOOKUP(Y35,Hex2Sensor!$A$2:$G$257,3)</f>
        <v>82.620663990776393</v>
      </c>
      <c r="AI35" s="16">
        <f>VLOOKUP(Z35,Hex2Sensor!$A$2:$G$257,3)</f>
        <v>120.91188564368463</v>
      </c>
      <c r="AJ35" s="16">
        <f>VLOOKUP(AA35,Hex2Sensor!A35:G290,5)</f>
        <v>7.6923076923076916</v>
      </c>
    </row>
    <row r="36" spans="1:36">
      <c r="A36" s="8">
        <v>41976.540682870371</v>
      </c>
      <c r="B36" t="s">
        <v>9</v>
      </c>
      <c r="C36" t="s">
        <v>426</v>
      </c>
      <c r="D36" t="s">
        <v>336</v>
      </c>
      <c r="E36" s="2" t="s">
        <v>41</v>
      </c>
      <c r="F36" s="2" t="s">
        <v>46</v>
      </c>
      <c r="G36" s="27" t="s">
        <v>41</v>
      </c>
      <c r="H36" s="27" t="s">
        <v>46</v>
      </c>
      <c r="I36" s="10" t="s">
        <v>41</v>
      </c>
      <c r="J36" s="10" t="s">
        <v>46</v>
      </c>
      <c r="K36" s="7" t="s">
        <v>41</v>
      </c>
      <c r="L36" s="7" t="s">
        <v>46</v>
      </c>
      <c r="M36" s="28" t="s">
        <v>41</v>
      </c>
      <c r="N36" s="28" t="s">
        <v>46</v>
      </c>
      <c r="O36" s="4" t="s">
        <v>41</v>
      </c>
      <c r="P36" s="4" t="s">
        <v>41</v>
      </c>
      <c r="Q36" s="6" t="s">
        <v>45</v>
      </c>
      <c r="R36" s="6" t="s">
        <v>46</v>
      </c>
      <c r="U36" s="16">
        <f t="shared" si="8"/>
        <v>48</v>
      </c>
      <c r="V36" s="16">
        <f t="shared" si="9"/>
        <v>48</v>
      </c>
      <c r="W36" s="16">
        <f t="shared" si="10"/>
        <v>48</v>
      </c>
      <c r="X36" s="16">
        <f t="shared" si="11"/>
        <v>48</v>
      </c>
      <c r="Y36" s="16">
        <f t="shared" si="12"/>
        <v>48</v>
      </c>
      <c r="Z36" s="16">
        <f t="shared" si="13"/>
        <v>0</v>
      </c>
      <c r="AA36" s="16">
        <f t="shared" si="14"/>
        <v>60</v>
      </c>
      <c r="AB36" s="39"/>
      <c r="AC36" s="40">
        <f t="shared" si="15"/>
        <v>41976.540682870371</v>
      </c>
      <c r="AD36" s="16">
        <f>VLOOKUP(U36,Hex2Sensor!$A$2:$G$257,3)</f>
        <v>82.620663990776393</v>
      </c>
      <c r="AE36" s="16">
        <f>VLOOKUP(V36,Hex2Sensor!$A$2:$G$257,3)</f>
        <v>82.620663990776393</v>
      </c>
      <c r="AF36" s="16">
        <f>VLOOKUP(W36,Hex2Sensor!$A$2:$G$257,3)</f>
        <v>82.620663990776393</v>
      </c>
      <c r="AG36" s="16">
        <f>VLOOKUP(X36,Hex2Sensor!$A$2:$G$257,3)</f>
        <v>82.620663990776393</v>
      </c>
      <c r="AH36" s="16">
        <f>VLOOKUP(Y36,Hex2Sensor!$A$2:$G$257,3)</f>
        <v>82.620663990776393</v>
      </c>
      <c r="AI36" s="16">
        <f>VLOOKUP(Z36,Hex2Sensor!$A$2:$G$257,3)</f>
        <v>120.91188564368463</v>
      </c>
      <c r="AJ36" s="16">
        <f>VLOOKUP(AA36,Hex2Sensor!A36:G291,5)</f>
        <v>7.6923076923076916</v>
      </c>
    </row>
    <row r="37" spans="1:36">
      <c r="A37" s="8">
        <v>41976.541874999995</v>
      </c>
      <c r="B37" t="s">
        <v>9</v>
      </c>
      <c r="C37" t="s">
        <v>427</v>
      </c>
      <c r="D37" t="s">
        <v>336</v>
      </c>
      <c r="E37" s="2" t="s">
        <v>41</v>
      </c>
      <c r="F37" s="2" t="s">
        <v>46</v>
      </c>
      <c r="G37" s="27" t="s">
        <v>41</v>
      </c>
      <c r="H37" s="27" t="s">
        <v>46</v>
      </c>
      <c r="I37" s="10" t="s">
        <v>41</v>
      </c>
      <c r="J37" s="10" t="s">
        <v>46</v>
      </c>
      <c r="K37" s="7" t="s">
        <v>41</v>
      </c>
      <c r="L37" s="7" t="s">
        <v>46</v>
      </c>
      <c r="M37" s="28" t="s">
        <v>52</v>
      </c>
      <c r="N37" s="28" t="s">
        <v>38</v>
      </c>
      <c r="O37" s="4" t="s">
        <v>41</v>
      </c>
      <c r="P37" s="4" t="s">
        <v>41</v>
      </c>
      <c r="Q37" s="6" t="s">
        <v>45</v>
      </c>
      <c r="R37" s="6" t="s">
        <v>46</v>
      </c>
      <c r="U37" s="16">
        <f t="shared" si="8"/>
        <v>48</v>
      </c>
      <c r="V37" s="16">
        <f t="shared" si="9"/>
        <v>48</v>
      </c>
      <c r="W37" s="16">
        <f t="shared" si="10"/>
        <v>48</v>
      </c>
      <c r="X37" s="16">
        <f t="shared" si="11"/>
        <v>48</v>
      </c>
      <c r="Y37" s="16">
        <f t="shared" si="12"/>
        <v>47</v>
      </c>
      <c r="Z37" s="16">
        <f t="shared" si="13"/>
        <v>0</v>
      </c>
      <c r="AA37" s="16">
        <f t="shared" si="14"/>
        <v>60</v>
      </c>
      <c r="AB37" s="39"/>
      <c r="AC37" s="40">
        <f t="shared" si="15"/>
        <v>41976.541874999995</v>
      </c>
      <c r="AD37" s="16">
        <f>VLOOKUP(U37,Hex2Sensor!$A$2:$G$257,3)</f>
        <v>82.620663990776393</v>
      </c>
      <c r="AE37" s="16">
        <f>VLOOKUP(V37,Hex2Sensor!$A$2:$G$257,3)</f>
        <v>82.620663990776393</v>
      </c>
      <c r="AF37" s="16">
        <f>VLOOKUP(W37,Hex2Sensor!$A$2:$G$257,3)</f>
        <v>82.620663990776393</v>
      </c>
      <c r="AG37" s="16">
        <f>VLOOKUP(X37,Hex2Sensor!$A$2:$G$257,3)</f>
        <v>82.620663990776393</v>
      </c>
      <c r="AH37" s="16">
        <f>VLOOKUP(Y37,Hex2Sensor!$A$2:$G$257,3)</f>
        <v>83.427951289794009</v>
      </c>
      <c r="AI37" s="16">
        <f>VLOOKUP(Z37,Hex2Sensor!$A$2:$G$257,3)</f>
        <v>120.91188564368463</v>
      </c>
      <c r="AJ37" s="16">
        <f>VLOOKUP(AA37,Hex2Sensor!A37:G292,5)</f>
        <v>7.6923076923076916</v>
      </c>
    </row>
    <row r="38" spans="1:36">
      <c r="A38" s="8">
        <v>41976.553587962961</v>
      </c>
      <c r="B38" t="s">
        <v>9</v>
      </c>
      <c r="C38" t="s">
        <v>428</v>
      </c>
      <c r="D38" t="s">
        <v>336</v>
      </c>
      <c r="E38" s="2" t="s">
        <v>41</v>
      </c>
      <c r="F38" s="2" t="s">
        <v>46</v>
      </c>
      <c r="G38" s="27" t="s">
        <v>41</v>
      </c>
      <c r="H38" s="27" t="s">
        <v>46</v>
      </c>
      <c r="I38" s="10" t="s">
        <v>41</v>
      </c>
      <c r="J38" s="10" t="s">
        <v>46</v>
      </c>
      <c r="K38" s="7" t="s">
        <v>52</v>
      </c>
      <c r="L38" s="7" t="s">
        <v>38</v>
      </c>
      <c r="M38" s="28" t="s">
        <v>52</v>
      </c>
      <c r="N38" s="28" t="s">
        <v>38</v>
      </c>
      <c r="O38" s="4" t="s">
        <v>41</v>
      </c>
      <c r="P38" s="4" t="s">
        <v>41</v>
      </c>
      <c r="Q38" s="6" t="s">
        <v>45</v>
      </c>
      <c r="R38" s="6" t="s">
        <v>46</v>
      </c>
      <c r="U38" s="16">
        <f t="shared" si="8"/>
        <v>48</v>
      </c>
      <c r="V38" s="16">
        <f t="shared" si="9"/>
        <v>48</v>
      </c>
      <c r="W38" s="16">
        <f t="shared" si="10"/>
        <v>48</v>
      </c>
      <c r="X38" s="16">
        <f t="shared" si="11"/>
        <v>47</v>
      </c>
      <c r="Y38" s="16">
        <f t="shared" si="12"/>
        <v>47</v>
      </c>
      <c r="Z38" s="16">
        <f t="shared" si="13"/>
        <v>0</v>
      </c>
      <c r="AA38" s="16">
        <f t="shared" si="14"/>
        <v>60</v>
      </c>
      <c r="AB38" s="39"/>
      <c r="AC38" s="40">
        <f t="shared" si="15"/>
        <v>41976.553587962961</v>
      </c>
      <c r="AD38" s="16">
        <f>VLOOKUP(U38,Hex2Sensor!$A$2:$G$257,3)</f>
        <v>82.620663990776393</v>
      </c>
      <c r="AE38" s="16">
        <f>VLOOKUP(V38,Hex2Sensor!$A$2:$G$257,3)</f>
        <v>82.620663990776393</v>
      </c>
      <c r="AF38" s="16">
        <f>VLOOKUP(W38,Hex2Sensor!$A$2:$G$257,3)</f>
        <v>82.620663990776393</v>
      </c>
      <c r="AG38" s="16">
        <f>VLOOKUP(X38,Hex2Sensor!$A$2:$G$257,3)</f>
        <v>83.427951289794009</v>
      </c>
      <c r="AH38" s="16">
        <f>VLOOKUP(Y38,Hex2Sensor!$A$2:$G$257,3)</f>
        <v>83.427951289794009</v>
      </c>
      <c r="AI38" s="16">
        <f>VLOOKUP(Z38,Hex2Sensor!$A$2:$G$257,3)</f>
        <v>120.91188564368463</v>
      </c>
      <c r="AJ38" s="16">
        <f>VLOOKUP(AA38,Hex2Sensor!A38:G293,5)</f>
        <v>7.6923076923076916</v>
      </c>
    </row>
    <row r="39" spans="1:36">
      <c r="A39" s="8">
        <v>41976.554722222223</v>
      </c>
      <c r="B39" t="s">
        <v>9</v>
      </c>
      <c r="C39" t="s">
        <v>428</v>
      </c>
      <c r="D39" t="s">
        <v>336</v>
      </c>
      <c r="E39" s="2" t="s">
        <v>41</v>
      </c>
      <c r="F39" s="2" t="s">
        <v>46</v>
      </c>
      <c r="G39" s="27" t="s">
        <v>41</v>
      </c>
      <c r="H39" s="27" t="s">
        <v>46</v>
      </c>
      <c r="I39" s="10" t="s">
        <v>41</v>
      </c>
      <c r="J39" s="10" t="s">
        <v>46</v>
      </c>
      <c r="K39" s="7" t="s">
        <v>52</v>
      </c>
      <c r="L39" s="7" t="s">
        <v>38</v>
      </c>
      <c r="M39" s="28" t="s">
        <v>52</v>
      </c>
      <c r="N39" s="28" t="s">
        <v>38</v>
      </c>
      <c r="O39" s="4" t="s">
        <v>41</v>
      </c>
      <c r="P39" s="4" t="s">
        <v>41</v>
      </c>
      <c r="Q39" s="6" t="s">
        <v>45</v>
      </c>
      <c r="R39" s="6" t="s">
        <v>46</v>
      </c>
      <c r="U39" s="16">
        <f t="shared" si="8"/>
        <v>48</v>
      </c>
      <c r="V39" s="16">
        <f t="shared" si="9"/>
        <v>48</v>
      </c>
      <c r="W39" s="16">
        <f t="shared" si="10"/>
        <v>48</v>
      </c>
      <c r="X39" s="16">
        <f t="shared" si="11"/>
        <v>47</v>
      </c>
      <c r="Y39" s="16">
        <f t="shared" si="12"/>
        <v>47</v>
      </c>
      <c r="Z39" s="16">
        <f t="shared" si="13"/>
        <v>0</v>
      </c>
      <c r="AA39" s="16">
        <f t="shared" si="14"/>
        <v>60</v>
      </c>
      <c r="AB39" s="39"/>
      <c r="AC39" s="40">
        <f t="shared" si="15"/>
        <v>41976.554722222223</v>
      </c>
      <c r="AD39" s="16">
        <f>VLOOKUP(U39,Hex2Sensor!$A$2:$G$257,3)</f>
        <v>82.620663990776393</v>
      </c>
      <c r="AE39" s="16">
        <f>VLOOKUP(V39,Hex2Sensor!$A$2:$G$257,3)</f>
        <v>82.620663990776393</v>
      </c>
      <c r="AF39" s="16">
        <f>VLOOKUP(W39,Hex2Sensor!$A$2:$G$257,3)</f>
        <v>82.620663990776393</v>
      </c>
      <c r="AG39" s="16">
        <f>VLOOKUP(X39,Hex2Sensor!$A$2:$G$257,3)</f>
        <v>83.427951289794009</v>
      </c>
      <c r="AH39" s="16">
        <f>VLOOKUP(Y39,Hex2Sensor!$A$2:$G$257,3)</f>
        <v>83.427951289794009</v>
      </c>
      <c r="AI39" s="16">
        <f>VLOOKUP(Z39,Hex2Sensor!$A$2:$G$257,3)</f>
        <v>120.91188564368463</v>
      </c>
      <c r="AJ39" s="16">
        <f>VLOOKUP(AA39,Hex2Sensor!A39:G294,5)</f>
        <v>7.6923076923076916</v>
      </c>
    </row>
    <row r="40" spans="1:36">
      <c r="A40" s="8">
        <v>41976.555833333332</v>
      </c>
      <c r="B40" t="s">
        <v>9</v>
      </c>
      <c r="C40" t="s">
        <v>429</v>
      </c>
      <c r="D40" t="s">
        <v>336</v>
      </c>
      <c r="E40" s="2" t="s">
        <v>41</v>
      </c>
      <c r="F40" s="2" t="s">
        <v>43</v>
      </c>
      <c r="G40" s="27" t="s">
        <v>41</v>
      </c>
      <c r="H40" s="27" t="s">
        <v>46</v>
      </c>
      <c r="I40" s="10" t="s">
        <v>41</v>
      </c>
      <c r="J40" s="10" t="s">
        <v>46</v>
      </c>
      <c r="K40" s="7" t="s">
        <v>52</v>
      </c>
      <c r="L40" s="7" t="s">
        <v>38</v>
      </c>
      <c r="M40" s="28" t="s">
        <v>52</v>
      </c>
      <c r="N40" s="28" t="s">
        <v>38</v>
      </c>
      <c r="O40" s="4" t="s">
        <v>41</v>
      </c>
      <c r="P40" s="4" t="s">
        <v>41</v>
      </c>
      <c r="Q40" s="6" t="s">
        <v>45</v>
      </c>
      <c r="R40" s="6" t="s">
        <v>46</v>
      </c>
      <c r="U40" s="16">
        <f t="shared" si="8"/>
        <v>144</v>
      </c>
      <c r="V40" s="16">
        <f t="shared" si="9"/>
        <v>48</v>
      </c>
      <c r="W40" s="16">
        <f t="shared" si="10"/>
        <v>48</v>
      </c>
      <c r="X40" s="16">
        <f t="shared" si="11"/>
        <v>47</v>
      </c>
      <c r="Y40" s="16">
        <f t="shared" si="12"/>
        <v>47</v>
      </c>
      <c r="Z40" s="16">
        <f t="shared" si="13"/>
        <v>0</v>
      </c>
      <c r="AA40" s="16">
        <f t="shared" si="14"/>
        <v>60</v>
      </c>
      <c r="AB40" s="39"/>
      <c r="AC40" s="40">
        <f t="shared" si="15"/>
        <v>41976.555833333332</v>
      </c>
      <c r="AD40" s="16">
        <f>VLOOKUP(U40,Hex2Sensor!$A$2:$G$257,3)</f>
        <v>3.079191007285317</v>
      </c>
      <c r="AE40" s="16">
        <f>VLOOKUP(V40,Hex2Sensor!$A$2:$G$257,3)</f>
        <v>82.620663990776393</v>
      </c>
      <c r="AF40" s="16">
        <f>VLOOKUP(W40,Hex2Sensor!$A$2:$G$257,3)</f>
        <v>82.620663990776393</v>
      </c>
      <c r="AG40" s="16">
        <f>VLOOKUP(X40,Hex2Sensor!$A$2:$G$257,3)</f>
        <v>83.427951289794009</v>
      </c>
      <c r="AH40" s="16">
        <f>VLOOKUP(Y40,Hex2Sensor!$A$2:$G$257,3)</f>
        <v>83.427951289794009</v>
      </c>
      <c r="AI40" s="16">
        <f>VLOOKUP(Z40,Hex2Sensor!$A$2:$G$257,3)</f>
        <v>120.91188564368463</v>
      </c>
      <c r="AJ40" s="16">
        <f>VLOOKUP(AA40,Hex2Sensor!A40:G295,5)</f>
        <v>7.6923076923076916</v>
      </c>
    </row>
    <row r="41" spans="1:36">
      <c r="A41" s="8">
        <v>41976.560219907406</v>
      </c>
      <c r="B41" t="s">
        <v>9</v>
      </c>
      <c r="C41" t="s">
        <v>430</v>
      </c>
      <c r="D41" t="s">
        <v>336</v>
      </c>
      <c r="E41" s="2" t="s">
        <v>41</v>
      </c>
      <c r="F41" s="2" t="s">
        <v>46</v>
      </c>
      <c r="G41" s="27" t="s">
        <v>52</v>
      </c>
      <c r="H41" s="27" t="s">
        <v>38</v>
      </c>
      <c r="I41" s="10" t="s">
        <v>52</v>
      </c>
      <c r="J41" s="10" t="s">
        <v>38</v>
      </c>
      <c r="K41" s="7" t="s">
        <v>41</v>
      </c>
      <c r="L41" s="7" t="s">
        <v>46</v>
      </c>
      <c r="M41" s="28" t="s">
        <v>52</v>
      </c>
      <c r="N41" s="28" t="s">
        <v>38</v>
      </c>
      <c r="O41" s="4" t="s">
        <v>41</v>
      </c>
      <c r="P41" s="4" t="s">
        <v>41</v>
      </c>
      <c r="Q41" s="6" t="s">
        <v>45</v>
      </c>
      <c r="R41" s="6" t="s">
        <v>46</v>
      </c>
      <c r="U41" s="16">
        <f t="shared" si="8"/>
        <v>48</v>
      </c>
      <c r="V41" s="16">
        <f t="shared" si="9"/>
        <v>47</v>
      </c>
      <c r="W41" s="16">
        <f t="shared" si="10"/>
        <v>47</v>
      </c>
      <c r="X41" s="16">
        <f t="shared" si="11"/>
        <v>48</v>
      </c>
      <c r="Y41" s="16">
        <f t="shared" si="12"/>
        <v>47</v>
      </c>
      <c r="Z41" s="16">
        <f t="shared" si="13"/>
        <v>0</v>
      </c>
      <c r="AA41" s="16">
        <f t="shared" si="14"/>
        <v>60</v>
      </c>
      <c r="AB41" s="39"/>
      <c r="AC41" s="40">
        <f t="shared" si="15"/>
        <v>41976.560219907406</v>
      </c>
      <c r="AD41" s="16">
        <f>VLOOKUP(U41,Hex2Sensor!$A$2:$G$257,3)</f>
        <v>82.620663990776393</v>
      </c>
      <c r="AE41" s="16">
        <f>VLOOKUP(V41,Hex2Sensor!$A$2:$G$257,3)</f>
        <v>83.427951289794009</v>
      </c>
      <c r="AF41" s="16">
        <f>VLOOKUP(W41,Hex2Sensor!$A$2:$G$257,3)</f>
        <v>83.427951289794009</v>
      </c>
      <c r="AG41" s="16">
        <f>VLOOKUP(X41,Hex2Sensor!$A$2:$G$257,3)</f>
        <v>82.620663990776393</v>
      </c>
      <c r="AH41" s="16">
        <f>VLOOKUP(Y41,Hex2Sensor!$A$2:$G$257,3)</f>
        <v>83.427951289794009</v>
      </c>
      <c r="AI41" s="16">
        <f>VLOOKUP(Z41,Hex2Sensor!$A$2:$G$257,3)</f>
        <v>120.91188564368463</v>
      </c>
      <c r="AJ41" s="16">
        <f>VLOOKUP(AA41,Hex2Sensor!A41:G296,5)</f>
        <v>7.6923076923076916</v>
      </c>
    </row>
    <row r="42" spans="1:36">
      <c r="A42" s="8">
        <v>41976.56581018518</v>
      </c>
      <c r="B42" t="s">
        <v>9</v>
      </c>
      <c r="C42" t="s">
        <v>431</v>
      </c>
      <c r="D42" t="s">
        <v>336</v>
      </c>
      <c r="E42" s="2" t="s">
        <v>41</v>
      </c>
      <c r="F42" s="2" t="s">
        <v>46</v>
      </c>
      <c r="G42" s="27" t="s">
        <v>41</v>
      </c>
      <c r="H42" s="27" t="s">
        <v>46</v>
      </c>
      <c r="I42" s="10" t="s">
        <v>52</v>
      </c>
      <c r="J42" s="10" t="s">
        <v>38</v>
      </c>
      <c r="K42" s="7" t="s">
        <v>52</v>
      </c>
      <c r="L42" s="7" t="s">
        <v>38</v>
      </c>
      <c r="M42" s="28" t="s">
        <v>41</v>
      </c>
      <c r="N42" s="28" t="s">
        <v>46</v>
      </c>
      <c r="O42" s="4" t="s">
        <v>41</v>
      </c>
      <c r="P42" s="4" t="s">
        <v>41</v>
      </c>
      <c r="Q42" s="6" t="s">
        <v>45</v>
      </c>
      <c r="R42" s="6" t="s">
        <v>46</v>
      </c>
      <c r="U42" s="16">
        <f t="shared" si="8"/>
        <v>48</v>
      </c>
      <c r="V42" s="16">
        <f t="shared" si="9"/>
        <v>48</v>
      </c>
      <c r="W42" s="16">
        <f t="shared" si="10"/>
        <v>47</v>
      </c>
      <c r="X42" s="16">
        <f t="shared" si="11"/>
        <v>47</v>
      </c>
      <c r="Y42" s="16">
        <f t="shared" si="12"/>
        <v>48</v>
      </c>
      <c r="Z42" s="16">
        <f t="shared" si="13"/>
        <v>0</v>
      </c>
      <c r="AA42" s="16">
        <f t="shared" si="14"/>
        <v>60</v>
      </c>
      <c r="AB42" s="39"/>
      <c r="AC42" s="40">
        <f t="shared" si="15"/>
        <v>41976.56581018518</v>
      </c>
      <c r="AD42" s="16">
        <f>VLOOKUP(U42,Hex2Sensor!$A$2:$G$257,3)</f>
        <v>82.620663990776393</v>
      </c>
      <c r="AE42" s="16">
        <f>VLOOKUP(V42,Hex2Sensor!$A$2:$G$257,3)</f>
        <v>82.620663990776393</v>
      </c>
      <c r="AF42" s="16">
        <f>VLOOKUP(W42,Hex2Sensor!$A$2:$G$257,3)</f>
        <v>83.427951289794009</v>
      </c>
      <c r="AG42" s="16">
        <f>VLOOKUP(X42,Hex2Sensor!$A$2:$G$257,3)</f>
        <v>83.427951289794009</v>
      </c>
      <c r="AH42" s="16">
        <f>VLOOKUP(Y42,Hex2Sensor!$A$2:$G$257,3)</f>
        <v>82.620663990776393</v>
      </c>
      <c r="AI42" s="16">
        <f>VLOOKUP(Z42,Hex2Sensor!$A$2:$G$257,3)</f>
        <v>120.91188564368463</v>
      </c>
      <c r="AJ42" s="16">
        <f>VLOOKUP(AA42,Hex2Sensor!A42:G297,5)</f>
        <v>7.6923076923076916</v>
      </c>
    </row>
    <row r="43" spans="1:36">
      <c r="A43" s="8">
        <v>41976.579953703702</v>
      </c>
      <c r="B43" t="s">
        <v>9</v>
      </c>
      <c r="C43" t="s">
        <v>432</v>
      </c>
      <c r="D43" t="s">
        <v>336</v>
      </c>
      <c r="E43" s="2" t="s">
        <v>41</v>
      </c>
      <c r="F43" s="2" t="s">
        <v>46</v>
      </c>
      <c r="G43" s="27" t="s">
        <v>39</v>
      </c>
      <c r="H43" s="27" t="s">
        <v>38</v>
      </c>
      <c r="I43" s="10" t="s">
        <v>50</v>
      </c>
      <c r="J43" s="10" t="s">
        <v>38</v>
      </c>
      <c r="K43" s="7" t="s">
        <v>52</v>
      </c>
      <c r="L43" s="7" t="s">
        <v>38</v>
      </c>
      <c r="M43" s="28" t="s">
        <v>52</v>
      </c>
      <c r="N43" s="28" t="s">
        <v>38</v>
      </c>
      <c r="O43" s="4" t="s">
        <v>41</v>
      </c>
      <c r="P43" s="4" t="s">
        <v>41</v>
      </c>
      <c r="Q43" s="6" t="s">
        <v>45</v>
      </c>
      <c r="R43" s="6" t="s">
        <v>46</v>
      </c>
      <c r="U43" s="16">
        <f t="shared" si="8"/>
        <v>48</v>
      </c>
      <c r="V43" s="16">
        <f t="shared" si="9"/>
        <v>37</v>
      </c>
      <c r="W43" s="16">
        <f t="shared" si="10"/>
        <v>46</v>
      </c>
      <c r="X43" s="16">
        <f t="shared" si="11"/>
        <v>47</v>
      </c>
      <c r="Y43" s="16">
        <f t="shared" si="12"/>
        <v>47</v>
      </c>
      <c r="Z43" s="16">
        <f t="shared" si="13"/>
        <v>0</v>
      </c>
      <c r="AA43" s="16">
        <f t="shared" si="14"/>
        <v>60</v>
      </c>
      <c r="AB43" s="39"/>
      <c r="AC43" s="40">
        <f t="shared" si="15"/>
        <v>41976.579953703702</v>
      </c>
      <c r="AD43" s="16">
        <f>VLOOKUP(U43,Hex2Sensor!$A$2:$G$257,3)</f>
        <v>82.620663990776393</v>
      </c>
      <c r="AE43" s="16">
        <f>VLOOKUP(V43,Hex2Sensor!$A$2:$G$257,3)</f>
        <v>91.478043628556406</v>
      </c>
      <c r="AF43" s="16">
        <f>VLOOKUP(W43,Hex2Sensor!$A$2:$G$257,3)</f>
        <v>84.234822476660611</v>
      </c>
      <c r="AG43" s="16">
        <f>VLOOKUP(X43,Hex2Sensor!$A$2:$G$257,3)</f>
        <v>83.427951289794009</v>
      </c>
      <c r="AH43" s="16">
        <f>VLOOKUP(Y43,Hex2Sensor!$A$2:$G$257,3)</f>
        <v>83.427951289794009</v>
      </c>
      <c r="AI43" s="16">
        <f>VLOOKUP(Z43,Hex2Sensor!$A$2:$G$257,3)</f>
        <v>120.91188564368463</v>
      </c>
      <c r="AJ43" s="16">
        <f>VLOOKUP(AA43,Hex2Sensor!A43:G298,5)</f>
        <v>7.6923076923076916</v>
      </c>
    </row>
    <row r="44" spans="1:36">
      <c r="A44" s="8">
        <v>41976.592800925922</v>
      </c>
      <c r="B44" t="s">
        <v>9</v>
      </c>
      <c r="C44" t="s">
        <v>433</v>
      </c>
      <c r="D44" t="s">
        <v>336</v>
      </c>
      <c r="E44" s="2" t="s">
        <v>50</v>
      </c>
      <c r="F44" s="2" t="s">
        <v>38</v>
      </c>
      <c r="G44" s="27" t="s">
        <v>52</v>
      </c>
      <c r="H44" s="27" t="s">
        <v>38</v>
      </c>
      <c r="I44" s="10" t="s">
        <v>50</v>
      </c>
      <c r="J44" s="10" t="s">
        <v>38</v>
      </c>
      <c r="K44" s="7" t="s">
        <v>50</v>
      </c>
      <c r="L44" s="7" t="s">
        <v>38</v>
      </c>
      <c r="M44" s="28" t="s">
        <v>52</v>
      </c>
      <c r="N44" s="28" t="s">
        <v>38</v>
      </c>
      <c r="O44" s="4" t="s">
        <v>41</v>
      </c>
      <c r="P44" s="4" t="s">
        <v>41</v>
      </c>
      <c r="Q44" s="6" t="s">
        <v>45</v>
      </c>
      <c r="R44" s="6" t="s">
        <v>46</v>
      </c>
      <c r="U44" s="16">
        <f t="shared" si="8"/>
        <v>46</v>
      </c>
      <c r="V44" s="16">
        <f t="shared" si="9"/>
        <v>47</v>
      </c>
      <c r="W44" s="16">
        <f t="shared" si="10"/>
        <v>46</v>
      </c>
      <c r="X44" s="16">
        <f t="shared" si="11"/>
        <v>46</v>
      </c>
      <c r="Y44" s="16">
        <f t="shared" si="12"/>
        <v>47</v>
      </c>
      <c r="Z44" s="16">
        <f t="shared" si="13"/>
        <v>0</v>
      </c>
      <c r="AA44" s="16">
        <f t="shared" si="14"/>
        <v>60</v>
      </c>
      <c r="AB44" s="39"/>
      <c r="AC44" s="40">
        <f t="shared" si="15"/>
        <v>41976.592800925922</v>
      </c>
      <c r="AD44" s="16">
        <f>VLOOKUP(U44,Hex2Sensor!$A$2:$G$257,3)</f>
        <v>84.234822476660611</v>
      </c>
      <c r="AE44" s="16">
        <f>VLOOKUP(V44,Hex2Sensor!$A$2:$G$257,3)</f>
        <v>83.427951289794009</v>
      </c>
      <c r="AF44" s="16">
        <f>VLOOKUP(W44,Hex2Sensor!$A$2:$G$257,3)</f>
        <v>84.234822476660611</v>
      </c>
      <c r="AG44" s="16">
        <f>VLOOKUP(X44,Hex2Sensor!$A$2:$G$257,3)</f>
        <v>84.234822476660611</v>
      </c>
      <c r="AH44" s="16">
        <f>VLOOKUP(Y44,Hex2Sensor!$A$2:$G$257,3)</f>
        <v>83.427951289794009</v>
      </c>
      <c r="AI44" s="16">
        <f>VLOOKUP(Z44,Hex2Sensor!$A$2:$G$257,3)</f>
        <v>120.91188564368463</v>
      </c>
      <c r="AJ44" s="16">
        <f>VLOOKUP(AA44,Hex2Sensor!A44:G299,5)</f>
        <v>7.6923076923076916</v>
      </c>
    </row>
    <row r="45" spans="1:36">
      <c r="A45" s="8">
        <v>41976.593854166662</v>
      </c>
      <c r="B45" t="s">
        <v>9</v>
      </c>
      <c r="C45" t="s">
        <v>434</v>
      </c>
      <c r="D45" t="s">
        <v>336</v>
      </c>
      <c r="E45" s="2" t="s">
        <v>50</v>
      </c>
      <c r="F45" s="2" t="s">
        <v>38</v>
      </c>
      <c r="G45" s="27" t="s">
        <v>50</v>
      </c>
      <c r="H45" s="27" t="s">
        <v>38</v>
      </c>
      <c r="I45" s="10" t="s">
        <v>50</v>
      </c>
      <c r="J45" s="10" t="s">
        <v>38</v>
      </c>
      <c r="K45" s="7" t="s">
        <v>50</v>
      </c>
      <c r="L45" s="7" t="s">
        <v>38</v>
      </c>
      <c r="M45" s="28" t="s">
        <v>50</v>
      </c>
      <c r="N45" s="28" t="s">
        <v>38</v>
      </c>
      <c r="O45" s="4" t="s">
        <v>41</v>
      </c>
      <c r="P45" s="4" t="s">
        <v>41</v>
      </c>
      <c r="Q45" s="6" t="s">
        <v>45</v>
      </c>
      <c r="R45" s="6" t="s">
        <v>46</v>
      </c>
      <c r="U45" s="16">
        <f t="shared" si="8"/>
        <v>46</v>
      </c>
      <c r="V45" s="16">
        <f t="shared" si="9"/>
        <v>46</v>
      </c>
      <c r="W45" s="16">
        <f t="shared" si="10"/>
        <v>46</v>
      </c>
      <c r="X45" s="16">
        <f t="shared" si="11"/>
        <v>46</v>
      </c>
      <c r="Y45" s="16">
        <f t="shared" si="12"/>
        <v>46</v>
      </c>
      <c r="Z45" s="16">
        <f t="shared" si="13"/>
        <v>0</v>
      </c>
      <c r="AA45" s="16">
        <f t="shared" si="14"/>
        <v>60</v>
      </c>
      <c r="AB45" s="39"/>
      <c r="AC45" s="40">
        <f t="shared" si="15"/>
        <v>41976.593854166662</v>
      </c>
      <c r="AD45" s="16">
        <f>VLOOKUP(U45,Hex2Sensor!$A$2:$G$257,3)</f>
        <v>84.234822476660611</v>
      </c>
      <c r="AE45" s="16">
        <f>VLOOKUP(V45,Hex2Sensor!$A$2:$G$257,3)</f>
        <v>84.234822476660611</v>
      </c>
      <c r="AF45" s="16">
        <f>VLOOKUP(W45,Hex2Sensor!$A$2:$G$257,3)</f>
        <v>84.234822476660611</v>
      </c>
      <c r="AG45" s="16">
        <f>VLOOKUP(X45,Hex2Sensor!$A$2:$G$257,3)</f>
        <v>84.234822476660611</v>
      </c>
      <c r="AH45" s="16">
        <f>VLOOKUP(Y45,Hex2Sensor!$A$2:$G$257,3)</f>
        <v>84.234822476660611</v>
      </c>
      <c r="AI45" s="16">
        <f>VLOOKUP(Z45,Hex2Sensor!$A$2:$G$257,3)</f>
        <v>120.91188564368463</v>
      </c>
      <c r="AJ45" s="16">
        <f>VLOOKUP(AA45,Hex2Sensor!A45:G300,5)</f>
        <v>7.6923076923076916</v>
      </c>
    </row>
    <row r="46" spans="1:36">
      <c r="A46" s="8">
        <v>41976.599618055552</v>
      </c>
      <c r="B46" t="s">
        <v>9</v>
      </c>
      <c r="C46" t="s">
        <v>435</v>
      </c>
      <c r="D46" t="s">
        <v>336</v>
      </c>
      <c r="E46" s="2" t="s">
        <v>50</v>
      </c>
      <c r="F46" s="2" t="s">
        <v>38</v>
      </c>
      <c r="G46" s="27" t="s">
        <v>52</v>
      </c>
      <c r="H46" s="27" t="s">
        <v>38</v>
      </c>
      <c r="I46" s="10" t="s">
        <v>53</v>
      </c>
      <c r="J46" s="10" t="s">
        <v>38</v>
      </c>
      <c r="K46" s="7" t="s">
        <v>50</v>
      </c>
      <c r="L46" s="7" t="s">
        <v>38</v>
      </c>
      <c r="M46" s="28" t="s">
        <v>52</v>
      </c>
      <c r="N46" s="28" t="s">
        <v>38</v>
      </c>
      <c r="O46" s="4" t="s">
        <v>41</v>
      </c>
      <c r="P46" s="4" t="s">
        <v>41</v>
      </c>
      <c r="Q46" s="6" t="s">
        <v>45</v>
      </c>
      <c r="R46" s="6" t="s">
        <v>46</v>
      </c>
      <c r="U46" s="16">
        <f t="shared" si="8"/>
        <v>46</v>
      </c>
      <c r="V46" s="16">
        <f t="shared" si="9"/>
        <v>47</v>
      </c>
      <c r="W46" s="16">
        <f t="shared" si="10"/>
        <v>45</v>
      </c>
      <c r="X46" s="16">
        <f t="shared" si="11"/>
        <v>46</v>
      </c>
      <c r="Y46" s="16">
        <f t="shared" si="12"/>
        <v>47</v>
      </c>
      <c r="Z46" s="16">
        <f t="shared" si="13"/>
        <v>0</v>
      </c>
      <c r="AA46" s="16">
        <f t="shared" si="14"/>
        <v>60</v>
      </c>
      <c r="AB46" s="39"/>
      <c r="AC46" s="40">
        <f t="shared" si="15"/>
        <v>41976.599618055552</v>
      </c>
      <c r="AD46" s="16">
        <f>VLOOKUP(U46,Hex2Sensor!$A$2:$G$257,3)</f>
        <v>84.234822476660611</v>
      </c>
      <c r="AE46" s="16">
        <f>VLOOKUP(V46,Hex2Sensor!$A$2:$G$257,3)</f>
        <v>83.427951289794009</v>
      </c>
      <c r="AF46" s="16">
        <f>VLOOKUP(W46,Hex2Sensor!$A$2:$G$257,3)</f>
        <v>85.04127819416226</v>
      </c>
      <c r="AG46" s="16">
        <f>VLOOKUP(X46,Hex2Sensor!$A$2:$G$257,3)</f>
        <v>84.234822476660611</v>
      </c>
      <c r="AH46" s="16">
        <f>VLOOKUP(Y46,Hex2Sensor!$A$2:$G$257,3)</f>
        <v>83.427951289794009</v>
      </c>
      <c r="AI46" s="16">
        <f>VLOOKUP(Z46,Hex2Sensor!$A$2:$G$257,3)</f>
        <v>120.91188564368463</v>
      </c>
      <c r="AJ46" s="16">
        <f>VLOOKUP(AA46,Hex2Sensor!A46:G301,5)</f>
        <v>7.6923076923076916</v>
      </c>
    </row>
    <row r="47" spans="1:36">
      <c r="A47" s="8">
        <v>41976.60393518518</v>
      </c>
      <c r="B47" t="s">
        <v>9</v>
      </c>
      <c r="C47" t="s">
        <v>436</v>
      </c>
      <c r="D47" t="s">
        <v>336</v>
      </c>
      <c r="E47" s="2" t="s">
        <v>50</v>
      </c>
      <c r="F47" s="2" t="s">
        <v>38</v>
      </c>
      <c r="G47" s="27" t="s">
        <v>50</v>
      </c>
      <c r="H47" s="27" t="s">
        <v>38</v>
      </c>
      <c r="I47" s="10" t="s">
        <v>53</v>
      </c>
      <c r="J47" s="10" t="s">
        <v>38</v>
      </c>
      <c r="K47" s="7" t="s">
        <v>50</v>
      </c>
      <c r="L47" s="7" t="s">
        <v>38</v>
      </c>
      <c r="M47" s="28" t="s">
        <v>50</v>
      </c>
      <c r="N47" s="28" t="s">
        <v>38</v>
      </c>
      <c r="O47" s="4" t="s">
        <v>41</v>
      </c>
      <c r="P47" s="4" t="s">
        <v>41</v>
      </c>
      <c r="Q47" s="6" t="s">
        <v>45</v>
      </c>
      <c r="R47" s="6" t="s">
        <v>46</v>
      </c>
      <c r="U47" s="16">
        <f t="shared" si="8"/>
        <v>46</v>
      </c>
      <c r="V47" s="16">
        <f t="shared" si="9"/>
        <v>46</v>
      </c>
      <c r="W47" s="16">
        <f t="shared" si="10"/>
        <v>45</v>
      </c>
      <c r="X47" s="16">
        <f t="shared" si="11"/>
        <v>46</v>
      </c>
      <c r="Y47" s="16">
        <f t="shared" si="12"/>
        <v>46</v>
      </c>
      <c r="Z47" s="16">
        <f t="shared" si="13"/>
        <v>0</v>
      </c>
      <c r="AA47" s="16">
        <f t="shared" si="14"/>
        <v>60</v>
      </c>
      <c r="AB47" s="39"/>
      <c r="AC47" s="40">
        <f t="shared" si="15"/>
        <v>41976.60393518518</v>
      </c>
      <c r="AD47" s="16">
        <f>VLOOKUP(U47,Hex2Sensor!$A$2:$G$257,3)</f>
        <v>84.234822476660611</v>
      </c>
      <c r="AE47" s="16">
        <f>VLOOKUP(V47,Hex2Sensor!$A$2:$G$257,3)</f>
        <v>84.234822476660611</v>
      </c>
      <c r="AF47" s="16">
        <f>VLOOKUP(W47,Hex2Sensor!$A$2:$G$257,3)</f>
        <v>85.04127819416226</v>
      </c>
      <c r="AG47" s="16">
        <f>VLOOKUP(X47,Hex2Sensor!$A$2:$G$257,3)</f>
        <v>84.234822476660611</v>
      </c>
      <c r="AH47" s="16">
        <f>VLOOKUP(Y47,Hex2Sensor!$A$2:$G$257,3)</f>
        <v>84.234822476660611</v>
      </c>
      <c r="AI47" s="16">
        <f>VLOOKUP(Z47,Hex2Sensor!$A$2:$G$257,3)</f>
        <v>120.91188564368463</v>
      </c>
      <c r="AJ47" s="16">
        <f>VLOOKUP(AA47,Hex2Sensor!A47:G302,5)</f>
        <v>7.6923076923076916</v>
      </c>
    </row>
  </sheetData>
  <mergeCells count="4">
    <mergeCell ref="U2:V2"/>
    <mergeCell ref="W2:X2"/>
    <mergeCell ref="AD2:AE2"/>
    <mergeCell ref="AF2:AG2"/>
  </mergeCells>
  <phoneticPr fontId="2"/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46"/>
  <sheetViews>
    <sheetView workbookViewId="0">
      <pane xSplit="1" ySplit="2" topLeftCell="H27" activePane="bottomRight" state="frozen"/>
      <selection pane="topRight" activeCell="B1" sqref="B1"/>
      <selection pane="bottomLeft" activeCell="A3" sqref="A3"/>
      <selection pane="bottomRight" activeCell="AG2" sqref="AG2"/>
    </sheetView>
  </sheetViews>
  <sheetFormatPr defaultRowHeight="13.5"/>
  <cols>
    <col min="1" max="1" width="18" style="31" customWidth="1"/>
    <col min="2" max="2" width="5.25" bestFit="1" customWidth="1"/>
    <col min="3" max="3" width="14.125" customWidth="1"/>
    <col min="4" max="12" width="2.5" bestFit="1" customWidth="1"/>
    <col min="13" max="19" width="3.5" bestFit="1" customWidth="1"/>
    <col min="21" max="27" width="6.125" customWidth="1"/>
    <col min="28" max="28" width="9" style="5"/>
    <col min="29" max="34" width="6" customWidth="1"/>
  </cols>
  <sheetData>
    <row r="1" spans="1:34">
      <c r="A1" s="8" t="s">
        <v>13</v>
      </c>
      <c r="B1" s="1" t="s">
        <v>3</v>
      </c>
      <c r="C1" t="s">
        <v>4</v>
      </c>
      <c r="I1">
        <v>0</v>
      </c>
      <c r="O1">
        <v>3</v>
      </c>
      <c r="R1">
        <v>2</v>
      </c>
      <c r="S1">
        <v>1</v>
      </c>
    </row>
    <row r="2" spans="1:34">
      <c r="A2" s="8" t="s">
        <v>5</v>
      </c>
      <c r="B2" s="1" t="s">
        <v>14</v>
      </c>
      <c r="C2" t="s">
        <v>15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U2" s="15" t="s">
        <v>393</v>
      </c>
      <c r="V2" s="15" t="s">
        <v>394</v>
      </c>
      <c r="W2" s="15" t="s">
        <v>395</v>
      </c>
      <c r="X2" s="15" t="s">
        <v>396</v>
      </c>
      <c r="Y2" s="15" t="s">
        <v>397</v>
      </c>
      <c r="Z2" s="15" t="s">
        <v>398</v>
      </c>
      <c r="AA2" s="38"/>
      <c r="AB2" s="43" t="s">
        <v>403</v>
      </c>
      <c r="AC2" s="30" t="s">
        <v>393</v>
      </c>
      <c r="AD2" s="30" t="s">
        <v>394</v>
      </c>
      <c r="AE2" s="30" t="s">
        <v>395</v>
      </c>
      <c r="AF2" s="30" t="s">
        <v>396</v>
      </c>
      <c r="AG2" s="30" t="s">
        <v>397</v>
      </c>
      <c r="AH2" s="30" t="s">
        <v>398</v>
      </c>
    </row>
    <row r="3" spans="1:34">
      <c r="A3" s="31">
        <v>41976.424965277773</v>
      </c>
      <c r="B3" t="s">
        <v>11</v>
      </c>
      <c r="C3" t="s">
        <v>366</v>
      </c>
      <c r="D3" s="2" t="s">
        <v>52</v>
      </c>
      <c r="E3" s="2" t="s">
        <v>48</v>
      </c>
      <c r="F3" s="3" t="s">
        <v>52</v>
      </c>
      <c r="G3" s="3" t="s">
        <v>48</v>
      </c>
      <c r="H3" s="32" t="s">
        <v>41</v>
      </c>
      <c r="I3" s="32" t="s">
        <v>47</v>
      </c>
      <c r="J3" s="28" t="s">
        <v>39</v>
      </c>
      <c r="K3" s="28" t="s">
        <v>39</v>
      </c>
      <c r="L3" s="4" t="s">
        <v>41</v>
      </c>
      <c r="M3" s="4" t="s">
        <v>41</v>
      </c>
      <c r="N3" s="6" t="s">
        <v>45</v>
      </c>
      <c r="O3" s="6" t="s">
        <v>46</v>
      </c>
      <c r="U3" s="16">
        <f>HEX2DEC(D3)+HEX2DEC(E3)*16</f>
        <v>127</v>
      </c>
      <c r="V3" s="16">
        <f>HEX2DEC(F3)+HEX2DEC(G3)*16</f>
        <v>127</v>
      </c>
      <c r="W3" s="16">
        <f>HEX2DEC(H3)+HEX2DEC(I3)*16</f>
        <v>128</v>
      </c>
      <c r="X3" s="16">
        <f>HEX2DEC(J3)+HEX2DEC(K3)*16</f>
        <v>85</v>
      </c>
      <c r="Y3" s="16">
        <f>HEX2DEC(L3)+HEX2DEC(M3)*16</f>
        <v>0</v>
      </c>
      <c r="Z3" s="16">
        <f>HEX2DEC(N3)+HEX2DEC(O3)*16</f>
        <v>60</v>
      </c>
      <c r="AA3" s="39"/>
      <c r="AB3" s="40">
        <f>A3</f>
        <v>41976.424965277773</v>
      </c>
      <c r="AC3" s="16">
        <f>VLOOKUP(U3,Hex2Sensor!$A$2:$G$257,7)</f>
        <v>-0.98039215686276293</v>
      </c>
      <c r="AD3" s="16">
        <f>VLOOKUP(V3,Hex2Sensor!$A$2:$G$257,7)</f>
        <v>-0.98039215686276293</v>
      </c>
      <c r="AE3" s="16">
        <f>VLOOKUP(W3,Hex2Sensor!$A$2:$G$257,7)</f>
        <v>0.98039215686273451</v>
      </c>
      <c r="AF3" s="16">
        <f>VLOOKUP(X3,Hex2Rssi!$A$2:$C$11,3)</f>
        <v>-130</v>
      </c>
      <c r="AG3" s="16">
        <f>VLOOKUP(Y3,Hex2Sensor!$A$2:$G$257,4)</f>
        <v>218.44090279926331</v>
      </c>
      <c r="AH3" s="16">
        <f>VLOOKUP(Z3,Hex2Sensor!$A$2:$G$257,5)</f>
        <v>7.6923076923076916</v>
      </c>
    </row>
    <row r="4" spans="1:34">
      <c r="A4" s="31">
        <v>41976.429340277777</v>
      </c>
      <c r="B4" t="s">
        <v>11</v>
      </c>
      <c r="C4" t="s">
        <v>367</v>
      </c>
      <c r="D4" s="2" t="s">
        <v>50</v>
      </c>
      <c r="E4" s="2" t="s">
        <v>48</v>
      </c>
      <c r="F4" s="3" t="s">
        <v>52</v>
      </c>
      <c r="G4" s="3" t="s">
        <v>48</v>
      </c>
      <c r="H4" s="32" t="s">
        <v>49</v>
      </c>
      <c r="I4" s="32" t="s">
        <v>47</v>
      </c>
      <c r="J4" s="28" t="s">
        <v>47</v>
      </c>
      <c r="K4" s="28" t="s">
        <v>51</v>
      </c>
      <c r="L4" s="4" t="s">
        <v>41</v>
      </c>
      <c r="M4" s="4" t="s">
        <v>41</v>
      </c>
      <c r="N4" s="6" t="s">
        <v>51</v>
      </c>
      <c r="O4" s="6" t="s">
        <v>46</v>
      </c>
      <c r="U4" s="16">
        <f t="shared" ref="U4:U46" si="0">HEX2DEC(D4)+HEX2DEC(E4)*16</f>
        <v>126</v>
      </c>
      <c r="V4" s="16">
        <f t="shared" ref="V4:V29" si="1">HEX2DEC(F4)+HEX2DEC(G4)*16</f>
        <v>127</v>
      </c>
      <c r="W4" s="16">
        <f t="shared" ref="W4:W46" si="2">HEX2DEC(H4)+HEX2DEC(I4)*16</f>
        <v>129</v>
      </c>
      <c r="X4" s="16">
        <f t="shared" ref="X4:X46" si="3">HEX2DEC(J4)+HEX2DEC(K4)*16</f>
        <v>104</v>
      </c>
      <c r="Y4" s="16">
        <f t="shared" ref="Y4:Y46" si="4">HEX2DEC(L4)+HEX2DEC(M4)*16</f>
        <v>0</v>
      </c>
      <c r="Z4" s="16">
        <f t="shared" ref="Z4:Z46" si="5">HEX2DEC(N4)+HEX2DEC(O4)*16</f>
        <v>54</v>
      </c>
      <c r="AA4" s="39"/>
      <c r="AB4" s="40">
        <f t="shared" ref="AB4:AB46" si="6">A4</f>
        <v>41976.429340277777</v>
      </c>
      <c r="AC4" s="16">
        <f>VLOOKUP(U4,Hex2Sensor!$A$2:$G$257,7)</f>
        <v>-2.941176470588232</v>
      </c>
      <c r="AD4" s="16">
        <f>VLOOKUP(V4,Hex2Sensor!$A$2:$G$257,7)</f>
        <v>-0.98039215686276293</v>
      </c>
      <c r="AE4" s="16">
        <f>VLOOKUP(W4,Hex2Sensor!$A$2:$G$257,7)</f>
        <v>2.941176470588232</v>
      </c>
      <c r="AF4" s="16">
        <f>VLOOKUP(X4,Hex2Rssi!$A$2:$C$11,3)</f>
        <v>-125</v>
      </c>
      <c r="AG4" s="16">
        <f>VLOOKUP(Y4,Hex2Sensor!$A$2:$G$257,4)</f>
        <v>218.44090279926331</v>
      </c>
      <c r="AH4" s="16">
        <f>VLOOKUP(Z4,Hex2Sensor!$A$2:$G$257,5)</f>
        <v>6.9230769230769225</v>
      </c>
    </row>
    <row r="5" spans="1:34">
      <c r="A5" s="31">
        <v>41976.438356481478</v>
      </c>
      <c r="B5" t="s">
        <v>11</v>
      </c>
      <c r="C5" t="s">
        <v>368</v>
      </c>
      <c r="D5" s="2" t="s">
        <v>52</v>
      </c>
      <c r="E5" s="2" t="s">
        <v>48</v>
      </c>
      <c r="F5" s="3" t="s">
        <v>52</v>
      </c>
      <c r="G5" s="3" t="s">
        <v>51</v>
      </c>
      <c r="H5" s="32" t="s">
        <v>41</v>
      </c>
      <c r="I5" s="32" t="s">
        <v>47</v>
      </c>
      <c r="J5" s="28" t="s">
        <v>41</v>
      </c>
      <c r="K5" s="28" t="s">
        <v>44</v>
      </c>
      <c r="L5" s="4" t="s">
        <v>41</v>
      </c>
      <c r="M5" s="4" t="s">
        <v>41</v>
      </c>
      <c r="N5" s="6" t="s">
        <v>45</v>
      </c>
      <c r="O5" s="6" t="s">
        <v>46</v>
      </c>
      <c r="U5" s="16">
        <f t="shared" si="0"/>
        <v>127</v>
      </c>
      <c r="V5" s="16">
        <f t="shared" si="1"/>
        <v>111</v>
      </c>
      <c r="W5" s="16">
        <f t="shared" si="2"/>
        <v>128</v>
      </c>
      <c r="X5" s="16">
        <f t="shared" si="3"/>
        <v>64</v>
      </c>
      <c r="Y5" s="16">
        <f t="shared" si="4"/>
        <v>0</v>
      </c>
      <c r="Z5" s="16">
        <f t="shared" si="5"/>
        <v>60</v>
      </c>
      <c r="AA5" s="39"/>
      <c r="AB5" s="40">
        <f t="shared" si="6"/>
        <v>41976.438356481478</v>
      </c>
      <c r="AC5" s="16">
        <f>VLOOKUP(U5,Hex2Sensor!$A$2:$G$257,7)</f>
        <v>-0.98039215686276293</v>
      </c>
      <c r="AD5" s="16">
        <f>VLOOKUP(V5,Hex2Sensor!$A$2:$G$257,7)</f>
        <v>-32.352941176470608</v>
      </c>
      <c r="AE5" s="16">
        <f>VLOOKUP(W5,Hex2Sensor!$A$2:$G$257,7)</f>
        <v>0.98039215686273451</v>
      </c>
      <c r="AF5" s="16">
        <f>VLOOKUP(X5,Hex2Rssi!$A$2:$C$11,3)</f>
        <v>-140</v>
      </c>
      <c r="AG5" s="16">
        <f>VLOOKUP(Y5,Hex2Sensor!$A$2:$G$257,4)</f>
        <v>218.44090279926331</v>
      </c>
      <c r="AH5" s="16">
        <f>VLOOKUP(Z5,Hex2Sensor!$A$2:$G$257,5)</f>
        <v>7.6923076923076916</v>
      </c>
    </row>
    <row r="6" spans="1:34">
      <c r="A6" s="31">
        <v>41976.439479166664</v>
      </c>
      <c r="B6" t="s">
        <v>11</v>
      </c>
      <c r="C6" t="s">
        <v>369</v>
      </c>
      <c r="D6" s="2" t="s">
        <v>52</v>
      </c>
      <c r="E6" s="2" t="s">
        <v>48</v>
      </c>
      <c r="F6" s="3" t="s">
        <v>52</v>
      </c>
      <c r="G6" s="3" t="s">
        <v>48</v>
      </c>
      <c r="H6" s="32" t="s">
        <v>41</v>
      </c>
      <c r="I6" s="32" t="s">
        <v>47</v>
      </c>
      <c r="J6" s="28" t="s">
        <v>44</v>
      </c>
      <c r="K6" s="28" t="s">
        <v>51</v>
      </c>
      <c r="L6" s="4" t="s">
        <v>41</v>
      </c>
      <c r="M6" s="4" t="s">
        <v>41</v>
      </c>
      <c r="N6" s="6" t="s">
        <v>45</v>
      </c>
      <c r="O6" s="6" t="s">
        <v>46</v>
      </c>
      <c r="U6" s="16">
        <f t="shared" si="0"/>
        <v>127</v>
      </c>
      <c r="V6" s="16">
        <f t="shared" si="1"/>
        <v>127</v>
      </c>
      <c r="W6" s="16">
        <f t="shared" si="2"/>
        <v>128</v>
      </c>
      <c r="X6" s="16">
        <f t="shared" si="3"/>
        <v>100</v>
      </c>
      <c r="Y6" s="16">
        <f t="shared" si="4"/>
        <v>0</v>
      </c>
      <c r="Z6" s="16">
        <f t="shared" si="5"/>
        <v>60</v>
      </c>
      <c r="AA6" s="39"/>
      <c r="AB6" s="40">
        <f t="shared" si="6"/>
        <v>41976.439479166664</v>
      </c>
      <c r="AC6" s="16">
        <f>VLOOKUP(U6,Hex2Sensor!$A$2:$G$257,7)</f>
        <v>-0.98039215686276293</v>
      </c>
      <c r="AD6" s="16">
        <f>VLOOKUP(V6,Hex2Sensor!$A$2:$G$257,7)</f>
        <v>-0.98039215686276293</v>
      </c>
      <c r="AE6" s="16">
        <f>VLOOKUP(W6,Hex2Sensor!$A$2:$G$257,7)</f>
        <v>0.98039215686273451</v>
      </c>
      <c r="AF6" s="16">
        <f>VLOOKUP(X6,Hex2Rssi!$A$2:$C$11,3)</f>
        <v>-125</v>
      </c>
      <c r="AG6" s="16">
        <f>VLOOKUP(Y6,Hex2Sensor!$A$2:$G$257,4)</f>
        <v>218.44090279926331</v>
      </c>
      <c r="AH6" s="16">
        <f>VLOOKUP(Z6,Hex2Sensor!$A$2:$G$257,5)</f>
        <v>7.6923076923076916</v>
      </c>
    </row>
    <row r="7" spans="1:34">
      <c r="A7" s="31">
        <v>41976.440578703703</v>
      </c>
      <c r="B7" t="s">
        <v>11</v>
      </c>
      <c r="C7" t="s">
        <v>370</v>
      </c>
      <c r="D7" s="2" t="s">
        <v>52</v>
      </c>
      <c r="E7" s="2" t="s">
        <v>48</v>
      </c>
      <c r="F7" s="3" t="s">
        <v>52</v>
      </c>
      <c r="G7" s="3" t="s">
        <v>48</v>
      </c>
      <c r="H7" s="32" t="s">
        <v>41</v>
      </c>
      <c r="I7" s="32" t="s">
        <v>47</v>
      </c>
      <c r="J7" s="28" t="s">
        <v>47</v>
      </c>
      <c r="K7" s="28" t="s">
        <v>39</v>
      </c>
      <c r="L7" s="4" t="s">
        <v>41</v>
      </c>
      <c r="M7" s="4" t="s">
        <v>41</v>
      </c>
      <c r="N7" s="6" t="s">
        <v>45</v>
      </c>
      <c r="O7" s="6" t="s">
        <v>46</v>
      </c>
      <c r="U7" s="16">
        <f t="shared" si="0"/>
        <v>127</v>
      </c>
      <c r="V7" s="16">
        <f t="shared" si="1"/>
        <v>127</v>
      </c>
      <c r="W7" s="16">
        <f t="shared" si="2"/>
        <v>128</v>
      </c>
      <c r="X7" s="16">
        <f t="shared" si="3"/>
        <v>88</v>
      </c>
      <c r="Y7" s="16">
        <f t="shared" si="4"/>
        <v>0</v>
      </c>
      <c r="Z7" s="16">
        <f t="shared" si="5"/>
        <v>60</v>
      </c>
      <c r="AA7" s="39"/>
      <c r="AB7" s="40">
        <f t="shared" si="6"/>
        <v>41976.440578703703</v>
      </c>
      <c r="AC7" s="16">
        <f>VLOOKUP(U7,Hex2Sensor!$A$2:$G$257,7)</f>
        <v>-0.98039215686276293</v>
      </c>
      <c r="AD7" s="16">
        <f>VLOOKUP(V7,Hex2Sensor!$A$2:$G$257,7)</f>
        <v>-0.98039215686276293</v>
      </c>
      <c r="AE7" s="16">
        <f>VLOOKUP(W7,Hex2Sensor!$A$2:$G$257,7)</f>
        <v>0.98039215686273451</v>
      </c>
      <c r="AF7" s="16">
        <f>VLOOKUP(X7,Hex2Rssi!$A$2:$C$11,3)</f>
        <v>-130</v>
      </c>
      <c r="AG7" s="16">
        <f>VLOOKUP(Y7,Hex2Sensor!$A$2:$G$257,4)</f>
        <v>218.44090279926331</v>
      </c>
      <c r="AH7" s="16">
        <f>VLOOKUP(Z7,Hex2Sensor!$A$2:$G$257,5)</f>
        <v>7.6923076923076916</v>
      </c>
    </row>
    <row r="8" spans="1:34">
      <c r="A8" s="31">
        <v>41976.449398148143</v>
      </c>
      <c r="B8" t="s">
        <v>11</v>
      </c>
      <c r="C8" t="s">
        <v>371</v>
      </c>
      <c r="D8" s="2" t="s">
        <v>41</v>
      </c>
      <c r="E8" s="2" t="s">
        <v>47</v>
      </c>
      <c r="F8" s="3" t="s">
        <v>52</v>
      </c>
      <c r="G8" s="3" t="s">
        <v>48</v>
      </c>
      <c r="H8" s="32" t="s">
        <v>41</v>
      </c>
      <c r="I8" s="32" t="s">
        <v>47</v>
      </c>
      <c r="J8" s="28" t="s">
        <v>49</v>
      </c>
      <c r="K8" s="28" t="s">
        <v>51</v>
      </c>
      <c r="L8" s="4" t="s">
        <v>41</v>
      </c>
      <c r="M8" s="4" t="s">
        <v>41</v>
      </c>
      <c r="N8" s="6" t="s">
        <v>45</v>
      </c>
      <c r="O8" s="6" t="s">
        <v>46</v>
      </c>
      <c r="U8" s="16">
        <f t="shared" si="0"/>
        <v>128</v>
      </c>
      <c r="V8" s="16">
        <f t="shared" si="1"/>
        <v>127</v>
      </c>
      <c r="W8" s="16">
        <f t="shared" si="2"/>
        <v>128</v>
      </c>
      <c r="X8" s="16">
        <f t="shared" si="3"/>
        <v>97</v>
      </c>
      <c r="Y8" s="16">
        <f t="shared" si="4"/>
        <v>0</v>
      </c>
      <c r="Z8" s="16">
        <f t="shared" si="5"/>
        <v>60</v>
      </c>
      <c r="AA8" s="39"/>
      <c r="AB8" s="40">
        <f t="shared" si="6"/>
        <v>41976.449398148143</v>
      </c>
      <c r="AC8" s="16">
        <f>VLOOKUP(U8,Hex2Sensor!$A$2:$G$257,7)</f>
        <v>0.98039215686273451</v>
      </c>
      <c r="AD8" s="16">
        <f>VLOOKUP(V8,Hex2Sensor!$A$2:$G$257,7)</f>
        <v>-0.98039215686276293</v>
      </c>
      <c r="AE8" s="16">
        <f>VLOOKUP(W8,Hex2Sensor!$A$2:$G$257,7)</f>
        <v>0.98039215686273451</v>
      </c>
      <c r="AF8" s="16">
        <f>VLOOKUP(X8,Hex2Rssi!$A$2:$C$11,3)</f>
        <v>-125</v>
      </c>
      <c r="AG8" s="16">
        <f>VLOOKUP(Y8,Hex2Sensor!$A$2:$G$257,4)</f>
        <v>218.44090279926331</v>
      </c>
      <c r="AH8" s="16">
        <f>VLOOKUP(Z8,Hex2Sensor!$A$2:$G$257,5)</f>
        <v>7.6923076923076916</v>
      </c>
    </row>
    <row r="9" spans="1:34">
      <c r="A9" s="31">
        <v>41976.450520833328</v>
      </c>
      <c r="B9" t="s">
        <v>11</v>
      </c>
      <c r="C9" t="s">
        <v>372</v>
      </c>
      <c r="D9" s="2" t="s">
        <v>52</v>
      </c>
      <c r="E9" s="2" t="s">
        <v>48</v>
      </c>
      <c r="F9" s="3" t="s">
        <v>52</v>
      </c>
      <c r="G9" s="3" t="s">
        <v>48</v>
      </c>
      <c r="H9" s="32" t="s">
        <v>41</v>
      </c>
      <c r="I9" s="32" t="s">
        <v>47</v>
      </c>
      <c r="J9" s="28" t="s">
        <v>48</v>
      </c>
      <c r="K9" s="28" t="s">
        <v>39</v>
      </c>
      <c r="L9" s="4" t="s">
        <v>41</v>
      </c>
      <c r="M9" s="4" t="s">
        <v>41</v>
      </c>
      <c r="N9" s="6" t="s">
        <v>51</v>
      </c>
      <c r="O9" s="6" t="s">
        <v>46</v>
      </c>
      <c r="U9" s="16">
        <f t="shared" si="0"/>
        <v>127</v>
      </c>
      <c r="V9" s="16">
        <f t="shared" si="1"/>
        <v>127</v>
      </c>
      <c r="W9" s="16">
        <f t="shared" si="2"/>
        <v>128</v>
      </c>
      <c r="X9" s="16">
        <f t="shared" si="3"/>
        <v>87</v>
      </c>
      <c r="Y9" s="16">
        <f t="shared" si="4"/>
        <v>0</v>
      </c>
      <c r="Z9" s="16">
        <f t="shared" si="5"/>
        <v>54</v>
      </c>
      <c r="AA9" s="39"/>
      <c r="AB9" s="40">
        <f t="shared" si="6"/>
        <v>41976.450520833328</v>
      </c>
      <c r="AC9" s="16">
        <f>VLOOKUP(U9,Hex2Sensor!$A$2:$G$257,7)</f>
        <v>-0.98039215686276293</v>
      </c>
      <c r="AD9" s="16">
        <f>VLOOKUP(V9,Hex2Sensor!$A$2:$G$257,7)</f>
        <v>-0.98039215686276293</v>
      </c>
      <c r="AE9" s="16">
        <f>VLOOKUP(W9,Hex2Sensor!$A$2:$G$257,7)</f>
        <v>0.98039215686273451</v>
      </c>
      <c r="AF9" s="16">
        <f>VLOOKUP(X9,Hex2Rssi!$A$2:$C$11,3)</f>
        <v>-130</v>
      </c>
      <c r="AG9" s="16">
        <f>VLOOKUP(Y9,Hex2Sensor!$A$2:$G$257,4)</f>
        <v>218.44090279926331</v>
      </c>
      <c r="AH9" s="16">
        <f>VLOOKUP(Z9,Hex2Sensor!$A$2:$G$257,5)</f>
        <v>6.9230769230769225</v>
      </c>
    </row>
    <row r="10" spans="1:34">
      <c r="A10" s="31">
        <v>41976.452696759254</v>
      </c>
      <c r="B10" t="s">
        <v>11</v>
      </c>
      <c r="C10" t="s">
        <v>373</v>
      </c>
      <c r="D10" s="2" t="s">
        <v>52</v>
      </c>
      <c r="E10" s="2" t="s">
        <v>48</v>
      </c>
      <c r="F10" s="3" t="s">
        <v>52</v>
      </c>
      <c r="G10" s="3" t="s">
        <v>48</v>
      </c>
      <c r="H10" s="32" t="s">
        <v>41</v>
      </c>
      <c r="I10" s="32" t="s">
        <v>47</v>
      </c>
      <c r="J10" s="28" t="s">
        <v>53</v>
      </c>
      <c r="K10" s="28" t="s">
        <v>39</v>
      </c>
      <c r="L10" s="4" t="s">
        <v>41</v>
      </c>
      <c r="M10" s="4" t="s">
        <v>41</v>
      </c>
      <c r="N10" s="6" t="s">
        <v>45</v>
      </c>
      <c r="O10" s="6" t="s">
        <v>46</v>
      </c>
      <c r="U10" s="16">
        <f t="shared" si="0"/>
        <v>127</v>
      </c>
      <c r="V10" s="16">
        <f t="shared" si="1"/>
        <v>127</v>
      </c>
      <c r="W10" s="16">
        <f t="shared" si="2"/>
        <v>128</v>
      </c>
      <c r="X10" s="16">
        <f t="shared" si="3"/>
        <v>93</v>
      </c>
      <c r="Y10" s="16">
        <f t="shared" si="4"/>
        <v>0</v>
      </c>
      <c r="Z10" s="16">
        <f t="shared" si="5"/>
        <v>60</v>
      </c>
      <c r="AA10" s="39"/>
      <c r="AB10" s="40">
        <f t="shared" si="6"/>
        <v>41976.452696759254</v>
      </c>
      <c r="AC10" s="16">
        <f>VLOOKUP(U10,Hex2Sensor!$A$2:$G$257,7)</f>
        <v>-0.98039215686276293</v>
      </c>
      <c r="AD10" s="16">
        <f>VLOOKUP(V10,Hex2Sensor!$A$2:$G$257,7)</f>
        <v>-0.98039215686276293</v>
      </c>
      <c r="AE10" s="16">
        <f>VLOOKUP(W10,Hex2Sensor!$A$2:$G$257,7)</f>
        <v>0.98039215686273451</v>
      </c>
      <c r="AF10" s="16">
        <f>VLOOKUP(X10,Hex2Rssi!$A$2:$C$11,3)</f>
        <v>-125</v>
      </c>
      <c r="AG10" s="16">
        <f>VLOOKUP(Y10,Hex2Sensor!$A$2:$G$257,4)</f>
        <v>218.44090279926331</v>
      </c>
      <c r="AH10" s="16">
        <f>VLOOKUP(Z10,Hex2Sensor!$A$2:$G$257,5)</f>
        <v>7.6923076923076916</v>
      </c>
    </row>
    <row r="11" spans="1:34">
      <c r="A11" s="31">
        <v>41976.464409722219</v>
      </c>
      <c r="B11" t="s">
        <v>11</v>
      </c>
      <c r="C11" t="s">
        <v>374</v>
      </c>
      <c r="D11" s="2" t="s">
        <v>52</v>
      </c>
      <c r="E11" s="2" t="s">
        <v>48</v>
      </c>
      <c r="F11" s="3" t="s">
        <v>52</v>
      </c>
      <c r="G11" s="3" t="s">
        <v>48</v>
      </c>
      <c r="H11" s="32" t="s">
        <v>52</v>
      </c>
      <c r="I11" s="32" t="s">
        <v>48</v>
      </c>
      <c r="J11" s="28" t="s">
        <v>41</v>
      </c>
      <c r="K11" s="28" t="s">
        <v>51</v>
      </c>
      <c r="L11" s="4" t="s">
        <v>41</v>
      </c>
      <c r="M11" s="4" t="s">
        <v>41</v>
      </c>
      <c r="N11" s="6" t="s">
        <v>45</v>
      </c>
      <c r="O11" s="6" t="s">
        <v>46</v>
      </c>
      <c r="U11" s="16">
        <f t="shared" si="0"/>
        <v>127</v>
      </c>
      <c r="V11" s="16">
        <f t="shared" si="1"/>
        <v>127</v>
      </c>
      <c r="W11" s="16">
        <f t="shared" si="2"/>
        <v>127</v>
      </c>
      <c r="X11" s="16">
        <f t="shared" si="3"/>
        <v>96</v>
      </c>
      <c r="Y11" s="16">
        <f t="shared" si="4"/>
        <v>0</v>
      </c>
      <c r="Z11" s="16">
        <f t="shared" si="5"/>
        <v>60</v>
      </c>
      <c r="AA11" s="39"/>
      <c r="AB11" s="40">
        <f t="shared" si="6"/>
        <v>41976.464409722219</v>
      </c>
      <c r="AC11" s="16">
        <f>VLOOKUP(U11,Hex2Sensor!$A$2:$G$257,7)</f>
        <v>-0.98039215686276293</v>
      </c>
      <c r="AD11" s="16">
        <f>VLOOKUP(V11,Hex2Sensor!$A$2:$G$257,7)</f>
        <v>-0.98039215686276293</v>
      </c>
      <c r="AE11" s="16">
        <f>VLOOKUP(W11,Hex2Sensor!$A$2:$G$257,7)</f>
        <v>-0.98039215686276293</v>
      </c>
      <c r="AF11" s="16">
        <f>VLOOKUP(X11,Hex2Rssi!$A$2:$C$11,3)</f>
        <v>-125</v>
      </c>
      <c r="AG11" s="16">
        <f>VLOOKUP(Y11,Hex2Sensor!$A$2:$G$257,4)</f>
        <v>218.44090279926331</v>
      </c>
      <c r="AH11" s="16">
        <f>VLOOKUP(Z11,Hex2Sensor!$A$2:$G$257,5)</f>
        <v>7.6923076923076916</v>
      </c>
    </row>
    <row r="12" spans="1:34">
      <c r="A12" s="31">
        <v>41976.477465277778</v>
      </c>
      <c r="B12" t="s">
        <v>11</v>
      </c>
      <c r="C12" t="s">
        <v>375</v>
      </c>
      <c r="D12" s="2" t="s">
        <v>52</v>
      </c>
      <c r="E12" s="2" t="s">
        <v>48</v>
      </c>
      <c r="F12" s="3" t="s">
        <v>52</v>
      </c>
      <c r="G12" s="3" t="s">
        <v>48</v>
      </c>
      <c r="H12" s="32" t="s">
        <v>41</v>
      </c>
      <c r="I12" s="32" t="s">
        <v>47</v>
      </c>
      <c r="J12" s="28" t="s">
        <v>38</v>
      </c>
      <c r="K12" s="28" t="s">
        <v>39</v>
      </c>
      <c r="L12" s="4" t="s">
        <v>41</v>
      </c>
      <c r="M12" s="4" t="s">
        <v>41</v>
      </c>
      <c r="N12" s="6" t="s">
        <v>45</v>
      </c>
      <c r="O12" s="6" t="s">
        <v>46</v>
      </c>
      <c r="U12" s="16">
        <f t="shared" si="0"/>
        <v>127</v>
      </c>
      <c r="V12" s="16">
        <f t="shared" si="1"/>
        <v>127</v>
      </c>
      <c r="W12" s="16">
        <f t="shared" si="2"/>
        <v>128</v>
      </c>
      <c r="X12" s="16">
        <f t="shared" si="3"/>
        <v>82</v>
      </c>
      <c r="Y12" s="16">
        <f t="shared" si="4"/>
        <v>0</v>
      </c>
      <c r="Z12" s="16">
        <f t="shared" si="5"/>
        <v>60</v>
      </c>
      <c r="AA12" s="39"/>
      <c r="AB12" s="40">
        <f t="shared" si="6"/>
        <v>41976.477465277778</v>
      </c>
      <c r="AC12" s="16">
        <f>VLOOKUP(U12,Hex2Sensor!$A$2:$G$257,7)</f>
        <v>-0.98039215686276293</v>
      </c>
      <c r="AD12" s="16">
        <f>VLOOKUP(V12,Hex2Sensor!$A$2:$G$257,7)</f>
        <v>-0.98039215686276293</v>
      </c>
      <c r="AE12" s="16">
        <f>VLOOKUP(W12,Hex2Sensor!$A$2:$G$257,7)</f>
        <v>0.98039215686273451</v>
      </c>
      <c r="AF12" s="16">
        <f>VLOOKUP(X12,Hex2Rssi!$A$2:$C$11,3)</f>
        <v>-130</v>
      </c>
      <c r="AG12" s="16">
        <f>VLOOKUP(Y12,Hex2Sensor!$A$2:$G$257,4)</f>
        <v>218.44090279926331</v>
      </c>
      <c r="AH12" s="16">
        <f>VLOOKUP(Z12,Hex2Sensor!$A$2:$G$257,5)</f>
        <v>7.6923076923076916</v>
      </c>
    </row>
    <row r="13" spans="1:34">
      <c r="A13" s="31">
        <v>41976.47855324074</v>
      </c>
      <c r="B13" t="s">
        <v>11</v>
      </c>
      <c r="C13" t="s">
        <v>376</v>
      </c>
      <c r="D13" s="2" t="s">
        <v>52</v>
      </c>
      <c r="E13" s="2" t="s">
        <v>48</v>
      </c>
      <c r="F13" s="3" t="s">
        <v>52</v>
      </c>
      <c r="G13" s="3" t="s">
        <v>48</v>
      </c>
      <c r="H13" s="32" t="s">
        <v>41</v>
      </c>
      <c r="I13" s="32" t="s">
        <v>47</v>
      </c>
      <c r="J13" s="28" t="s">
        <v>39</v>
      </c>
      <c r="K13" s="28" t="s">
        <v>51</v>
      </c>
      <c r="L13" s="4" t="s">
        <v>41</v>
      </c>
      <c r="M13" s="4" t="s">
        <v>41</v>
      </c>
      <c r="N13" s="6" t="s">
        <v>45</v>
      </c>
      <c r="O13" s="6" t="s">
        <v>46</v>
      </c>
      <c r="U13" s="16">
        <f t="shared" si="0"/>
        <v>127</v>
      </c>
      <c r="V13" s="16">
        <f t="shared" si="1"/>
        <v>127</v>
      </c>
      <c r="W13" s="16">
        <f t="shared" si="2"/>
        <v>128</v>
      </c>
      <c r="X13" s="16">
        <f t="shared" si="3"/>
        <v>101</v>
      </c>
      <c r="Y13" s="16">
        <f t="shared" si="4"/>
        <v>0</v>
      </c>
      <c r="Z13" s="16">
        <f t="shared" si="5"/>
        <v>60</v>
      </c>
      <c r="AA13" s="39"/>
      <c r="AB13" s="40">
        <f t="shared" si="6"/>
        <v>41976.47855324074</v>
      </c>
      <c r="AC13" s="16">
        <f>VLOOKUP(U13,Hex2Sensor!$A$2:$G$257,7)</f>
        <v>-0.98039215686276293</v>
      </c>
      <c r="AD13" s="16">
        <f>VLOOKUP(V13,Hex2Sensor!$A$2:$G$257,7)</f>
        <v>-0.98039215686276293</v>
      </c>
      <c r="AE13" s="16">
        <f>VLOOKUP(W13,Hex2Sensor!$A$2:$G$257,7)</f>
        <v>0.98039215686273451</v>
      </c>
      <c r="AF13" s="16">
        <f>VLOOKUP(X13,Hex2Rssi!$A$2:$C$11,3)</f>
        <v>-125</v>
      </c>
      <c r="AG13" s="16">
        <f>VLOOKUP(Y13,Hex2Sensor!$A$2:$G$257,4)</f>
        <v>218.44090279926331</v>
      </c>
      <c r="AH13" s="16">
        <f>VLOOKUP(Z13,Hex2Sensor!$A$2:$G$257,5)</f>
        <v>7.6923076923076916</v>
      </c>
    </row>
    <row r="14" spans="1:34">
      <c r="A14" s="31">
        <v>41976.479652777773</v>
      </c>
      <c r="B14" t="s">
        <v>11</v>
      </c>
      <c r="C14" t="s">
        <v>377</v>
      </c>
      <c r="D14" s="2" t="s">
        <v>50</v>
      </c>
      <c r="E14" s="2" t="s">
        <v>48</v>
      </c>
      <c r="F14" s="3" t="s">
        <v>52</v>
      </c>
      <c r="G14" s="3" t="s">
        <v>48</v>
      </c>
      <c r="H14" s="32" t="s">
        <v>41</v>
      </c>
      <c r="I14" s="32" t="s">
        <v>47</v>
      </c>
      <c r="J14" s="28" t="s">
        <v>41</v>
      </c>
      <c r="K14" s="28" t="s">
        <v>51</v>
      </c>
      <c r="L14" s="4" t="s">
        <v>41</v>
      </c>
      <c r="M14" s="4" t="s">
        <v>41</v>
      </c>
      <c r="N14" s="6" t="s">
        <v>45</v>
      </c>
      <c r="O14" s="6" t="s">
        <v>46</v>
      </c>
      <c r="U14" s="16">
        <f t="shared" si="0"/>
        <v>126</v>
      </c>
      <c r="V14" s="16">
        <f t="shared" si="1"/>
        <v>127</v>
      </c>
      <c r="W14" s="16">
        <f t="shared" si="2"/>
        <v>128</v>
      </c>
      <c r="X14" s="16">
        <f t="shared" si="3"/>
        <v>96</v>
      </c>
      <c r="Y14" s="16">
        <f t="shared" si="4"/>
        <v>0</v>
      </c>
      <c r="Z14" s="16">
        <f t="shared" si="5"/>
        <v>60</v>
      </c>
      <c r="AA14" s="39"/>
      <c r="AB14" s="40">
        <f t="shared" si="6"/>
        <v>41976.479652777773</v>
      </c>
      <c r="AC14" s="16">
        <f>VLOOKUP(U14,Hex2Sensor!$A$2:$G$257,7)</f>
        <v>-2.941176470588232</v>
      </c>
      <c r="AD14" s="16">
        <f>VLOOKUP(V14,Hex2Sensor!$A$2:$G$257,7)</f>
        <v>-0.98039215686276293</v>
      </c>
      <c r="AE14" s="16">
        <f>VLOOKUP(W14,Hex2Sensor!$A$2:$G$257,7)</f>
        <v>0.98039215686273451</v>
      </c>
      <c r="AF14" s="16">
        <f>VLOOKUP(X14,Hex2Rssi!$A$2:$C$11,3)</f>
        <v>-125</v>
      </c>
      <c r="AG14" s="16">
        <f>VLOOKUP(Y14,Hex2Sensor!$A$2:$G$257,4)</f>
        <v>218.44090279926331</v>
      </c>
      <c r="AH14" s="16">
        <f>VLOOKUP(Z14,Hex2Sensor!$A$2:$G$257,5)</f>
        <v>7.6923076923076916</v>
      </c>
    </row>
    <row r="15" spans="1:34">
      <c r="A15" s="31">
        <v>41976.482928240737</v>
      </c>
      <c r="B15" t="s">
        <v>11</v>
      </c>
      <c r="C15" t="s">
        <v>378</v>
      </c>
      <c r="D15" s="2" t="s">
        <v>50</v>
      </c>
      <c r="E15" s="2" t="s">
        <v>48</v>
      </c>
      <c r="F15" s="3" t="s">
        <v>41</v>
      </c>
      <c r="G15" s="3" t="s">
        <v>47</v>
      </c>
      <c r="H15" s="32" t="s">
        <v>38</v>
      </c>
      <c r="I15" s="32" t="s">
        <v>47</v>
      </c>
      <c r="J15" s="28" t="s">
        <v>38</v>
      </c>
      <c r="K15" s="28" t="s">
        <v>39</v>
      </c>
      <c r="L15" s="4" t="s">
        <v>41</v>
      </c>
      <c r="M15" s="4" t="s">
        <v>41</v>
      </c>
      <c r="N15" s="6" t="s">
        <v>45</v>
      </c>
      <c r="O15" s="6" t="s">
        <v>46</v>
      </c>
      <c r="U15" s="16">
        <f t="shared" si="0"/>
        <v>126</v>
      </c>
      <c r="V15" s="16">
        <f t="shared" si="1"/>
        <v>128</v>
      </c>
      <c r="W15" s="16">
        <f t="shared" si="2"/>
        <v>130</v>
      </c>
      <c r="X15" s="16">
        <f t="shared" si="3"/>
        <v>82</v>
      </c>
      <c r="Y15" s="16">
        <f t="shared" si="4"/>
        <v>0</v>
      </c>
      <c r="Z15" s="16">
        <f t="shared" si="5"/>
        <v>60</v>
      </c>
      <c r="AA15" s="39"/>
      <c r="AB15" s="40">
        <f t="shared" si="6"/>
        <v>41976.482928240737</v>
      </c>
      <c r="AC15" s="16">
        <f>VLOOKUP(U15,Hex2Sensor!$A$2:$G$257,7)</f>
        <v>-2.941176470588232</v>
      </c>
      <c r="AD15" s="16">
        <f>VLOOKUP(V15,Hex2Sensor!$A$2:$G$257,7)</f>
        <v>0.98039215686273451</v>
      </c>
      <c r="AE15" s="16">
        <f>VLOOKUP(W15,Hex2Sensor!$A$2:$G$257,7)</f>
        <v>4.901960784313701</v>
      </c>
      <c r="AF15" s="16">
        <f>VLOOKUP(X15,Hex2Rssi!$A$2:$C$11,3)</f>
        <v>-130</v>
      </c>
      <c r="AG15" s="16">
        <f>VLOOKUP(Y15,Hex2Sensor!$A$2:$G$257,4)</f>
        <v>218.44090279926331</v>
      </c>
      <c r="AH15" s="16">
        <f>VLOOKUP(Z15,Hex2Sensor!$A$2:$G$257,5)</f>
        <v>7.6923076923076916</v>
      </c>
    </row>
    <row r="16" spans="1:34">
      <c r="A16" s="31">
        <v>41976.489606481482</v>
      </c>
      <c r="B16" t="s">
        <v>11</v>
      </c>
      <c r="C16" t="s">
        <v>379</v>
      </c>
      <c r="D16" s="2" t="s">
        <v>52</v>
      </c>
      <c r="E16" s="2" t="s">
        <v>48</v>
      </c>
      <c r="F16" s="3" t="s">
        <v>52</v>
      </c>
      <c r="G16" s="3" t="s">
        <v>48</v>
      </c>
      <c r="H16" s="32" t="s">
        <v>41</v>
      </c>
      <c r="I16" s="32" t="s">
        <v>47</v>
      </c>
      <c r="J16" s="28" t="s">
        <v>44</v>
      </c>
      <c r="K16" s="28" t="s">
        <v>39</v>
      </c>
      <c r="L16" s="4" t="s">
        <v>41</v>
      </c>
      <c r="M16" s="4" t="s">
        <v>41</v>
      </c>
      <c r="N16" s="6" t="s">
        <v>45</v>
      </c>
      <c r="O16" s="6" t="s">
        <v>46</v>
      </c>
      <c r="U16" s="16">
        <f t="shared" si="0"/>
        <v>127</v>
      </c>
      <c r="V16" s="16">
        <f t="shared" si="1"/>
        <v>127</v>
      </c>
      <c r="W16" s="16">
        <f t="shared" si="2"/>
        <v>128</v>
      </c>
      <c r="X16" s="16">
        <f t="shared" si="3"/>
        <v>84</v>
      </c>
      <c r="Y16" s="16">
        <f t="shared" si="4"/>
        <v>0</v>
      </c>
      <c r="Z16" s="16">
        <f t="shared" si="5"/>
        <v>60</v>
      </c>
      <c r="AA16" s="39"/>
      <c r="AB16" s="40">
        <f t="shared" si="6"/>
        <v>41976.489606481482</v>
      </c>
      <c r="AC16" s="16">
        <f>VLOOKUP(U16,Hex2Sensor!$A$2:$G$257,7)</f>
        <v>-0.98039215686276293</v>
      </c>
      <c r="AD16" s="16">
        <f>VLOOKUP(V16,Hex2Sensor!$A$2:$G$257,7)</f>
        <v>-0.98039215686276293</v>
      </c>
      <c r="AE16" s="16">
        <f>VLOOKUP(W16,Hex2Sensor!$A$2:$G$257,7)</f>
        <v>0.98039215686273451</v>
      </c>
      <c r="AF16" s="16">
        <f>VLOOKUP(X16,Hex2Rssi!$A$2:$C$11,3)</f>
        <v>-130</v>
      </c>
      <c r="AG16" s="16">
        <f>VLOOKUP(Y16,Hex2Sensor!$A$2:$G$257,4)</f>
        <v>218.44090279926331</v>
      </c>
      <c r="AH16" s="16">
        <f>VLOOKUP(Z16,Hex2Sensor!$A$2:$G$257,5)</f>
        <v>7.6923076923076916</v>
      </c>
    </row>
    <row r="17" spans="1:34">
      <c r="A17" s="31">
        <v>41976.492905092593</v>
      </c>
      <c r="B17" t="s">
        <v>11</v>
      </c>
      <c r="C17" t="s">
        <v>380</v>
      </c>
      <c r="D17" s="2" t="s">
        <v>50</v>
      </c>
      <c r="E17" s="2" t="s">
        <v>48</v>
      </c>
      <c r="F17" s="3" t="s">
        <v>52</v>
      </c>
      <c r="G17" s="3" t="s">
        <v>48</v>
      </c>
      <c r="H17" s="32" t="s">
        <v>41</v>
      </c>
      <c r="I17" s="32" t="s">
        <v>47</v>
      </c>
      <c r="J17" s="28" t="s">
        <v>53</v>
      </c>
      <c r="K17" s="28" t="s">
        <v>39</v>
      </c>
      <c r="L17" s="4" t="s">
        <v>43</v>
      </c>
      <c r="M17" s="4" t="s">
        <v>41</v>
      </c>
      <c r="N17" s="6" t="s">
        <v>45</v>
      </c>
      <c r="O17" s="6" t="s">
        <v>46</v>
      </c>
      <c r="U17" s="16">
        <f t="shared" si="0"/>
        <v>126</v>
      </c>
      <c r="V17" s="16">
        <f t="shared" si="1"/>
        <v>127</v>
      </c>
      <c r="W17" s="16">
        <f t="shared" si="2"/>
        <v>128</v>
      </c>
      <c r="X17" s="16">
        <f t="shared" si="3"/>
        <v>93</v>
      </c>
      <c r="Y17" s="16">
        <f t="shared" si="4"/>
        <v>9</v>
      </c>
      <c r="Z17" s="16">
        <f t="shared" si="5"/>
        <v>60</v>
      </c>
      <c r="AA17" s="39"/>
      <c r="AB17" s="40">
        <f t="shared" si="6"/>
        <v>41976.492905092593</v>
      </c>
      <c r="AC17" s="16">
        <f>VLOOKUP(U17,Hex2Sensor!$A$2:$G$257,7)</f>
        <v>-2.941176470588232</v>
      </c>
      <c r="AD17" s="16">
        <f>VLOOKUP(V17,Hex2Sensor!$A$2:$G$257,7)</f>
        <v>-0.98039215686276293</v>
      </c>
      <c r="AE17" s="16">
        <f>VLOOKUP(W17,Hex2Sensor!$A$2:$G$257,7)</f>
        <v>0.98039215686273451</v>
      </c>
      <c r="AF17" s="16">
        <f>VLOOKUP(X17,Hex2Rssi!$A$2:$C$11,3)</f>
        <v>-125</v>
      </c>
      <c r="AG17" s="16">
        <f>VLOOKUP(Y17,Hex2Sensor!$A$2:$G$257,4)</f>
        <v>205.01395352466193</v>
      </c>
      <c r="AH17" s="16">
        <f>VLOOKUP(Z17,Hex2Sensor!$A$2:$G$257,5)</f>
        <v>7.6923076923076916</v>
      </c>
    </row>
    <row r="18" spans="1:34">
      <c r="A18" s="31">
        <v>41976.494004629625</v>
      </c>
      <c r="B18" t="s">
        <v>11</v>
      </c>
      <c r="C18" t="s">
        <v>381</v>
      </c>
      <c r="D18" s="2" t="s">
        <v>50</v>
      </c>
      <c r="E18" s="2" t="s">
        <v>48</v>
      </c>
      <c r="F18" s="3" t="s">
        <v>52</v>
      </c>
      <c r="G18" s="3" t="s">
        <v>48</v>
      </c>
      <c r="H18" s="32" t="s">
        <v>49</v>
      </c>
      <c r="I18" s="32" t="s">
        <v>47</v>
      </c>
      <c r="J18" s="28" t="s">
        <v>50</v>
      </c>
      <c r="K18" s="28" t="s">
        <v>39</v>
      </c>
      <c r="L18" s="4" t="s">
        <v>41</v>
      </c>
      <c r="M18" s="4" t="s">
        <v>41</v>
      </c>
      <c r="N18" s="6" t="s">
        <v>45</v>
      </c>
      <c r="O18" s="6" t="s">
        <v>46</v>
      </c>
      <c r="U18" s="16">
        <f t="shared" si="0"/>
        <v>126</v>
      </c>
      <c r="V18" s="16">
        <f t="shared" si="1"/>
        <v>127</v>
      </c>
      <c r="W18" s="16">
        <f t="shared" si="2"/>
        <v>129</v>
      </c>
      <c r="X18" s="16">
        <f t="shared" si="3"/>
        <v>94</v>
      </c>
      <c r="Y18" s="16">
        <f t="shared" si="4"/>
        <v>0</v>
      </c>
      <c r="Z18" s="16">
        <f t="shared" si="5"/>
        <v>60</v>
      </c>
      <c r="AA18" s="39"/>
      <c r="AB18" s="40">
        <f t="shared" si="6"/>
        <v>41976.494004629625</v>
      </c>
      <c r="AC18" s="16">
        <f>VLOOKUP(U18,Hex2Sensor!$A$2:$G$257,7)</f>
        <v>-2.941176470588232</v>
      </c>
      <c r="AD18" s="16">
        <f>VLOOKUP(V18,Hex2Sensor!$A$2:$G$257,7)</f>
        <v>-0.98039215686276293</v>
      </c>
      <c r="AE18" s="16">
        <f>VLOOKUP(W18,Hex2Sensor!$A$2:$G$257,7)</f>
        <v>2.941176470588232</v>
      </c>
      <c r="AF18" s="16">
        <f>VLOOKUP(X18,Hex2Rssi!$A$2:$C$11,3)</f>
        <v>-125</v>
      </c>
      <c r="AG18" s="16">
        <f>VLOOKUP(Y18,Hex2Sensor!$A$2:$G$257,4)</f>
        <v>218.44090279926331</v>
      </c>
      <c r="AH18" s="16">
        <f>VLOOKUP(Z18,Hex2Sensor!$A$2:$G$257,5)</f>
        <v>7.6923076923076916</v>
      </c>
    </row>
    <row r="19" spans="1:34">
      <c r="A19" s="31">
        <v>41976.495092592588</v>
      </c>
      <c r="B19" t="s">
        <v>11</v>
      </c>
      <c r="C19" t="s">
        <v>382</v>
      </c>
      <c r="D19" s="2" t="s">
        <v>50</v>
      </c>
      <c r="E19" s="2" t="s">
        <v>48</v>
      </c>
      <c r="F19" s="3" t="s">
        <v>48</v>
      </c>
      <c r="G19" s="3" t="s">
        <v>47</v>
      </c>
      <c r="H19" s="32" t="s">
        <v>38</v>
      </c>
      <c r="I19" s="32" t="s">
        <v>47</v>
      </c>
      <c r="J19" s="28" t="s">
        <v>38</v>
      </c>
      <c r="K19" s="28" t="s">
        <v>48</v>
      </c>
      <c r="L19" s="4" t="s">
        <v>41</v>
      </c>
      <c r="M19" s="4" t="s">
        <v>41</v>
      </c>
      <c r="N19" s="6" t="s">
        <v>45</v>
      </c>
      <c r="O19" s="6" t="s">
        <v>46</v>
      </c>
      <c r="U19" s="16">
        <f t="shared" si="0"/>
        <v>126</v>
      </c>
      <c r="V19" s="16">
        <f t="shared" si="1"/>
        <v>135</v>
      </c>
      <c r="W19" s="16">
        <f t="shared" si="2"/>
        <v>130</v>
      </c>
      <c r="X19" s="16">
        <f t="shared" si="3"/>
        <v>114</v>
      </c>
      <c r="Y19" s="16">
        <f t="shared" si="4"/>
        <v>0</v>
      </c>
      <c r="Z19" s="16">
        <f t="shared" si="5"/>
        <v>60</v>
      </c>
      <c r="AA19" s="39"/>
      <c r="AB19" s="40">
        <f t="shared" si="6"/>
        <v>41976.495092592588</v>
      </c>
      <c r="AC19" s="16">
        <f>VLOOKUP(U19,Hex2Sensor!$A$2:$G$257,7)</f>
        <v>-2.941176470588232</v>
      </c>
      <c r="AD19" s="16">
        <f>VLOOKUP(V19,Hex2Sensor!$A$2:$G$257,7)</f>
        <v>14.70588235294116</v>
      </c>
      <c r="AE19" s="16">
        <f>VLOOKUP(W19,Hex2Sensor!$A$2:$G$257,7)</f>
        <v>4.901960784313701</v>
      </c>
      <c r="AF19" s="16">
        <f>VLOOKUP(X19,Hex2Rssi!$A$2:$C$11,3)</f>
        <v>-120</v>
      </c>
      <c r="AG19" s="16">
        <f>VLOOKUP(Y19,Hex2Sensor!$A$2:$G$257,4)</f>
        <v>218.44090279926331</v>
      </c>
      <c r="AH19" s="16">
        <f>VLOOKUP(Z19,Hex2Sensor!$A$2:$G$257,5)</f>
        <v>7.6923076923076916</v>
      </c>
    </row>
    <row r="20" spans="1:34">
      <c r="A20" s="31">
        <v>41976.496203703704</v>
      </c>
      <c r="B20" t="s">
        <v>11</v>
      </c>
      <c r="C20" t="s">
        <v>383</v>
      </c>
      <c r="D20" s="2" t="s">
        <v>50</v>
      </c>
      <c r="E20" s="2" t="s">
        <v>48</v>
      </c>
      <c r="F20" s="3" t="s">
        <v>41</v>
      </c>
      <c r="G20" s="3" t="s">
        <v>47</v>
      </c>
      <c r="H20" s="32" t="s">
        <v>38</v>
      </c>
      <c r="I20" s="32" t="s">
        <v>47</v>
      </c>
      <c r="J20" s="28" t="s">
        <v>44</v>
      </c>
      <c r="K20" s="28" t="s">
        <v>39</v>
      </c>
      <c r="L20" s="4" t="s">
        <v>41</v>
      </c>
      <c r="M20" s="4" t="s">
        <v>41</v>
      </c>
      <c r="N20" s="6" t="s">
        <v>45</v>
      </c>
      <c r="O20" s="6" t="s">
        <v>46</v>
      </c>
      <c r="U20" s="16">
        <f t="shared" si="0"/>
        <v>126</v>
      </c>
      <c r="V20" s="16">
        <f t="shared" si="1"/>
        <v>128</v>
      </c>
      <c r="W20" s="16">
        <f t="shared" si="2"/>
        <v>130</v>
      </c>
      <c r="X20" s="16">
        <f t="shared" si="3"/>
        <v>84</v>
      </c>
      <c r="Y20" s="16">
        <f t="shared" si="4"/>
        <v>0</v>
      </c>
      <c r="Z20" s="16">
        <f t="shared" si="5"/>
        <v>60</v>
      </c>
      <c r="AA20" s="39"/>
      <c r="AB20" s="40">
        <f t="shared" si="6"/>
        <v>41976.496203703704</v>
      </c>
      <c r="AC20" s="16">
        <f>VLOOKUP(U20,Hex2Sensor!$A$2:$G$257,7)</f>
        <v>-2.941176470588232</v>
      </c>
      <c r="AD20" s="16">
        <f>VLOOKUP(V20,Hex2Sensor!$A$2:$G$257,7)</f>
        <v>0.98039215686273451</v>
      </c>
      <c r="AE20" s="16">
        <f>VLOOKUP(W20,Hex2Sensor!$A$2:$G$257,7)</f>
        <v>4.901960784313701</v>
      </c>
      <c r="AF20" s="16">
        <f>VLOOKUP(X20,Hex2Rssi!$A$2:$C$11,3)</f>
        <v>-130</v>
      </c>
      <c r="AG20" s="16">
        <f>VLOOKUP(Y20,Hex2Sensor!$A$2:$G$257,4)</f>
        <v>218.44090279926331</v>
      </c>
      <c r="AH20" s="16">
        <f>VLOOKUP(Z20,Hex2Sensor!$A$2:$G$257,5)</f>
        <v>7.6923076923076916</v>
      </c>
    </row>
    <row r="21" spans="1:34">
      <c r="A21" s="31">
        <v>41976.499560185184</v>
      </c>
      <c r="B21" t="s">
        <v>11</v>
      </c>
      <c r="C21" t="s">
        <v>384</v>
      </c>
      <c r="D21" s="2" t="s">
        <v>41</v>
      </c>
      <c r="E21" s="2" t="s">
        <v>47</v>
      </c>
      <c r="F21" s="3" t="s">
        <v>41</v>
      </c>
      <c r="G21" s="3" t="s">
        <v>47</v>
      </c>
      <c r="H21" s="32" t="s">
        <v>49</v>
      </c>
      <c r="I21" s="32" t="s">
        <v>49</v>
      </c>
      <c r="J21" s="28" t="s">
        <v>48</v>
      </c>
      <c r="K21" s="28" t="s">
        <v>39</v>
      </c>
      <c r="L21" s="4" t="s">
        <v>41</v>
      </c>
      <c r="M21" s="4" t="s">
        <v>41</v>
      </c>
      <c r="N21" s="6" t="s">
        <v>45</v>
      </c>
      <c r="O21" s="6" t="s">
        <v>46</v>
      </c>
      <c r="U21" s="16">
        <f t="shared" si="0"/>
        <v>128</v>
      </c>
      <c r="V21" s="16">
        <f t="shared" si="1"/>
        <v>128</v>
      </c>
      <c r="W21" s="16">
        <f t="shared" si="2"/>
        <v>17</v>
      </c>
      <c r="X21" s="16">
        <f t="shared" si="3"/>
        <v>87</v>
      </c>
      <c r="Y21" s="16">
        <f t="shared" si="4"/>
        <v>0</v>
      </c>
      <c r="Z21" s="16">
        <f t="shared" si="5"/>
        <v>60</v>
      </c>
      <c r="AA21" s="39"/>
      <c r="AB21" s="40">
        <f t="shared" si="6"/>
        <v>41976.499560185184</v>
      </c>
      <c r="AC21" s="16">
        <f>VLOOKUP(U21,Hex2Sensor!$A$2:$G$257,7)</f>
        <v>0.98039215686273451</v>
      </c>
      <c r="AD21" s="16">
        <f>VLOOKUP(V21,Hex2Sensor!$A$2:$G$257,7)</f>
        <v>0.98039215686273451</v>
      </c>
      <c r="AE21" s="16">
        <f>VLOOKUP(W21,Hex2Sensor!$A$2:$G$257,7)</f>
        <v>-216.66666666666669</v>
      </c>
      <c r="AF21" s="16">
        <f>VLOOKUP(X21,Hex2Rssi!$A$2:$C$11,3)</f>
        <v>-130</v>
      </c>
      <c r="AG21" s="16">
        <f>VLOOKUP(Y21,Hex2Sensor!$A$2:$G$257,4)</f>
        <v>218.44090279926331</v>
      </c>
      <c r="AH21" s="16">
        <f>VLOOKUP(Z21,Hex2Sensor!$A$2:$G$257,5)</f>
        <v>7.6923076923076916</v>
      </c>
    </row>
    <row r="22" spans="1:34">
      <c r="A22" s="31">
        <v>41976.504155092589</v>
      </c>
      <c r="B22" t="s">
        <v>11</v>
      </c>
      <c r="C22" t="s">
        <v>385</v>
      </c>
      <c r="D22" s="2" t="s">
        <v>52</v>
      </c>
      <c r="E22" s="2" t="s">
        <v>48</v>
      </c>
      <c r="F22" s="3" t="s">
        <v>52</v>
      </c>
      <c r="G22" s="3" t="s">
        <v>48</v>
      </c>
      <c r="H22" s="32" t="s">
        <v>41</v>
      </c>
      <c r="I22" s="32" t="s">
        <v>47</v>
      </c>
      <c r="J22" s="28" t="s">
        <v>48</v>
      </c>
      <c r="K22" s="28" t="s">
        <v>39</v>
      </c>
      <c r="L22" s="4" t="s">
        <v>41</v>
      </c>
      <c r="M22" s="4" t="s">
        <v>41</v>
      </c>
      <c r="N22" s="6" t="s">
        <v>45</v>
      </c>
      <c r="O22" s="6" t="s">
        <v>46</v>
      </c>
      <c r="U22" s="16">
        <f t="shared" si="0"/>
        <v>127</v>
      </c>
      <c r="V22" s="16">
        <f t="shared" si="1"/>
        <v>127</v>
      </c>
      <c r="W22" s="16">
        <f t="shared" si="2"/>
        <v>128</v>
      </c>
      <c r="X22" s="16">
        <f t="shared" si="3"/>
        <v>87</v>
      </c>
      <c r="Y22" s="16">
        <f t="shared" si="4"/>
        <v>0</v>
      </c>
      <c r="Z22" s="16">
        <f t="shared" si="5"/>
        <v>60</v>
      </c>
      <c r="AA22" s="39"/>
      <c r="AB22" s="40">
        <f t="shared" si="6"/>
        <v>41976.504155092589</v>
      </c>
      <c r="AC22" s="16">
        <f>VLOOKUP(U22,Hex2Sensor!$A$2:$G$257,7)</f>
        <v>-0.98039215686276293</v>
      </c>
      <c r="AD22" s="16">
        <f>VLOOKUP(V22,Hex2Sensor!$A$2:$G$257,7)</f>
        <v>-0.98039215686276293</v>
      </c>
      <c r="AE22" s="16">
        <f>VLOOKUP(W22,Hex2Sensor!$A$2:$G$257,7)</f>
        <v>0.98039215686273451</v>
      </c>
      <c r="AF22" s="16">
        <f>VLOOKUP(X22,Hex2Rssi!$A$2:$C$11,3)</f>
        <v>-130</v>
      </c>
      <c r="AG22" s="16">
        <f>VLOOKUP(Y22,Hex2Sensor!$A$2:$G$257,4)</f>
        <v>218.44090279926331</v>
      </c>
      <c r="AH22" s="16">
        <f>VLOOKUP(Z22,Hex2Sensor!$A$2:$G$257,5)</f>
        <v>7.6923076923076916</v>
      </c>
    </row>
    <row r="23" spans="1:34">
      <c r="A23" s="31">
        <v>41976.505254629628</v>
      </c>
      <c r="B23" t="s">
        <v>11</v>
      </c>
      <c r="C23" t="s">
        <v>386</v>
      </c>
      <c r="D23" s="2" t="s">
        <v>50</v>
      </c>
      <c r="E23" s="2" t="s">
        <v>48</v>
      </c>
      <c r="F23" s="3" t="s">
        <v>52</v>
      </c>
      <c r="G23" s="3" t="s">
        <v>48</v>
      </c>
      <c r="H23" s="32" t="s">
        <v>41</v>
      </c>
      <c r="I23" s="32" t="s">
        <v>47</v>
      </c>
      <c r="J23" s="28" t="s">
        <v>48</v>
      </c>
      <c r="K23" s="28" t="s">
        <v>51</v>
      </c>
      <c r="L23" s="4" t="s">
        <v>41</v>
      </c>
      <c r="M23" s="4" t="s">
        <v>41</v>
      </c>
      <c r="N23" s="6" t="s">
        <v>45</v>
      </c>
      <c r="O23" s="6" t="s">
        <v>46</v>
      </c>
      <c r="U23" s="16">
        <f t="shared" si="0"/>
        <v>126</v>
      </c>
      <c r="V23" s="16">
        <f t="shared" si="1"/>
        <v>127</v>
      </c>
      <c r="W23" s="16">
        <f t="shared" si="2"/>
        <v>128</v>
      </c>
      <c r="X23" s="16">
        <f t="shared" si="3"/>
        <v>103</v>
      </c>
      <c r="Y23" s="16">
        <f t="shared" si="4"/>
        <v>0</v>
      </c>
      <c r="Z23" s="16">
        <f t="shared" si="5"/>
        <v>60</v>
      </c>
      <c r="AA23" s="39"/>
      <c r="AB23" s="40">
        <f t="shared" si="6"/>
        <v>41976.505254629628</v>
      </c>
      <c r="AC23" s="16">
        <f>VLOOKUP(U23,Hex2Sensor!$A$2:$G$257,7)</f>
        <v>-2.941176470588232</v>
      </c>
      <c r="AD23" s="16">
        <f>VLOOKUP(V23,Hex2Sensor!$A$2:$G$257,7)</f>
        <v>-0.98039215686276293</v>
      </c>
      <c r="AE23" s="16">
        <f>VLOOKUP(W23,Hex2Sensor!$A$2:$G$257,7)</f>
        <v>0.98039215686273451</v>
      </c>
      <c r="AF23" s="16">
        <f>VLOOKUP(X23,Hex2Rssi!$A$2:$C$11,3)</f>
        <v>-125</v>
      </c>
      <c r="AG23" s="16">
        <f>VLOOKUP(Y23,Hex2Sensor!$A$2:$G$257,4)</f>
        <v>218.44090279926331</v>
      </c>
      <c r="AH23" s="16">
        <f>VLOOKUP(Z23,Hex2Sensor!$A$2:$G$257,5)</f>
        <v>7.6923076923076916</v>
      </c>
    </row>
    <row r="24" spans="1:34">
      <c r="A24" s="31">
        <v>41976.507511574069</v>
      </c>
      <c r="B24" t="s">
        <v>11</v>
      </c>
      <c r="C24" t="s">
        <v>387</v>
      </c>
      <c r="D24" s="2" t="s">
        <v>50</v>
      </c>
      <c r="E24" s="2" t="s">
        <v>48</v>
      </c>
      <c r="F24" s="3" t="s">
        <v>52</v>
      </c>
      <c r="G24" s="3" t="s">
        <v>48</v>
      </c>
      <c r="H24" s="32" t="s">
        <v>49</v>
      </c>
      <c r="I24" s="32" t="s">
        <v>47</v>
      </c>
      <c r="J24" s="28" t="s">
        <v>42</v>
      </c>
      <c r="K24" s="28" t="s">
        <v>39</v>
      </c>
      <c r="L24" s="4" t="s">
        <v>41</v>
      </c>
      <c r="M24" s="4" t="s">
        <v>41</v>
      </c>
      <c r="N24" s="6" t="s">
        <v>45</v>
      </c>
      <c r="O24" s="6" t="s">
        <v>46</v>
      </c>
      <c r="U24" s="16">
        <f t="shared" si="0"/>
        <v>126</v>
      </c>
      <c r="V24" s="16">
        <f t="shared" si="1"/>
        <v>127</v>
      </c>
      <c r="W24" s="16">
        <f t="shared" si="2"/>
        <v>129</v>
      </c>
      <c r="X24" s="16">
        <f t="shared" si="3"/>
        <v>90</v>
      </c>
      <c r="Y24" s="16">
        <f t="shared" si="4"/>
        <v>0</v>
      </c>
      <c r="Z24" s="16">
        <f t="shared" si="5"/>
        <v>60</v>
      </c>
      <c r="AA24" s="39"/>
      <c r="AB24" s="40">
        <f t="shared" si="6"/>
        <v>41976.507511574069</v>
      </c>
      <c r="AC24" s="16">
        <f>VLOOKUP(U24,Hex2Sensor!$A$2:$G$257,7)</f>
        <v>-2.941176470588232</v>
      </c>
      <c r="AD24" s="16">
        <f>VLOOKUP(V24,Hex2Sensor!$A$2:$G$257,7)</f>
        <v>-0.98039215686276293</v>
      </c>
      <c r="AE24" s="16">
        <f>VLOOKUP(W24,Hex2Sensor!$A$2:$G$257,7)</f>
        <v>2.941176470588232</v>
      </c>
      <c r="AF24" s="16">
        <f>VLOOKUP(X24,Hex2Rssi!$A$2:$C$11,3)</f>
        <v>-130</v>
      </c>
      <c r="AG24" s="16">
        <f>VLOOKUP(Y24,Hex2Sensor!$A$2:$G$257,4)</f>
        <v>218.44090279926331</v>
      </c>
      <c r="AH24" s="16">
        <f>VLOOKUP(Z24,Hex2Sensor!$A$2:$G$257,5)</f>
        <v>7.6923076923076916</v>
      </c>
    </row>
    <row r="25" spans="1:34">
      <c r="A25" s="31">
        <v>41976.509791666664</v>
      </c>
      <c r="B25" t="s">
        <v>11</v>
      </c>
      <c r="C25" t="s">
        <v>388</v>
      </c>
      <c r="D25" s="2" t="s">
        <v>52</v>
      </c>
      <c r="E25" s="2" t="s">
        <v>48</v>
      </c>
      <c r="F25" s="3" t="s">
        <v>41</v>
      </c>
      <c r="G25" s="3" t="s">
        <v>47</v>
      </c>
      <c r="H25" s="32" t="s">
        <v>41</v>
      </c>
      <c r="I25" s="32" t="s">
        <v>47</v>
      </c>
      <c r="J25" s="28" t="s">
        <v>53</v>
      </c>
      <c r="K25" s="28" t="s">
        <v>39</v>
      </c>
      <c r="L25" s="4" t="s">
        <v>41</v>
      </c>
      <c r="M25" s="4" t="s">
        <v>41</v>
      </c>
      <c r="N25" s="6" t="s">
        <v>45</v>
      </c>
      <c r="O25" s="6" t="s">
        <v>46</v>
      </c>
      <c r="U25" s="16">
        <f t="shared" si="0"/>
        <v>127</v>
      </c>
      <c r="V25" s="16">
        <f t="shared" si="1"/>
        <v>128</v>
      </c>
      <c r="W25" s="16">
        <f t="shared" si="2"/>
        <v>128</v>
      </c>
      <c r="X25" s="16">
        <f t="shared" si="3"/>
        <v>93</v>
      </c>
      <c r="Y25" s="16">
        <f t="shared" si="4"/>
        <v>0</v>
      </c>
      <c r="Z25" s="16">
        <f t="shared" si="5"/>
        <v>60</v>
      </c>
      <c r="AA25" s="39"/>
      <c r="AB25" s="40">
        <f t="shared" si="6"/>
        <v>41976.509791666664</v>
      </c>
      <c r="AC25" s="16">
        <f>VLOOKUP(U25,Hex2Sensor!$A$2:$G$257,7)</f>
        <v>-0.98039215686276293</v>
      </c>
      <c r="AD25" s="16">
        <f>VLOOKUP(V25,Hex2Sensor!$A$2:$G$257,7)</f>
        <v>0.98039215686273451</v>
      </c>
      <c r="AE25" s="16">
        <f>VLOOKUP(W25,Hex2Sensor!$A$2:$G$257,7)</f>
        <v>0.98039215686273451</v>
      </c>
      <c r="AF25" s="16">
        <f>VLOOKUP(X25,Hex2Rssi!$A$2:$C$11,3)</f>
        <v>-125</v>
      </c>
      <c r="AG25" s="16">
        <f>VLOOKUP(Y25,Hex2Sensor!$A$2:$G$257,4)</f>
        <v>218.44090279926331</v>
      </c>
      <c r="AH25" s="16">
        <f>VLOOKUP(Z25,Hex2Sensor!$A$2:$G$257,5)</f>
        <v>7.6923076923076916</v>
      </c>
    </row>
    <row r="26" spans="1:34">
      <c r="A26" s="31">
        <v>41976.514432870368</v>
      </c>
      <c r="B26" t="s">
        <v>11</v>
      </c>
      <c r="C26" t="s">
        <v>389</v>
      </c>
      <c r="D26" s="2" t="s">
        <v>43</v>
      </c>
      <c r="E26" s="2" t="s">
        <v>47</v>
      </c>
      <c r="F26" s="3" t="s">
        <v>39</v>
      </c>
      <c r="G26" s="3" t="s">
        <v>38</v>
      </c>
      <c r="H26" s="32" t="s">
        <v>41</v>
      </c>
      <c r="I26" s="32" t="s">
        <v>47</v>
      </c>
      <c r="J26" s="28" t="s">
        <v>48</v>
      </c>
      <c r="K26" s="28" t="s">
        <v>39</v>
      </c>
      <c r="L26" s="4" t="s">
        <v>41</v>
      </c>
      <c r="M26" s="4" t="s">
        <v>41</v>
      </c>
      <c r="N26" s="6" t="s">
        <v>45</v>
      </c>
      <c r="O26" s="6" t="s">
        <v>46</v>
      </c>
      <c r="U26" s="16">
        <f t="shared" si="0"/>
        <v>137</v>
      </c>
      <c r="V26" s="16">
        <f t="shared" si="1"/>
        <v>37</v>
      </c>
      <c r="W26" s="16">
        <f t="shared" si="2"/>
        <v>128</v>
      </c>
      <c r="X26" s="16">
        <f t="shared" si="3"/>
        <v>87</v>
      </c>
      <c r="Y26" s="16">
        <f t="shared" si="4"/>
        <v>0</v>
      </c>
      <c r="Z26" s="16">
        <f t="shared" si="5"/>
        <v>60</v>
      </c>
      <c r="AA26" s="39"/>
      <c r="AB26" s="40">
        <f t="shared" si="6"/>
        <v>41976.514432870368</v>
      </c>
      <c r="AC26" s="16">
        <f>VLOOKUP(U26,Hex2Sensor!$A$2:$G$257,7)</f>
        <v>18.627450980392155</v>
      </c>
      <c r="AD26" s="16">
        <f>VLOOKUP(V26,Hex2Sensor!$A$2:$G$257,7)</f>
        <v>-177.45098039215685</v>
      </c>
      <c r="AE26" s="16">
        <f>VLOOKUP(W26,Hex2Sensor!$A$2:$G$257,7)</f>
        <v>0.98039215686273451</v>
      </c>
      <c r="AF26" s="16">
        <f>VLOOKUP(X26,Hex2Rssi!$A$2:$C$11,3)</f>
        <v>-130</v>
      </c>
      <c r="AG26" s="16">
        <f>VLOOKUP(Y26,Hex2Sensor!$A$2:$G$257,4)</f>
        <v>218.44090279926331</v>
      </c>
      <c r="AH26" s="16">
        <f>VLOOKUP(Z26,Hex2Sensor!$A$2:$G$257,5)</f>
        <v>7.6923076923076916</v>
      </c>
    </row>
    <row r="27" spans="1:34">
      <c r="A27" s="31">
        <v>41976.5155787037</v>
      </c>
      <c r="B27" t="s">
        <v>11</v>
      </c>
      <c r="C27" t="s">
        <v>390</v>
      </c>
      <c r="D27" s="2" t="s">
        <v>52</v>
      </c>
      <c r="E27" s="2" t="s">
        <v>48</v>
      </c>
      <c r="F27" s="3" t="s">
        <v>52</v>
      </c>
      <c r="G27" s="3" t="s">
        <v>48</v>
      </c>
      <c r="H27" s="32" t="s">
        <v>52</v>
      </c>
      <c r="I27" s="32" t="s">
        <v>48</v>
      </c>
      <c r="J27" s="28" t="s">
        <v>42</v>
      </c>
      <c r="K27" s="28" t="s">
        <v>51</v>
      </c>
      <c r="L27" s="4" t="s">
        <v>41</v>
      </c>
      <c r="M27" s="4" t="s">
        <v>41</v>
      </c>
      <c r="N27" s="6" t="s">
        <v>45</v>
      </c>
      <c r="O27" s="6" t="s">
        <v>46</v>
      </c>
      <c r="U27" s="16">
        <f t="shared" si="0"/>
        <v>127</v>
      </c>
      <c r="V27" s="16">
        <f t="shared" si="1"/>
        <v>127</v>
      </c>
      <c r="W27" s="16">
        <f t="shared" si="2"/>
        <v>127</v>
      </c>
      <c r="X27" s="16">
        <f t="shared" si="3"/>
        <v>106</v>
      </c>
      <c r="Y27" s="16">
        <f t="shared" si="4"/>
        <v>0</v>
      </c>
      <c r="Z27" s="16">
        <f t="shared" si="5"/>
        <v>60</v>
      </c>
      <c r="AA27" s="39"/>
      <c r="AB27" s="40">
        <f t="shared" si="6"/>
        <v>41976.5155787037</v>
      </c>
      <c r="AC27" s="16">
        <f>VLOOKUP(U27,Hex2Sensor!$A$2:$G$257,7)</f>
        <v>-0.98039215686276293</v>
      </c>
      <c r="AD27" s="16">
        <f>VLOOKUP(V27,Hex2Sensor!$A$2:$G$257,7)</f>
        <v>-0.98039215686276293</v>
      </c>
      <c r="AE27" s="16">
        <f>VLOOKUP(W27,Hex2Sensor!$A$2:$G$257,7)</f>
        <v>-0.98039215686276293</v>
      </c>
      <c r="AF27" s="16">
        <f>VLOOKUP(X27,Hex2Rssi!$A$2:$C$11,3)</f>
        <v>-125</v>
      </c>
      <c r="AG27" s="16">
        <f>VLOOKUP(Y27,Hex2Sensor!$A$2:$G$257,4)</f>
        <v>218.44090279926331</v>
      </c>
      <c r="AH27" s="16">
        <f>VLOOKUP(Z27,Hex2Sensor!$A$2:$G$257,5)</f>
        <v>7.6923076923076916</v>
      </c>
    </row>
    <row r="28" spans="1:34">
      <c r="A28" s="31">
        <v>41976.516689814816</v>
      </c>
      <c r="B28" t="s">
        <v>11</v>
      </c>
      <c r="C28" t="s">
        <v>391</v>
      </c>
      <c r="D28" s="2" t="s">
        <v>52</v>
      </c>
      <c r="E28" s="2" t="s">
        <v>48</v>
      </c>
      <c r="F28" s="3" t="s">
        <v>52</v>
      </c>
      <c r="G28" s="3" t="s">
        <v>48</v>
      </c>
      <c r="H28" s="32" t="s">
        <v>41</v>
      </c>
      <c r="I28" s="32" t="s">
        <v>47</v>
      </c>
      <c r="J28" s="28" t="s">
        <v>40</v>
      </c>
      <c r="K28" s="28" t="s">
        <v>39</v>
      </c>
      <c r="L28" s="4" t="s">
        <v>41</v>
      </c>
      <c r="M28" s="4" t="s">
        <v>41</v>
      </c>
      <c r="N28" s="6" t="s">
        <v>45</v>
      </c>
      <c r="O28" s="6" t="s">
        <v>46</v>
      </c>
      <c r="U28" s="16">
        <f t="shared" si="0"/>
        <v>127</v>
      </c>
      <c r="V28" s="16">
        <f t="shared" si="1"/>
        <v>127</v>
      </c>
      <c r="W28" s="16">
        <f t="shared" si="2"/>
        <v>128</v>
      </c>
      <c r="X28" s="16">
        <f t="shared" si="3"/>
        <v>91</v>
      </c>
      <c r="Y28" s="16">
        <f t="shared" si="4"/>
        <v>0</v>
      </c>
      <c r="Z28" s="16">
        <f t="shared" si="5"/>
        <v>60</v>
      </c>
      <c r="AA28" s="39"/>
      <c r="AB28" s="40">
        <f t="shared" si="6"/>
        <v>41976.516689814816</v>
      </c>
      <c r="AC28" s="16">
        <f>VLOOKUP(U28,Hex2Sensor!$A$2:$G$257,7)</f>
        <v>-0.98039215686276293</v>
      </c>
      <c r="AD28" s="16">
        <f>VLOOKUP(V28,Hex2Sensor!$A$2:$G$257,7)</f>
        <v>-0.98039215686276293</v>
      </c>
      <c r="AE28" s="16">
        <f>VLOOKUP(W28,Hex2Sensor!$A$2:$G$257,7)</f>
        <v>0.98039215686273451</v>
      </c>
      <c r="AF28" s="16">
        <f>VLOOKUP(X28,Hex2Rssi!$A$2:$C$11,3)</f>
        <v>-130</v>
      </c>
      <c r="AG28" s="16">
        <f>VLOOKUP(Y28,Hex2Sensor!$A$2:$G$257,4)</f>
        <v>218.44090279926331</v>
      </c>
      <c r="AH28" s="16">
        <f>VLOOKUP(Z28,Hex2Sensor!$A$2:$G$257,5)</f>
        <v>7.6923076923076916</v>
      </c>
    </row>
    <row r="29" spans="1:34">
      <c r="A29" s="31">
        <v>41976.517824074072</v>
      </c>
      <c r="B29" t="s">
        <v>11</v>
      </c>
      <c r="C29" t="s">
        <v>392</v>
      </c>
      <c r="D29" s="2" t="s">
        <v>50</v>
      </c>
      <c r="E29" s="2" t="s">
        <v>48</v>
      </c>
      <c r="F29" s="3" t="s">
        <v>52</v>
      </c>
      <c r="G29" s="3" t="s">
        <v>48</v>
      </c>
      <c r="H29" s="32" t="s">
        <v>41</v>
      </c>
      <c r="I29" s="32" t="s">
        <v>47</v>
      </c>
      <c r="J29" s="28" t="s">
        <v>41</v>
      </c>
      <c r="K29" s="28" t="s">
        <v>39</v>
      </c>
      <c r="L29" s="4" t="s">
        <v>41</v>
      </c>
      <c r="M29" s="4" t="s">
        <v>41</v>
      </c>
      <c r="N29" s="6" t="s">
        <v>45</v>
      </c>
      <c r="O29" s="6" t="s">
        <v>46</v>
      </c>
      <c r="U29" s="16">
        <f t="shared" si="0"/>
        <v>126</v>
      </c>
      <c r="V29" s="16">
        <f t="shared" si="1"/>
        <v>127</v>
      </c>
      <c r="W29" s="16">
        <f t="shared" si="2"/>
        <v>128</v>
      </c>
      <c r="X29" s="16">
        <f t="shared" si="3"/>
        <v>80</v>
      </c>
      <c r="Y29" s="16">
        <f t="shared" si="4"/>
        <v>0</v>
      </c>
      <c r="Z29" s="16">
        <f t="shared" si="5"/>
        <v>60</v>
      </c>
      <c r="AA29" s="39"/>
      <c r="AB29" s="40">
        <f t="shared" si="6"/>
        <v>41976.517824074072</v>
      </c>
      <c r="AC29" s="16">
        <f>VLOOKUP(U29,Hex2Sensor!$A$2:$G$257,7)</f>
        <v>-2.941176470588232</v>
      </c>
      <c r="AD29" s="16">
        <f>VLOOKUP(V29,Hex2Sensor!$A$2:$G$257,7)</f>
        <v>-0.98039215686276293</v>
      </c>
      <c r="AE29" s="16">
        <f>VLOOKUP(W29,Hex2Sensor!$A$2:$G$257,7)</f>
        <v>0.98039215686273451</v>
      </c>
      <c r="AF29" s="16">
        <f>VLOOKUP(X29,Hex2Rssi!$A$2:$C$11,3)</f>
        <v>-130</v>
      </c>
      <c r="AG29" s="16">
        <f>VLOOKUP(Y29,Hex2Sensor!$A$2:$G$257,4)</f>
        <v>218.44090279926331</v>
      </c>
      <c r="AH29" s="16">
        <f>VLOOKUP(Z29,Hex2Sensor!$A$2:$G$257,5)</f>
        <v>7.6923076923076916</v>
      </c>
    </row>
    <row r="30" spans="1:34">
      <c r="A30" s="31">
        <v>41976.520104166666</v>
      </c>
      <c r="B30" t="s">
        <v>11</v>
      </c>
      <c r="C30" t="s">
        <v>381</v>
      </c>
      <c r="D30" s="2" t="s">
        <v>50</v>
      </c>
      <c r="E30" s="2" t="s">
        <v>48</v>
      </c>
      <c r="F30" s="3" t="s">
        <v>52</v>
      </c>
      <c r="G30" s="3" t="s">
        <v>48</v>
      </c>
      <c r="H30" s="32" t="s">
        <v>49</v>
      </c>
      <c r="I30" s="32" t="s">
        <v>47</v>
      </c>
      <c r="J30" s="28" t="s">
        <v>50</v>
      </c>
      <c r="K30" s="28" t="s">
        <v>39</v>
      </c>
      <c r="L30" s="4" t="s">
        <v>41</v>
      </c>
      <c r="M30" s="4" t="s">
        <v>41</v>
      </c>
      <c r="N30" s="6" t="s">
        <v>45</v>
      </c>
      <c r="O30" s="6" t="s">
        <v>46</v>
      </c>
      <c r="U30" s="16">
        <f t="shared" ref="U30:U46" si="7">HEX2DEC(D30)+HEX2DEC(E30)*16</f>
        <v>126</v>
      </c>
      <c r="V30" s="16">
        <f t="shared" ref="V30:V46" si="8">HEX2DEC(F30)+HEX2DEC(G30)*16</f>
        <v>127</v>
      </c>
      <c r="W30" s="16">
        <f t="shared" ref="W30:W46" si="9">HEX2DEC(H30)+HEX2DEC(I30)*16</f>
        <v>129</v>
      </c>
      <c r="X30" s="16">
        <f t="shared" ref="X30:X46" si="10">HEX2DEC(J30)+HEX2DEC(K30)*16</f>
        <v>94</v>
      </c>
      <c r="Y30" s="16">
        <f t="shared" ref="Y30:Y46" si="11">HEX2DEC(L30)+HEX2DEC(M30)*16</f>
        <v>0</v>
      </c>
      <c r="Z30" s="16">
        <f t="shared" ref="Z30:Z46" si="12">HEX2DEC(N30)+HEX2DEC(O30)*16</f>
        <v>60</v>
      </c>
      <c r="AA30" s="39"/>
      <c r="AB30" s="40">
        <f t="shared" ref="AB30:AB46" si="13">A30</f>
        <v>41976.520104166666</v>
      </c>
      <c r="AC30" s="16">
        <f>VLOOKUP(U30,Hex2Sensor!$A$2:$G$257,7)</f>
        <v>-2.941176470588232</v>
      </c>
      <c r="AD30" s="16">
        <f>VLOOKUP(V30,Hex2Sensor!$A$2:$G$257,7)</f>
        <v>-0.98039215686276293</v>
      </c>
      <c r="AE30" s="16">
        <f>VLOOKUP(W30,Hex2Sensor!$A$2:$G$257,7)</f>
        <v>2.941176470588232</v>
      </c>
      <c r="AF30" s="16">
        <f>VLOOKUP(X30,Hex2Rssi!$A$2:$C$11,3)</f>
        <v>-125</v>
      </c>
      <c r="AG30" s="16">
        <f>VLOOKUP(Y30,Hex2Sensor!$A$2:$G$257,4)</f>
        <v>218.44090279926331</v>
      </c>
      <c r="AH30" s="16">
        <f>VLOOKUP(Z30,Hex2Sensor!$A$2:$G$257,5)</f>
        <v>7.6923076923076916</v>
      </c>
    </row>
    <row r="31" spans="1:34">
      <c r="A31" s="31">
        <v>41976.528275462959</v>
      </c>
      <c r="B31" t="s">
        <v>11</v>
      </c>
      <c r="C31" t="s">
        <v>437</v>
      </c>
      <c r="D31" s="2" t="s">
        <v>52</v>
      </c>
      <c r="E31" s="2" t="s">
        <v>48</v>
      </c>
      <c r="F31" s="3" t="s">
        <v>52</v>
      </c>
      <c r="G31" s="3" t="s">
        <v>48</v>
      </c>
      <c r="H31" s="32" t="s">
        <v>41</v>
      </c>
      <c r="I31" s="32" t="s">
        <v>47</v>
      </c>
      <c r="J31" s="28" t="s">
        <v>41</v>
      </c>
      <c r="K31" s="28" t="s">
        <v>39</v>
      </c>
      <c r="L31" s="4" t="s">
        <v>41</v>
      </c>
      <c r="M31" s="4" t="s">
        <v>41</v>
      </c>
      <c r="N31" s="6" t="s">
        <v>45</v>
      </c>
      <c r="O31" s="6" t="s">
        <v>46</v>
      </c>
      <c r="U31" s="16">
        <f t="shared" si="7"/>
        <v>127</v>
      </c>
      <c r="V31" s="16">
        <f t="shared" si="8"/>
        <v>127</v>
      </c>
      <c r="W31" s="16">
        <f t="shared" si="9"/>
        <v>128</v>
      </c>
      <c r="X31" s="16">
        <f t="shared" si="10"/>
        <v>80</v>
      </c>
      <c r="Y31" s="16">
        <f t="shared" si="11"/>
        <v>0</v>
      </c>
      <c r="Z31" s="16">
        <f t="shared" si="12"/>
        <v>60</v>
      </c>
      <c r="AA31" s="39"/>
      <c r="AB31" s="40">
        <f t="shared" si="13"/>
        <v>41976.528275462959</v>
      </c>
      <c r="AC31" s="16">
        <f>VLOOKUP(U31,Hex2Sensor!$A$2:$G$257,7)</f>
        <v>-0.98039215686276293</v>
      </c>
      <c r="AD31" s="16">
        <f>VLOOKUP(V31,Hex2Sensor!$A$2:$G$257,7)</f>
        <v>-0.98039215686276293</v>
      </c>
      <c r="AE31" s="16">
        <f>VLOOKUP(W31,Hex2Sensor!$A$2:$G$257,7)</f>
        <v>0.98039215686273451</v>
      </c>
      <c r="AF31" s="16">
        <f>VLOOKUP(X31,Hex2Rssi!$A$2:$C$11,3)</f>
        <v>-130</v>
      </c>
      <c r="AG31" s="16">
        <f>VLOOKUP(Y31,Hex2Sensor!$A$2:$G$257,4)</f>
        <v>218.44090279926331</v>
      </c>
      <c r="AH31" s="16">
        <f>VLOOKUP(Z31,Hex2Sensor!$A$2:$G$257,5)</f>
        <v>7.6923076923076916</v>
      </c>
    </row>
    <row r="32" spans="1:34">
      <c r="A32" s="31">
        <v>41976.529421296291</v>
      </c>
      <c r="B32" t="s">
        <v>11</v>
      </c>
      <c r="C32" t="s">
        <v>370</v>
      </c>
      <c r="D32" s="2" t="s">
        <v>52</v>
      </c>
      <c r="E32" s="2" t="s">
        <v>48</v>
      </c>
      <c r="F32" s="3" t="s">
        <v>52</v>
      </c>
      <c r="G32" s="3" t="s">
        <v>48</v>
      </c>
      <c r="H32" s="32" t="s">
        <v>41</v>
      </c>
      <c r="I32" s="32" t="s">
        <v>47</v>
      </c>
      <c r="J32" s="28" t="s">
        <v>47</v>
      </c>
      <c r="K32" s="28" t="s">
        <v>39</v>
      </c>
      <c r="L32" s="4" t="s">
        <v>41</v>
      </c>
      <c r="M32" s="4" t="s">
        <v>41</v>
      </c>
      <c r="N32" s="6" t="s">
        <v>45</v>
      </c>
      <c r="O32" s="6" t="s">
        <v>46</v>
      </c>
      <c r="U32" s="16">
        <f t="shared" si="7"/>
        <v>127</v>
      </c>
      <c r="V32" s="16">
        <f t="shared" si="8"/>
        <v>127</v>
      </c>
      <c r="W32" s="16">
        <f t="shared" si="9"/>
        <v>128</v>
      </c>
      <c r="X32" s="16">
        <f t="shared" si="10"/>
        <v>88</v>
      </c>
      <c r="Y32" s="16">
        <f t="shared" si="11"/>
        <v>0</v>
      </c>
      <c r="Z32" s="16">
        <f t="shared" si="12"/>
        <v>60</v>
      </c>
      <c r="AA32" s="39"/>
      <c r="AB32" s="40">
        <f t="shared" si="13"/>
        <v>41976.529421296291</v>
      </c>
      <c r="AC32" s="16">
        <f>VLOOKUP(U32,Hex2Sensor!$A$2:$G$257,7)</f>
        <v>-0.98039215686276293</v>
      </c>
      <c r="AD32" s="16">
        <f>VLOOKUP(V32,Hex2Sensor!$A$2:$G$257,7)</f>
        <v>-0.98039215686276293</v>
      </c>
      <c r="AE32" s="16">
        <f>VLOOKUP(W32,Hex2Sensor!$A$2:$G$257,7)</f>
        <v>0.98039215686273451</v>
      </c>
      <c r="AF32" s="16">
        <f>VLOOKUP(X32,Hex2Rssi!$A$2:$C$11,3)</f>
        <v>-130</v>
      </c>
      <c r="AG32" s="16">
        <f>VLOOKUP(Y32,Hex2Sensor!$A$2:$G$257,4)</f>
        <v>218.44090279926331</v>
      </c>
      <c r="AH32" s="16">
        <f>VLOOKUP(Z32,Hex2Sensor!$A$2:$G$257,5)</f>
        <v>7.6923076923076916</v>
      </c>
    </row>
    <row r="33" spans="1:34">
      <c r="A33" s="31">
        <v>41976.531724537032</v>
      </c>
      <c r="B33" t="s">
        <v>11</v>
      </c>
      <c r="C33" t="s">
        <v>438</v>
      </c>
      <c r="D33" s="2" t="s">
        <v>50</v>
      </c>
      <c r="E33" s="2" t="s">
        <v>48</v>
      </c>
      <c r="F33" s="3" t="s">
        <v>52</v>
      </c>
      <c r="G33" s="3" t="s">
        <v>48</v>
      </c>
      <c r="H33" s="32" t="s">
        <v>49</v>
      </c>
      <c r="I33" s="32" t="s">
        <v>47</v>
      </c>
      <c r="J33" s="28" t="s">
        <v>38</v>
      </c>
      <c r="K33" s="28" t="s">
        <v>39</v>
      </c>
      <c r="L33" s="4" t="s">
        <v>41</v>
      </c>
      <c r="M33" s="4" t="s">
        <v>41</v>
      </c>
      <c r="N33" s="6" t="s">
        <v>45</v>
      </c>
      <c r="O33" s="6" t="s">
        <v>46</v>
      </c>
      <c r="U33" s="16">
        <f t="shared" si="7"/>
        <v>126</v>
      </c>
      <c r="V33" s="16">
        <f t="shared" si="8"/>
        <v>127</v>
      </c>
      <c r="W33" s="16">
        <f t="shared" si="9"/>
        <v>129</v>
      </c>
      <c r="X33" s="16">
        <f t="shared" si="10"/>
        <v>82</v>
      </c>
      <c r="Y33" s="16">
        <f t="shared" si="11"/>
        <v>0</v>
      </c>
      <c r="Z33" s="16">
        <f t="shared" si="12"/>
        <v>60</v>
      </c>
      <c r="AA33" s="39"/>
      <c r="AB33" s="40">
        <f t="shared" si="13"/>
        <v>41976.531724537032</v>
      </c>
      <c r="AC33" s="16">
        <f>VLOOKUP(U33,Hex2Sensor!$A$2:$G$257,7)</f>
        <v>-2.941176470588232</v>
      </c>
      <c r="AD33" s="16">
        <f>VLOOKUP(V33,Hex2Sensor!$A$2:$G$257,7)</f>
        <v>-0.98039215686276293</v>
      </c>
      <c r="AE33" s="16">
        <f>VLOOKUP(W33,Hex2Sensor!$A$2:$G$257,7)</f>
        <v>2.941176470588232</v>
      </c>
      <c r="AF33" s="16">
        <f>VLOOKUP(X33,Hex2Rssi!$A$2:$C$11,3)</f>
        <v>-130</v>
      </c>
      <c r="AG33" s="16">
        <f>VLOOKUP(Y33,Hex2Sensor!$A$2:$G$257,4)</f>
        <v>218.44090279926331</v>
      </c>
      <c r="AH33" s="16">
        <f>VLOOKUP(Z33,Hex2Sensor!$A$2:$G$257,5)</f>
        <v>7.6923076923076916</v>
      </c>
    </row>
    <row r="34" spans="1:34">
      <c r="A34" s="31">
        <v>41976.542233796295</v>
      </c>
      <c r="B34" t="s">
        <v>11</v>
      </c>
      <c r="C34" t="s">
        <v>439</v>
      </c>
      <c r="D34" s="2" t="s">
        <v>52</v>
      </c>
      <c r="E34" s="2" t="s">
        <v>48</v>
      </c>
      <c r="F34" s="3" t="s">
        <v>52</v>
      </c>
      <c r="G34" s="3" t="s">
        <v>48</v>
      </c>
      <c r="H34" s="32" t="s">
        <v>41</v>
      </c>
      <c r="I34" s="32" t="s">
        <v>47</v>
      </c>
      <c r="J34" s="28" t="s">
        <v>38</v>
      </c>
      <c r="K34" s="28" t="s">
        <v>40</v>
      </c>
      <c r="L34" s="4" t="s">
        <v>41</v>
      </c>
      <c r="M34" s="4" t="s">
        <v>41</v>
      </c>
      <c r="N34" s="6" t="s">
        <v>45</v>
      </c>
      <c r="O34" s="6" t="s">
        <v>46</v>
      </c>
      <c r="U34" s="16">
        <f t="shared" si="7"/>
        <v>127</v>
      </c>
      <c r="V34" s="16">
        <f t="shared" si="8"/>
        <v>127</v>
      </c>
      <c r="W34" s="16">
        <f t="shared" si="9"/>
        <v>128</v>
      </c>
      <c r="X34" s="16">
        <f t="shared" si="10"/>
        <v>178</v>
      </c>
      <c r="Y34" s="16">
        <f t="shared" si="11"/>
        <v>0</v>
      </c>
      <c r="Z34" s="16">
        <f t="shared" si="12"/>
        <v>60</v>
      </c>
      <c r="AA34" s="39"/>
      <c r="AB34" s="40">
        <f t="shared" si="13"/>
        <v>41976.542233796295</v>
      </c>
      <c r="AC34" s="16">
        <f>VLOOKUP(U34,Hex2Sensor!$A$2:$G$257,7)</f>
        <v>-0.98039215686276293</v>
      </c>
      <c r="AD34" s="16">
        <f>VLOOKUP(V34,Hex2Sensor!$A$2:$G$257,7)</f>
        <v>-0.98039215686276293</v>
      </c>
      <c r="AE34" s="16">
        <f>VLOOKUP(W34,Hex2Sensor!$A$2:$G$257,7)</f>
        <v>0.98039215686273451</v>
      </c>
      <c r="AF34" s="16">
        <f>VLOOKUP(X34,Hex2Rssi!$A$2:$C$11,3)</f>
        <v>-100</v>
      </c>
      <c r="AG34" s="16">
        <f>VLOOKUP(Y34,Hex2Sensor!$A$2:$G$257,4)</f>
        <v>218.44090279926331</v>
      </c>
      <c r="AH34" s="16">
        <f>VLOOKUP(Z34,Hex2Sensor!$A$2:$G$257,5)</f>
        <v>7.6923076923076916</v>
      </c>
    </row>
    <row r="35" spans="1:34">
      <c r="A35" s="31">
        <v>41976.543391203704</v>
      </c>
      <c r="B35" t="s">
        <v>11</v>
      </c>
      <c r="C35" t="s">
        <v>440</v>
      </c>
      <c r="D35" s="2" t="s">
        <v>52</v>
      </c>
      <c r="E35" s="2" t="s">
        <v>48</v>
      </c>
      <c r="F35" s="3" t="s">
        <v>52</v>
      </c>
      <c r="G35" s="3" t="s">
        <v>48</v>
      </c>
      <c r="H35" s="32" t="s">
        <v>41</v>
      </c>
      <c r="I35" s="32" t="s">
        <v>47</v>
      </c>
      <c r="J35" s="28" t="s">
        <v>45</v>
      </c>
      <c r="K35" s="28" t="s">
        <v>39</v>
      </c>
      <c r="L35" s="4" t="s">
        <v>41</v>
      </c>
      <c r="M35" s="4" t="s">
        <v>41</v>
      </c>
      <c r="N35" s="6" t="s">
        <v>45</v>
      </c>
      <c r="O35" s="6" t="s">
        <v>46</v>
      </c>
      <c r="U35" s="16">
        <f t="shared" si="7"/>
        <v>127</v>
      </c>
      <c r="V35" s="16">
        <f t="shared" si="8"/>
        <v>127</v>
      </c>
      <c r="W35" s="16">
        <f t="shared" si="9"/>
        <v>128</v>
      </c>
      <c r="X35" s="16">
        <f t="shared" si="10"/>
        <v>92</v>
      </c>
      <c r="Y35" s="16">
        <f t="shared" si="11"/>
        <v>0</v>
      </c>
      <c r="Z35" s="16">
        <f t="shared" si="12"/>
        <v>60</v>
      </c>
      <c r="AA35" s="39"/>
      <c r="AB35" s="40">
        <f t="shared" si="13"/>
        <v>41976.543391203704</v>
      </c>
      <c r="AC35" s="16">
        <f>VLOOKUP(U35,Hex2Sensor!$A$2:$G$257,7)</f>
        <v>-0.98039215686276293</v>
      </c>
      <c r="AD35" s="16">
        <f>VLOOKUP(V35,Hex2Sensor!$A$2:$G$257,7)</f>
        <v>-0.98039215686276293</v>
      </c>
      <c r="AE35" s="16">
        <f>VLOOKUP(W35,Hex2Sensor!$A$2:$G$257,7)</f>
        <v>0.98039215686273451</v>
      </c>
      <c r="AF35" s="16">
        <f>VLOOKUP(X35,Hex2Rssi!$A$2:$C$11,3)</f>
        <v>-125</v>
      </c>
      <c r="AG35" s="16">
        <f>VLOOKUP(Y35,Hex2Sensor!$A$2:$G$257,4)</f>
        <v>218.44090279926331</v>
      </c>
      <c r="AH35" s="16">
        <f>VLOOKUP(Z35,Hex2Sensor!$A$2:$G$257,5)</f>
        <v>7.6923076923076916</v>
      </c>
    </row>
    <row r="36" spans="1:34">
      <c r="A36" s="31">
        <v>41976.551701388889</v>
      </c>
      <c r="B36" t="s">
        <v>11</v>
      </c>
      <c r="C36" t="s">
        <v>441</v>
      </c>
      <c r="D36" s="2" t="s">
        <v>52</v>
      </c>
      <c r="E36" s="2" t="s">
        <v>47</v>
      </c>
      <c r="F36" s="3" t="s">
        <v>41</v>
      </c>
      <c r="G36" s="3" t="s">
        <v>47</v>
      </c>
      <c r="H36" s="32" t="s">
        <v>41</v>
      </c>
      <c r="I36" s="32" t="s">
        <v>47</v>
      </c>
      <c r="J36" s="28" t="s">
        <v>50</v>
      </c>
      <c r="K36" s="28" t="s">
        <v>39</v>
      </c>
      <c r="L36" s="4" t="s">
        <v>41</v>
      </c>
      <c r="M36" s="4" t="s">
        <v>41</v>
      </c>
      <c r="N36" s="6" t="s">
        <v>45</v>
      </c>
      <c r="O36" s="6" t="s">
        <v>46</v>
      </c>
      <c r="U36" s="16">
        <f t="shared" si="7"/>
        <v>143</v>
      </c>
      <c r="V36" s="16">
        <f t="shared" si="8"/>
        <v>128</v>
      </c>
      <c r="W36" s="16">
        <f t="shared" si="9"/>
        <v>128</v>
      </c>
      <c r="X36" s="16">
        <f t="shared" si="10"/>
        <v>94</v>
      </c>
      <c r="Y36" s="16">
        <f t="shared" si="11"/>
        <v>0</v>
      </c>
      <c r="Z36" s="16">
        <f t="shared" si="12"/>
        <v>60</v>
      </c>
      <c r="AA36" s="39"/>
      <c r="AB36" s="40">
        <f t="shared" si="13"/>
        <v>41976.551701388889</v>
      </c>
      <c r="AC36" s="16">
        <f>VLOOKUP(U36,Hex2Sensor!$A$2:$G$257,7)</f>
        <v>30.392156862745082</v>
      </c>
      <c r="AD36" s="16">
        <f>VLOOKUP(V36,Hex2Sensor!$A$2:$G$257,7)</f>
        <v>0.98039215686273451</v>
      </c>
      <c r="AE36" s="16">
        <f>VLOOKUP(W36,Hex2Sensor!$A$2:$G$257,7)</f>
        <v>0.98039215686273451</v>
      </c>
      <c r="AF36" s="16">
        <f>VLOOKUP(X36,Hex2Rssi!$A$2:$C$11,3)</f>
        <v>-125</v>
      </c>
      <c r="AG36" s="16">
        <f>VLOOKUP(Y36,Hex2Sensor!$A$2:$G$257,4)</f>
        <v>218.44090279926331</v>
      </c>
      <c r="AH36" s="16">
        <f>VLOOKUP(Z36,Hex2Sensor!$A$2:$G$257,5)</f>
        <v>7.6923076923076916</v>
      </c>
    </row>
    <row r="37" spans="1:34">
      <c r="A37" s="31">
        <v>41976.555069444439</v>
      </c>
      <c r="B37" t="s">
        <v>11</v>
      </c>
      <c r="C37" t="s">
        <v>440</v>
      </c>
      <c r="D37" s="2" t="s">
        <v>52</v>
      </c>
      <c r="E37" s="2" t="s">
        <v>48</v>
      </c>
      <c r="F37" s="3" t="s">
        <v>52</v>
      </c>
      <c r="G37" s="3" t="s">
        <v>48</v>
      </c>
      <c r="H37" s="32" t="s">
        <v>41</v>
      </c>
      <c r="I37" s="32" t="s">
        <v>47</v>
      </c>
      <c r="J37" s="28" t="s">
        <v>45</v>
      </c>
      <c r="K37" s="28" t="s">
        <v>39</v>
      </c>
      <c r="L37" s="4" t="s">
        <v>41</v>
      </c>
      <c r="M37" s="4" t="s">
        <v>41</v>
      </c>
      <c r="N37" s="6" t="s">
        <v>45</v>
      </c>
      <c r="O37" s="6" t="s">
        <v>46</v>
      </c>
      <c r="U37" s="16">
        <f t="shared" si="7"/>
        <v>127</v>
      </c>
      <c r="V37" s="16">
        <f t="shared" si="8"/>
        <v>127</v>
      </c>
      <c r="W37" s="16">
        <f t="shared" si="9"/>
        <v>128</v>
      </c>
      <c r="X37" s="16">
        <f t="shared" si="10"/>
        <v>92</v>
      </c>
      <c r="Y37" s="16">
        <f t="shared" si="11"/>
        <v>0</v>
      </c>
      <c r="Z37" s="16">
        <f t="shared" si="12"/>
        <v>60</v>
      </c>
      <c r="AA37" s="39"/>
      <c r="AB37" s="40">
        <f t="shared" si="13"/>
        <v>41976.555069444439</v>
      </c>
      <c r="AC37" s="16">
        <f>VLOOKUP(U37,Hex2Sensor!$A$2:$G$257,7)</f>
        <v>-0.98039215686276293</v>
      </c>
      <c r="AD37" s="16">
        <f>VLOOKUP(V37,Hex2Sensor!$A$2:$G$257,7)</f>
        <v>-0.98039215686276293</v>
      </c>
      <c r="AE37" s="16">
        <f>VLOOKUP(W37,Hex2Sensor!$A$2:$G$257,7)</f>
        <v>0.98039215686273451</v>
      </c>
      <c r="AF37" s="16">
        <f>VLOOKUP(X37,Hex2Rssi!$A$2:$C$11,3)</f>
        <v>-125</v>
      </c>
      <c r="AG37" s="16">
        <f>VLOOKUP(Y37,Hex2Sensor!$A$2:$G$257,4)</f>
        <v>218.44090279926331</v>
      </c>
      <c r="AH37" s="16">
        <f>VLOOKUP(Z37,Hex2Sensor!$A$2:$G$257,5)</f>
        <v>7.6923076923076916</v>
      </c>
    </row>
    <row r="38" spans="1:34">
      <c r="A38" s="31">
        <v>41976.557291666664</v>
      </c>
      <c r="B38" t="s">
        <v>11</v>
      </c>
      <c r="C38" t="s">
        <v>442</v>
      </c>
      <c r="D38" s="2" t="s">
        <v>50</v>
      </c>
      <c r="E38" s="2" t="s">
        <v>48</v>
      </c>
      <c r="F38" s="3" t="s">
        <v>52</v>
      </c>
      <c r="G38" s="3" t="s">
        <v>48</v>
      </c>
      <c r="H38" s="32" t="s">
        <v>49</v>
      </c>
      <c r="I38" s="32" t="s">
        <v>47</v>
      </c>
      <c r="J38" s="28" t="s">
        <v>51</v>
      </c>
      <c r="K38" s="28" t="s">
        <v>51</v>
      </c>
      <c r="L38" s="4" t="s">
        <v>41</v>
      </c>
      <c r="M38" s="4" t="s">
        <v>41</v>
      </c>
      <c r="N38" s="6" t="s">
        <v>45</v>
      </c>
      <c r="O38" s="6" t="s">
        <v>46</v>
      </c>
      <c r="U38" s="16">
        <f t="shared" si="7"/>
        <v>126</v>
      </c>
      <c r="V38" s="16">
        <f t="shared" si="8"/>
        <v>127</v>
      </c>
      <c r="W38" s="16">
        <f t="shared" si="9"/>
        <v>129</v>
      </c>
      <c r="X38" s="16">
        <f t="shared" si="10"/>
        <v>102</v>
      </c>
      <c r="Y38" s="16">
        <f t="shared" si="11"/>
        <v>0</v>
      </c>
      <c r="Z38" s="16">
        <f t="shared" si="12"/>
        <v>60</v>
      </c>
      <c r="AA38" s="39"/>
      <c r="AB38" s="40">
        <f t="shared" si="13"/>
        <v>41976.557291666664</v>
      </c>
      <c r="AC38" s="16">
        <f>VLOOKUP(U38,Hex2Sensor!$A$2:$G$257,7)</f>
        <v>-2.941176470588232</v>
      </c>
      <c r="AD38" s="16">
        <f>VLOOKUP(V38,Hex2Sensor!$A$2:$G$257,7)</f>
        <v>-0.98039215686276293</v>
      </c>
      <c r="AE38" s="16">
        <f>VLOOKUP(W38,Hex2Sensor!$A$2:$G$257,7)</f>
        <v>2.941176470588232</v>
      </c>
      <c r="AF38" s="16">
        <f>VLOOKUP(X38,Hex2Rssi!$A$2:$C$11,3)</f>
        <v>-125</v>
      </c>
      <c r="AG38" s="16">
        <f>VLOOKUP(Y38,Hex2Sensor!$A$2:$G$257,4)</f>
        <v>218.44090279926331</v>
      </c>
      <c r="AH38" s="16">
        <f>VLOOKUP(Z38,Hex2Sensor!$A$2:$G$257,5)</f>
        <v>7.6923076923076916</v>
      </c>
    </row>
    <row r="39" spans="1:34">
      <c r="A39" s="31">
        <v>41976.566168981481</v>
      </c>
      <c r="B39" t="s">
        <v>11</v>
      </c>
      <c r="C39" t="s">
        <v>443</v>
      </c>
      <c r="D39" s="2" t="s">
        <v>52</v>
      </c>
      <c r="E39" s="2" t="s">
        <v>48</v>
      </c>
      <c r="F39" s="3" t="s">
        <v>52</v>
      </c>
      <c r="G39" s="3" t="s">
        <v>48</v>
      </c>
      <c r="H39" s="32" t="s">
        <v>41</v>
      </c>
      <c r="I39" s="32" t="s">
        <v>47</v>
      </c>
      <c r="J39" s="28" t="s">
        <v>52</v>
      </c>
      <c r="K39" s="28" t="s">
        <v>39</v>
      </c>
      <c r="L39" s="4" t="s">
        <v>41</v>
      </c>
      <c r="M39" s="4" t="s">
        <v>41</v>
      </c>
      <c r="N39" s="6" t="s">
        <v>45</v>
      </c>
      <c r="O39" s="6" t="s">
        <v>46</v>
      </c>
      <c r="U39" s="16">
        <f t="shared" si="7"/>
        <v>127</v>
      </c>
      <c r="V39" s="16">
        <f t="shared" si="8"/>
        <v>127</v>
      </c>
      <c r="W39" s="16">
        <f t="shared" si="9"/>
        <v>128</v>
      </c>
      <c r="X39" s="16">
        <f t="shared" si="10"/>
        <v>95</v>
      </c>
      <c r="Y39" s="16">
        <f t="shared" si="11"/>
        <v>0</v>
      </c>
      <c r="Z39" s="16">
        <f t="shared" si="12"/>
        <v>60</v>
      </c>
      <c r="AA39" s="39"/>
      <c r="AB39" s="40">
        <f t="shared" si="13"/>
        <v>41976.566168981481</v>
      </c>
      <c r="AC39" s="16">
        <f>VLOOKUP(U39,Hex2Sensor!$A$2:$G$257,7)</f>
        <v>-0.98039215686276293</v>
      </c>
      <c r="AD39" s="16">
        <f>VLOOKUP(V39,Hex2Sensor!$A$2:$G$257,7)</f>
        <v>-0.98039215686276293</v>
      </c>
      <c r="AE39" s="16">
        <f>VLOOKUP(W39,Hex2Sensor!$A$2:$G$257,7)</f>
        <v>0.98039215686273451</v>
      </c>
      <c r="AF39" s="16">
        <f>VLOOKUP(X39,Hex2Rssi!$A$2:$C$11,3)</f>
        <v>-125</v>
      </c>
      <c r="AG39" s="16">
        <f>VLOOKUP(Y39,Hex2Sensor!$A$2:$G$257,4)</f>
        <v>218.44090279926331</v>
      </c>
      <c r="AH39" s="16">
        <f>VLOOKUP(Z39,Hex2Sensor!$A$2:$G$257,5)</f>
        <v>7.6923076923076916</v>
      </c>
    </row>
    <row r="40" spans="1:34">
      <c r="A40" s="31">
        <v>41976.567245370366</v>
      </c>
      <c r="B40" t="s">
        <v>11</v>
      </c>
      <c r="C40" t="s">
        <v>444</v>
      </c>
      <c r="D40" s="2" t="s">
        <v>52</v>
      </c>
      <c r="E40" s="2" t="s">
        <v>48</v>
      </c>
      <c r="F40" s="3" t="s">
        <v>52</v>
      </c>
      <c r="G40" s="3" t="s">
        <v>48</v>
      </c>
      <c r="H40" s="32" t="s">
        <v>41</v>
      </c>
      <c r="I40" s="32" t="s">
        <v>47</v>
      </c>
      <c r="J40" s="28" t="s">
        <v>53</v>
      </c>
      <c r="K40" s="28" t="s">
        <v>44</v>
      </c>
      <c r="L40" s="4" t="s">
        <v>41</v>
      </c>
      <c r="M40" s="4" t="s">
        <v>41</v>
      </c>
      <c r="N40" s="6" t="s">
        <v>45</v>
      </c>
      <c r="O40" s="6" t="s">
        <v>46</v>
      </c>
      <c r="U40" s="16">
        <f t="shared" si="7"/>
        <v>127</v>
      </c>
      <c r="V40" s="16">
        <f t="shared" si="8"/>
        <v>127</v>
      </c>
      <c r="W40" s="16">
        <f t="shared" si="9"/>
        <v>128</v>
      </c>
      <c r="X40" s="16">
        <f t="shared" si="10"/>
        <v>77</v>
      </c>
      <c r="Y40" s="16">
        <f t="shared" si="11"/>
        <v>0</v>
      </c>
      <c r="Z40" s="16">
        <f t="shared" si="12"/>
        <v>60</v>
      </c>
      <c r="AA40" s="39"/>
      <c r="AB40" s="40">
        <f t="shared" si="13"/>
        <v>41976.567245370366</v>
      </c>
      <c r="AC40" s="16">
        <f>VLOOKUP(U40,Hex2Sensor!$A$2:$G$257,7)</f>
        <v>-0.98039215686276293</v>
      </c>
      <c r="AD40" s="16">
        <f>VLOOKUP(V40,Hex2Sensor!$A$2:$G$257,7)</f>
        <v>-0.98039215686276293</v>
      </c>
      <c r="AE40" s="16">
        <f>VLOOKUP(W40,Hex2Sensor!$A$2:$G$257,7)</f>
        <v>0.98039215686273451</v>
      </c>
      <c r="AF40" s="16">
        <f>VLOOKUP(X40,Hex2Rssi!$A$2:$C$11,3)</f>
        <v>-130</v>
      </c>
      <c r="AG40" s="16">
        <f>VLOOKUP(Y40,Hex2Sensor!$A$2:$G$257,4)</f>
        <v>218.44090279926331</v>
      </c>
      <c r="AH40" s="16">
        <f>VLOOKUP(Z40,Hex2Sensor!$A$2:$G$257,5)</f>
        <v>7.6923076923076916</v>
      </c>
    </row>
    <row r="41" spans="1:34">
      <c r="A41" s="31">
        <v>41976.580289351848</v>
      </c>
      <c r="B41" t="s">
        <v>11</v>
      </c>
      <c r="C41" t="s">
        <v>445</v>
      </c>
      <c r="D41" s="2" t="s">
        <v>52</v>
      </c>
      <c r="E41" s="2" t="s">
        <v>48</v>
      </c>
      <c r="F41" s="3" t="s">
        <v>52</v>
      </c>
      <c r="G41" s="3" t="s">
        <v>48</v>
      </c>
      <c r="H41" s="32" t="s">
        <v>41</v>
      </c>
      <c r="I41" s="32" t="s">
        <v>47</v>
      </c>
      <c r="J41" s="28" t="s">
        <v>39</v>
      </c>
      <c r="K41" s="28" t="s">
        <v>44</v>
      </c>
      <c r="L41" s="4" t="s">
        <v>41</v>
      </c>
      <c r="M41" s="4" t="s">
        <v>41</v>
      </c>
      <c r="N41" s="6" t="s">
        <v>45</v>
      </c>
      <c r="O41" s="6" t="s">
        <v>46</v>
      </c>
      <c r="U41" s="16">
        <f t="shared" si="7"/>
        <v>127</v>
      </c>
      <c r="V41" s="16">
        <f t="shared" si="8"/>
        <v>127</v>
      </c>
      <c r="W41" s="16">
        <f t="shared" si="9"/>
        <v>128</v>
      </c>
      <c r="X41" s="16">
        <f t="shared" si="10"/>
        <v>69</v>
      </c>
      <c r="Y41" s="16">
        <f t="shared" si="11"/>
        <v>0</v>
      </c>
      <c r="Z41" s="16">
        <f t="shared" si="12"/>
        <v>60</v>
      </c>
      <c r="AA41" s="39"/>
      <c r="AB41" s="40">
        <f t="shared" si="13"/>
        <v>41976.580289351848</v>
      </c>
      <c r="AC41" s="16">
        <f>VLOOKUP(U41,Hex2Sensor!$A$2:$G$257,7)</f>
        <v>-0.98039215686276293</v>
      </c>
      <c r="AD41" s="16">
        <f>VLOOKUP(V41,Hex2Sensor!$A$2:$G$257,7)</f>
        <v>-0.98039215686276293</v>
      </c>
      <c r="AE41" s="16">
        <f>VLOOKUP(W41,Hex2Sensor!$A$2:$G$257,7)</f>
        <v>0.98039215686273451</v>
      </c>
      <c r="AF41" s="16">
        <f>VLOOKUP(X41,Hex2Rssi!$A$2:$C$11,3)</f>
        <v>-135</v>
      </c>
      <c r="AG41" s="16">
        <f>VLOOKUP(Y41,Hex2Sensor!$A$2:$G$257,4)</f>
        <v>218.44090279926331</v>
      </c>
      <c r="AH41" s="16">
        <f>VLOOKUP(Z41,Hex2Sensor!$A$2:$G$257,5)</f>
        <v>7.6923076923076916</v>
      </c>
    </row>
    <row r="42" spans="1:34">
      <c r="A42" s="31">
        <v>41976.581365740742</v>
      </c>
      <c r="B42" t="s">
        <v>11</v>
      </c>
      <c r="C42" t="s">
        <v>446</v>
      </c>
      <c r="D42" s="2" t="s">
        <v>52</v>
      </c>
      <c r="E42" s="2" t="s">
        <v>48</v>
      </c>
      <c r="F42" s="3" t="s">
        <v>52</v>
      </c>
      <c r="G42" s="3" t="s">
        <v>48</v>
      </c>
      <c r="H42" s="32" t="s">
        <v>41</v>
      </c>
      <c r="I42" s="32" t="s">
        <v>47</v>
      </c>
      <c r="J42" s="28" t="s">
        <v>39</v>
      </c>
      <c r="K42" s="28" t="s">
        <v>51</v>
      </c>
      <c r="L42" s="4" t="s">
        <v>47</v>
      </c>
      <c r="M42" s="4" t="s">
        <v>41</v>
      </c>
      <c r="N42" s="6" t="s">
        <v>45</v>
      </c>
      <c r="O42" s="6" t="s">
        <v>46</v>
      </c>
      <c r="U42" s="16">
        <f t="shared" si="7"/>
        <v>127</v>
      </c>
      <c r="V42" s="16">
        <f t="shared" si="8"/>
        <v>127</v>
      </c>
      <c r="W42" s="16">
        <f t="shared" si="9"/>
        <v>128</v>
      </c>
      <c r="X42" s="16">
        <f t="shared" si="10"/>
        <v>101</v>
      </c>
      <c r="Y42" s="16">
        <f t="shared" si="11"/>
        <v>8</v>
      </c>
      <c r="Z42" s="16">
        <f t="shared" si="12"/>
        <v>60</v>
      </c>
      <c r="AA42" s="39"/>
      <c r="AB42" s="40">
        <f t="shared" si="13"/>
        <v>41976.581365740742</v>
      </c>
      <c r="AC42" s="16">
        <f>VLOOKUP(U42,Hex2Sensor!$A$2:$G$257,7)</f>
        <v>-0.98039215686276293</v>
      </c>
      <c r="AD42" s="16">
        <f>VLOOKUP(V42,Hex2Sensor!$A$2:$G$257,7)</f>
        <v>-0.98039215686276293</v>
      </c>
      <c r="AE42" s="16">
        <f>VLOOKUP(W42,Hex2Sensor!$A$2:$G$257,7)</f>
        <v>0.98039215686273451</v>
      </c>
      <c r="AF42" s="16">
        <f>VLOOKUP(X42,Hex2Rssi!$A$2:$C$11,3)</f>
        <v>-125</v>
      </c>
      <c r="AG42" s="16">
        <f>VLOOKUP(Y42,Hex2Sensor!$A$2:$G$257,4)</f>
        <v>206.51110952172007</v>
      </c>
      <c r="AH42" s="16">
        <f>VLOOKUP(Z42,Hex2Sensor!$A$2:$G$257,5)</f>
        <v>7.6923076923076916</v>
      </c>
    </row>
    <row r="43" spans="1:34">
      <c r="A43" s="31">
        <v>41976.591006944444</v>
      </c>
      <c r="B43" t="s">
        <v>11</v>
      </c>
      <c r="C43" t="s">
        <v>447</v>
      </c>
      <c r="D43" s="2" t="s">
        <v>41</v>
      </c>
      <c r="E43" s="2" t="s">
        <v>47</v>
      </c>
      <c r="F43" s="3" t="s">
        <v>41</v>
      </c>
      <c r="G43" s="3" t="s">
        <v>47</v>
      </c>
      <c r="H43" s="32" t="s">
        <v>41</v>
      </c>
      <c r="I43" s="32" t="s">
        <v>47</v>
      </c>
      <c r="J43" s="28" t="s">
        <v>42</v>
      </c>
      <c r="K43" s="28" t="s">
        <v>44</v>
      </c>
      <c r="L43" s="4" t="s">
        <v>41</v>
      </c>
      <c r="M43" s="4" t="s">
        <v>41</v>
      </c>
      <c r="N43" s="6" t="s">
        <v>45</v>
      </c>
      <c r="O43" s="6" t="s">
        <v>46</v>
      </c>
      <c r="U43" s="16">
        <f t="shared" si="7"/>
        <v>128</v>
      </c>
      <c r="V43" s="16">
        <f t="shared" si="8"/>
        <v>128</v>
      </c>
      <c r="W43" s="16">
        <f t="shared" si="9"/>
        <v>128</v>
      </c>
      <c r="X43" s="16">
        <f t="shared" si="10"/>
        <v>74</v>
      </c>
      <c r="Y43" s="16">
        <f t="shared" si="11"/>
        <v>0</v>
      </c>
      <c r="Z43" s="16">
        <f t="shared" si="12"/>
        <v>60</v>
      </c>
      <c r="AA43" s="39"/>
      <c r="AB43" s="40">
        <f t="shared" si="13"/>
        <v>41976.591006944444</v>
      </c>
      <c r="AC43" s="16">
        <f>VLOOKUP(U43,Hex2Sensor!$A$2:$G$257,7)</f>
        <v>0.98039215686273451</v>
      </c>
      <c r="AD43" s="16">
        <f>VLOOKUP(V43,Hex2Sensor!$A$2:$G$257,7)</f>
        <v>0.98039215686273451</v>
      </c>
      <c r="AE43" s="16">
        <f>VLOOKUP(W43,Hex2Sensor!$A$2:$G$257,7)</f>
        <v>0.98039215686273451</v>
      </c>
      <c r="AF43" s="16">
        <f>VLOOKUP(X43,Hex2Rssi!$A$2:$C$11,3)</f>
        <v>-135</v>
      </c>
      <c r="AG43" s="16">
        <f>VLOOKUP(Y43,Hex2Sensor!$A$2:$G$257,4)</f>
        <v>218.44090279926331</v>
      </c>
      <c r="AH43" s="16">
        <f>VLOOKUP(Z43,Hex2Sensor!$A$2:$G$257,5)</f>
        <v>7.6923076923076916</v>
      </c>
    </row>
    <row r="44" spans="1:34">
      <c r="A44" s="31">
        <v>41976.593101851846</v>
      </c>
      <c r="B44" t="s">
        <v>11</v>
      </c>
      <c r="C44" t="s">
        <v>448</v>
      </c>
      <c r="D44" s="2" t="s">
        <v>42</v>
      </c>
      <c r="E44" s="2" t="s">
        <v>48</v>
      </c>
      <c r="F44" s="3" t="s">
        <v>52</v>
      </c>
      <c r="G44" s="3" t="s">
        <v>48</v>
      </c>
      <c r="H44" s="32" t="s">
        <v>41</v>
      </c>
      <c r="I44" s="32" t="s">
        <v>47</v>
      </c>
      <c r="J44" s="28" t="s">
        <v>49</v>
      </c>
      <c r="K44" s="28" t="s">
        <v>39</v>
      </c>
      <c r="L44" s="4" t="s">
        <v>41</v>
      </c>
      <c r="M44" s="4" t="s">
        <v>41</v>
      </c>
      <c r="N44" s="6" t="s">
        <v>45</v>
      </c>
      <c r="O44" s="6" t="s">
        <v>46</v>
      </c>
      <c r="U44" s="16">
        <f t="shared" si="7"/>
        <v>122</v>
      </c>
      <c r="V44" s="16">
        <f t="shared" si="8"/>
        <v>127</v>
      </c>
      <c r="W44" s="16">
        <f t="shared" si="9"/>
        <v>128</v>
      </c>
      <c r="X44" s="16">
        <f t="shared" si="10"/>
        <v>81</v>
      </c>
      <c r="Y44" s="16">
        <f t="shared" si="11"/>
        <v>0</v>
      </c>
      <c r="Z44" s="16">
        <f t="shared" si="12"/>
        <v>60</v>
      </c>
      <c r="AA44" s="39"/>
      <c r="AB44" s="40">
        <f t="shared" si="13"/>
        <v>41976.593101851846</v>
      </c>
      <c r="AC44" s="16">
        <f>VLOOKUP(U44,Hex2Sensor!$A$2:$G$257,7)</f>
        <v>-10.784313725490193</v>
      </c>
      <c r="AD44" s="16">
        <f>VLOOKUP(V44,Hex2Sensor!$A$2:$G$257,7)</f>
        <v>-0.98039215686276293</v>
      </c>
      <c r="AE44" s="16">
        <f>VLOOKUP(W44,Hex2Sensor!$A$2:$G$257,7)</f>
        <v>0.98039215686273451</v>
      </c>
      <c r="AF44" s="16">
        <f>VLOOKUP(X44,Hex2Rssi!$A$2:$C$11,3)</f>
        <v>-130</v>
      </c>
      <c r="AG44" s="16">
        <f>VLOOKUP(Y44,Hex2Sensor!$A$2:$G$257,4)</f>
        <v>218.44090279926331</v>
      </c>
      <c r="AH44" s="16">
        <f>VLOOKUP(Z44,Hex2Sensor!$A$2:$G$257,5)</f>
        <v>7.6923076923076916</v>
      </c>
    </row>
    <row r="45" spans="1:34">
      <c r="A45" s="31">
        <v>41976.594131944439</v>
      </c>
      <c r="B45" t="s">
        <v>11</v>
      </c>
      <c r="C45" t="s">
        <v>449</v>
      </c>
      <c r="D45" s="2" t="s">
        <v>52</v>
      </c>
      <c r="E45" s="2" t="s">
        <v>48</v>
      </c>
      <c r="F45" s="3" t="s">
        <v>52</v>
      </c>
      <c r="G45" s="3" t="s">
        <v>48</v>
      </c>
      <c r="H45" s="32" t="s">
        <v>41</v>
      </c>
      <c r="I45" s="32" t="s">
        <v>47</v>
      </c>
      <c r="J45" s="28" t="s">
        <v>47</v>
      </c>
      <c r="K45" s="28" t="s">
        <v>40</v>
      </c>
      <c r="L45" s="4" t="s">
        <v>41</v>
      </c>
      <c r="M45" s="4" t="s">
        <v>41</v>
      </c>
      <c r="N45" s="6" t="s">
        <v>45</v>
      </c>
      <c r="O45" s="6" t="s">
        <v>46</v>
      </c>
      <c r="U45" s="16">
        <f t="shared" si="7"/>
        <v>127</v>
      </c>
      <c r="V45" s="16">
        <f t="shared" si="8"/>
        <v>127</v>
      </c>
      <c r="W45" s="16">
        <f t="shared" si="9"/>
        <v>128</v>
      </c>
      <c r="X45" s="16">
        <f t="shared" si="10"/>
        <v>184</v>
      </c>
      <c r="Y45" s="16">
        <f t="shared" si="11"/>
        <v>0</v>
      </c>
      <c r="Z45" s="16">
        <f t="shared" si="12"/>
        <v>60</v>
      </c>
      <c r="AA45" s="39"/>
      <c r="AB45" s="40">
        <f t="shared" si="13"/>
        <v>41976.594131944439</v>
      </c>
      <c r="AC45" s="16">
        <f>VLOOKUP(U45,Hex2Sensor!$A$2:$G$257,7)</f>
        <v>-0.98039215686276293</v>
      </c>
      <c r="AD45" s="16">
        <f>VLOOKUP(V45,Hex2Sensor!$A$2:$G$257,7)</f>
        <v>-0.98039215686276293</v>
      </c>
      <c r="AE45" s="16">
        <f>VLOOKUP(W45,Hex2Sensor!$A$2:$G$257,7)</f>
        <v>0.98039215686273451</v>
      </c>
      <c r="AF45" s="16">
        <f>VLOOKUP(X45,Hex2Rssi!$A$2:$C$11,3)</f>
        <v>-100</v>
      </c>
      <c r="AG45" s="16">
        <f>VLOOKUP(Y45,Hex2Sensor!$A$2:$G$257,4)</f>
        <v>218.44090279926331</v>
      </c>
      <c r="AH45" s="16">
        <f>VLOOKUP(Z45,Hex2Sensor!$A$2:$G$257,5)</f>
        <v>7.6923076923076916</v>
      </c>
    </row>
    <row r="46" spans="1:34">
      <c r="A46" s="31">
        <v>41976.60528935185</v>
      </c>
      <c r="B46" t="s">
        <v>11</v>
      </c>
      <c r="C46" t="s">
        <v>370</v>
      </c>
      <c r="D46" s="2" t="s">
        <v>52</v>
      </c>
      <c r="E46" s="2" t="s">
        <v>48</v>
      </c>
      <c r="F46" s="3" t="s">
        <v>52</v>
      </c>
      <c r="G46" s="3" t="s">
        <v>48</v>
      </c>
      <c r="H46" s="32" t="s">
        <v>41</v>
      </c>
      <c r="I46" s="32" t="s">
        <v>47</v>
      </c>
      <c r="J46" s="28" t="s">
        <v>47</v>
      </c>
      <c r="K46" s="28" t="s">
        <v>39</v>
      </c>
      <c r="L46" s="4" t="s">
        <v>41</v>
      </c>
      <c r="M46" s="4" t="s">
        <v>41</v>
      </c>
      <c r="N46" s="6" t="s">
        <v>45</v>
      </c>
      <c r="O46" s="6" t="s">
        <v>46</v>
      </c>
      <c r="U46" s="16">
        <f t="shared" si="7"/>
        <v>127</v>
      </c>
      <c r="V46" s="16">
        <f t="shared" si="8"/>
        <v>127</v>
      </c>
      <c r="W46" s="16">
        <f t="shared" si="9"/>
        <v>128</v>
      </c>
      <c r="X46" s="16">
        <f t="shared" si="10"/>
        <v>88</v>
      </c>
      <c r="Y46" s="16">
        <f t="shared" si="11"/>
        <v>0</v>
      </c>
      <c r="Z46" s="16">
        <f t="shared" si="12"/>
        <v>60</v>
      </c>
      <c r="AA46" s="39"/>
      <c r="AB46" s="40">
        <f t="shared" si="13"/>
        <v>41976.60528935185</v>
      </c>
      <c r="AC46" s="16">
        <f>VLOOKUP(U46,Hex2Sensor!$A$2:$G$257,7)</f>
        <v>-0.98039215686276293</v>
      </c>
      <c r="AD46" s="16">
        <f>VLOOKUP(V46,Hex2Sensor!$A$2:$G$257,7)</f>
        <v>-0.98039215686276293</v>
      </c>
      <c r="AE46" s="16">
        <f>VLOOKUP(W46,Hex2Sensor!$A$2:$G$257,7)</f>
        <v>0.98039215686273451</v>
      </c>
      <c r="AF46" s="16">
        <f>VLOOKUP(X46,Hex2Rssi!$A$2:$C$11,3)</f>
        <v>-130</v>
      </c>
      <c r="AG46" s="16">
        <f>VLOOKUP(Y46,Hex2Sensor!$A$2:$G$257,4)</f>
        <v>218.44090279926331</v>
      </c>
      <c r="AH46" s="16">
        <f>VLOOKUP(Z46,Hex2Sensor!$A$2:$G$257,5)</f>
        <v>7.6923076923076916</v>
      </c>
    </row>
  </sheetData>
  <phoneticPr fontId="4"/>
  <pageMargins left="0.70866141732283472" right="0.70866141732283472" top="0.74803149606299213" bottom="0.74803149606299213" header="0.31496062992125984" footer="0.31496062992125984"/>
  <pageSetup paperSize="9" scale="6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57"/>
  <sheetViews>
    <sheetView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D68" sqref="D68"/>
    </sheetView>
  </sheetViews>
  <sheetFormatPr defaultColWidth="13" defaultRowHeight="13.5"/>
  <cols>
    <col min="1" max="1" width="7.75" style="17" bestFit="1" customWidth="1"/>
    <col min="2" max="2" width="5.875" style="18" bestFit="1" customWidth="1"/>
    <col min="3" max="3" width="11.875" style="17" bestFit="1" customWidth="1"/>
    <col min="4" max="4" width="15.25" style="17" customWidth="1"/>
    <col min="5" max="5" width="10.375" style="17" bestFit="1" customWidth="1"/>
    <col min="6" max="6" width="10.625" style="17" bestFit="1" customWidth="1"/>
    <col min="7" max="7" width="15.625" style="17" customWidth="1"/>
    <col min="8" max="16384" width="13" style="17"/>
  </cols>
  <sheetData>
    <row r="1" spans="1:7" s="26" customFormat="1">
      <c r="A1" s="23" t="s">
        <v>66</v>
      </c>
      <c r="B1" s="24" t="s">
        <v>67</v>
      </c>
      <c r="C1" s="25" t="s">
        <v>68</v>
      </c>
      <c r="D1" s="25" t="s">
        <v>69</v>
      </c>
      <c r="E1" s="25" t="s">
        <v>70</v>
      </c>
      <c r="F1" s="25" t="s">
        <v>71</v>
      </c>
      <c r="G1" s="25" t="s">
        <v>72</v>
      </c>
    </row>
    <row r="2" spans="1:7">
      <c r="A2" s="17">
        <v>0</v>
      </c>
      <c r="B2" s="18" t="s">
        <v>73</v>
      </c>
      <c r="C2" s="19">
        <v>120.91188564368463</v>
      </c>
      <c r="D2" s="19">
        <v>218.44090279926331</v>
      </c>
      <c r="E2" s="20">
        <v>0</v>
      </c>
      <c r="F2" s="19">
        <v>-32.768000000000001</v>
      </c>
      <c r="G2" s="19">
        <v>-250</v>
      </c>
    </row>
    <row r="3" spans="1:7">
      <c r="A3" s="17">
        <v>1</v>
      </c>
      <c r="B3" s="18" t="s">
        <v>74</v>
      </c>
      <c r="C3" s="19">
        <v>120.12348655040478</v>
      </c>
      <c r="D3" s="19">
        <v>216.9542598794294</v>
      </c>
      <c r="E3" s="20">
        <v>0.12820512820512819</v>
      </c>
      <c r="F3" s="19">
        <v>-32.510996078431376</v>
      </c>
      <c r="G3" s="19">
        <v>-248.0392156862745</v>
      </c>
    </row>
    <row r="4" spans="1:7">
      <c r="A4" s="17">
        <v>2</v>
      </c>
      <c r="B4" s="18" t="s">
        <v>75</v>
      </c>
      <c r="C4" s="19">
        <v>119.33469928806721</v>
      </c>
      <c r="D4" s="19">
        <v>215.4663149258613</v>
      </c>
      <c r="E4" s="20">
        <v>0.25641025641025639</v>
      </c>
      <c r="F4" s="19">
        <v>-32.253992156862743</v>
      </c>
      <c r="G4" s="19">
        <v>-246.07843137254903</v>
      </c>
    </row>
    <row r="5" spans="1:7">
      <c r="A5" s="17">
        <v>3</v>
      </c>
      <c r="B5" s="18" t="s">
        <v>76</v>
      </c>
      <c r="C5" s="19">
        <v>118.54552328275986</v>
      </c>
      <c r="D5" s="19">
        <v>213.97706451150771</v>
      </c>
      <c r="E5" s="20">
        <v>0.38461538461538458</v>
      </c>
      <c r="F5" s="19">
        <v>-31.996988235294118</v>
      </c>
      <c r="G5" s="19">
        <v>-244.11764705882354</v>
      </c>
    </row>
    <row r="6" spans="1:7">
      <c r="A6" s="17">
        <v>4</v>
      </c>
      <c r="B6" s="18" t="s">
        <v>77</v>
      </c>
      <c r="C6" s="19">
        <v>117.75595795915638</v>
      </c>
      <c r="D6" s="19">
        <v>212.48650519425632</v>
      </c>
      <c r="E6" s="20">
        <v>0.51282051282051277</v>
      </c>
      <c r="F6" s="19">
        <v>-31.73998431372549</v>
      </c>
      <c r="G6" s="19">
        <v>-242.15686274509804</v>
      </c>
    </row>
    <row r="7" spans="1:7">
      <c r="A7" s="17">
        <v>5</v>
      </c>
      <c r="B7" s="18" t="s">
        <v>78</v>
      </c>
      <c r="C7" s="19">
        <v>116.96600274050866</v>
      </c>
      <c r="D7" s="19">
        <v>210.99463351684312</v>
      </c>
      <c r="E7" s="20">
        <v>0.64102564102564097</v>
      </c>
      <c r="F7" s="19">
        <v>-31.482980392156865</v>
      </c>
      <c r="G7" s="19">
        <v>-240.19607843137254</v>
      </c>
    </row>
    <row r="8" spans="1:7">
      <c r="A8" s="17">
        <v>6</v>
      </c>
      <c r="B8" s="18" t="s">
        <v>79</v>
      </c>
      <c r="C8" s="19">
        <v>116.1756570486441</v>
      </c>
      <c r="D8" s="19">
        <v>209.50144600675685</v>
      </c>
      <c r="E8" s="20">
        <v>0.76923076923076916</v>
      </c>
      <c r="F8" s="19">
        <v>-31.225976470588236</v>
      </c>
      <c r="G8" s="19">
        <v>-238.23529411764707</v>
      </c>
    </row>
    <row r="9" spans="1:7">
      <c r="A9" s="17">
        <v>7</v>
      </c>
      <c r="B9" s="18" t="s">
        <v>80</v>
      </c>
      <c r="C9" s="19">
        <v>115.38492030395901</v>
      </c>
      <c r="D9" s="19">
        <v>208.00693917614512</v>
      </c>
      <c r="E9" s="20">
        <v>0.89743589743589736</v>
      </c>
      <c r="F9" s="19">
        <v>-30.968972549019607</v>
      </c>
      <c r="G9" s="19">
        <v>-236.27450980392157</v>
      </c>
    </row>
    <row r="10" spans="1:7">
      <c r="A10" s="17">
        <v>8</v>
      </c>
      <c r="B10" s="18" t="s">
        <v>81</v>
      </c>
      <c r="C10" s="19">
        <v>114.59379192541496</v>
      </c>
      <c r="D10" s="19">
        <v>206.51110952172007</v>
      </c>
      <c r="E10" s="20">
        <v>1.0256410256410255</v>
      </c>
      <c r="F10" s="19">
        <v>-30.711968627450982</v>
      </c>
      <c r="G10" s="19">
        <v>-234.31372549019608</v>
      </c>
    </row>
    <row r="11" spans="1:7">
      <c r="A11" s="17">
        <v>9</v>
      </c>
      <c r="B11" s="18" t="s">
        <v>82</v>
      </c>
      <c r="C11" s="19">
        <v>113.8022713305329</v>
      </c>
      <c r="D11" s="19">
        <v>205.01395352466193</v>
      </c>
      <c r="E11" s="20">
        <v>1.1538461538461537</v>
      </c>
      <c r="F11" s="19">
        <v>-30.454964705882354</v>
      </c>
      <c r="G11" s="19">
        <v>-232.35294117647058</v>
      </c>
    </row>
    <row r="12" spans="1:7">
      <c r="A12" s="17">
        <v>10</v>
      </c>
      <c r="B12" s="18" t="s">
        <v>83</v>
      </c>
      <c r="C12" s="19">
        <v>113.01035793538836</v>
      </c>
      <c r="D12" s="19">
        <v>203.51546765052262</v>
      </c>
      <c r="E12" s="20">
        <v>1.2820512820512819</v>
      </c>
      <c r="F12" s="19">
        <v>-30.197960784313725</v>
      </c>
      <c r="G12" s="19">
        <v>-230.39215686274511</v>
      </c>
    </row>
    <row r="13" spans="1:7">
      <c r="A13" s="17">
        <v>11</v>
      </c>
      <c r="B13" s="18" t="s">
        <v>84</v>
      </c>
      <c r="C13" s="19">
        <v>112.21805115460688</v>
      </c>
      <c r="D13" s="19">
        <v>202.01564834912847</v>
      </c>
      <c r="E13" s="20">
        <v>1.4102564102564101</v>
      </c>
      <c r="F13" s="19">
        <v>-29.9409568627451</v>
      </c>
      <c r="G13" s="19">
        <v>-228.43137254901961</v>
      </c>
    </row>
    <row r="14" spans="1:7">
      <c r="A14" s="17">
        <v>12</v>
      </c>
      <c r="B14" s="18" t="s">
        <v>85</v>
      </c>
      <c r="C14" s="19">
        <v>111.42535040135863</v>
      </c>
      <c r="D14" s="19">
        <v>200.51449205448216</v>
      </c>
      <c r="E14" s="20">
        <v>1.5384615384615383</v>
      </c>
      <c r="F14" s="19">
        <v>-29.683952941176472</v>
      </c>
      <c r="G14" s="19">
        <v>-226.47058823529412</v>
      </c>
    </row>
    <row r="15" spans="1:7">
      <c r="A15" s="17">
        <v>13</v>
      </c>
      <c r="B15" s="18" t="s">
        <v>86</v>
      </c>
      <c r="C15" s="19">
        <v>110.63225508735286</v>
      </c>
      <c r="D15" s="19">
        <v>199.01199518466342</v>
      </c>
      <c r="E15" s="20">
        <v>1.6666666666666665</v>
      </c>
      <c r="F15" s="19">
        <v>-29.426949019607843</v>
      </c>
      <c r="G15" s="19">
        <v>-224.50980392156862</v>
      </c>
    </row>
    <row r="16" spans="1:7">
      <c r="A16" s="17">
        <v>14</v>
      </c>
      <c r="B16" s="18" t="s">
        <v>87</v>
      </c>
      <c r="C16" s="19">
        <v>109.83876462283388</v>
      </c>
      <c r="D16" s="19">
        <v>197.50815414172939</v>
      </c>
      <c r="E16" s="20">
        <v>1.7948717948717947</v>
      </c>
      <c r="F16" s="19">
        <v>-29.169945098039218</v>
      </c>
      <c r="G16" s="19">
        <v>-222.54901960784315</v>
      </c>
    </row>
    <row r="17" spans="1:7">
      <c r="A17" s="17">
        <v>15</v>
      </c>
      <c r="B17" s="18" t="s">
        <v>88</v>
      </c>
      <c r="C17" s="19">
        <v>109.04487841657487</v>
      </c>
      <c r="D17" s="19">
        <v>196.00296531161484</v>
      </c>
      <c r="E17" s="20">
        <v>1.9230769230769229</v>
      </c>
      <c r="F17" s="19">
        <v>-28.912941176470589</v>
      </c>
      <c r="G17" s="19">
        <v>-220.58823529411765</v>
      </c>
    </row>
    <row r="18" spans="1:7">
      <c r="A18" s="17">
        <v>16</v>
      </c>
      <c r="B18" s="18" t="s">
        <v>89</v>
      </c>
      <c r="C18" s="19">
        <v>108.25059587587339</v>
      </c>
      <c r="D18" s="19">
        <v>194.49642506403006</v>
      </c>
      <c r="E18" s="20">
        <v>2.0512820512820511</v>
      </c>
      <c r="F18" s="19">
        <v>-28.655937254901961</v>
      </c>
      <c r="G18" s="19">
        <v>-218.62745098039215</v>
      </c>
    </row>
    <row r="19" spans="1:7">
      <c r="A19" s="17">
        <v>17</v>
      </c>
      <c r="B19" s="18" t="s">
        <v>90</v>
      </c>
      <c r="C19" s="19">
        <v>107.45591640654584</v>
      </c>
      <c r="D19" s="19">
        <v>192.98852975235855</v>
      </c>
      <c r="E19" s="20">
        <v>2.1794871794871793</v>
      </c>
      <c r="F19" s="19">
        <v>-28.398933333333332</v>
      </c>
      <c r="G19" s="19">
        <v>-216.66666666666669</v>
      </c>
    </row>
    <row r="20" spans="1:7">
      <c r="A20" s="17">
        <v>18</v>
      </c>
      <c r="B20" s="18" t="s">
        <v>91</v>
      </c>
      <c r="C20" s="19">
        <v>106.660839412923</v>
      </c>
      <c r="D20" s="19">
        <v>191.4792757135549</v>
      </c>
      <c r="E20" s="20">
        <v>2.3076923076923075</v>
      </c>
      <c r="F20" s="19">
        <v>-28.141929411764707</v>
      </c>
      <c r="G20" s="19">
        <v>-214.70588235294119</v>
      </c>
    </row>
    <row r="21" spans="1:7">
      <c r="A21" s="17">
        <v>19</v>
      </c>
      <c r="B21" s="18" t="s">
        <v>92</v>
      </c>
      <c r="C21" s="19">
        <v>105.86536429784383</v>
      </c>
      <c r="D21" s="19">
        <v>189.96865926804048</v>
      </c>
      <c r="E21" s="20">
        <v>2.4358974358974357</v>
      </c>
      <c r="F21" s="19">
        <v>-27.884925490196078</v>
      </c>
      <c r="G21" s="19">
        <v>-212.74509803921569</v>
      </c>
    </row>
    <row r="22" spans="1:7">
      <c r="A22" s="17">
        <v>20</v>
      </c>
      <c r="B22" s="18" t="s">
        <v>93</v>
      </c>
      <c r="C22" s="19">
        <v>105.06949046265049</v>
      </c>
      <c r="D22" s="19">
        <v>188.45667671959836</v>
      </c>
      <c r="E22" s="20">
        <v>2.5641025641025639</v>
      </c>
      <c r="F22" s="19">
        <v>-27.62792156862745</v>
      </c>
      <c r="G22" s="19">
        <v>-210.78431372549019</v>
      </c>
    </row>
    <row r="23" spans="1:7">
      <c r="A23" s="17">
        <v>21</v>
      </c>
      <c r="B23" s="18" t="s">
        <v>94</v>
      </c>
      <c r="C23" s="19">
        <v>104.27321730718404</v>
      </c>
      <c r="D23" s="19">
        <v>186.94332435526871</v>
      </c>
      <c r="E23" s="20">
        <v>2.6923076923076921</v>
      </c>
      <c r="F23" s="19">
        <v>-27.370917647058825</v>
      </c>
      <c r="G23" s="19">
        <v>-208.8235294117647</v>
      </c>
    </row>
    <row r="24" spans="1:7">
      <c r="A24" s="17">
        <v>22</v>
      </c>
      <c r="B24" s="18" t="s">
        <v>95</v>
      </c>
      <c r="C24" s="19">
        <v>103.4765442297778</v>
      </c>
      <c r="D24" s="19">
        <v>185.42859844524151</v>
      </c>
      <c r="E24" s="20">
        <v>2.8205128205128203</v>
      </c>
      <c r="F24" s="19">
        <v>-27.113913725490196</v>
      </c>
      <c r="G24" s="19">
        <v>-206.86274509803923</v>
      </c>
    </row>
    <row r="25" spans="1:7">
      <c r="A25" s="17">
        <v>23</v>
      </c>
      <c r="B25" s="18" t="s">
        <v>96</v>
      </c>
      <c r="C25" s="19">
        <v>102.67947062725284</v>
      </c>
      <c r="D25" s="19">
        <v>183.91249524275008</v>
      </c>
      <c r="E25" s="20">
        <v>2.9487179487179485</v>
      </c>
      <c r="F25" s="19">
        <v>-26.856909803921567</v>
      </c>
      <c r="G25" s="19">
        <v>-204.90196078431373</v>
      </c>
    </row>
    <row r="26" spans="1:7">
      <c r="A26" s="17">
        <v>24</v>
      </c>
      <c r="B26" s="18" t="s">
        <v>97</v>
      </c>
      <c r="C26" s="19">
        <v>101.88199589491251</v>
      </c>
      <c r="D26" s="19">
        <v>182.39501098396272</v>
      </c>
      <c r="E26" s="20">
        <v>3.0769230769230766</v>
      </c>
      <c r="F26" s="19">
        <v>-26.599905882352942</v>
      </c>
      <c r="G26" s="19">
        <v>-202.94117647058823</v>
      </c>
    </row>
    <row r="27" spans="1:7">
      <c r="A27" s="17">
        <v>25</v>
      </c>
      <c r="B27" s="18" t="s">
        <v>98</v>
      </c>
      <c r="C27" s="19">
        <v>101.08411942653697</v>
      </c>
      <c r="D27" s="19">
        <v>180.87614188787302</v>
      </c>
      <c r="E27" s="20">
        <v>3.2051282051282048</v>
      </c>
      <c r="F27" s="19">
        <v>-26.342901960784314</v>
      </c>
      <c r="G27" s="19">
        <v>-200.98039215686276</v>
      </c>
    </row>
    <row r="28" spans="1:7">
      <c r="A28" s="17">
        <v>26</v>
      </c>
      <c r="B28" s="18" t="s">
        <v>99</v>
      </c>
      <c r="C28" s="19">
        <v>100.285840614378</v>
      </c>
      <c r="D28" s="19">
        <v>179.355884156191</v>
      </c>
      <c r="E28" s="20">
        <v>3.333333333333333</v>
      </c>
      <c r="F28" s="19">
        <v>-26.085898039215685</v>
      </c>
      <c r="G28" s="19">
        <v>-199.01960784313727</v>
      </c>
    </row>
    <row r="29" spans="1:7">
      <c r="A29" s="17">
        <v>27</v>
      </c>
      <c r="B29" s="18" t="s">
        <v>100</v>
      </c>
      <c r="C29" s="19">
        <v>99.487158849153502</v>
      </c>
      <c r="D29" s="19">
        <v>177.83423397323145</v>
      </c>
      <c r="E29" s="20">
        <v>3.4615384615384612</v>
      </c>
      <c r="F29" s="19">
        <v>-25.82889411764706</v>
      </c>
      <c r="G29" s="19">
        <v>-197.05882352941177</v>
      </c>
    </row>
    <row r="30" spans="1:7">
      <c r="A30" s="17">
        <v>28</v>
      </c>
      <c r="B30" s="18" t="s">
        <v>101</v>
      </c>
      <c r="C30" s="19">
        <v>98.688073520041826</v>
      </c>
      <c r="D30" s="19">
        <v>176.31118750580299</v>
      </c>
      <c r="E30" s="20">
        <v>3.5897435897435894</v>
      </c>
      <c r="F30" s="19">
        <v>-25.571890196078432</v>
      </c>
      <c r="G30" s="19">
        <v>-195.09803921568627</v>
      </c>
    </row>
    <row r="31" spans="1:7">
      <c r="A31" s="17">
        <v>29</v>
      </c>
      <c r="B31" s="18" t="s">
        <v>102</v>
      </c>
      <c r="C31" s="19">
        <v>97.888584014677008</v>
      </c>
      <c r="D31" s="19">
        <v>174.7867409030946</v>
      </c>
      <c r="E31" s="20">
        <v>3.7179487179487176</v>
      </c>
      <c r="F31" s="19">
        <v>-25.314886274509803</v>
      </c>
      <c r="G31" s="19">
        <v>-193.13725490196077</v>
      </c>
    </row>
    <row r="32" spans="1:7">
      <c r="A32" s="17">
        <v>30</v>
      </c>
      <c r="B32" s="18" t="s">
        <v>103</v>
      </c>
      <c r="C32" s="19">
        <v>97.088689719142167</v>
      </c>
      <c r="D32" s="19">
        <v>173.26089029656259</v>
      </c>
      <c r="E32" s="20">
        <v>3.8461538461538458</v>
      </c>
      <c r="F32" s="19">
        <v>-25.057882352941178</v>
      </c>
      <c r="G32" s="19">
        <v>-191.1764705882353</v>
      </c>
    </row>
    <row r="33" spans="1:7">
      <c r="A33" s="17">
        <v>31</v>
      </c>
      <c r="B33" s="18" t="s">
        <v>104</v>
      </c>
      <c r="C33" s="19">
        <v>96.288390017965412</v>
      </c>
      <c r="D33" s="19">
        <v>171.73363179981607</v>
      </c>
      <c r="E33" s="20">
        <v>3.974358974358974</v>
      </c>
      <c r="F33" s="19">
        <v>-24.800878431372549</v>
      </c>
      <c r="G33" s="19">
        <v>-189.21568627450981</v>
      </c>
    </row>
    <row r="34" spans="1:7">
      <c r="A34" s="17">
        <v>32</v>
      </c>
      <c r="B34" s="18" t="s">
        <v>105</v>
      </c>
      <c r="C34" s="19">
        <v>95.487684294113023</v>
      </c>
      <c r="D34" s="19">
        <v>170.20496150850067</v>
      </c>
      <c r="E34" s="20">
        <v>4.1025641025641022</v>
      </c>
      <c r="F34" s="19">
        <v>-24.543874509803921</v>
      </c>
      <c r="G34" s="19">
        <v>-187.25490196078431</v>
      </c>
    </row>
    <row r="35" spans="1:7">
      <c r="A35" s="17">
        <v>33</v>
      </c>
      <c r="B35" s="18" t="s">
        <v>106</v>
      </c>
      <c r="C35" s="19">
        <v>94.686571928984904</v>
      </c>
      <c r="D35" s="19">
        <v>168.67487550018313</v>
      </c>
      <c r="E35" s="20">
        <v>4.2307692307692299</v>
      </c>
      <c r="F35" s="19">
        <v>-24.286870588235296</v>
      </c>
      <c r="G35" s="19">
        <v>-185.29411764705884</v>
      </c>
    </row>
    <row r="36" spans="1:7">
      <c r="A36" s="17">
        <v>34</v>
      </c>
      <c r="B36" s="18" t="s">
        <v>107</v>
      </c>
      <c r="C36" s="19">
        <v>93.885052302407985</v>
      </c>
      <c r="D36" s="19">
        <v>167.14336983423368</v>
      </c>
      <c r="E36" s="20">
        <v>4.3589743589743586</v>
      </c>
      <c r="F36" s="19">
        <v>-24.029866666666667</v>
      </c>
      <c r="G36" s="19">
        <v>-183.33333333333334</v>
      </c>
    </row>
    <row r="37" spans="1:7">
      <c r="A37" s="17">
        <v>35</v>
      </c>
      <c r="B37" s="18" t="s">
        <v>108</v>
      </c>
      <c r="C37" s="19">
        <v>93.083124792632134</v>
      </c>
      <c r="D37" s="19">
        <v>165.61044055170669</v>
      </c>
      <c r="E37" s="20">
        <v>4.4871794871794872</v>
      </c>
      <c r="F37" s="19">
        <v>-23.772862745098038</v>
      </c>
      <c r="G37" s="19">
        <v>-181.37254901960785</v>
      </c>
    </row>
    <row r="38" spans="1:7">
      <c r="A38" s="17">
        <v>36</v>
      </c>
      <c r="B38" s="18" t="s">
        <v>109</v>
      </c>
      <c r="C38" s="19">
        <v>92.280788776322879</v>
      </c>
      <c r="D38" s="19">
        <v>164.07608367522266</v>
      </c>
      <c r="E38" s="20">
        <v>4.615384615384615</v>
      </c>
      <c r="F38" s="19">
        <v>-23.515858823529413</v>
      </c>
      <c r="G38" s="19">
        <v>-179.41176470588238</v>
      </c>
    </row>
    <row r="39" spans="1:7">
      <c r="A39" s="17">
        <v>37</v>
      </c>
      <c r="B39" s="18" t="s">
        <v>110</v>
      </c>
      <c r="C39" s="19">
        <v>91.478043628556406</v>
      </c>
      <c r="D39" s="19">
        <v>162.54029520884706</v>
      </c>
      <c r="E39" s="20">
        <v>4.7435897435897427</v>
      </c>
      <c r="F39" s="19">
        <v>-23.258854901960785</v>
      </c>
      <c r="G39" s="19">
        <v>-177.45098039215685</v>
      </c>
    </row>
    <row r="40" spans="1:7">
      <c r="A40" s="17">
        <v>38</v>
      </c>
      <c r="B40" s="18" t="s">
        <v>111</v>
      </c>
      <c r="C40" s="19">
        <v>90.67488872281433</v>
      </c>
      <c r="D40" s="19">
        <v>161.00307113796839</v>
      </c>
      <c r="E40" s="20">
        <v>4.8717948717948714</v>
      </c>
      <c r="F40" s="19">
        <v>-23.001850980392156</v>
      </c>
      <c r="G40" s="19">
        <v>-175.49019607843138</v>
      </c>
    </row>
    <row r="41" spans="1:7">
      <c r="A41" s="17">
        <v>39</v>
      </c>
      <c r="B41" s="18" t="s">
        <v>112</v>
      </c>
      <c r="C41" s="19">
        <v>89.871323430977782</v>
      </c>
      <c r="D41" s="19">
        <v>159.46440742917707</v>
      </c>
      <c r="E41" s="20">
        <v>5</v>
      </c>
      <c r="F41" s="19">
        <v>-22.744847058823531</v>
      </c>
      <c r="G41" s="19">
        <v>-173.52941176470588</v>
      </c>
    </row>
    <row r="42" spans="1:7">
      <c r="A42" s="17">
        <v>40</v>
      </c>
      <c r="B42" s="18" t="s">
        <v>113</v>
      </c>
      <c r="C42" s="19">
        <v>89.067347123320587</v>
      </c>
      <c r="D42" s="19">
        <v>157.92430003014078</v>
      </c>
      <c r="E42" s="20">
        <v>5.1282051282051277</v>
      </c>
      <c r="F42" s="19">
        <v>-22.487843137254902</v>
      </c>
      <c r="G42" s="19">
        <v>-171.56862745098039</v>
      </c>
    </row>
    <row r="43" spans="1:7">
      <c r="A43" s="17">
        <v>41</v>
      </c>
      <c r="B43" s="18" t="s">
        <v>114</v>
      </c>
      <c r="C43" s="19">
        <v>88.262959168505631</v>
      </c>
      <c r="D43" s="19">
        <v>156.3827448694808</v>
      </c>
      <c r="E43" s="20">
        <v>5.2564102564102555</v>
      </c>
      <c r="F43" s="19">
        <v>-22.230839215686274</v>
      </c>
      <c r="G43" s="19">
        <v>-169.60784313725492</v>
      </c>
    </row>
    <row r="44" spans="1:7">
      <c r="A44" s="17">
        <v>42</v>
      </c>
      <c r="B44" s="18" t="s">
        <v>115</v>
      </c>
      <c r="C44" s="19">
        <v>87.458158933577124</v>
      </c>
      <c r="D44" s="19">
        <v>154.8397378566458</v>
      </c>
      <c r="E44" s="20">
        <v>5.3846153846153841</v>
      </c>
      <c r="F44" s="19">
        <v>-21.973835294117649</v>
      </c>
      <c r="G44" s="19">
        <v>-167.64705882352942</v>
      </c>
    </row>
    <row r="45" spans="1:7">
      <c r="A45" s="17">
        <v>43</v>
      </c>
      <c r="B45" s="18" t="s">
        <v>116</v>
      </c>
      <c r="C45" s="19">
        <v>86.652945783955602</v>
      </c>
      <c r="D45" s="19">
        <v>153.29527488178542</v>
      </c>
      <c r="E45" s="20">
        <v>5.5128205128205128</v>
      </c>
      <c r="F45" s="19">
        <v>-21.71683137254902</v>
      </c>
      <c r="G45" s="19">
        <v>-165.68627450980392</v>
      </c>
    </row>
    <row r="46" spans="1:7">
      <c r="A46" s="17">
        <v>44</v>
      </c>
      <c r="B46" s="18" t="s">
        <v>117</v>
      </c>
      <c r="C46" s="19">
        <v>85.847319083432012</v>
      </c>
      <c r="D46" s="19">
        <v>151.74935181562319</v>
      </c>
      <c r="E46" s="20">
        <v>5.6410256410256405</v>
      </c>
      <c r="F46" s="19">
        <v>-21.459827450980391</v>
      </c>
      <c r="G46" s="19">
        <v>-163.72549019607845</v>
      </c>
    </row>
    <row r="47" spans="1:7">
      <c r="A47" s="17">
        <v>45</v>
      </c>
      <c r="B47" s="18" t="s">
        <v>118</v>
      </c>
      <c r="C47" s="19">
        <v>85.04127819416226</v>
      </c>
      <c r="D47" s="19">
        <v>150.20196450932644</v>
      </c>
      <c r="E47" s="20">
        <v>5.7692307692307683</v>
      </c>
      <c r="F47" s="19">
        <v>-21.202823529411766</v>
      </c>
      <c r="G47" s="19">
        <v>-161.76470588235293</v>
      </c>
    </row>
    <row r="48" spans="1:7">
      <c r="A48" s="17">
        <v>46</v>
      </c>
      <c r="B48" s="18" t="s">
        <v>119</v>
      </c>
      <c r="C48" s="19">
        <v>84.234822476660611</v>
      </c>
      <c r="D48" s="19">
        <v>148.6531087943772</v>
      </c>
      <c r="E48" s="20">
        <v>5.8974358974358969</v>
      </c>
      <c r="F48" s="19">
        <v>-20.945819607843138</v>
      </c>
      <c r="G48" s="19">
        <v>-159.80392156862746</v>
      </c>
    </row>
    <row r="49" spans="1:7">
      <c r="A49" s="17">
        <v>47</v>
      </c>
      <c r="B49" s="18" t="s">
        <v>120</v>
      </c>
      <c r="C49" s="19">
        <v>83.427951289794009</v>
      </c>
      <c r="D49" s="19">
        <v>147.10278048244163</v>
      </c>
      <c r="E49" s="20">
        <v>6.0256410256410255</v>
      </c>
      <c r="F49" s="19">
        <v>-20.688815686274509</v>
      </c>
      <c r="G49" s="19">
        <v>-157.84313725490196</v>
      </c>
    </row>
    <row r="50" spans="1:7">
      <c r="A50" s="17">
        <v>48</v>
      </c>
      <c r="B50" s="18" t="s">
        <v>121</v>
      </c>
      <c r="C50" s="19">
        <v>82.620663990776393</v>
      </c>
      <c r="D50" s="19">
        <v>145.55097536523658</v>
      </c>
      <c r="E50" s="20">
        <v>6.1538461538461533</v>
      </c>
      <c r="F50" s="19">
        <v>-20.431811764705884</v>
      </c>
      <c r="G50" s="19">
        <v>-155.88235294117646</v>
      </c>
    </row>
    <row r="51" spans="1:7">
      <c r="A51" s="17">
        <v>49</v>
      </c>
      <c r="B51" s="18" t="s">
        <v>122</v>
      </c>
      <c r="C51" s="19">
        <v>81.812959935162098</v>
      </c>
      <c r="D51" s="19">
        <v>143.9976892143975</v>
      </c>
      <c r="E51" s="20">
        <v>6.282051282051281</v>
      </c>
      <c r="F51" s="19">
        <v>-20.174807843137256</v>
      </c>
      <c r="G51" s="19">
        <v>-153.92156862745099</v>
      </c>
    </row>
    <row r="52" spans="1:7">
      <c r="A52" s="17">
        <v>50</v>
      </c>
      <c r="B52" s="18" t="s">
        <v>123</v>
      </c>
      <c r="C52" s="19">
        <v>81.004838476841314</v>
      </c>
      <c r="D52" s="19">
        <v>142.44291778134379</v>
      </c>
      <c r="E52" s="20">
        <v>6.4102564102564097</v>
      </c>
      <c r="F52" s="19">
        <v>-19.917803921568627</v>
      </c>
      <c r="G52" s="19">
        <v>-151.9607843137255</v>
      </c>
    </row>
    <row r="53" spans="1:7">
      <c r="A53" s="17">
        <v>51</v>
      </c>
      <c r="B53" s="18" t="s">
        <v>124</v>
      </c>
      <c r="C53" s="19">
        <v>80.196298968031442</v>
      </c>
      <c r="D53" s="19">
        <v>140.88665679714268</v>
      </c>
      <c r="E53" s="20">
        <v>6.5384615384615383</v>
      </c>
      <c r="F53" s="19">
        <v>-19.660800000000002</v>
      </c>
      <c r="G53" s="19">
        <v>-150</v>
      </c>
    </row>
    <row r="54" spans="1:7">
      <c r="A54" s="17">
        <v>52</v>
      </c>
      <c r="B54" s="18" t="s">
        <v>125</v>
      </c>
      <c r="C54" s="19">
        <v>79.387340759274366</v>
      </c>
      <c r="D54" s="19">
        <v>139.32890197237293</v>
      </c>
      <c r="E54" s="20">
        <v>6.6666666666666661</v>
      </c>
      <c r="F54" s="19">
        <v>-19.403796078431373</v>
      </c>
      <c r="G54" s="19">
        <v>-148.03921568627453</v>
      </c>
    </row>
    <row r="55" spans="1:7">
      <c r="A55" s="17">
        <v>53</v>
      </c>
      <c r="B55" s="18" t="s">
        <v>126</v>
      </c>
      <c r="C55" s="19">
        <v>78.577963199427586</v>
      </c>
      <c r="D55" s="19">
        <v>137.76964899698692</v>
      </c>
      <c r="E55" s="20">
        <v>6.7948717948717938</v>
      </c>
      <c r="F55" s="19">
        <v>-19.146792156862745</v>
      </c>
      <c r="G55" s="19">
        <v>-146.07843137254901</v>
      </c>
    </row>
    <row r="56" spans="1:7">
      <c r="A56" s="17">
        <v>54</v>
      </c>
      <c r="B56" s="18" t="s">
        <v>127</v>
      </c>
      <c r="C56" s="19">
        <v>77.768165635658988</v>
      </c>
      <c r="D56" s="19">
        <v>136.2088935401714</v>
      </c>
      <c r="E56" s="20">
        <v>6.9230769230769225</v>
      </c>
      <c r="F56" s="19">
        <v>-18.88978823529412</v>
      </c>
      <c r="G56" s="19">
        <v>-144.11764705882354</v>
      </c>
    </row>
    <row r="57" spans="1:7">
      <c r="A57" s="17">
        <v>55</v>
      </c>
      <c r="B57" s="18" t="s">
        <v>128</v>
      </c>
      <c r="C57" s="19">
        <v>76.957947413441616</v>
      </c>
      <c r="D57" s="19">
        <v>134.64663125020684</v>
      </c>
      <c r="E57" s="20">
        <v>7.0512820512820511</v>
      </c>
      <c r="F57" s="19">
        <v>-18.632784313725491</v>
      </c>
      <c r="G57" s="19">
        <v>-142.15686274509804</v>
      </c>
    </row>
    <row r="58" spans="1:7">
      <c r="A58" s="17">
        <v>56</v>
      </c>
      <c r="B58" s="18" t="s">
        <v>129</v>
      </c>
      <c r="C58" s="19">
        <v>76.147307876545938</v>
      </c>
      <c r="D58" s="19">
        <v>133.08285775432682</v>
      </c>
      <c r="E58" s="20">
        <v>7.1794871794871788</v>
      </c>
      <c r="F58" s="19">
        <v>-18.375780392156862</v>
      </c>
      <c r="G58" s="19">
        <v>-140.19607843137254</v>
      </c>
    </row>
    <row r="59" spans="1:7">
      <c r="A59" s="17">
        <v>57</v>
      </c>
      <c r="B59" s="18" t="s">
        <v>130</v>
      </c>
      <c r="C59" s="19">
        <v>75.336246367035301</v>
      </c>
      <c r="D59" s="19">
        <v>131.51756865857374</v>
      </c>
      <c r="E59" s="20">
        <v>7.3076923076923066</v>
      </c>
      <c r="F59" s="19">
        <v>-18.118776470588237</v>
      </c>
      <c r="G59" s="19">
        <v>-138.23529411764707</v>
      </c>
    </row>
    <row r="60" spans="1:7">
      <c r="A60" s="17">
        <v>58</v>
      </c>
      <c r="B60" s="18" t="s">
        <v>131</v>
      </c>
      <c r="C60" s="19">
        <v>74.524762225257973</v>
      </c>
      <c r="D60" s="19">
        <v>129.95075954765639</v>
      </c>
      <c r="E60" s="20">
        <v>7.4358974358974352</v>
      </c>
      <c r="F60" s="19">
        <v>-17.861772549019609</v>
      </c>
      <c r="G60" s="19">
        <v>-136.27450980392157</v>
      </c>
    </row>
    <row r="61" spans="1:7">
      <c r="A61" s="17">
        <v>59</v>
      </c>
      <c r="B61" s="18" t="s">
        <v>132</v>
      </c>
      <c r="C61" s="19">
        <v>73.71285478984214</v>
      </c>
      <c r="D61" s="19">
        <v>128.38242598480338</v>
      </c>
      <c r="E61" s="20">
        <v>7.5641025641025639</v>
      </c>
      <c r="F61" s="19">
        <v>-17.60476862745098</v>
      </c>
      <c r="G61" s="19">
        <v>-134.31372549019608</v>
      </c>
    </row>
    <row r="62" spans="1:7">
      <c r="A62" s="17">
        <v>60</v>
      </c>
      <c r="B62" s="18" t="s">
        <v>133</v>
      </c>
      <c r="C62" s="19">
        <v>72.900523397689767</v>
      </c>
      <c r="D62" s="19">
        <v>126.81256351161778</v>
      </c>
      <c r="E62" s="20">
        <v>7.6923076923076916</v>
      </c>
      <c r="F62" s="19">
        <v>-17.347764705882355</v>
      </c>
      <c r="G62" s="19">
        <v>-132.35294117647061</v>
      </c>
    </row>
    <row r="63" spans="1:7">
      <c r="A63" s="17">
        <v>61</v>
      </c>
      <c r="B63" s="18" t="s">
        <v>134</v>
      </c>
      <c r="C63" s="19">
        <v>72.087767383968639</v>
      </c>
      <c r="D63" s="19">
        <v>125.24116764792757</v>
      </c>
      <c r="E63" s="20">
        <v>7.8205128205128194</v>
      </c>
      <c r="F63" s="19">
        <v>-17.090760784313726</v>
      </c>
      <c r="G63" s="19">
        <v>-130.39215686274508</v>
      </c>
    </row>
    <row r="64" spans="1:7">
      <c r="A64" s="17">
        <v>62</v>
      </c>
      <c r="B64" s="18" t="s">
        <v>135</v>
      </c>
      <c r="C64" s="19">
        <v>71.274586082108044</v>
      </c>
      <c r="D64" s="19">
        <v>123.66823389163824</v>
      </c>
      <c r="E64" s="20">
        <v>7.948717948717948</v>
      </c>
      <c r="F64" s="19">
        <v>-16.833756862745098</v>
      </c>
      <c r="G64" s="19">
        <v>-128.43137254901961</v>
      </c>
    </row>
    <row r="65" spans="1:7">
      <c r="A65" s="17">
        <v>63</v>
      </c>
      <c r="B65" s="18" t="s">
        <v>136</v>
      </c>
      <c r="C65" s="19">
        <v>70.460978823791038</v>
      </c>
      <c r="D65" s="19">
        <v>122.0937577185814</v>
      </c>
      <c r="E65" s="20">
        <v>8.0769230769230766</v>
      </c>
      <c r="F65" s="19">
        <v>-16.576752941176473</v>
      </c>
      <c r="G65" s="19">
        <v>-126.47058823529412</v>
      </c>
    </row>
    <row r="66" spans="1:7">
      <c r="A66" s="17">
        <v>64</v>
      </c>
      <c r="B66" s="18" t="s">
        <v>137</v>
      </c>
      <c r="C66" s="19">
        <v>69.646944938948536</v>
      </c>
      <c r="D66" s="19">
        <v>120.51773458236266</v>
      </c>
      <c r="E66" s="20">
        <v>8.2051282051282044</v>
      </c>
      <c r="F66" s="19">
        <v>-16.319749019607844</v>
      </c>
      <c r="G66" s="19">
        <v>-124.50980392156863</v>
      </c>
    </row>
    <row r="67" spans="1:7">
      <c r="A67" s="17">
        <v>65</v>
      </c>
      <c r="B67" s="18" t="s">
        <v>138</v>
      </c>
      <c r="C67" s="19">
        <v>68.832483755752946</v>
      </c>
      <c r="D67" s="19">
        <v>118.94015991420952</v>
      </c>
      <c r="E67" s="20">
        <v>8.3333333333333321</v>
      </c>
      <c r="F67" s="19">
        <v>-16.062745098039215</v>
      </c>
      <c r="G67" s="19">
        <v>-122.54901960784315</v>
      </c>
    </row>
    <row r="68" spans="1:7">
      <c r="A68" s="17">
        <v>66</v>
      </c>
      <c r="B68" s="18" t="s">
        <v>139</v>
      </c>
      <c r="C68" s="19">
        <v>68.017594600611346</v>
      </c>
      <c r="D68" s="19">
        <v>117.36102912281535</v>
      </c>
      <c r="E68" s="20">
        <v>8.4615384615384599</v>
      </c>
      <c r="F68" s="19">
        <v>-15.80574117647059</v>
      </c>
      <c r="G68" s="19">
        <v>-120.58823529411765</v>
      </c>
    </row>
    <row r="69" spans="1:7">
      <c r="A69" s="17">
        <v>67</v>
      </c>
      <c r="B69" s="18" t="s">
        <v>140</v>
      </c>
      <c r="C69" s="19">
        <v>67.202276798159573</v>
      </c>
      <c r="D69" s="19">
        <v>115.78033759418531</v>
      </c>
      <c r="E69" s="20">
        <v>8.5897435897435894</v>
      </c>
      <c r="F69" s="19">
        <v>-15.548737254901962</v>
      </c>
      <c r="G69" s="19">
        <v>-118.62745098039215</v>
      </c>
    </row>
    <row r="70" spans="1:7">
      <c r="A70" s="17">
        <v>68</v>
      </c>
      <c r="B70" s="18" t="s">
        <v>141</v>
      </c>
      <c r="C70" s="19">
        <v>66.386529671254493</v>
      </c>
      <c r="D70" s="19">
        <v>114.19808069147734</v>
      </c>
      <c r="E70" s="20">
        <v>8.7179487179487172</v>
      </c>
      <c r="F70" s="19">
        <v>-15.291733333333333</v>
      </c>
      <c r="G70" s="19">
        <v>-116.66666666666669</v>
      </c>
    </row>
    <row r="71" spans="1:7">
      <c r="A71" s="17">
        <v>69</v>
      </c>
      <c r="B71" s="18" t="s">
        <v>142</v>
      </c>
      <c r="C71" s="19">
        <v>65.570352540969452</v>
      </c>
      <c r="D71" s="19">
        <v>112.61425375484487</v>
      </c>
      <c r="E71" s="20">
        <v>8.8461538461538449</v>
      </c>
      <c r="F71" s="19">
        <v>-15.034729411764708</v>
      </c>
      <c r="G71" s="19">
        <v>-114.70588235294119</v>
      </c>
    </row>
    <row r="72" spans="1:7">
      <c r="A72" s="17">
        <v>70</v>
      </c>
      <c r="B72" s="18" t="s">
        <v>143</v>
      </c>
      <c r="C72" s="19">
        <v>64.75374472658541</v>
      </c>
      <c r="D72" s="19">
        <v>111.02885210127579</v>
      </c>
      <c r="E72" s="20">
        <v>8.9743589743589745</v>
      </c>
      <c r="F72" s="19">
        <v>-14.77772549019608</v>
      </c>
      <c r="G72" s="19">
        <v>-112.74509803921569</v>
      </c>
    </row>
    <row r="73" spans="1:7">
      <c r="A73" s="17">
        <v>71</v>
      </c>
      <c r="B73" s="18" t="s">
        <v>144</v>
      </c>
      <c r="C73" s="19">
        <v>63.936705545586165</v>
      </c>
      <c r="D73" s="19">
        <v>109.44187102443107</v>
      </c>
      <c r="E73" s="20">
        <v>9.1025641025641022</v>
      </c>
      <c r="F73" s="19">
        <v>-14.520721568627451</v>
      </c>
      <c r="G73" s="19">
        <v>-110.78431372549019</v>
      </c>
    </row>
    <row r="74" spans="1:7">
      <c r="A74" s="17">
        <v>72</v>
      </c>
      <c r="B74" s="18" t="s">
        <v>145</v>
      </c>
      <c r="C74" s="19">
        <v>63.119234313650622</v>
      </c>
      <c r="D74" s="19">
        <v>107.85330579448237</v>
      </c>
      <c r="E74" s="20">
        <v>9.2307692307692299</v>
      </c>
      <c r="F74" s="19">
        <v>-14.263717647058826</v>
      </c>
      <c r="G74" s="19">
        <v>-108.82352941176472</v>
      </c>
    </row>
    <row r="75" spans="1:7">
      <c r="A75" s="17">
        <v>73</v>
      </c>
      <c r="B75" s="18" t="s">
        <v>146</v>
      </c>
      <c r="C75" s="19">
        <v>62.301330344646203</v>
      </c>
      <c r="D75" s="19">
        <v>106.26315165794631</v>
      </c>
      <c r="E75" s="20">
        <v>9.3589743589743577</v>
      </c>
      <c r="F75" s="19">
        <v>-14.006713725490197</v>
      </c>
      <c r="G75" s="19">
        <v>-106.86274509803923</v>
      </c>
    </row>
    <row r="76" spans="1:7">
      <c r="A76" s="17">
        <v>74</v>
      </c>
      <c r="B76" s="18" t="s">
        <v>147</v>
      </c>
      <c r="C76" s="19">
        <v>61.482992950622929</v>
      </c>
      <c r="D76" s="19">
        <v>104.67140383752007</v>
      </c>
      <c r="E76" s="20">
        <v>9.4871794871794854</v>
      </c>
      <c r="F76" s="19">
        <v>-13.749709803921569</v>
      </c>
      <c r="G76" s="19">
        <v>-104.90196078431373</v>
      </c>
    </row>
    <row r="77" spans="1:7">
      <c r="A77" s="17">
        <v>75</v>
      </c>
      <c r="B77" s="18" t="s">
        <v>148</v>
      </c>
      <c r="C77" s="19">
        <v>60.664221441805466</v>
      </c>
      <c r="D77" s="19">
        <v>103.07805753191292</v>
      </c>
      <c r="E77" s="20">
        <v>9.615384615384615</v>
      </c>
      <c r="F77" s="19">
        <v>-13.492705882352944</v>
      </c>
      <c r="G77" s="19">
        <v>-102.94117647058823</v>
      </c>
    </row>
    <row r="78" spans="1:7">
      <c r="A78" s="17">
        <v>76</v>
      </c>
      <c r="B78" s="18" t="s">
        <v>149</v>
      </c>
      <c r="C78" s="19">
        <v>59.845015126587441</v>
      </c>
      <c r="D78" s="19">
        <v>101.48310791567746</v>
      </c>
      <c r="E78" s="20">
        <v>9.7435897435897427</v>
      </c>
      <c r="F78" s="19">
        <v>-13.235701960784315</v>
      </c>
      <c r="G78" s="19">
        <v>-100.98039215686276</v>
      </c>
    </row>
    <row r="79" spans="1:7">
      <c r="A79" s="17">
        <v>77</v>
      </c>
      <c r="B79" s="18" t="s">
        <v>150</v>
      </c>
      <c r="C79" s="19">
        <v>59.025373311523708</v>
      </c>
      <c r="D79" s="19">
        <v>99.886550139039173</v>
      </c>
      <c r="E79" s="20">
        <v>9.8717948717948705</v>
      </c>
      <c r="F79" s="19">
        <v>-12.978698039215686</v>
      </c>
      <c r="G79" s="19">
        <v>-99.019607843137265</v>
      </c>
    </row>
    <row r="80" spans="1:7">
      <c r="A80" s="17">
        <v>78</v>
      </c>
      <c r="B80" s="18" t="s">
        <v>151</v>
      </c>
      <c r="C80" s="19">
        <v>58.205295301324668</v>
      </c>
      <c r="D80" s="19">
        <v>98.288379327724442</v>
      </c>
      <c r="E80" s="20">
        <v>10</v>
      </c>
      <c r="F80" s="19">
        <v>-12.721694117647061</v>
      </c>
      <c r="G80" s="19">
        <v>-97.058823529411768</v>
      </c>
    </row>
    <row r="81" spans="1:7">
      <c r="A81" s="17">
        <v>79</v>
      </c>
      <c r="B81" s="18" t="s">
        <v>152</v>
      </c>
      <c r="C81" s="19">
        <v>57.384780398847624</v>
      </c>
      <c r="D81" s="19">
        <v>96.688590582786901</v>
      </c>
      <c r="E81" s="20">
        <v>10.128205128205128</v>
      </c>
      <c r="F81" s="19">
        <v>-12.464690196078433</v>
      </c>
      <c r="G81" s="19">
        <v>-95.098039215686271</v>
      </c>
    </row>
    <row r="82" spans="1:7">
      <c r="A82" s="17">
        <v>80</v>
      </c>
      <c r="B82" s="18" t="s">
        <v>153</v>
      </c>
      <c r="C82" s="19">
        <v>56.563827905091784</v>
      </c>
      <c r="D82" s="19">
        <v>95.087178980432327</v>
      </c>
      <c r="E82" s="20">
        <v>10.256410256410255</v>
      </c>
      <c r="F82" s="19">
        <v>-12.207686274509804</v>
      </c>
      <c r="G82" s="19">
        <v>-93.137254901960802</v>
      </c>
    </row>
    <row r="83" spans="1:7">
      <c r="A83" s="17">
        <v>81</v>
      </c>
      <c r="B83" s="18" t="s">
        <v>154</v>
      </c>
      <c r="C83" s="19">
        <v>55.742437119189844</v>
      </c>
      <c r="D83" s="19">
        <v>93.484139571841297</v>
      </c>
      <c r="E83" s="20">
        <v>10.384615384615383</v>
      </c>
      <c r="F83" s="19">
        <v>-11.950682352941179</v>
      </c>
      <c r="G83" s="19">
        <v>-91.176470588235304</v>
      </c>
    </row>
    <row r="84" spans="1:7">
      <c r="A84" s="17">
        <v>82</v>
      </c>
      <c r="B84" s="18" t="s">
        <v>155</v>
      </c>
      <c r="C84" s="19">
        <v>54.920607338402306</v>
      </c>
      <c r="D84" s="19">
        <v>91.879467382991606</v>
      </c>
      <c r="E84" s="20">
        <v>10.512820512820511</v>
      </c>
      <c r="F84" s="19">
        <v>-11.69367843137255</v>
      </c>
      <c r="G84" s="19">
        <v>-89.215686274509807</v>
      </c>
    </row>
    <row r="85" spans="1:7">
      <c r="A85" s="17">
        <v>83</v>
      </c>
      <c r="B85" s="18" t="s">
        <v>156</v>
      </c>
      <c r="C85" s="19">
        <v>54.098337858108835</v>
      </c>
      <c r="D85" s="19">
        <v>90.273157414477964</v>
      </c>
      <c r="E85" s="20">
        <v>10.641025641025641</v>
      </c>
      <c r="F85" s="19">
        <v>-11.436674509803922</v>
      </c>
      <c r="G85" s="19">
        <v>-87.254901960784309</v>
      </c>
    </row>
    <row r="86" spans="1:7">
      <c r="A86" s="17">
        <v>84</v>
      </c>
      <c r="B86" s="18" t="s">
        <v>157</v>
      </c>
      <c r="C86" s="19">
        <v>53.275627971803033</v>
      </c>
      <c r="D86" s="19">
        <v>88.665204641329638</v>
      </c>
      <c r="E86" s="20">
        <v>10.769230769230768</v>
      </c>
      <c r="F86" s="19">
        <v>-11.179670588235297</v>
      </c>
      <c r="G86" s="19">
        <v>-85.29411764705884</v>
      </c>
    </row>
    <row r="87" spans="1:7">
      <c r="A87" s="17">
        <v>85</v>
      </c>
      <c r="B87" s="18" t="s">
        <v>158</v>
      </c>
      <c r="C87" s="19">
        <v>52.45247697108357</v>
      </c>
      <c r="D87" s="19">
        <v>87.055604012827644</v>
      </c>
      <c r="E87" s="20">
        <v>10.897435897435896</v>
      </c>
      <c r="F87" s="19">
        <v>-10.922666666666668</v>
      </c>
      <c r="G87" s="19">
        <v>-83.333333333333343</v>
      </c>
    </row>
    <row r="88" spans="1:7">
      <c r="A88" s="17">
        <v>86</v>
      </c>
      <c r="B88" s="18" t="s">
        <v>159</v>
      </c>
      <c r="C88" s="19">
        <v>51.628884145648726</v>
      </c>
      <c r="D88" s="19">
        <v>85.444350452319895</v>
      </c>
      <c r="E88" s="20">
        <v>11.025641025641026</v>
      </c>
      <c r="F88" s="19">
        <v>-10.665662745098039</v>
      </c>
      <c r="G88" s="19">
        <v>-81.372549019607845</v>
      </c>
    </row>
    <row r="89" spans="1:7">
      <c r="A89" s="17">
        <v>87</v>
      </c>
      <c r="B89" s="18" t="s">
        <v>160</v>
      </c>
      <c r="C89" s="19">
        <v>50.80484878328798</v>
      </c>
      <c r="D89" s="19">
        <v>83.831438857033163</v>
      </c>
      <c r="E89" s="20">
        <v>11.153846153846153</v>
      </c>
      <c r="F89" s="19">
        <v>-10.408658823529414</v>
      </c>
      <c r="G89" s="19">
        <v>-79.411764705882348</v>
      </c>
    </row>
    <row r="90" spans="1:7">
      <c r="A90" s="17">
        <v>88</v>
      </c>
      <c r="B90" s="18" t="s">
        <v>161</v>
      </c>
      <c r="C90" s="19">
        <v>49.980370169875641</v>
      </c>
      <c r="D90" s="19">
        <v>82.216864097886628</v>
      </c>
      <c r="E90" s="20">
        <v>11.282051282051281</v>
      </c>
      <c r="F90" s="19">
        <v>-10.151654901960786</v>
      </c>
      <c r="G90" s="19">
        <v>-77.450980392156879</v>
      </c>
    </row>
    <row r="91" spans="1:7">
      <c r="A91" s="17">
        <v>89</v>
      </c>
      <c r="B91" s="18" t="s">
        <v>162</v>
      </c>
      <c r="C91" s="19">
        <v>49.155447589363121</v>
      </c>
      <c r="D91" s="19">
        <v>80.600621019299069</v>
      </c>
      <c r="E91" s="20">
        <v>11.410256410256409</v>
      </c>
      <c r="F91" s="19">
        <v>-9.8946509803921572</v>
      </c>
      <c r="G91" s="19">
        <v>-75.490196078431381</v>
      </c>
    </row>
    <row r="92" spans="1:7">
      <c r="A92" s="17">
        <v>90</v>
      </c>
      <c r="B92" s="18" t="s">
        <v>163</v>
      </c>
      <c r="C92" s="19">
        <v>48.330080323771654</v>
      </c>
      <c r="D92" s="19">
        <v>78.982704438999463</v>
      </c>
      <c r="E92" s="20">
        <v>11.538461538461537</v>
      </c>
      <c r="F92" s="19">
        <v>-9.6376470588235321</v>
      </c>
      <c r="G92" s="19">
        <v>-73.529411764705884</v>
      </c>
    </row>
    <row r="93" spans="1:7">
      <c r="A93" s="17">
        <v>91</v>
      </c>
      <c r="B93" s="18" t="s">
        <v>164</v>
      </c>
      <c r="C93" s="19">
        <v>47.50426765318548</v>
      </c>
      <c r="D93" s="19">
        <v>77.363109147830755</v>
      </c>
      <c r="E93" s="20">
        <v>11.666666666666666</v>
      </c>
      <c r="F93" s="19">
        <v>-9.3806431372549035</v>
      </c>
      <c r="G93" s="19">
        <v>-71.568627450980387</v>
      </c>
    </row>
    <row r="94" spans="1:7">
      <c r="A94" s="17">
        <v>92</v>
      </c>
      <c r="B94" s="18" t="s">
        <v>165</v>
      </c>
      <c r="C94" s="19">
        <v>46.678008855744565</v>
      </c>
      <c r="D94" s="19">
        <v>75.741829909555463</v>
      </c>
      <c r="E94" s="20">
        <v>11.794871794871794</v>
      </c>
      <c r="F94" s="19">
        <v>-9.1236392156862749</v>
      </c>
      <c r="G94" s="19">
        <v>-69.607843137254918</v>
      </c>
    </row>
    <row r="95" spans="1:7">
      <c r="A95" s="17">
        <v>93</v>
      </c>
      <c r="B95" s="18" t="s">
        <v>166</v>
      </c>
      <c r="C95" s="19">
        <v>45.851303207635965</v>
      </c>
      <c r="D95" s="19">
        <v>74.118861460658081</v>
      </c>
      <c r="E95" s="20">
        <v>11.923076923076922</v>
      </c>
      <c r="F95" s="19">
        <v>-8.8666352941176498</v>
      </c>
      <c r="G95" s="19">
        <v>-67.64705882352942</v>
      </c>
    </row>
    <row r="96" spans="1:7">
      <c r="A96" s="17">
        <v>94</v>
      </c>
      <c r="B96" s="18" t="s">
        <v>167</v>
      </c>
      <c r="C96" s="19">
        <v>45.024149983088364</v>
      </c>
      <c r="D96" s="19">
        <v>72.494198510144997</v>
      </c>
      <c r="E96" s="20">
        <v>12.051282051282051</v>
      </c>
      <c r="F96" s="19">
        <v>-8.6096313725490212</v>
      </c>
      <c r="G96" s="19">
        <v>-65.686274509803923</v>
      </c>
    </row>
    <row r="97" spans="1:7">
      <c r="A97" s="17">
        <v>95</v>
      </c>
      <c r="B97" s="18" t="s">
        <v>168</v>
      </c>
      <c r="C97" s="19">
        <v>44.19654845436321</v>
      </c>
      <c r="D97" s="19">
        <v>70.867835739344628</v>
      </c>
      <c r="E97" s="20">
        <v>12.179487179487179</v>
      </c>
      <c r="F97" s="19">
        <v>-8.3526274509803926</v>
      </c>
      <c r="G97" s="19">
        <v>-63.725490196078425</v>
      </c>
    </row>
    <row r="98" spans="1:7">
      <c r="A98" s="17">
        <v>96</v>
      </c>
      <c r="B98" s="18" t="s">
        <v>169</v>
      </c>
      <c r="C98" s="19">
        <v>43.368497891747666</v>
      </c>
      <c r="D98" s="19">
        <v>69.23976780170301</v>
      </c>
      <c r="E98" s="20">
        <v>12.307692307692307</v>
      </c>
      <c r="F98" s="19">
        <v>-8.0956235294117675</v>
      </c>
      <c r="G98" s="19">
        <v>-61.764705882352956</v>
      </c>
    </row>
    <row r="99" spans="1:7">
      <c r="A99" s="17">
        <v>97</v>
      </c>
      <c r="B99" s="18" t="s">
        <v>170</v>
      </c>
      <c r="C99" s="19">
        <v>42.539997563547104</v>
      </c>
      <c r="D99" s="19">
        <v>67.60998932257894</v>
      </c>
      <c r="E99" s="20">
        <v>12.435897435897434</v>
      </c>
      <c r="F99" s="19">
        <v>-7.8386196078431389</v>
      </c>
      <c r="G99" s="19">
        <v>-59.803921568627459</v>
      </c>
    </row>
    <row r="100" spans="1:7">
      <c r="A100" s="17">
        <v>98</v>
      </c>
      <c r="B100" s="18" t="s">
        <v>171</v>
      </c>
      <c r="C100" s="19">
        <v>41.711046736077833</v>
      </c>
      <c r="D100" s="19">
        <v>65.978494899037287</v>
      </c>
      <c r="E100" s="20">
        <v>12.564102564102562</v>
      </c>
      <c r="F100" s="19">
        <v>-7.5816156862745103</v>
      </c>
      <c r="G100" s="19">
        <v>-57.843137254901961</v>
      </c>
    </row>
    <row r="101" spans="1:7">
      <c r="A101" s="17">
        <v>99</v>
      </c>
      <c r="B101" s="18" t="s">
        <v>172</v>
      </c>
      <c r="C101" s="19">
        <v>40.881644673659139</v>
      </c>
      <c r="D101" s="19">
        <v>64.345279099640493</v>
      </c>
      <c r="E101" s="20">
        <v>12.692307692307692</v>
      </c>
      <c r="F101" s="19">
        <v>-7.3246117647058817</v>
      </c>
      <c r="G101" s="19">
        <v>-55.882352941176492</v>
      </c>
    </row>
    <row r="102" spans="1:7">
      <c r="A102" s="17">
        <v>100</v>
      </c>
      <c r="B102" s="18" t="s">
        <v>173</v>
      </c>
      <c r="C102" s="19">
        <v>40.05179063860578</v>
      </c>
      <c r="D102" s="19">
        <v>62.710336464236207</v>
      </c>
      <c r="E102" s="20">
        <v>12.820512820512819</v>
      </c>
      <c r="F102" s="19">
        <v>-7.0676078431372567</v>
      </c>
      <c r="G102" s="19">
        <v>-53.921568627450995</v>
      </c>
    </row>
    <row r="103" spans="1:7">
      <c r="A103" s="17">
        <v>101</v>
      </c>
      <c r="B103" s="18" t="s">
        <v>174</v>
      </c>
      <c r="C103" s="19">
        <v>39.221483891220259</v>
      </c>
      <c r="D103" s="19">
        <v>61.073661503745825</v>
      </c>
      <c r="E103" s="20">
        <v>12.948717948717947</v>
      </c>
      <c r="F103" s="19">
        <v>-6.810603921568628</v>
      </c>
      <c r="G103" s="19">
        <v>-51.960784313725497</v>
      </c>
    </row>
    <row r="104" spans="1:7">
      <c r="A104" s="17">
        <v>102</v>
      </c>
      <c r="B104" s="18" t="s">
        <v>175</v>
      </c>
      <c r="C104" s="19">
        <v>38.390723689785546</v>
      </c>
      <c r="D104" s="19">
        <v>59.435248699948488</v>
      </c>
      <c r="E104" s="20">
        <v>13.076923076923077</v>
      </c>
      <c r="F104" s="19">
        <v>-6.5535999999999994</v>
      </c>
      <c r="G104" s="19">
        <v>-50</v>
      </c>
    </row>
    <row r="105" spans="1:7">
      <c r="A105" s="17">
        <v>103</v>
      </c>
      <c r="B105" s="18" t="s">
        <v>176</v>
      </c>
      <c r="C105" s="19">
        <v>37.559509290556889</v>
      </c>
      <c r="D105" s="19">
        <v>57.79509250526462</v>
      </c>
      <c r="E105" s="20">
        <v>13.205128205128204</v>
      </c>
      <c r="F105" s="19">
        <v>-6.2965960784313744</v>
      </c>
      <c r="G105" s="19">
        <v>-48.039215686274531</v>
      </c>
    </row>
    <row r="106" spans="1:7">
      <c r="A106" s="17">
        <v>104</v>
      </c>
      <c r="B106" s="18" t="s">
        <v>177</v>
      </c>
      <c r="C106" s="19">
        <v>36.727839947753864</v>
      </c>
      <c r="D106" s="19">
        <v>56.153187342536285</v>
      </c>
      <c r="E106" s="20">
        <v>13.333333333333332</v>
      </c>
      <c r="F106" s="19">
        <v>-6.0395921568627458</v>
      </c>
      <c r="G106" s="19">
        <v>-46.078431372549034</v>
      </c>
    </row>
    <row r="107" spans="1:7">
      <c r="A107" s="17">
        <v>105</v>
      </c>
      <c r="B107" s="18" t="s">
        <v>178</v>
      </c>
      <c r="C107" s="19">
        <v>35.895714913553547</v>
      </c>
      <c r="D107" s="19">
        <v>54.509527604806181</v>
      </c>
      <c r="E107" s="20">
        <v>13.46153846153846</v>
      </c>
      <c r="F107" s="19">
        <v>-5.7825882352941171</v>
      </c>
      <c r="G107" s="19">
        <v>-44.117647058823536</v>
      </c>
    </row>
    <row r="108" spans="1:7">
      <c r="A108" s="17">
        <v>106</v>
      </c>
      <c r="B108" s="18" t="s">
        <v>179</v>
      </c>
      <c r="C108" s="19">
        <v>35.063133438081422</v>
      </c>
      <c r="D108" s="19">
        <v>52.864107655094131</v>
      </c>
      <c r="E108" s="20">
        <v>13.589743589743588</v>
      </c>
      <c r="F108" s="19">
        <v>-5.5255843137254921</v>
      </c>
      <c r="G108" s="19">
        <v>-42.156862745098039</v>
      </c>
    </row>
    <row r="109" spans="1:7">
      <c r="A109" s="17">
        <v>107</v>
      </c>
      <c r="B109" s="18" t="s">
        <v>180</v>
      </c>
      <c r="C109" s="19">
        <v>34.230094769404104</v>
      </c>
      <c r="D109" s="19">
        <v>51.216921826171983</v>
      </c>
      <c r="E109" s="20">
        <v>13.717948717948717</v>
      </c>
      <c r="F109" s="19">
        <v>-5.2685803921568635</v>
      </c>
      <c r="G109" s="19">
        <v>-40.19607843137257</v>
      </c>
    </row>
    <row r="110" spans="1:7">
      <c r="A110" s="17">
        <v>108</v>
      </c>
      <c r="B110" s="18" t="s">
        <v>181</v>
      </c>
      <c r="C110" s="19">
        <v>33.396598153522064</v>
      </c>
      <c r="D110" s="19">
        <v>49.567964420335329</v>
      </c>
      <c r="E110" s="20">
        <v>13.846153846153845</v>
      </c>
      <c r="F110" s="19">
        <v>-5.0115764705882349</v>
      </c>
      <c r="G110" s="19">
        <v>-38.235294117647072</v>
      </c>
    </row>
    <row r="111" spans="1:7">
      <c r="A111" s="17">
        <v>109</v>
      </c>
      <c r="B111" s="18" t="s">
        <v>182</v>
      </c>
      <c r="C111" s="19">
        <v>32.562642834360076</v>
      </c>
      <c r="D111" s="19">
        <v>47.917229709173625</v>
      </c>
      <c r="E111" s="20">
        <v>13.974358974358973</v>
      </c>
      <c r="F111" s="19">
        <v>-4.7545725490196098</v>
      </c>
      <c r="G111" s="19">
        <v>-36.274509803921575</v>
      </c>
    </row>
    <row r="112" spans="1:7">
      <c r="A112" s="17">
        <v>110</v>
      </c>
      <c r="B112" s="18" t="s">
        <v>183</v>
      </c>
      <c r="C112" s="19">
        <v>31.728228053760859</v>
      </c>
      <c r="D112" s="19">
        <v>46.264711933338504</v>
      </c>
      <c r="E112" s="20">
        <v>14.102564102564102</v>
      </c>
      <c r="F112" s="19">
        <v>-4.4975686274509812</v>
      </c>
      <c r="G112" s="19">
        <v>-34.313725490196077</v>
      </c>
    </row>
    <row r="113" spans="1:7">
      <c r="A113" s="17">
        <v>111</v>
      </c>
      <c r="B113" s="18" t="s">
        <v>184</v>
      </c>
      <c r="C113" s="19">
        <v>30.89335305147597</v>
      </c>
      <c r="D113" s="19">
        <v>44.610405302308664</v>
      </c>
      <c r="E113" s="20">
        <v>14.23076923076923</v>
      </c>
      <c r="F113" s="19">
        <v>-4.2405647058823526</v>
      </c>
      <c r="G113" s="19">
        <v>-32.352941176470608</v>
      </c>
    </row>
    <row r="114" spans="1:7">
      <c r="A114" s="17">
        <v>112</v>
      </c>
      <c r="B114" s="18" t="s">
        <v>185</v>
      </c>
      <c r="C114" s="19">
        <v>30.058017065158538</v>
      </c>
      <c r="D114" s="19">
        <v>42.954303994154088</v>
      </c>
      <c r="E114" s="20">
        <v>14.358974358974358</v>
      </c>
      <c r="F114" s="19">
        <v>-3.9835607843137275</v>
      </c>
      <c r="G114" s="19">
        <v>-30.392156862745111</v>
      </c>
    </row>
    <row r="115" spans="1:7">
      <c r="A115" s="17">
        <v>113</v>
      </c>
      <c r="B115" s="18" t="s">
        <v>186</v>
      </c>
      <c r="C115" s="19">
        <v>29.222219330353937</v>
      </c>
      <c r="D115" s="19">
        <v>41.296402155295482</v>
      </c>
      <c r="E115" s="20">
        <v>14.487179487179485</v>
      </c>
      <c r="F115" s="19">
        <v>-3.7265568627450989</v>
      </c>
      <c r="G115" s="19">
        <v>-28.431372549019613</v>
      </c>
    </row>
    <row r="116" spans="1:7">
      <c r="A116" s="17">
        <v>114</v>
      </c>
      <c r="B116" s="18" t="s">
        <v>187</v>
      </c>
      <c r="C116" s="19">
        <v>28.385959080492967</v>
      </c>
      <c r="D116" s="19">
        <v>39.63669390026439</v>
      </c>
      <c r="E116" s="20">
        <v>14.615384615384613</v>
      </c>
      <c r="F116" s="19">
        <v>-3.4695529411764703</v>
      </c>
      <c r="G116" s="19">
        <v>-26.470588235294116</v>
      </c>
    </row>
    <row r="117" spans="1:7">
      <c r="A117" s="17">
        <v>115</v>
      </c>
      <c r="B117" s="18" t="s">
        <v>188</v>
      </c>
      <c r="C117" s="19">
        <v>27.549235546882528</v>
      </c>
      <c r="D117" s="19">
        <v>37.975173311459002</v>
      </c>
      <c r="E117" s="20">
        <v>14.743589743589743</v>
      </c>
      <c r="F117" s="19">
        <v>-3.2125490196078452</v>
      </c>
      <c r="G117" s="19">
        <v>-24.509803921568647</v>
      </c>
    </row>
    <row r="118" spans="1:7">
      <c r="A118" s="17">
        <v>116</v>
      </c>
      <c r="B118" s="18" t="s">
        <v>189</v>
      </c>
      <c r="C118" s="19">
        <v>26.712047958698577</v>
      </c>
      <c r="D118" s="19">
        <v>36.311834438897449</v>
      </c>
      <c r="E118" s="20">
        <v>14.87179487179487</v>
      </c>
      <c r="F118" s="19">
        <v>-2.9555450980392166</v>
      </c>
      <c r="G118" s="19">
        <v>-22.54901960784315</v>
      </c>
    </row>
    <row r="119" spans="1:7">
      <c r="A119" s="17">
        <v>117</v>
      </c>
      <c r="B119" s="18" t="s">
        <v>190</v>
      </c>
      <c r="C119" s="19">
        <v>25.874395542976572</v>
      </c>
      <c r="D119" s="19">
        <v>34.646671299969739</v>
      </c>
      <c r="E119" s="20">
        <v>14.999999999999998</v>
      </c>
      <c r="F119" s="19">
        <v>-2.698541176470588</v>
      </c>
      <c r="G119" s="19">
        <v>-20.588235294117652</v>
      </c>
    </row>
    <row r="120" spans="1:7">
      <c r="A120" s="17">
        <v>118</v>
      </c>
      <c r="B120" s="18" t="s">
        <v>191</v>
      </c>
      <c r="C120" s="19">
        <v>25.036277524604202</v>
      </c>
      <c r="D120" s="19">
        <v>32.979677879186738</v>
      </c>
      <c r="E120" s="20">
        <v>15.128205128205128</v>
      </c>
      <c r="F120" s="19">
        <v>-2.4415372549019629</v>
      </c>
      <c r="G120" s="19">
        <v>-18.627450980392155</v>
      </c>
    </row>
    <row r="121" spans="1:7">
      <c r="A121" s="17">
        <v>119</v>
      </c>
      <c r="B121" s="18" t="s">
        <v>192</v>
      </c>
      <c r="C121" s="19">
        <v>24.19769312631206</v>
      </c>
      <c r="D121" s="19">
        <v>31.31084812792642</v>
      </c>
      <c r="E121" s="20">
        <v>15.256410256410255</v>
      </c>
      <c r="F121" s="19">
        <v>-2.1845333333333343</v>
      </c>
      <c r="G121" s="19">
        <v>-16.666666666666686</v>
      </c>
    </row>
    <row r="122" spans="1:7">
      <c r="A122" s="17">
        <v>120</v>
      </c>
      <c r="B122" s="18" t="s">
        <v>193</v>
      </c>
      <c r="C122" s="19">
        <v>23.358641568665917</v>
      </c>
      <c r="D122" s="19">
        <v>29.64017596417807</v>
      </c>
      <c r="E122" s="20">
        <v>15.384615384615383</v>
      </c>
      <c r="F122" s="19">
        <v>-1.9275294117647057</v>
      </c>
      <c r="G122" s="19">
        <v>-14.705882352941188</v>
      </c>
    </row>
    <row r="123" spans="1:7">
      <c r="A123" s="17">
        <v>121</v>
      </c>
      <c r="B123" s="18" t="s">
        <v>194</v>
      </c>
      <c r="C123" s="19">
        <v>22.519122070058302</v>
      </c>
      <c r="D123" s="19">
        <v>27.967655272282855</v>
      </c>
      <c r="E123" s="20">
        <v>15.512820512820511</v>
      </c>
      <c r="F123" s="19">
        <v>-1.6705254901960807</v>
      </c>
      <c r="G123" s="19">
        <v>-12.745098039215691</v>
      </c>
    </row>
    <row r="124" spans="1:7">
      <c r="A124" s="17">
        <v>122</v>
      </c>
      <c r="B124" s="18" t="s">
        <v>195</v>
      </c>
      <c r="C124" s="19">
        <v>21.67913384669987</v>
      </c>
      <c r="D124" s="19">
        <v>26.29327990267393</v>
      </c>
      <c r="E124" s="20">
        <v>15.641025641025639</v>
      </c>
      <c r="F124" s="19">
        <v>-1.413521568627452</v>
      </c>
      <c r="G124" s="19">
        <v>-10.784313725490193</v>
      </c>
    </row>
    <row r="125" spans="1:7">
      <c r="A125" s="17">
        <v>123</v>
      </c>
      <c r="B125" s="18" t="s">
        <v>196</v>
      </c>
      <c r="C125" s="19">
        <v>20.838676112610074</v>
      </c>
      <c r="D125" s="19">
        <v>24.617043671611782</v>
      </c>
      <c r="E125" s="20">
        <v>15.769230769230768</v>
      </c>
      <c r="F125" s="19">
        <v>-1.1565176470588234</v>
      </c>
      <c r="G125" s="19">
        <v>-8.8235294117647243</v>
      </c>
    </row>
    <row r="126" spans="1:7">
      <c r="A126" s="17">
        <v>124</v>
      </c>
      <c r="B126" s="18" t="s">
        <v>197</v>
      </c>
      <c r="C126" s="19">
        <v>19.997748079610119</v>
      </c>
      <c r="D126" s="19">
        <v>22.938940360917968</v>
      </c>
      <c r="E126" s="20">
        <v>15.897435897435896</v>
      </c>
      <c r="F126" s="19">
        <v>-0.89951372549019837</v>
      </c>
      <c r="G126" s="19">
        <v>-6.8627450980392268</v>
      </c>
    </row>
    <row r="127" spans="1:7">
      <c r="A127" s="17">
        <v>125</v>
      </c>
      <c r="B127" s="18" t="s">
        <v>198</v>
      </c>
      <c r="C127" s="19">
        <v>19.156348957312957</v>
      </c>
      <c r="D127" s="19">
        <v>21.25896371770591</v>
      </c>
      <c r="E127" s="20">
        <v>16.025641025641026</v>
      </c>
      <c r="F127" s="19">
        <v>-0.64250980392156976</v>
      </c>
      <c r="G127" s="19">
        <v>-4.9019607843137294</v>
      </c>
    </row>
    <row r="128" spans="1:7">
      <c r="A128" s="17">
        <v>126</v>
      </c>
      <c r="B128" s="18" t="s">
        <v>199</v>
      </c>
      <c r="C128" s="19">
        <v>18.314477953115556</v>
      </c>
      <c r="D128" s="19">
        <v>19.577107454109409</v>
      </c>
      <c r="E128" s="20">
        <v>16.153846153846153</v>
      </c>
      <c r="F128" s="19">
        <v>-0.3855058823529447</v>
      </c>
      <c r="G128" s="19">
        <v>-2.941176470588232</v>
      </c>
    </row>
    <row r="129" spans="1:7">
      <c r="A129" s="17">
        <v>127</v>
      </c>
      <c r="B129" s="18" t="s">
        <v>200</v>
      </c>
      <c r="C129" s="19">
        <v>17.472134272189578</v>
      </c>
      <c r="D129" s="19">
        <v>17.893365247007523</v>
      </c>
      <c r="E129" s="20">
        <v>16.282051282051281</v>
      </c>
      <c r="F129" s="19">
        <v>-0.12850196078431253</v>
      </c>
      <c r="G129" s="19">
        <v>-0.98039215686276293</v>
      </c>
    </row>
    <row r="130" spans="1:7">
      <c r="A130" s="17">
        <v>128</v>
      </c>
      <c r="B130" s="18" t="s">
        <v>201</v>
      </c>
      <c r="C130" s="19">
        <v>16.629317117472738</v>
      </c>
      <c r="D130" s="19">
        <v>16.207730737748079</v>
      </c>
      <c r="E130" s="20">
        <v>16.410256410256409</v>
      </c>
      <c r="F130" s="19">
        <v>0.12850196078431253</v>
      </c>
      <c r="G130" s="19">
        <v>0.98039215686273451</v>
      </c>
    </row>
    <row r="131" spans="1:7">
      <c r="A131" s="17">
        <v>129</v>
      </c>
      <c r="B131" s="18" t="s">
        <v>202</v>
      </c>
      <c r="C131" s="19">
        <v>15.786025689660619</v>
      </c>
      <c r="D131" s="19">
        <v>14.520197531865961</v>
      </c>
      <c r="E131" s="20">
        <v>16.538461538461537</v>
      </c>
      <c r="F131" s="19">
        <v>0.38550588235293759</v>
      </c>
      <c r="G131" s="19">
        <v>2.941176470588232</v>
      </c>
    </row>
    <row r="132" spans="1:7">
      <c r="A132" s="17">
        <v>130</v>
      </c>
      <c r="B132" s="18" t="s">
        <v>203</v>
      </c>
      <c r="C132" s="19">
        <v>14.942259187196441</v>
      </c>
      <c r="D132" s="19">
        <v>12.830759198802525</v>
      </c>
      <c r="E132" s="20">
        <v>16.666666666666664</v>
      </c>
      <c r="F132" s="19">
        <v>0.64250980392156976</v>
      </c>
      <c r="G132" s="19">
        <v>4.901960784313701</v>
      </c>
    </row>
    <row r="133" spans="1:7">
      <c r="A133" s="17">
        <v>131</v>
      </c>
      <c r="B133" s="18" t="s">
        <v>204</v>
      </c>
      <c r="C133" s="19">
        <v>14.098016806264468</v>
      </c>
      <c r="D133" s="19">
        <v>11.139409271617296</v>
      </c>
      <c r="E133" s="20">
        <v>16.794871794871792</v>
      </c>
      <c r="F133" s="19">
        <v>0.89951372549019482</v>
      </c>
      <c r="G133" s="19">
        <v>6.8627450980392268</v>
      </c>
    </row>
    <row r="134" spans="1:7">
      <c r="A134" s="17">
        <v>132</v>
      </c>
      <c r="B134" s="18" t="s">
        <v>205</v>
      </c>
      <c r="C134" s="19">
        <v>13.25329774077818</v>
      </c>
      <c r="D134" s="19">
        <v>9.4461412467003356</v>
      </c>
      <c r="E134" s="20">
        <v>16.92307692307692</v>
      </c>
      <c r="F134" s="19">
        <v>1.1565176470588199</v>
      </c>
      <c r="G134" s="19">
        <v>8.8235294117646959</v>
      </c>
    </row>
    <row r="135" spans="1:7">
      <c r="A135" s="17">
        <v>133</v>
      </c>
      <c r="B135" s="18" t="s">
        <v>206</v>
      </c>
      <c r="C135" s="19">
        <v>12.408101182373457</v>
      </c>
      <c r="D135" s="19">
        <v>7.7509485834802945</v>
      </c>
      <c r="E135" s="20">
        <v>17.051282051282051</v>
      </c>
      <c r="F135" s="19">
        <v>1.413521568627452</v>
      </c>
      <c r="G135" s="19">
        <v>10.784313725490165</v>
      </c>
    </row>
    <row r="136" spans="1:7">
      <c r="A136" s="17">
        <v>134</v>
      </c>
      <c r="B136" s="18" t="s">
        <v>207</v>
      </c>
      <c r="C136" s="19">
        <v>11.562426320399254</v>
      </c>
      <c r="D136" s="19">
        <v>6.0538247041297382</v>
      </c>
      <c r="E136" s="20">
        <v>17.179487179487179</v>
      </c>
      <c r="F136" s="19">
        <v>1.6705254901960771</v>
      </c>
      <c r="G136" s="19">
        <v>12.745098039215691</v>
      </c>
    </row>
    <row r="137" spans="1:7">
      <c r="A137" s="17">
        <v>135</v>
      </c>
      <c r="B137" s="18" t="s">
        <v>208</v>
      </c>
      <c r="C137" s="19">
        <v>10.716272341907597</v>
      </c>
      <c r="D137" s="19">
        <v>4.3547629932672862</v>
      </c>
      <c r="E137" s="20">
        <v>17.307692307692307</v>
      </c>
      <c r="F137" s="19">
        <v>1.9275294117647022</v>
      </c>
      <c r="G137" s="19">
        <v>14.70588235294116</v>
      </c>
    </row>
    <row r="138" spans="1:7">
      <c r="A138" s="17">
        <v>136</v>
      </c>
      <c r="B138" s="18" t="s">
        <v>209</v>
      </c>
      <c r="C138" s="19">
        <v>9.8696384316449439</v>
      </c>
      <c r="D138" s="19">
        <v>2.6537567976567971</v>
      </c>
      <c r="E138" s="20">
        <v>17.435897435897434</v>
      </c>
      <c r="F138" s="19">
        <v>2.1845333333333343</v>
      </c>
      <c r="G138" s="19">
        <v>16.666666666666629</v>
      </c>
    </row>
    <row r="139" spans="1:7">
      <c r="A139" s="17">
        <v>137</v>
      </c>
      <c r="B139" s="18" t="s">
        <v>210</v>
      </c>
      <c r="C139" s="19">
        <v>9.0225237720435416</v>
      </c>
      <c r="D139" s="19">
        <v>0.95079942590336941</v>
      </c>
      <c r="E139" s="20">
        <v>17.564102564102562</v>
      </c>
      <c r="F139" s="19">
        <v>2.4415372549019594</v>
      </c>
      <c r="G139" s="19">
        <v>18.627450980392155</v>
      </c>
    </row>
    <row r="140" spans="1:7">
      <c r="A140" s="17">
        <v>138</v>
      </c>
      <c r="B140" s="18" t="s">
        <v>211</v>
      </c>
      <c r="C140" s="19">
        <v>8.1749275432116519</v>
      </c>
      <c r="D140" s="19">
        <v>-0.75411585185383956</v>
      </c>
      <c r="E140" s="20">
        <v>17.69230769230769</v>
      </c>
      <c r="F140" s="19">
        <v>2.6985411764705844</v>
      </c>
      <c r="G140" s="19">
        <v>20.588235294117624</v>
      </c>
    </row>
    <row r="141" spans="1:7">
      <c r="A141" s="17">
        <v>139</v>
      </c>
      <c r="B141" s="18" t="s">
        <v>212</v>
      </c>
      <c r="C141" s="19">
        <v>7.3268489229240004</v>
      </c>
      <c r="D141" s="19">
        <v>-2.4609958042515245</v>
      </c>
      <c r="E141" s="20">
        <v>17.820512820512818</v>
      </c>
      <c r="F141" s="19">
        <v>2.9555450980392166</v>
      </c>
      <c r="G141" s="19">
        <v>22.54901960784315</v>
      </c>
    </row>
    <row r="142" spans="1:7">
      <c r="A142" s="17">
        <v>140</v>
      </c>
      <c r="B142" s="18" t="s">
        <v>213</v>
      </c>
      <c r="C142" s="19">
        <v>6.4782870866135909</v>
      </c>
      <c r="D142" s="19">
        <v>-4.1698472390162351</v>
      </c>
      <c r="E142" s="20">
        <v>17.948717948717949</v>
      </c>
      <c r="F142" s="19">
        <v>3.2125490196078417</v>
      </c>
      <c r="G142" s="19">
        <v>24.509803921568619</v>
      </c>
    </row>
    <row r="143" spans="1:7">
      <c r="A143" s="17">
        <v>141</v>
      </c>
      <c r="B143" s="18" t="s">
        <v>214</v>
      </c>
      <c r="C143" s="19">
        <v>5.6292412073610194</v>
      </c>
      <c r="D143" s="19">
        <v>-5.8806770032813347</v>
      </c>
      <c r="E143" s="20">
        <v>18.076923076923077</v>
      </c>
      <c r="F143" s="19">
        <v>3.4695529411764667</v>
      </c>
      <c r="G143" s="19">
        <v>26.470588235294088</v>
      </c>
    </row>
    <row r="144" spans="1:7">
      <c r="A144" s="17">
        <v>142</v>
      </c>
      <c r="B144" s="18" t="s">
        <v>215</v>
      </c>
      <c r="C144" s="19">
        <v>4.7797104558862884</v>
      </c>
      <c r="D144" s="19">
        <v>-7.5934919839060058</v>
      </c>
      <c r="E144" s="20">
        <v>18.205128205128204</v>
      </c>
      <c r="F144" s="19">
        <v>3.7265568627450989</v>
      </c>
      <c r="G144" s="19">
        <v>28.431372549019613</v>
      </c>
    </row>
    <row r="145" spans="1:7">
      <c r="A145" s="17">
        <v>143</v>
      </c>
      <c r="B145" s="18" t="s">
        <v>216</v>
      </c>
      <c r="C145" s="19">
        <v>3.9296940005378929</v>
      </c>
      <c r="D145" s="19">
        <v>-9.3082991077994848</v>
      </c>
      <c r="E145" s="20">
        <v>18.333333333333332</v>
      </c>
      <c r="F145" s="19">
        <v>3.983560784313724</v>
      </c>
      <c r="G145" s="19">
        <v>30.392156862745082</v>
      </c>
    </row>
    <row r="146" spans="1:7">
      <c r="A146" s="17">
        <v>144</v>
      </c>
      <c r="B146" s="18" t="s">
        <v>217</v>
      </c>
      <c r="C146" s="19">
        <v>3.079191007285317</v>
      </c>
      <c r="D146" s="19">
        <v>-11.025105342248253</v>
      </c>
      <c r="E146" s="20">
        <v>18.46153846153846</v>
      </c>
      <c r="F146" s="19">
        <v>4.240564705882349</v>
      </c>
      <c r="G146" s="19">
        <v>32.352941176470551</v>
      </c>
    </row>
    <row r="147" spans="1:7">
      <c r="A147" s="17">
        <v>145</v>
      </c>
      <c r="B147" s="18" t="s">
        <v>218</v>
      </c>
      <c r="C147" s="19">
        <v>2.2282006397074383</v>
      </c>
      <c r="D147" s="19">
        <v>-12.7439176952455</v>
      </c>
      <c r="E147" s="20">
        <v>18.589743589743588</v>
      </c>
      <c r="F147" s="19">
        <v>4.4975686274509812</v>
      </c>
      <c r="G147" s="19">
        <v>34.313725490196077</v>
      </c>
    </row>
    <row r="148" spans="1:7">
      <c r="A148" s="17">
        <v>146</v>
      </c>
      <c r="B148" s="18" t="s">
        <v>219</v>
      </c>
      <c r="C148" s="19">
        <v>1.3767220589841145</v>
      </c>
      <c r="D148" s="19">
        <v>-14.464743215825365</v>
      </c>
      <c r="E148" s="20">
        <v>18.717948717948715</v>
      </c>
      <c r="F148" s="19">
        <v>4.7545725490196062</v>
      </c>
      <c r="G148" s="19">
        <v>36.274509803921546</v>
      </c>
    </row>
    <row r="149" spans="1:7">
      <c r="A149" s="17">
        <v>147</v>
      </c>
      <c r="B149" s="18" t="s">
        <v>220</v>
      </c>
      <c r="C149" s="19">
        <v>0.52475442388686133</v>
      </c>
      <c r="D149" s="19">
        <v>-16.187588994399448</v>
      </c>
      <c r="E149" s="20">
        <v>18.846153846153843</v>
      </c>
      <c r="F149" s="19">
        <v>5.0115764705882313</v>
      </c>
      <c r="G149" s="19">
        <v>38.235294117647072</v>
      </c>
    </row>
    <row r="150" spans="1:7">
      <c r="A150" s="17">
        <v>148</v>
      </c>
      <c r="B150" s="18" t="s">
        <v>221</v>
      </c>
      <c r="C150" s="19">
        <v>-0.32770310923228863</v>
      </c>
      <c r="D150" s="19">
        <v>-17.912462163099462</v>
      </c>
      <c r="E150" s="20">
        <v>18.974358974358971</v>
      </c>
      <c r="F150" s="19">
        <v>5.2685803921568635</v>
      </c>
      <c r="G150" s="19">
        <v>40.196078431372541</v>
      </c>
    </row>
    <row r="151" spans="1:7">
      <c r="A151" s="17">
        <v>149</v>
      </c>
      <c r="B151" s="18" t="s">
        <v>222</v>
      </c>
      <c r="C151" s="19">
        <v>-1.180651386449199</v>
      </c>
      <c r="D151" s="19">
        <v>-19.639369896119206</v>
      </c>
      <c r="E151" s="20">
        <v>19.102564102564102</v>
      </c>
      <c r="F151" s="19">
        <v>5.5255843137254885</v>
      </c>
      <c r="G151" s="19">
        <v>42.15686274509801</v>
      </c>
    </row>
    <row r="152" spans="1:7">
      <c r="A152" s="17">
        <v>150</v>
      </c>
      <c r="B152" s="18" t="s">
        <v>223</v>
      </c>
      <c r="C152" s="19">
        <v>-2.0340912562778612</v>
      </c>
      <c r="D152" s="19">
        <v>-21.368319410065169</v>
      </c>
      <c r="E152" s="20">
        <v>19.23076923076923</v>
      </c>
      <c r="F152" s="19">
        <v>5.7825882352941136</v>
      </c>
      <c r="G152" s="19">
        <v>44.117647058823536</v>
      </c>
    </row>
    <row r="153" spans="1:7">
      <c r="A153" s="17">
        <v>151</v>
      </c>
      <c r="B153" s="18" t="s">
        <v>224</v>
      </c>
      <c r="C153" s="19">
        <v>-2.8880235696806267</v>
      </c>
      <c r="D153" s="19">
        <v>-23.09931796430601</v>
      </c>
      <c r="E153" s="20">
        <v>19.358974358974358</v>
      </c>
      <c r="F153" s="19">
        <v>6.0395921568627458</v>
      </c>
      <c r="G153" s="19">
        <v>46.078431372549005</v>
      </c>
    </row>
    <row r="154" spans="1:7">
      <c r="A154" s="17">
        <v>152</v>
      </c>
      <c r="B154" s="18" t="s">
        <v>225</v>
      </c>
      <c r="C154" s="19">
        <v>-3.7424491800770738</v>
      </c>
      <c r="D154" s="19">
        <v>-24.832372861330214</v>
      </c>
      <c r="E154" s="20">
        <v>19.487179487179485</v>
      </c>
      <c r="F154" s="19">
        <v>6.2965960784313708</v>
      </c>
      <c r="G154" s="19">
        <v>48.039215686274474</v>
      </c>
    </row>
    <row r="155" spans="1:7">
      <c r="A155" s="17">
        <v>153</v>
      </c>
      <c r="B155" s="18" t="s">
        <v>226</v>
      </c>
      <c r="C155" s="19">
        <v>-4.5973689433553773</v>
      </c>
      <c r="D155" s="19">
        <v>-26.56749144710443</v>
      </c>
      <c r="E155" s="20">
        <v>19.615384615384613</v>
      </c>
      <c r="F155" s="19">
        <v>6.5535999999999959</v>
      </c>
      <c r="G155" s="19">
        <v>50</v>
      </c>
    </row>
    <row r="156" spans="1:7">
      <c r="A156" s="17">
        <v>154</v>
      </c>
      <c r="B156" s="18" t="s">
        <v>227</v>
      </c>
      <c r="C156" s="19">
        <v>-5.4527837178811751</v>
      </c>
      <c r="D156" s="19">
        <v>-28.304681111437048</v>
      </c>
      <c r="E156" s="20">
        <v>19.743589743589741</v>
      </c>
      <c r="F156" s="19">
        <v>6.810603921568628</v>
      </c>
      <c r="G156" s="19">
        <v>51.960784313725469</v>
      </c>
    </row>
    <row r="157" spans="1:7">
      <c r="A157" s="17">
        <v>155</v>
      </c>
      <c r="B157" s="18" t="s">
        <v>228</v>
      </c>
      <c r="C157" s="19">
        <v>-6.3086943645082556</v>
      </c>
      <c r="D157" s="19">
        <v>-30.04394928834472</v>
      </c>
      <c r="E157" s="20">
        <v>19.871794871794869</v>
      </c>
      <c r="F157" s="19">
        <v>7.0676078431372531</v>
      </c>
      <c r="G157" s="19">
        <v>53.921568627450995</v>
      </c>
    </row>
    <row r="158" spans="1:7">
      <c r="A158" s="17">
        <v>156</v>
      </c>
      <c r="B158" s="18" t="s">
        <v>229</v>
      </c>
      <c r="C158" s="19">
        <v>-7.1651017465881068</v>
      </c>
      <c r="D158" s="19">
        <v>-31.785303456425027</v>
      </c>
      <c r="E158" s="20">
        <v>20</v>
      </c>
      <c r="F158" s="19">
        <v>7.3246117647058782</v>
      </c>
      <c r="G158" s="19">
        <v>55.882352941176464</v>
      </c>
    </row>
    <row r="159" spans="1:7">
      <c r="A159" s="17">
        <v>157</v>
      </c>
      <c r="B159" s="18" t="s">
        <v>230</v>
      </c>
      <c r="C159" s="19">
        <v>-8.0220067299808306</v>
      </c>
      <c r="D159" s="19">
        <v>-33.528751139230053</v>
      </c>
      <c r="E159" s="20">
        <v>20.128205128205128</v>
      </c>
      <c r="F159" s="19">
        <v>7.5816156862745103</v>
      </c>
      <c r="G159" s="19">
        <v>57.843137254901933</v>
      </c>
    </row>
    <row r="160" spans="1:7">
      <c r="A160" s="17">
        <v>158</v>
      </c>
      <c r="B160" s="18" t="s">
        <v>231</v>
      </c>
      <c r="C160" s="19">
        <v>-8.8794101830642376</v>
      </c>
      <c r="D160" s="19">
        <v>-35.274299905646558</v>
      </c>
      <c r="E160" s="20">
        <v>20.256410256410255</v>
      </c>
      <c r="F160" s="19">
        <v>7.8386196078431354</v>
      </c>
      <c r="G160" s="19">
        <v>59.803921568627459</v>
      </c>
    </row>
    <row r="161" spans="1:7">
      <c r="A161" s="17">
        <v>159</v>
      </c>
      <c r="B161" s="18" t="s">
        <v>232</v>
      </c>
      <c r="C161" s="19">
        <v>-9.7373129767456703</v>
      </c>
      <c r="D161" s="19">
        <v>-37.021957370279097</v>
      </c>
      <c r="E161" s="20">
        <v>20.384615384615383</v>
      </c>
      <c r="F161" s="19">
        <v>8.0956235294117604</v>
      </c>
      <c r="G161" s="19">
        <v>61.764705882352928</v>
      </c>
    </row>
    <row r="162" spans="1:7">
      <c r="A162" s="17">
        <v>160</v>
      </c>
      <c r="B162" s="18" t="s">
        <v>233</v>
      </c>
      <c r="C162" s="19">
        <v>-10.595715984470644</v>
      </c>
      <c r="D162" s="19">
        <v>-38.77173119383724</v>
      </c>
      <c r="E162" s="20">
        <v>20.512820512820511</v>
      </c>
      <c r="F162" s="19">
        <v>8.3526274509803926</v>
      </c>
      <c r="G162" s="19">
        <v>63.725490196078397</v>
      </c>
    </row>
    <row r="163" spans="1:7">
      <c r="A163" s="17">
        <v>161</v>
      </c>
      <c r="B163" s="18" t="s">
        <v>234</v>
      </c>
      <c r="C163" s="19">
        <v>-11.454620082234669</v>
      </c>
      <c r="D163" s="19">
        <v>-40.523629083528022</v>
      </c>
      <c r="E163" s="20">
        <v>20.641025641025639</v>
      </c>
      <c r="F163" s="19">
        <v>8.6096313725490177</v>
      </c>
      <c r="G163" s="19">
        <v>65.686274509803923</v>
      </c>
    </row>
    <row r="164" spans="1:7">
      <c r="A164" s="17">
        <v>162</v>
      </c>
      <c r="B164" s="18" t="s">
        <v>235</v>
      </c>
      <c r="C164" s="19">
        <v>-12.314026148592802</v>
      </c>
      <c r="D164" s="19">
        <v>-42.277658793451565</v>
      </c>
      <c r="E164" s="20">
        <v>20.769230769230766</v>
      </c>
      <c r="F164" s="19">
        <v>8.8666352941176427</v>
      </c>
      <c r="G164" s="19">
        <v>67.647058823529392</v>
      </c>
    </row>
    <row r="165" spans="1:7">
      <c r="A165" s="17">
        <v>163</v>
      </c>
      <c r="B165" s="18" t="s">
        <v>236</v>
      </c>
      <c r="C165" s="19">
        <v>-13.173935064670104</v>
      </c>
      <c r="D165" s="19">
        <v>-44.033828125001264</v>
      </c>
      <c r="E165" s="20">
        <v>20.897435897435894</v>
      </c>
      <c r="F165" s="19">
        <v>9.1236392156862749</v>
      </c>
      <c r="G165" s="19">
        <v>69.607843137254861</v>
      </c>
    </row>
    <row r="166" spans="1:7">
      <c r="A166" s="17">
        <v>164</v>
      </c>
      <c r="B166" s="18" t="s">
        <v>237</v>
      </c>
      <c r="C166" s="19">
        <v>-14.034347714173009</v>
      </c>
      <c r="D166" s="19">
        <v>-45.792144927269192</v>
      </c>
      <c r="E166" s="20">
        <v>21.025641025641022</v>
      </c>
      <c r="F166" s="19">
        <v>9.3806431372549</v>
      </c>
      <c r="G166" s="19">
        <v>71.568627450980387</v>
      </c>
    </row>
    <row r="167" spans="1:7">
      <c r="A167" s="17">
        <v>165</v>
      </c>
      <c r="B167" s="18" t="s">
        <v>238</v>
      </c>
      <c r="C167" s="19">
        <v>-14.895264983398647</v>
      </c>
      <c r="D167" s="19">
        <v>-47.552617097455141</v>
      </c>
      <c r="E167" s="20">
        <v>21.153846153846153</v>
      </c>
      <c r="F167" s="19">
        <v>9.637647058823525</v>
      </c>
      <c r="G167" s="19">
        <v>73.529411764705856</v>
      </c>
    </row>
    <row r="168" spans="1:7">
      <c r="A168" s="17">
        <v>166</v>
      </c>
      <c r="B168" s="18" t="s">
        <v>239</v>
      </c>
      <c r="C168" s="19">
        <v>-15.756687761246667</v>
      </c>
      <c r="D168" s="19">
        <v>-49.315252581279992</v>
      </c>
      <c r="E168" s="20">
        <v>21.282051282051281</v>
      </c>
      <c r="F168" s="19">
        <v>9.8946509803921572</v>
      </c>
      <c r="G168" s="19">
        <v>75.490196078431381</v>
      </c>
    </row>
    <row r="169" spans="1:7">
      <c r="A169" s="17">
        <v>167</v>
      </c>
      <c r="B169" s="18" t="s">
        <v>240</v>
      </c>
      <c r="C169" s="19">
        <v>-16.618616939229696</v>
      </c>
      <c r="D169" s="19">
        <v>-51.080059373404993</v>
      </c>
      <c r="E169" s="20">
        <v>21.410256410256409</v>
      </c>
      <c r="F169" s="19">
        <v>10.151654901960782</v>
      </c>
      <c r="G169" s="19">
        <v>77.45098039215685</v>
      </c>
    </row>
    <row r="170" spans="1:7">
      <c r="A170" s="17">
        <v>168</v>
      </c>
      <c r="B170" s="18" t="s">
        <v>241</v>
      </c>
      <c r="C170" s="19">
        <v>-17.481053411483572</v>
      </c>
      <c r="D170" s="19">
        <v>-52.847045517854212</v>
      </c>
      <c r="E170" s="20">
        <v>21.538461538461537</v>
      </c>
      <c r="F170" s="19">
        <v>10.408658823529407</v>
      </c>
      <c r="G170" s="19">
        <v>79.41176470588232</v>
      </c>
    </row>
    <row r="171" spans="1:7">
      <c r="A171" s="17">
        <v>169</v>
      </c>
      <c r="B171" s="18" t="s">
        <v>242</v>
      </c>
      <c r="C171" s="19">
        <v>-18.343998074778483</v>
      </c>
      <c r="D171" s="19">
        <v>-54.61621910844201</v>
      </c>
      <c r="E171" s="20">
        <v>21.666666666666664</v>
      </c>
      <c r="F171" s="19">
        <v>10.665662745098039</v>
      </c>
      <c r="G171" s="19">
        <v>81.372549019607845</v>
      </c>
    </row>
    <row r="172" spans="1:7">
      <c r="A172" s="17">
        <v>170</v>
      </c>
      <c r="B172" s="18" t="s">
        <v>243</v>
      </c>
      <c r="C172" s="19">
        <v>-19.207451828529429</v>
      </c>
      <c r="D172" s="19">
        <v>-56.387588289206633</v>
      </c>
      <c r="E172" s="20">
        <v>21.794871794871792</v>
      </c>
      <c r="F172" s="19">
        <v>10.922666666666665</v>
      </c>
      <c r="G172" s="19">
        <v>83.333333333333314</v>
      </c>
    </row>
    <row r="173" spans="1:7">
      <c r="A173" s="17">
        <v>171</v>
      </c>
      <c r="B173" s="18" t="s">
        <v>244</v>
      </c>
      <c r="C173" s="19">
        <v>-20.071415574808498</v>
      </c>
      <c r="D173" s="19">
        <v>-58.161161254846547</v>
      </c>
      <c r="E173" s="20">
        <v>21.92307692307692</v>
      </c>
      <c r="F173" s="19">
        <v>11.17967058823529</v>
      </c>
      <c r="G173" s="19">
        <v>85.294117647058783</v>
      </c>
    </row>
    <row r="174" spans="1:7">
      <c r="A174" s="17">
        <v>172</v>
      </c>
      <c r="B174" s="18" t="s">
        <v>245</v>
      </c>
      <c r="C174" s="19">
        <v>-20.935890218354416</v>
      </c>
      <c r="D174" s="19">
        <v>-59.936946251163135</v>
      </c>
      <c r="E174" s="20">
        <v>22.051282051282051</v>
      </c>
      <c r="F174" s="19">
        <v>11.436674509803922</v>
      </c>
      <c r="G174" s="19">
        <v>87.254901960784309</v>
      </c>
    </row>
    <row r="175" spans="1:7">
      <c r="A175" s="17">
        <v>173</v>
      </c>
      <c r="B175" s="18" t="s">
        <v>246</v>
      </c>
      <c r="C175" s="19">
        <v>-21.800876666583918</v>
      </c>
      <c r="D175" s="19">
        <v>-61.714951575508167</v>
      </c>
      <c r="E175" s="20">
        <v>22.179487179487179</v>
      </c>
      <c r="F175" s="19">
        <v>11.693678431372547</v>
      </c>
      <c r="G175" s="19">
        <v>89.215686274509778</v>
      </c>
    </row>
    <row r="176" spans="1:7">
      <c r="A176" s="17">
        <v>174</v>
      </c>
      <c r="B176" s="18" t="s">
        <v>247</v>
      </c>
      <c r="C176" s="19">
        <v>-22.666375829603567</v>
      </c>
      <c r="D176" s="19">
        <v>-63.495185577235588</v>
      </c>
      <c r="E176" s="20">
        <v>22.307692307692307</v>
      </c>
      <c r="F176" s="19">
        <v>11.950682352941172</v>
      </c>
      <c r="G176" s="19">
        <v>91.176470588235304</v>
      </c>
    </row>
    <row r="177" spans="1:7">
      <c r="A177" s="17">
        <v>175</v>
      </c>
      <c r="B177" s="18" t="s">
        <v>248</v>
      </c>
      <c r="C177" s="19">
        <v>-23.532388620220217</v>
      </c>
      <c r="D177" s="19">
        <v>-65.277656658159913</v>
      </c>
      <c r="E177" s="20">
        <v>22.435897435897434</v>
      </c>
      <c r="F177" s="19">
        <v>12.207686274509804</v>
      </c>
      <c r="G177" s="19">
        <v>93.137254901960773</v>
      </c>
    </row>
    <row r="178" spans="1:7">
      <c r="A178" s="17">
        <v>176</v>
      </c>
      <c r="B178" s="18" t="s">
        <v>249</v>
      </c>
      <c r="C178" s="19">
        <v>-24.398915953952155</v>
      </c>
      <c r="D178" s="19">
        <v>-67.062373273017784</v>
      </c>
      <c r="E178" s="20">
        <v>22.564102564102562</v>
      </c>
      <c r="F178" s="19">
        <v>12.464690196078429</v>
      </c>
      <c r="G178" s="19">
        <v>95.098039215686242</v>
      </c>
    </row>
    <row r="179" spans="1:7">
      <c r="A179" s="17">
        <v>177</v>
      </c>
      <c r="B179" s="18" t="s">
        <v>250</v>
      </c>
      <c r="C179" s="19">
        <v>-25.265958749041147</v>
      </c>
      <c r="D179" s="19">
        <v>-68.84934392993614</v>
      </c>
      <c r="E179" s="20">
        <v>22.69230769230769</v>
      </c>
      <c r="F179" s="19">
        <v>12.721694117647054</v>
      </c>
      <c r="G179" s="19">
        <v>97.058823529411768</v>
      </c>
    </row>
    <row r="180" spans="1:7">
      <c r="A180" s="17">
        <v>178</v>
      </c>
      <c r="B180" s="18" t="s">
        <v>251</v>
      </c>
      <c r="C180" s="19">
        <v>-26.133517926463128</v>
      </c>
      <c r="D180" s="19">
        <v>-70.638577190905607</v>
      </c>
      <c r="E180" s="20">
        <v>22.820512820512818</v>
      </c>
      <c r="F180" s="19">
        <v>12.978698039215686</v>
      </c>
      <c r="G180" s="19">
        <v>99.019607843137237</v>
      </c>
    </row>
    <row r="181" spans="1:7">
      <c r="A181" s="17">
        <v>179</v>
      </c>
      <c r="B181" s="18" t="s">
        <v>252</v>
      </c>
      <c r="C181" s="19">
        <v>-27.001594409939798</v>
      </c>
      <c r="D181" s="19">
        <v>-72.430081672259575</v>
      </c>
      <c r="E181" s="20">
        <v>22.948717948717945</v>
      </c>
      <c r="F181" s="19">
        <v>13.235701960784311</v>
      </c>
      <c r="G181" s="19">
        <v>100.98039215686271</v>
      </c>
    </row>
    <row r="182" spans="1:7">
      <c r="A182" s="17">
        <v>180</v>
      </c>
      <c r="B182" s="18" t="s">
        <v>253</v>
      </c>
      <c r="C182" s="19">
        <v>-27.870189125950219</v>
      </c>
      <c r="D182" s="19">
        <v>-74.223866045157365</v>
      </c>
      <c r="E182" s="20">
        <v>23.076923076923073</v>
      </c>
      <c r="F182" s="19">
        <v>13.492705882352936</v>
      </c>
      <c r="G182" s="19">
        <v>102.94117647058823</v>
      </c>
    </row>
    <row r="183" spans="1:7">
      <c r="A183" s="17">
        <v>181</v>
      </c>
      <c r="B183" s="18" t="s">
        <v>254</v>
      </c>
      <c r="C183" s="19">
        <v>-28.739303003741952</v>
      </c>
      <c r="D183" s="19">
        <v>-76.019939036074675</v>
      </c>
      <c r="E183" s="20">
        <v>23.205128205128204</v>
      </c>
      <c r="F183" s="19">
        <v>13.749709803921569</v>
      </c>
      <c r="G183" s="19">
        <v>104.9019607843137</v>
      </c>
    </row>
    <row r="184" spans="1:7">
      <c r="A184" s="17">
        <v>182</v>
      </c>
      <c r="B184" s="18" t="s">
        <v>255</v>
      </c>
      <c r="C184" s="19">
        <v>-29.608936975343568</v>
      </c>
      <c r="D184" s="19">
        <v>-77.818309427297891</v>
      </c>
      <c r="E184" s="20">
        <v>23.333333333333332</v>
      </c>
      <c r="F184" s="19">
        <v>14.006713725490194</v>
      </c>
      <c r="G184" s="19">
        <v>106.86274509803923</v>
      </c>
    </row>
    <row r="185" spans="1:7">
      <c r="A185" s="17">
        <v>183</v>
      </c>
      <c r="B185" s="18" t="s">
        <v>256</v>
      </c>
      <c r="C185" s="19">
        <v>-30.479091975574875</v>
      </c>
      <c r="D185" s="19">
        <v>-79.618986057426127</v>
      </c>
      <c r="E185" s="20">
        <v>23.46153846153846</v>
      </c>
      <c r="F185" s="19">
        <v>14.263717647058819</v>
      </c>
      <c r="G185" s="19">
        <v>108.8235294117647</v>
      </c>
    </row>
    <row r="186" spans="1:7">
      <c r="A186" s="17">
        <v>184</v>
      </c>
      <c r="B186" s="18" t="s">
        <v>257</v>
      </c>
      <c r="C186" s="19">
        <v>-31.349768942060109</v>
      </c>
      <c r="D186" s="19">
        <v>-81.421977821877817</v>
      </c>
      <c r="E186" s="20">
        <v>23.589743589743588</v>
      </c>
      <c r="F186" s="19">
        <v>14.520721568627451</v>
      </c>
      <c r="G186" s="19">
        <v>110.78431372549016</v>
      </c>
    </row>
    <row r="187" spans="1:7">
      <c r="A187" s="17">
        <v>185</v>
      </c>
      <c r="B187" s="18" t="s">
        <v>258</v>
      </c>
      <c r="C187" s="19">
        <v>-32.220968815238848</v>
      </c>
      <c r="D187" s="19">
        <v>-83.22729367340321</v>
      </c>
      <c r="E187" s="20">
        <v>23.717948717948715</v>
      </c>
      <c r="F187" s="19">
        <v>14.777725490196076</v>
      </c>
      <c r="G187" s="19">
        <v>112.74509803921569</v>
      </c>
    </row>
    <row r="188" spans="1:7">
      <c r="A188" s="17">
        <v>186</v>
      </c>
      <c r="B188" s="18" t="s">
        <v>259</v>
      </c>
      <c r="C188" s="19">
        <v>-33.092692538378287</v>
      </c>
      <c r="D188" s="19">
        <v>-85.03494262260233</v>
      </c>
      <c r="E188" s="20">
        <v>23.846153846153843</v>
      </c>
      <c r="F188" s="19">
        <v>15.034729411764701</v>
      </c>
      <c r="G188" s="19">
        <v>114.70588235294116</v>
      </c>
    </row>
    <row r="189" spans="1:7">
      <c r="A189" s="17">
        <v>187</v>
      </c>
      <c r="B189" s="18" t="s">
        <v>260</v>
      </c>
      <c r="C189" s="19">
        <v>-33.96494105758461</v>
      </c>
      <c r="D189" s="19">
        <v>-86.844933738451346</v>
      </c>
      <c r="E189" s="20">
        <v>23.974358974358971</v>
      </c>
      <c r="F189" s="19">
        <v>15.291733333333333</v>
      </c>
      <c r="G189" s="19">
        <v>116.66666666666663</v>
      </c>
    </row>
    <row r="190" spans="1:7">
      <c r="A190" s="17">
        <v>188</v>
      </c>
      <c r="B190" s="18" t="s">
        <v>261</v>
      </c>
      <c r="C190" s="19">
        <v>-34.837715321815267</v>
      </c>
      <c r="D190" s="19">
        <v>-88.657276148831443</v>
      </c>
      <c r="E190" s="20">
        <v>24.102564102564102</v>
      </c>
      <c r="F190" s="19">
        <v>15.548737254901958</v>
      </c>
      <c r="G190" s="19">
        <v>118.62745098039215</v>
      </c>
    </row>
    <row r="191" spans="1:7">
      <c r="A191" s="17">
        <v>189</v>
      </c>
      <c r="B191" s="18" t="s">
        <v>262</v>
      </c>
      <c r="C191" s="19">
        <v>-35.711016282891478</v>
      </c>
      <c r="D191" s="19">
        <v>-90.471979041067925</v>
      </c>
      <c r="E191" s="20">
        <v>24.23076923076923</v>
      </c>
      <c r="F191" s="19">
        <v>15.805741176470583</v>
      </c>
      <c r="G191" s="19">
        <v>120.58823529411762</v>
      </c>
    </row>
    <row r="192" spans="1:7">
      <c r="A192" s="17">
        <v>190</v>
      </c>
      <c r="B192" s="18" t="s">
        <v>263</v>
      </c>
      <c r="C192" s="19">
        <v>-36.584844895509832</v>
      </c>
      <c r="D192" s="19">
        <v>-92.28905166247182</v>
      </c>
      <c r="E192" s="20">
        <v>24.358974358974358</v>
      </c>
      <c r="F192" s="19">
        <v>16.062745098039215</v>
      </c>
      <c r="G192" s="19">
        <v>122.54901960784315</v>
      </c>
    </row>
    <row r="193" spans="1:7">
      <c r="A193" s="17">
        <v>191</v>
      </c>
      <c r="B193" s="18" t="s">
        <v>264</v>
      </c>
      <c r="C193" s="19">
        <v>-37.459202117254108</v>
      </c>
      <c r="D193" s="19">
        <v>-94.10850332089035</v>
      </c>
      <c r="E193" s="20">
        <v>24.487179487179485</v>
      </c>
      <c r="F193" s="19">
        <v>16.319749019607841</v>
      </c>
      <c r="G193" s="19">
        <v>124.50980392156862</v>
      </c>
    </row>
    <row r="194" spans="1:7">
      <c r="A194" s="17">
        <v>192</v>
      </c>
      <c r="B194" s="18" t="s">
        <v>265</v>
      </c>
      <c r="C194" s="19">
        <v>-38.334088908608919</v>
      </c>
      <c r="D194" s="19">
        <v>-95.930343385263313</v>
      </c>
      <c r="E194" s="20">
        <v>24.615384615384613</v>
      </c>
      <c r="F194" s="19">
        <v>16.576752941176466</v>
      </c>
      <c r="G194" s="19">
        <v>126.47058823529409</v>
      </c>
    </row>
    <row r="195" spans="1:7">
      <c r="A195" s="17">
        <v>193</v>
      </c>
      <c r="B195" s="18" t="s">
        <v>266</v>
      </c>
      <c r="C195" s="19">
        <v>-39.209506232969943</v>
      </c>
      <c r="D195" s="19">
        <v>-97.754581286186067</v>
      </c>
      <c r="E195" s="20">
        <v>24.743589743589741</v>
      </c>
      <c r="F195" s="19">
        <v>16.833756862745098</v>
      </c>
      <c r="G195" s="19">
        <v>128.43137254901961</v>
      </c>
    </row>
    <row r="196" spans="1:7">
      <c r="A196" s="17">
        <v>194</v>
      </c>
      <c r="B196" s="18" t="s">
        <v>267</v>
      </c>
      <c r="C196" s="19">
        <v>-40.085455056658247</v>
      </c>
      <c r="D196" s="19">
        <v>-99.581226516478864</v>
      </c>
      <c r="E196" s="20">
        <v>24.871794871794869</v>
      </c>
      <c r="F196" s="19">
        <v>17.090760784313723</v>
      </c>
      <c r="G196" s="19">
        <v>130.39215686274508</v>
      </c>
    </row>
    <row r="197" spans="1:7">
      <c r="A197" s="17">
        <v>195</v>
      </c>
      <c r="B197" s="18" t="s">
        <v>268</v>
      </c>
      <c r="C197" s="19">
        <v>-40.961936348931431</v>
      </c>
      <c r="D197" s="19">
        <v>-101.41028863176234</v>
      </c>
      <c r="E197" s="20">
        <v>24.999999999999996</v>
      </c>
      <c r="F197" s="19">
        <v>17.347764705882355</v>
      </c>
      <c r="G197" s="19">
        <v>132.35294117647055</v>
      </c>
    </row>
    <row r="198" spans="1:7">
      <c r="A198" s="17">
        <v>196</v>
      </c>
      <c r="B198" s="18" t="s">
        <v>269</v>
      </c>
      <c r="C198" s="19">
        <v>-41.838951081997266</v>
      </c>
      <c r="D198" s="19">
        <v>-103.24177725104232</v>
      </c>
      <c r="E198" s="20">
        <v>25.128205128205124</v>
      </c>
      <c r="F198" s="19">
        <v>17.60476862745098</v>
      </c>
      <c r="G198" s="19">
        <v>134.31372549019608</v>
      </c>
    </row>
    <row r="199" spans="1:7">
      <c r="A199" s="17">
        <v>197</v>
      </c>
      <c r="B199" s="18" t="s">
        <v>270</v>
      </c>
      <c r="C199" s="19">
        <v>-42.716500231024611</v>
      </c>
      <c r="D199" s="19">
        <v>-105.07570205729917</v>
      </c>
      <c r="E199" s="20">
        <v>25.256410256410255</v>
      </c>
      <c r="F199" s="19">
        <v>17.861772549019605</v>
      </c>
      <c r="G199" s="19">
        <v>136.27450980392155</v>
      </c>
    </row>
    <row r="200" spans="1:7">
      <c r="A200" s="17">
        <v>198</v>
      </c>
      <c r="B200" s="18" t="s">
        <v>271</v>
      </c>
      <c r="C200" s="19">
        <v>-43.594584774157966</v>
      </c>
      <c r="D200" s="19">
        <v>-106.91207279808464</v>
      </c>
      <c r="E200" s="20">
        <v>25.384615384615383</v>
      </c>
      <c r="F200" s="19">
        <v>18.118776470588237</v>
      </c>
      <c r="G200" s="19">
        <v>138.23529411764702</v>
      </c>
    </row>
    <row r="201" spans="1:7">
      <c r="A201" s="17">
        <v>199</v>
      </c>
      <c r="B201" s="18" t="s">
        <v>272</v>
      </c>
      <c r="C201" s="19">
        <v>-44.473205692529291</v>
      </c>
      <c r="D201" s="19">
        <v>-108.75089928612692</v>
      </c>
      <c r="E201" s="20">
        <v>25.512820512820511</v>
      </c>
      <c r="F201" s="19">
        <v>18.375780392156862</v>
      </c>
      <c r="G201" s="19">
        <v>140.19607843137254</v>
      </c>
    </row>
    <row r="202" spans="1:7">
      <c r="A202" s="17">
        <v>200</v>
      </c>
      <c r="B202" s="18" t="s">
        <v>273</v>
      </c>
      <c r="C202" s="19">
        <v>-45.352363970270289</v>
      </c>
      <c r="D202" s="19">
        <v>-110.59219139994252</v>
      </c>
      <c r="E202" s="20">
        <v>25.641025641025639</v>
      </c>
      <c r="F202" s="19">
        <v>18.632784313725487</v>
      </c>
      <c r="G202" s="19">
        <v>142.15686274509801</v>
      </c>
    </row>
    <row r="203" spans="1:7">
      <c r="A203" s="17">
        <v>201</v>
      </c>
      <c r="B203" s="18" t="s">
        <v>274</v>
      </c>
      <c r="C203" s="19">
        <v>-46.232060594526047</v>
      </c>
      <c r="D203" s="19">
        <v>-112.43595908445491</v>
      </c>
      <c r="E203" s="20">
        <v>25.769230769230766</v>
      </c>
      <c r="F203" s="19">
        <v>18.88978823529412</v>
      </c>
      <c r="G203" s="19">
        <v>144.11764705882354</v>
      </c>
    </row>
    <row r="204" spans="1:7">
      <c r="A204" s="17">
        <v>202</v>
      </c>
      <c r="B204" s="18" t="s">
        <v>275</v>
      </c>
      <c r="C204" s="19">
        <v>-47.112296555467765</v>
      </c>
      <c r="D204" s="19">
        <v>-114.28221235162141</v>
      </c>
      <c r="E204" s="20">
        <v>25.897435897435894</v>
      </c>
      <c r="F204" s="19">
        <v>19.146792156862745</v>
      </c>
      <c r="G204" s="19">
        <v>146.07843137254901</v>
      </c>
    </row>
    <row r="205" spans="1:7">
      <c r="A205" s="17">
        <v>203</v>
      </c>
      <c r="B205" s="18" t="s">
        <v>276</v>
      </c>
      <c r="C205" s="19">
        <v>-47.993072846305722</v>
      </c>
      <c r="D205" s="19">
        <v>-116.13096128106736</v>
      </c>
      <c r="E205" s="20">
        <v>26.025641025641022</v>
      </c>
      <c r="F205" s="19">
        <v>19.40379607843137</v>
      </c>
      <c r="G205" s="19">
        <v>148.03921568627447</v>
      </c>
    </row>
    <row r="206" spans="1:7">
      <c r="A206" s="17">
        <v>204</v>
      </c>
      <c r="B206" s="18" t="s">
        <v>277</v>
      </c>
      <c r="C206" s="19">
        <v>-48.874390463302461</v>
      </c>
      <c r="D206" s="19">
        <v>-117.98221602072886</v>
      </c>
      <c r="E206" s="20">
        <v>26.153846153846153</v>
      </c>
      <c r="F206" s="19">
        <v>19.660800000000002</v>
      </c>
      <c r="G206" s="19">
        <v>150</v>
      </c>
    </row>
    <row r="207" spans="1:7">
      <c r="A207" s="17">
        <v>205</v>
      </c>
      <c r="B207" s="18" t="s">
        <v>278</v>
      </c>
      <c r="C207" s="19">
        <v>-49.756250405785295</v>
      </c>
      <c r="D207" s="19">
        <v>-119.83598678750127</v>
      </c>
      <c r="E207" s="20">
        <v>26.282051282051281</v>
      </c>
      <c r="F207" s="19">
        <v>19.917803921568627</v>
      </c>
      <c r="G207" s="19">
        <v>151.96078431372547</v>
      </c>
    </row>
    <row r="208" spans="1:7">
      <c r="A208" s="17">
        <v>206</v>
      </c>
      <c r="B208" s="18" t="s">
        <v>279</v>
      </c>
      <c r="C208" s="19">
        <v>-50.638653676160629</v>
      </c>
      <c r="D208" s="19">
        <v>-121.6922838678986</v>
      </c>
      <c r="E208" s="20">
        <v>26.410256410256409</v>
      </c>
      <c r="F208" s="19">
        <v>20.174807843137252</v>
      </c>
      <c r="G208" s="19">
        <v>153.92156862745094</v>
      </c>
    </row>
    <row r="209" spans="1:7">
      <c r="A209" s="17">
        <v>207</v>
      </c>
      <c r="B209" s="18" t="s">
        <v>280</v>
      </c>
      <c r="C209" s="19">
        <v>-51.521601279926472</v>
      </c>
      <c r="D209" s="19">
        <v>-123.55111761871831</v>
      </c>
      <c r="E209" s="20">
        <v>26.538461538461537</v>
      </c>
      <c r="F209" s="19">
        <v>20.431811764705884</v>
      </c>
      <c r="G209" s="19">
        <v>155.88235294117646</v>
      </c>
    </row>
    <row r="210" spans="1:7">
      <c r="A210" s="17">
        <v>208</v>
      </c>
      <c r="B210" s="18" t="s">
        <v>281</v>
      </c>
      <c r="C210" s="19">
        <v>-52.405094225685843</v>
      </c>
      <c r="D210" s="19">
        <v>-125.41249846771575</v>
      </c>
      <c r="E210" s="20">
        <v>26.666666666666664</v>
      </c>
      <c r="F210" s="19">
        <v>20.688815686274509</v>
      </c>
      <c r="G210" s="19">
        <v>157.84313725490193</v>
      </c>
    </row>
    <row r="211" spans="1:7">
      <c r="A211" s="17">
        <v>209</v>
      </c>
      <c r="B211" s="18" t="s">
        <v>282</v>
      </c>
      <c r="C211" s="19">
        <v>-53.289133525160651</v>
      </c>
      <c r="D211" s="19">
        <v>-127.27643691428716</v>
      </c>
      <c r="E211" s="20">
        <v>26.794871794871792</v>
      </c>
      <c r="F211" s="19">
        <v>20.945819607843134</v>
      </c>
      <c r="G211" s="19">
        <v>159.80392156862746</v>
      </c>
    </row>
    <row r="212" spans="1:7">
      <c r="A212" s="17">
        <v>210</v>
      </c>
      <c r="B212" s="18" t="s">
        <v>283</v>
      </c>
      <c r="C212" s="19">
        <v>-54.173720193204872</v>
      </c>
      <c r="D212" s="19">
        <v>-129.14294353015998</v>
      </c>
      <c r="E212" s="20">
        <v>26.92307692307692</v>
      </c>
      <c r="F212" s="19">
        <v>21.202823529411766</v>
      </c>
      <c r="G212" s="19">
        <v>161.76470588235293</v>
      </c>
    </row>
    <row r="213" spans="1:7">
      <c r="A213" s="17">
        <v>211</v>
      </c>
      <c r="B213" s="18" t="s">
        <v>284</v>
      </c>
      <c r="C213" s="19">
        <v>-55.058855247817974</v>
      </c>
      <c r="D213" s="19">
        <v>-131.01202896009272</v>
      </c>
      <c r="E213" s="20">
        <v>27.051282051282048</v>
      </c>
      <c r="F213" s="19">
        <v>21.459827450980391</v>
      </c>
      <c r="G213" s="19">
        <v>163.7254901960784</v>
      </c>
    </row>
    <row r="214" spans="1:7">
      <c r="A214" s="17">
        <v>212</v>
      </c>
      <c r="B214" s="18" t="s">
        <v>285</v>
      </c>
      <c r="C214" s="19">
        <v>-55.944539710158779</v>
      </c>
      <c r="D214" s="19">
        <v>-132.88370392258321</v>
      </c>
      <c r="E214" s="20">
        <v>27.179487179487175</v>
      </c>
      <c r="F214" s="19">
        <v>21.716831372549017</v>
      </c>
      <c r="G214" s="19">
        <v>165.68627450980392</v>
      </c>
    </row>
    <row r="215" spans="1:7">
      <c r="A215" s="17">
        <v>213</v>
      </c>
      <c r="B215" s="18" t="s">
        <v>286</v>
      </c>
      <c r="C215" s="19">
        <v>-56.830774604559792</v>
      </c>
      <c r="D215" s="19">
        <v>-134.75797921058552</v>
      </c>
      <c r="E215" s="20">
        <v>27.307692307692307</v>
      </c>
      <c r="F215" s="19">
        <v>21.973835294117649</v>
      </c>
      <c r="G215" s="19">
        <v>167.64705882352939</v>
      </c>
    </row>
    <row r="216" spans="1:7">
      <c r="A216" s="17">
        <v>214</v>
      </c>
      <c r="B216" s="18" t="s">
        <v>287</v>
      </c>
      <c r="C216" s="19">
        <v>-57.717560958539707</v>
      </c>
      <c r="D216" s="19">
        <v>-136.63486569223642</v>
      </c>
      <c r="E216" s="20">
        <v>27.435897435897434</v>
      </c>
      <c r="F216" s="19">
        <v>22.230839215686274</v>
      </c>
      <c r="G216" s="19">
        <v>169.60784313725486</v>
      </c>
    </row>
    <row r="217" spans="1:7">
      <c r="A217" s="17">
        <v>215</v>
      </c>
      <c r="B217" s="18" t="s">
        <v>288</v>
      </c>
      <c r="C217" s="19">
        <v>-58.604899802818863</v>
      </c>
      <c r="D217" s="19">
        <v>-138.51437431159047</v>
      </c>
      <c r="E217" s="20">
        <v>27.564102564102562</v>
      </c>
      <c r="F217" s="19">
        <v>22.487843137254899</v>
      </c>
      <c r="G217" s="19">
        <v>171.56862745098039</v>
      </c>
    </row>
    <row r="218" spans="1:7">
      <c r="A218" s="17">
        <v>216</v>
      </c>
      <c r="B218" s="18" t="s">
        <v>289</v>
      </c>
      <c r="C218" s="19">
        <v>-59.492792171331757</v>
      </c>
      <c r="D218" s="19">
        <v>-140.3965160893647</v>
      </c>
      <c r="E218" s="20">
        <v>27.69230769230769</v>
      </c>
      <c r="F218" s="19">
        <v>22.744847058823531</v>
      </c>
      <c r="G218" s="19">
        <v>173.52941176470586</v>
      </c>
    </row>
    <row r="219" spans="1:7">
      <c r="A219" s="17">
        <v>217</v>
      </c>
      <c r="B219" s="18" t="s">
        <v>290</v>
      </c>
      <c r="C219" s="19">
        <v>-60.381239101242272</v>
      </c>
      <c r="D219" s="19">
        <v>-142.2813021236916</v>
      </c>
      <c r="E219" s="20">
        <v>27.820512820512818</v>
      </c>
      <c r="F219" s="19">
        <v>23.001850980392156</v>
      </c>
      <c r="G219" s="19">
        <v>175.49019607843138</v>
      </c>
    </row>
    <row r="220" spans="1:7">
      <c r="A220" s="17">
        <v>218</v>
      </c>
      <c r="B220" s="18" t="s">
        <v>291</v>
      </c>
      <c r="C220" s="19">
        <v>-61.270241632956868</v>
      </c>
      <c r="D220" s="19">
        <v>-144.16874359088388</v>
      </c>
      <c r="E220" s="20">
        <v>27.948717948717945</v>
      </c>
      <c r="F220" s="19">
        <v>23.258854901960781</v>
      </c>
      <c r="G220" s="19">
        <v>177.45098039215685</v>
      </c>
    </row>
    <row r="221" spans="1:7">
      <c r="A221" s="17">
        <v>219</v>
      </c>
      <c r="B221" s="18" t="s">
        <v>292</v>
      </c>
      <c r="C221" s="19">
        <v>-62.159800810139586</v>
      </c>
      <c r="D221" s="19">
        <v>-146.05885174620744</v>
      </c>
      <c r="E221" s="20">
        <v>28.076923076923073</v>
      </c>
      <c r="F221" s="19">
        <v>23.515858823529413</v>
      </c>
      <c r="G221" s="19">
        <v>179.41176470588232</v>
      </c>
    </row>
    <row r="222" spans="1:7">
      <c r="A222" s="17">
        <v>220</v>
      </c>
      <c r="B222" s="18" t="s">
        <v>293</v>
      </c>
      <c r="C222" s="19">
        <v>-63.049917679725695</v>
      </c>
      <c r="D222" s="19">
        <v>-147.95163792466383</v>
      </c>
      <c r="E222" s="20">
        <v>28.205128205128204</v>
      </c>
      <c r="F222" s="19">
        <v>23.772862745098038</v>
      </c>
      <c r="G222" s="19">
        <v>181.37254901960785</v>
      </c>
    </row>
    <row r="223" spans="1:7">
      <c r="A223" s="17">
        <v>221</v>
      </c>
      <c r="B223" s="18" t="s">
        <v>294</v>
      </c>
      <c r="C223" s="19">
        <v>-63.940593291936921</v>
      </c>
      <c r="D223" s="19">
        <v>-149.84711354178353</v>
      </c>
      <c r="E223" s="20">
        <v>28.333333333333332</v>
      </c>
      <c r="F223" s="19">
        <v>24.029866666666663</v>
      </c>
      <c r="G223" s="19">
        <v>183.33333333333331</v>
      </c>
    </row>
    <row r="224" spans="1:7">
      <c r="A224" s="17">
        <v>222</v>
      </c>
      <c r="B224" s="18" t="s">
        <v>295</v>
      </c>
      <c r="C224" s="19">
        <v>-64.831828700294636</v>
      </c>
      <c r="D224" s="19">
        <v>-151.74529009442949</v>
      </c>
      <c r="E224" s="20">
        <v>28.46153846153846</v>
      </c>
      <c r="F224" s="19">
        <v>24.286870588235296</v>
      </c>
      <c r="G224" s="19">
        <v>185.29411764705878</v>
      </c>
    </row>
    <row r="225" spans="1:7">
      <c r="A225" s="17">
        <v>223</v>
      </c>
      <c r="B225" s="18" t="s">
        <v>296</v>
      </c>
      <c r="C225" s="19">
        <v>-65.723624961635551</v>
      </c>
      <c r="D225" s="19">
        <v>-153.64617916161046</v>
      </c>
      <c r="E225" s="20">
        <v>28.589743589743588</v>
      </c>
      <c r="F225" s="19">
        <v>24.543874509803921</v>
      </c>
      <c r="G225" s="19">
        <v>187.25490196078431</v>
      </c>
    </row>
    <row r="226" spans="1:7">
      <c r="A226" s="17">
        <v>224</v>
      </c>
      <c r="B226" s="18" t="s">
        <v>297</v>
      </c>
      <c r="C226" s="19">
        <v>-66.615983136125806</v>
      </c>
      <c r="D226" s="19">
        <v>-155.54979240530565</v>
      </c>
      <c r="E226" s="20">
        <v>28.717948717948715</v>
      </c>
      <c r="F226" s="19">
        <v>24.800878431372546</v>
      </c>
      <c r="G226" s="19">
        <v>189.21568627450978</v>
      </c>
    </row>
    <row r="227" spans="1:7">
      <c r="A227" s="17">
        <v>225</v>
      </c>
      <c r="B227" s="18" t="s">
        <v>298</v>
      </c>
      <c r="C227" s="19">
        <v>-67.508904287275527</v>
      </c>
      <c r="D227" s="19">
        <v>-157.45614157129762</v>
      </c>
      <c r="E227" s="20">
        <v>28.846153846153843</v>
      </c>
      <c r="F227" s="19">
        <v>25.057882352941178</v>
      </c>
      <c r="G227" s="19">
        <v>191.17647058823525</v>
      </c>
    </row>
    <row r="228" spans="1:7">
      <c r="A228" s="17">
        <v>226</v>
      </c>
      <c r="B228" s="18" t="s">
        <v>299</v>
      </c>
      <c r="C228" s="19">
        <v>-68.402389481954287</v>
      </c>
      <c r="D228" s="19">
        <v>-159.36523849002015</v>
      </c>
      <c r="E228" s="20">
        <v>28.974358974358971</v>
      </c>
      <c r="F228" s="19">
        <v>25.314886274509803</v>
      </c>
      <c r="G228" s="19">
        <v>193.13725490196077</v>
      </c>
    </row>
    <row r="229" spans="1:7">
      <c r="A229" s="17">
        <v>227</v>
      </c>
      <c r="B229" s="18" t="s">
        <v>300</v>
      </c>
      <c r="C229" s="19">
        <v>-69.296439790405429</v>
      </c>
      <c r="D229" s="19">
        <v>-161.27709507741406</v>
      </c>
      <c r="E229" s="20">
        <v>29.102564102564099</v>
      </c>
      <c r="F229" s="19">
        <v>25.571890196078428</v>
      </c>
      <c r="G229" s="19">
        <v>195.09803921568624</v>
      </c>
    </row>
    <row r="230" spans="1:7">
      <c r="A230" s="17">
        <v>228</v>
      </c>
      <c r="B230" s="18" t="s">
        <v>301</v>
      </c>
      <c r="C230" s="19">
        <v>-70.191056286260846</v>
      </c>
      <c r="D230" s="19">
        <v>-163.19172333579377</v>
      </c>
      <c r="E230" s="20">
        <v>29.230769230769226</v>
      </c>
      <c r="F230" s="19">
        <v>25.82889411764706</v>
      </c>
      <c r="G230" s="19">
        <v>197.05882352941177</v>
      </c>
    </row>
    <row r="231" spans="1:7">
      <c r="A231" s="17">
        <v>229</v>
      </c>
      <c r="B231" s="18" t="s">
        <v>302</v>
      </c>
      <c r="C231" s="19">
        <v>-71.086240046556668</v>
      </c>
      <c r="D231" s="19">
        <v>-165.1091353547281</v>
      </c>
      <c r="E231" s="20">
        <v>29.358974358974358</v>
      </c>
      <c r="F231" s="19">
        <v>26.085898039215685</v>
      </c>
      <c r="G231" s="19">
        <v>199.01960784313724</v>
      </c>
    </row>
    <row r="232" spans="1:7">
      <c r="A232" s="17">
        <v>230</v>
      </c>
      <c r="B232" s="18" t="s">
        <v>303</v>
      </c>
      <c r="C232" s="19">
        <v>-71.98199215174759</v>
      </c>
      <c r="D232" s="19">
        <v>-167.02934331192955</v>
      </c>
      <c r="E232" s="20">
        <v>29.487179487179485</v>
      </c>
      <c r="F232" s="19">
        <v>26.34290196078431</v>
      </c>
      <c r="G232" s="19">
        <v>200.98039215686271</v>
      </c>
    </row>
    <row r="233" spans="1:7">
      <c r="A233" s="17">
        <v>231</v>
      </c>
      <c r="B233" s="18" t="s">
        <v>304</v>
      </c>
      <c r="C233" s="19">
        <v>-72.878313685723015</v>
      </c>
      <c r="D233" s="19">
        <v>-168.95235947415767</v>
      </c>
      <c r="E233" s="20">
        <v>29.615384615384613</v>
      </c>
      <c r="F233" s="19">
        <v>26.599905882352942</v>
      </c>
      <c r="G233" s="19">
        <v>202.94117647058823</v>
      </c>
    </row>
    <row r="234" spans="1:7">
      <c r="A234" s="17">
        <v>232</v>
      </c>
      <c r="B234" s="18" t="s">
        <v>305</v>
      </c>
      <c r="C234" s="19">
        <v>-73.775205735821601</v>
      </c>
      <c r="D234" s="19">
        <v>-170.87819619813195</v>
      </c>
      <c r="E234" s="20">
        <v>29.743589743589741</v>
      </c>
      <c r="F234" s="19">
        <v>26.856909803921567</v>
      </c>
      <c r="G234" s="19">
        <v>204.9019607843137</v>
      </c>
    </row>
    <row r="235" spans="1:7">
      <c r="A235" s="17">
        <v>233</v>
      </c>
      <c r="B235" s="18" t="s">
        <v>306</v>
      </c>
      <c r="C235" s="19">
        <v>-74.672669392846956</v>
      </c>
      <c r="D235" s="19">
        <v>-172.80686593146038</v>
      </c>
      <c r="E235" s="20">
        <v>29.871794871794869</v>
      </c>
      <c r="F235" s="19">
        <v>27.113913725490193</v>
      </c>
      <c r="G235" s="19">
        <v>206.86274509803917</v>
      </c>
    </row>
    <row r="236" spans="1:7">
      <c r="A236" s="17">
        <v>234</v>
      </c>
      <c r="B236" s="18" t="s">
        <v>307</v>
      </c>
      <c r="C236" s="19">
        <v>-75.570705751083096</v>
      </c>
      <c r="D236" s="19">
        <v>-174.73838121357585</v>
      </c>
      <c r="E236" s="20">
        <v>29.999999999999996</v>
      </c>
      <c r="F236" s="19">
        <v>27.370917647058825</v>
      </c>
      <c r="G236" s="19">
        <v>208.8235294117647</v>
      </c>
    </row>
    <row r="237" spans="1:7">
      <c r="A237" s="17">
        <v>235</v>
      </c>
      <c r="B237" s="18" t="s">
        <v>308</v>
      </c>
      <c r="C237" s="19">
        <v>-76.469315908310136</v>
      </c>
      <c r="D237" s="19">
        <v>-176.67275467668833</v>
      </c>
      <c r="E237" s="20">
        <v>30.128205128205124</v>
      </c>
      <c r="F237" s="19">
        <v>27.62792156862745</v>
      </c>
      <c r="G237" s="19">
        <v>210.78431372549016</v>
      </c>
    </row>
    <row r="238" spans="1:7">
      <c r="A238" s="17">
        <v>236</v>
      </c>
      <c r="B238" s="18" t="s">
        <v>309</v>
      </c>
      <c r="C238" s="19">
        <v>-77.368500965819521</v>
      </c>
      <c r="D238" s="19">
        <v>-178.60999904674918</v>
      </c>
      <c r="E238" s="20">
        <v>30.256410256410255</v>
      </c>
      <c r="F238" s="19">
        <v>27.884925490196075</v>
      </c>
      <c r="G238" s="19">
        <v>212.74509803921569</v>
      </c>
    </row>
    <row r="239" spans="1:7">
      <c r="A239" s="17">
        <v>237</v>
      </c>
      <c r="B239" s="18" t="s">
        <v>310</v>
      </c>
      <c r="C239" s="19">
        <v>-78.268262028430172</v>
      </c>
      <c r="D239" s="19">
        <v>-180.55012714442682</v>
      </c>
      <c r="E239" s="20">
        <v>30.384615384615383</v>
      </c>
      <c r="F239" s="19">
        <v>28.141929411764707</v>
      </c>
      <c r="G239" s="19">
        <v>214.70588235294116</v>
      </c>
    </row>
    <row r="240" spans="1:7">
      <c r="A240" s="17">
        <v>238</v>
      </c>
      <c r="B240" s="18" t="s">
        <v>311</v>
      </c>
      <c r="C240" s="19">
        <v>-79.168600204504401</v>
      </c>
      <c r="D240" s="19">
        <v>-182.49315188609808</v>
      </c>
      <c r="E240" s="20">
        <v>30.512820512820511</v>
      </c>
      <c r="F240" s="19">
        <v>28.398933333333332</v>
      </c>
      <c r="G240" s="19">
        <v>216.66666666666663</v>
      </c>
    </row>
    <row r="241" spans="1:7">
      <c r="A241" s="17">
        <v>239</v>
      </c>
      <c r="B241" s="18" t="s">
        <v>312</v>
      </c>
      <c r="C241" s="19">
        <v>-80.069516605963145</v>
      </c>
      <c r="D241" s="19">
        <v>-184.43908628484951</v>
      </c>
      <c r="E241" s="20">
        <v>30.641025641025639</v>
      </c>
      <c r="F241" s="19">
        <v>28.655937254901957</v>
      </c>
      <c r="G241" s="19">
        <v>218.62745098039215</v>
      </c>
    </row>
    <row r="242" spans="1:7">
      <c r="A242" s="17">
        <v>240</v>
      </c>
      <c r="B242" s="18" t="s">
        <v>313</v>
      </c>
      <c r="C242" s="19">
        <v>-80.971012348303248</v>
      </c>
      <c r="D242" s="19">
        <v>-186.38794345149654</v>
      </c>
      <c r="E242" s="20">
        <v>30.769230769230766</v>
      </c>
      <c r="F242" s="19">
        <v>28.912941176470589</v>
      </c>
      <c r="G242" s="19">
        <v>220.58823529411762</v>
      </c>
    </row>
    <row r="243" spans="1:7">
      <c r="A243" s="17">
        <v>241</v>
      </c>
      <c r="B243" s="18" t="s">
        <v>314</v>
      </c>
      <c r="C243" s="19">
        <v>-81.873088550612238</v>
      </c>
      <c r="D243" s="19">
        <v>-188.33973659561184</v>
      </c>
      <c r="E243" s="20">
        <v>30.897435897435894</v>
      </c>
      <c r="F243" s="19">
        <v>29.169945098039214</v>
      </c>
      <c r="G243" s="19">
        <v>222.54901960784309</v>
      </c>
    </row>
    <row r="244" spans="1:7">
      <c r="A244" s="17">
        <v>242</v>
      </c>
      <c r="B244" s="18" t="s">
        <v>315</v>
      </c>
      <c r="C244" s="19">
        <v>-82.775746335584927</v>
      </c>
      <c r="D244" s="19">
        <v>-190.29447902657148</v>
      </c>
      <c r="E244" s="20">
        <v>31.025641025641022</v>
      </c>
      <c r="F244" s="19">
        <v>29.426949019607839</v>
      </c>
      <c r="G244" s="19">
        <v>224.50980392156862</v>
      </c>
    </row>
    <row r="245" spans="1:7">
      <c r="A245" s="17">
        <v>243</v>
      </c>
      <c r="B245" s="18" t="s">
        <v>316</v>
      </c>
      <c r="C245" s="19">
        <v>-83.67898682954069</v>
      </c>
      <c r="D245" s="19">
        <v>-192.25218415461313</v>
      </c>
      <c r="E245" s="20">
        <v>31.15384615384615</v>
      </c>
      <c r="F245" s="19">
        <v>29.683952941176472</v>
      </c>
      <c r="G245" s="19">
        <v>226.47058823529409</v>
      </c>
    </row>
    <row r="246" spans="1:7">
      <c r="A246" s="17">
        <v>244</v>
      </c>
      <c r="B246" s="18" t="s">
        <v>317</v>
      </c>
      <c r="C246" s="19">
        <v>-84.582811162438702</v>
      </c>
      <c r="D246" s="19">
        <v>-194.2128654919095</v>
      </c>
      <c r="E246" s="20">
        <v>31.282051282051277</v>
      </c>
      <c r="F246" s="19">
        <v>29.940956862745097</v>
      </c>
      <c r="G246" s="19">
        <v>228.43137254901961</v>
      </c>
    </row>
    <row r="247" spans="1:7">
      <c r="A247" s="17">
        <v>245</v>
      </c>
      <c r="B247" s="18" t="s">
        <v>318</v>
      </c>
      <c r="C247" s="19">
        <v>-85.487220467894076</v>
      </c>
      <c r="D247" s="19">
        <v>-196.17653665365651</v>
      </c>
      <c r="E247" s="20">
        <v>31.410256410256409</v>
      </c>
      <c r="F247" s="19">
        <v>30.197960784313722</v>
      </c>
      <c r="G247" s="19">
        <v>230.39215686274508</v>
      </c>
    </row>
    <row r="248" spans="1:7">
      <c r="A248" s="17">
        <v>246</v>
      </c>
      <c r="B248" s="18" t="s">
        <v>319</v>
      </c>
      <c r="C248" s="19">
        <v>-86.392215883196286</v>
      </c>
      <c r="D248" s="19">
        <v>-198.14321135917612</v>
      </c>
      <c r="E248" s="20">
        <v>31.538461538461537</v>
      </c>
      <c r="F248" s="19">
        <v>30.454964705882354</v>
      </c>
      <c r="G248" s="19">
        <v>232.35294117647055</v>
      </c>
    </row>
    <row r="249" spans="1:7">
      <c r="A249" s="17">
        <v>247</v>
      </c>
      <c r="B249" s="18" t="s">
        <v>320</v>
      </c>
      <c r="C249" s="19">
        <v>-87.29779854932417</v>
      </c>
      <c r="D249" s="19">
        <v>-200.11290343303517</v>
      </c>
      <c r="E249" s="20">
        <v>31.666666666666664</v>
      </c>
      <c r="F249" s="19">
        <v>30.711968627450979</v>
      </c>
      <c r="G249" s="19">
        <v>234.31372549019608</v>
      </c>
    </row>
    <row r="250" spans="1:7">
      <c r="A250" s="17">
        <v>248</v>
      </c>
      <c r="B250" s="18" t="s">
        <v>321</v>
      </c>
      <c r="C250" s="19">
        <v>-88.203969610963213</v>
      </c>
      <c r="D250" s="19">
        <v>-202.08562680617842</v>
      </c>
      <c r="E250" s="20">
        <v>31.794871794871792</v>
      </c>
      <c r="F250" s="19">
        <v>30.968972549019604</v>
      </c>
      <c r="G250" s="19">
        <v>236.27450980392155</v>
      </c>
    </row>
    <row r="251" spans="1:7">
      <c r="A251" s="17">
        <v>249</v>
      </c>
      <c r="B251" s="18" t="s">
        <v>322</v>
      </c>
      <c r="C251" s="19">
        <v>-89.110730216523052</v>
      </c>
      <c r="D251" s="19">
        <v>-204.06139551707884</v>
      </c>
      <c r="E251" s="20">
        <v>31.92307692307692</v>
      </c>
      <c r="F251" s="19">
        <v>31.225976470588236</v>
      </c>
      <c r="G251" s="19">
        <v>238.23529411764702</v>
      </c>
    </row>
    <row r="252" spans="1:7">
      <c r="A252" s="17">
        <v>250</v>
      </c>
      <c r="B252" s="18" t="s">
        <v>323</v>
      </c>
      <c r="C252" s="19">
        <v>-90.01808151815294</v>
      </c>
      <c r="D252" s="19">
        <v>-206.04022371290239</v>
      </c>
      <c r="E252" s="20">
        <v>32.051282051282051</v>
      </c>
      <c r="F252" s="19">
        <v>31.482980392156861</v>
      </c>
      <c r="G252" s="19">
        <v>240.19607843137254</v>
      </c>
    </row>
    <row r="253" spans="1:7">
      <c r="A253" s="17">
        <v>251</v>
      </c>
      <c r="B253" s="18" t="s">
        <v>324</v>
      </c>
      <c r="C253" s="19">
        <v>-90.926024671760615</v>
      </c>
      <c r="D253" s="19">
        <v>-208.02212565069044</v>
      </c>
      <c r="E253" s="20">
        <v>32.179487179487175</v>
      </c>
      <c r="F253" s="19">
        <v>31.739984313725486</v>
      </c>
      <c r="G253" s="19">
        <v>242.15686274509801</v>
      </c>
    </row>
    <row r="254" spans="1:7">
      <c r="A254" s="17">
        <v>252</v>
      </c>
      <c r="B254" s="18" t="s">
        <v>325</v>
      </c>
      <c r="C254" s="19">
        <v>-91.834560837028221</v>
      </c>
      <c r="D254" s="19">
        <v>-210.00711569855821</v>
      </c>
      <c r="E254" s="20">
        <v>32.307692307692307</v>
      </c>
      <c r="F254" s="19">
        <v>31.996988235294111</v>
      </c>
      <c r="G254" s="19">
        <v>244.11764705882354</v>
      </c>
    </row>
    <row r="255" spans="1:7">
      <c r="A255" s="17">
        <v>253</v>
      </c>
      <c r="B255" s="18" t="s">
        <v>326</v>
      </c>
      <c r="C255" s="19">
        <v>-92.743691177430492</v>
      </c>
      <c r="D255" s="19">
        <v>-211.9952083369094</v>
      </c>
      <c r="E255" s="20">
        <v>32.435897435897431</v>
      </c>
      <c r="F255" s="19">
        <v>32.253992156862736</v>
      </c>
      <c r="G255" s="19">
        <v>246.07843137254901</v>
      </c>
    </row>
    <row r="256" spans="1:7">
      <c r="A256" s="17">
        <v>254</v>
      </c>
      <c r="B256" s="18" t="s">
        <v>327</v>
      </c>
      <c r="C256" s="19">
        <v>-93.6534168602509</v>
      </c>
      <c r="D256" s="19">
        <v>-213.98641815966971</v>
      </c>
      <c r="E256" s="20">
        <v>32.564102564102562</v>
      </c>
      <c r="F256" s="19">
        <v>32.510996078431376</v>
      </c>
      <c r="G256" s="19">
        <v>248.03921568627447</v>
      </c>
    </row>
    <row r="257" spans="1:7">
      <c r="A257" s="17">
        <v>255</v>
      </c>
      <c r="B257" s="18" t="s">
        <v>328</v>
      </c>
      <c r="C257" s="19">
        <v>-94.563739056600753</v>
      </c>
      <c r="D257" s="19">
        <v>-215.98075987553534</v>
      </c>
      <c r="E257" s="20">
        <v>32.692307692307686</v>
      </c>
      <c r="F257" s="19">
        <v>32.768000000000001</v>
      </c>
      <c r="G257" s="19">
        <v>250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2" sqref="B2"/>
    </sheetView>
  </sheetViews>
  <sheetFormatPr defaultColWidth="13" defaultRowHeight="13.5"/>
  <cols>
    <col min="1" max="16384" width="13" style="17"/>
  </cols>
  <sheetData>
    <row r="1" spans="1:3">
      <c r="A1" s="17" t="s">
        <v>329</v>
      </c>
      <c r="B1" s="21" t="s">
        <v>330</v>
      </c>
      <c r="C1" s="22" t="s">
        <v>331</v>
      </c>
    </row>
    <row r="2" spans="1:3">
      <c r="A2" s="17">
        <v>62</v>
      </c>
      <c r="B2" s="18" t="s">
        <v>135</v>
      </c>
      <c r="C2" s="18" t="s">
        <v>332</v>
      </c>
    </row>
    <row r="3" spans="1:3">
      <c r="A3" s="17">
        <v>64</v>
      </c>
      <c r="B3" s="18" t="s">
        <v>137</v>
      </c>
      <c r="C3" s="9">
        <v>-140</v>
      </c>
    </row>
    <row r="4" spans="1:3">
      <c r="A4" s="17">
        <v>67</v>
      </c>
      <c r="B4" s="18" t="s">
        <v>140</v>
      </c>
      <c r="C4" s="9">
        <v>-135</v>
      </c>
    </row>
    <row r="5" spans="1:3">
      <c r="A5" s="17">
        <v>77</v>
      </c>
      <c r="B5" s="18" t="s">
        <v>150</v>
      </c>
      <c r="C5" s="9">
        <v>-130</v>
      </c>
    </row>
    <row r="6" spans="1:3">
      <c r="A6" s="17">
        <v>92</v>
      </c>
      <c r="B6" s="18" t="s">
        <v>165</v>
      </c>
      <c r="C6" s="9">
        <v>-125</v>
      </c>
    </row>
    <row r="7" spans="1:3">
      <c r="A7" s="17">
        <v>113</v>
      </c>
      <c r="B7" s="18" t="s">
        <v>186</v>
      </c>
      <c r="C7" s="9">
        <v>-120</v>
      </c>
    </row>
    <row r="8" spans="1:3">
      <c r="A8" s="17">
        <v>134</v>
      </c>
      <c r="B8" s="18" t="s">
        <v>207</v>
      </c>
      <c r="C8" s="9">
        <v>-115</v>
      </c>
    </row>
    <row r="9" spans="1:3">
      <c r="A9" s="17">
        <v>156</v>
      </c>
      <c r="B9" s="18" t="s">
        <v>229</v>
      </c>
      <c r="C9" s="9">
        <v>-110</v>
      </c>
    </row>
    <row r="10" spans="1:3">
      <c r="A10" s="17">
        <v>169</v>
      </c>
      <c r="B10" s="18" t="s">
        <v>242</v>
      </c>
      <c r="C10" s="9">
        <v>-105</v>
      </c>
    </row>
    <row r="11" spans="1:3">
      <c r="A11" s="17">
        <v>169</v>
      </c>
      <c r="B11" s="18" t="s">
        <v>242</v>
      </c>
      <c r="C11" s="9">
        <v>-100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Q17" sqref="Q17"/>
    </sheetView>
  </sheetViews>
  <sheetFormatPr defaultRowHeight="13.5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>
      <selection activeCell="Q14" sqref="Q14"/>
    </sheetView>
  </sheetViews>
  <sheetFormatPr defaultRowHeight="13.5"/>
  <sheetData/>
  <phoneticPr fontId="5"/>
  <pageMargins left="0.70866141732283472" right="0.70866141732283472" top="0.74803149606299213" bottom="0.74803149606299213" header="0.31496062992125984" footer="0.31496062992125984"/>
  <pageSetup paperSize="9" scale="86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24" sqref="Q24"/>
    </sheetView>
  </sheetViews>
  <sheetFormatPr defaultRowHeight="13.5"/>
  <sheetData>
    <row r="1" spans="1:1">
      <c r="A1" t="s">
        <v>401</v>
      </c>
    </row>
  </sheetData>
  <phoneticPr fontId="5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AS0</vt:lpstr>
      <vt:lpstr>AS1</vt:lpstr>
      <vt:lpstr>AS2</vt:lpstr>
      <vt:lpstr>AS3</vt:lpstr>
      <vt:lpstr>Hex2Sensor</vt:lpstr>
      <vt:lpstr>Hex2Rssi</vt:lpstr>
      <vt:lpstr>AS0 Call Sign (Distance)</vt:lpstr>
      <vt:lpstr>AS1 Graph TX Temp</vt:lpstr>
      <vt:lpstr>AS1 Graph MB Current</vt:lpstr>
      <vt:lpstr>AS1 Graph Bat V</vt:lpstr>
      <vt:lpstr>AS1 Graph Bat A</vt:lpstr>
      <vt:lpstr>AS2 AL Cover Temp</vt:lpstr>
      <vt:lpstr>AS2 Bat Temp</vt:lpstr>
      <vt:lpstr>AS2 Bat Case Temp</vt:lpstr>
      <vt:lpstr>AS2 TX Mean Temp</vt:lpstr>
      <vt:lpstr>AS2 Bat V</vt:lpstr>
      <vt:lpstr>AS3 Ang Velo</vt:lpstr>
      <vt:lpstr>AS3 RSSI</vt:lpstr>
      <vt:lpstr>AS3 TX Mean Temp</vt:lpstr>
      <vt:lpstr>AS3 Bat 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cp:lastPrinted>2014-12-27T13:30:48Z</cp:lastPrinted>
  <dcterms:created xsi:type="dcterms:W3CDTF">2014-12-14T12:36:08Z</dcterms:created>
  <dcterms:modified xsi:type="dcterms:W3CDTF">2015-01-01T10:04:12Z</dcterms:modified>
</cp:coreProperties>
</file>