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Yt\OneDrive\Рабочий стол\метрология\лаб1\"/>
    </mc:Choice>
  </mc:AlternateContent>
  <xr:revisionPtr revIDLastSave="0" documentId="13_ncr:1_{64A4C7C5-7BBA-4E12-B647-8100A63B959D}" xr6:coauthVersionLast="47" xr6:coauthVersionMax="47" xr10:uidLastSave="{00000000-0000-0000-0000-000000000000}"/>
  <bookViews>
    <workbookView xWindow="-120" yWindow="330" windowWidth="21840" windowHeight="13290" xr2:uid="{F7343FEA-F0E5-42CB-BA63-4DC32401FA4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E41" i="1"/>
  <c r="B41" i="1"/>
  <c r="H17" i="1"/>
  <c r="F41" i="1"/>
  <c r="G37" i="1"/>
  <c r="G30" i="1"/>
  <c r="G31" i="1"/>
  <c r="G32" i="1"/>
  <c r="G33" i="1"/>
  <c r="G34" i="1"/>
  <c r="G35" i="1"/>
  <c r="G36" i="1"/>
  <c r="E29" i="1"/>
  <c r="F29" i="1" s="1"/>
  <c r="G29" i="1" s="1"/>
  <c r="G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F4" i="1"/>
  <c r="E4" i="1"/>
  <c r="I4" i="1" s="1"/>
  <c r="B21" i="1"/>
  <c r="G13" i="1"/>
  <c r="G14" i="1"/>
  <c r="G15" i="1"/>
  <c r="G16" i="1"/>
  <c r="F13" i="1"/>
  <c r="F14" i="1"/>
  <c r="F15" i="1"/>
  <c r="F16" i="1"/>
  <c r="I16" i="1" s="1"/>
  <c r="E13" i="1"/>
  <c r="I13" i="1" s="1"/>
  <c r="E14" i="1"/>
  <c r="I14" i="1" s="1"/>
  <c r="E15" i="1"/>
  <c r="I15" i="1" s="1"/>
  <c r="E16" i="1"/>
  <c r="D16" i="1"/>
  <c r="D15" i="1"/>
  <c r="D14" i="1"/>
  <c r="D13" i="1"/>
  <c r="G5" i="1"/>
  <c r="G6" i="1"/>
  <c r="G7" i="1"/>
  <c r="G8" i="1"/>
  <c r="G9" i="1"/>
  <c r="G10" i="1"/>
  <c r="G11" i="1"/>
  <c r="G12" i="1"/>
  <c r="F5" i="1"/>
  <c r="F6" i="1"/>
  <c r="F7" i="1"/>
  <c r="F8" i="1"/>
  <c r="F9" i="1"/>
  <c r="F10" i="1"/>
  <c r="F11" i="1"/>
  <c r="F12" i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D5" i="1"/>
  <c r="D6" i="1"/>
  <c r="D7" i="1"/>
  <c r="D8" i="1"/>
  <c r="D9" i="1"/>
  <c r="D10" i="1"/>
  <c r="D11" i="1"/>
  <c r="D12" i="1"/>
  <c r="D4" i="1"/>
  <c r="I17" i="1" l="1"/>
</calcChain>
</file>

<file path=xl/sharedStrings.xml><?xml version="1.0" encoding="utf-8"?>
<sst xmlns="http://schemas.openxmlformats.org/spreadsheetml/2006/main" count="47" uniqueCount="41">
  <si>
    <t>таблица 2</t>
  </si>
  <si>
    <t xml:space="preserve">показания эталонного прибора </t>
  </si>
  <si>
    <t>положение испытуемого прибора</t>
  </si>
  <si>
    <t>показания прибора</t>
  </si>
  <si>
    <t>показания эталонного прибора</t>
  </si>
  <si>
    <t>возрастание</t>
  </si>
  <si>
    <t>убывание</t>
  </si>
  <si>
    <t xml:space="preserve">вверх </t>
  </si>
  <si>
    <t>вниз</t>
  </si>
  <si>
    <t>влево</t>
  </si>
  <si>
    <t xml:space="preserve">вправо </t>
  </si>
  <si>
    <t>таблица 4</t>
  </si>
  <si>
    <t>среднее арифметическое показаний</t>
  </si>
  <si>
    <t xml:space="preserve">Абсолютная погрешность (при увеличении) </t>
  </si>
  <si>
    <t>Абсолютная погрешность (при уменьшении)</t>
  </si>
  <si>
    <t xml:space="preserve">вариация показаний </t>
  </si>
  <si>
    <t>вариация показаний</t>
  </si>
  <si>
    <t>макс:</t>
  </si>
  <si>
    <t>таблица 3</t>
  </si>
  <si>
    <t xml:space="preserve">время успокоения, с </t>
  </si>
  <si>
    <t xml:space="preserve">среднее время, с </t>
  </si>
  <si>
    <t>погрешность от наклона</t>
  </si>
  <si>
    <t>дополнительная погрешность</t>
  </si>
  <si>
    <t>Параметры</t>
  </si>
  <si>
    <t xml:space="preserve"> γ0 , % </t>
  </si>
  <si>
    <t>γB, %</t>
  </si>
  <si>
    <t xml:space="preserve"> ∆см, мм</t>
  </si>
  <si>
    <t xml:space="preserve"> tУ, с</t>
  </si>
  <si>
    <t xml:space="preserve"> γφ, % </t>
  </si>
  <si>
    <t>R, Ом</t>
  </si>
  <si>
    <t>опытные значения</t>
  </si>
  <si>
    <t>Пределы допускаемых значений для класса точности</t>
  </si>
  <si>
    <t>50 ± 0.25</t>
  </si>
  <si>
    <t>таблица 5</t>
  </si>
  <si>
    <t>абсолютная погрешность ΔU</t>
  </si>
  <si>
    <t>показания испытуемого прибора  Uх, В</t>
  </si>
  <si>
    <t>при увеличении показаний U0в, В</t>
  </si>
  <si>
    <t>при уменьшении показаний U0у, В</t>
  </si>
  <si>
    <t>среднее арифметическое показаний Uср, В</t>
  </si>
  <si>
    <t>приведенная погрешность вариации, %</t>
  </si>
  <si>
    <t>основная приведенная погрешность,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</si>
</sst>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8" formatCode="0.0000"/>
    <numFmt numFmtId="169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164" fontId="0" fillId="0" borderId="2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8" fontId="0" fillId="0" borderId="1" xfId="1" applyNumberFormat="1" applyFont="1" applyBorder="1" applyAlignment="1">
      <alignment horizontal="center" vertical="center"/>
    </xf>
    <xf numFmtId="169" fontId="0" fillId="0" borderId="1" xfId="1" applyNumberFormat="1" applyFont="1" applyBorder="1" applyAlignment="1">
      <alignment horizontal="center" vertical="center"/>
    </xf>
    <xf numFmtId="169" fontId="0" fillId="0" borderId="2" xfId="1" applyNumberFormat="1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87AA2-264F-4D49-AF70-3A7E03427322}">
  <dimension ref="A1:K42"/>
  <sheetViews>
    <sheetView tabSelected="1" topLeftCell="A22" zoomScaleNormal="100" workbookViewId="0">
      <selection activeCell="I30" sqref="I30"/>
    </sheetView>
  </sheetViews>
  <sheetFormatPr defaultColWidth="9.140625" defaultRowHeight="15" x14ac:dyDescent="0.25"/>
  <cols>
    <col min="1" max="1" width="13.140625" style="1" customWidth="1"/>
    <col min="2" max="2" width="16.42578125" style="1" bestFit="1" customWidth="1"/>
    <col min="3" max="3" width="17.42578125" style="1" bestFit="1" customWidth="1"/>
    <col min="4" max="4" width="15.28515625" style="1" customWidth="1"/>
    <col min="5" max="5" width="18.140625" style="1" bestFit="1" customWidth="1"/>
    <col min="6" max="6" width="13.7109375" style="1" customWidth="1"/>
    <col min="7" max="7" width="13" style="1" customWidth="1"/>
    <col min="8" max="8" width="13.7109375" style="1" bestFit="1" customWidth="1"/>
    <col min="9" max="9" width="16.28515625" style="1" customWidth="1"/>
    <col min="10" max="10" width="16.42578125" style="1" customWidth="1"/>
    <col min="11" max="16384" width="9.140625" style="1"/>
  </cols>
  <sheetData>
    <row r="1" spans="1:11" x14ac:dyDescent="0.25">
      <c r="A1" s="4" t="s">
        <v>0</v>
      </c>
    </row>
    <row r="2" spans="1:11" x14ac:dyDescent="0.25">
      <c r="A2" s="11" t="s">
        <v>35</v>
      </c>
      <c r="B2" s="11" t="s">
        <v>1</v>
      </c>
      <c r="C2" s="11"/>
      <c r="D2" s="3"/>
      <c r="E2" s="11" t="s">
        <v>34</v>
      </c>
      <c r="F2" s="11"/>
      <c r="G2" s="11" t="s">
        <v>15</v>
      </c>
      <c r="H2" s="11"/>
      <c r="I2" s="11" t="s">
        <v>40</v>
      </c>
      <c r="J2" s="5"/>
    </row>
    <row r="3" spans="1:11" ht="60" x14ac:dyDescent="0.25">
      <c r="A3" s="11"/>
      <c r="B3" s="2" t="s">
        <v>36</v>
      </c>
      <c r="C3" s="2" t="s">
        <v>37</v>
      </c>
      <c r="D3" s="2" t="s">
        <v>38</v>
      </c>
      <c r="E3" s="2" t="s">
        <v>13</v>
      </c>
      <c r="F3" s="2" t="s">
        <v>14</v>
      </c>
      <c r="G3" s="2" t="s">
        <v>16</v>
      </c>
      <c r="H3" s="2" t="s">
        <v>39</v>
      </c>
      <c r="I3" s="11"/>
    </row>
    <row r="4" spans="1:11" x14ac:dyDescent="0.25">
      <c r="A4" s="3">
        <v>3</v>
      </c>
      <c r="B4" s="18">
        <v>3.0703</v>
      </c>
      <c r="C4" s="18">
        <v>2.9782999999999999</v>
      </c>
      <c r="D4" s="18">
        <f t="shared" ref="D4:D16" si="0">(B4+C4)/2</f>
        <v>3.0243000000000002</v>
      </c>
      <c r="E4" s="18">
        <f>A4-B4</f>
        <v>-7.0300000000000029E-2</v>
      </c>
      <c r="F4" s="17">
        <f>A4-C4</f>
        <v>2.1700000000000053E-2</v>
      </c>
      <c r="G4" s="14">
        <f>B4-C4</f>
        <v>9.2000000000000082E-2</v>
      </c>
      <c r="H4" s="15">
        <f>(ABS(B4-C4)/$A$16)*100</f>
        <v>0.61333333333333384</v>
      </c>
      <c r="I4" s="15">
        <f>(MAX(ABS(E4),ABS(F4))/$A$16)*100</f>
        <v>0.4686666666666669</v>
      </c>
    </row>
    <row r="5" spans="1:11" x14ac:dyDescent="0.25">
      <c r="A5" s="3">
        <v>4</v>
      </c>
      <c r="B5" s="18">
        <v>4.0391000000000004</v>
      </c>
      <c r="C5" s="18">
        <v>4.0039999999999996</v>
      </c>
      <c r="D5" s="18">
        <f t="shared" si="0"/>
        <v>4.0215499999999995</v>
      </c>
      <c r="E5" s="18">
        <f t="shared" ref="E5:E16" si="1">A5-B5</f>
        <v>-3.9100000000000357E-2</v>
      </c>
      <c r="F5" s="17">
        <f t="shared" ref="F5:F16" si="2">A5-C5</f>
        <v>-3.9999999999995595E-3</v>
      </c>
      <c r="G5" s="14">
        <f t="shared" ref="G5:G16" si="3">B5-C5</f>
        <v>3.5100000000000797E-2</v>
      </c>
      <c r="H5" s="15">
        <f t="shared" ref="H5:H16" si="4">(ABS(B5-C5)/$A$16)*100</f>
        <v>0.23400000000000529</v>
      </c>
      <c r="I5" s="15">
        <f t="shared" ref="I5:I16" si="5">(MAX(ABS(E5),ABS(F5))/$A$16)*100</f>
        <v>0.26066666666666904</v>
      </c>
    </row>
    <row r="6" spans="1:11" x14ac:dyDescent="0.25">
      <c r="A6" s="3">
        <v>5</v>
      </c>
      <c r="B6" s="18">
        <v>5.0620000000000003</v>
      </c>
      <c r="C6" s="18">
        <v>5.01</v>
      </c>
      <c r="D6" s="18">
        <f t="shared" si="0"/>
        <v>5.0359999999999996</v>
      </c>
      <c r="E6" s="18">
        <f t="shared" si="1"/>
        <v>-6.2000000000000277E-2</v>
      </c>
      <c r="F6" s="17">
        <f t="shared" si="2"/>
        <v>-9.9999999999997868E-3</v>
      </c>
      <c r="G6" s="14">
        <f t="shared" si="3"/>
        <v>5.200000000000049E-2</v>
      </c>
      <c r="H6" s="15">
        <f t="shared" si="4"/>
        <v>0.34666666666666995</v>
      </c>
      <c r="I6" s="15">
        <f t="shared" si="5"/>
        <v>0.41333333333333516</v>
      </c>
    </row>
    <row r="7" spans="1:11" x14ac:dyDescent="0.25">
      <c r="A7" s="3">
        <v>6</v>
      </c>
      <c r="B7" s="18">
        <v>6.0940000000000003</v>
      </c>
      <c r="C7" s="18">
        <v>6.0860000000000003</v>
      </c>
      <c r="D7" s="18">
        <f t="shared" si="0"/>
        <v>6.09</v>
      </c>
      <c r="E7" s="18">
        <f t="shared" si="1"/>
        <v>-9.4000000000000306E-2</v>
      </c>
      <c r="F7" s="17">
        <f t="shared" si="2"/>
        <v>-8.6000000000000298E-2</v>
      </c>
      <c r="G7" s="14">
        <f t="shared" si="3"/>
        <v>8.0000000000000071E-3</v>
      </c>
      <c r="H7" s="15">
        <f t="shared" si="4"/>
        <v>5.3333333333333378E-2</v>
      </c>
      <c r="I7" s="15">
        <f t="shared" si="5"/>
        <v>0.6266666666666687</v>
      </c>
    </row>
    <row r="8" spans="1:11" x14ac:dyDescent="0.25">
      <c r="A8" s="3">
        <v>7</v>
      </c>
      <c r="B8" s="18">
        <v>7.06</v>
      </c>
      <c r="C8" s="18">
        <v>7.048</v>
      </c>
      <c r="D8" s="18">
        <f t="shared" si="0"/>
        <v>7.0540000000000003</v>
      </c>
      <c r="E8" s="18">
        <f t="shared" si="1"/>
        <v>-5.9999999999999609E-2</v>
      </c>
      <c r="F8" s="17">
        <f t="shared" si="2"/>
        <v>-4.8000000000000043E-2</v>
      </c>
      <c r="G8" s="14">
        <f t="shared" si="3"/>
        <v>1.1999999999999567E-2</v>
      </c>
      <c r="H8" s="15">
        <f t="shared" si="4"/>
        <v>7.9999999999997115E-2</v>
      </c>
      <c r="I8" s="15">
        <f t="shared" si="5"/>
        <v>0.39999999999999741</v>
      </c>
    </row>
    <row r="9" spans="1:11" x14ac:dyDescent="0.25">
      <c r="A9" s="3">
        <v>8</v>
      </c>
      <c r="B9" s="18">
        <v>8.0890000000000004</v>
      </c>
      <c r="C9" s="18">
        <v>8.0890000000000004</v>
      </c>
      <c r="D9" s="18">
        <f t="shared" si="0"/>
        <v>8.0890000000000004</v>
      </c>
      <c r="E9" s="18">
        <f t="shared" si="1"/>
        <v>-8.9000000000000412E-2</v>
      </c>
      <c r="F9" s="17">
        <f t="shared" si="2"/>
        <v>-8.9000000000000412E-2</v>
      </c>
      <c r="G9" s="14">
        <f t="shared" si="3"/>
        <v>0</v>
      </c>
      <c r="H9" s="15">
        <f t="shared" si="4"/>
        <v>0</v>
      </c>
      <c r="I9" s="15">
        <f t="shared" si="5"/>
        <v>0.59333333333333604</v>
      </c>
    </row>
    <row r="10" spans="1:11" x14ac:dyDescent="0.25">
      <c r="A10" s="3">
        <v>9</v>
      </c>
      <c r="B10" s="18">
        <v>9.07</v>
      </c>
      <c r="C10" s="18">
        <v>9.0690000000000008</v>
      </c>
      <c r="D10" s="18">
        <f t="shared" si="0"/>
        <v>9.0695000000000014</v>
      </c>
      <c r="E10" s="18">
        <f t="shared" si="1"/>
        <v>-7.0000000000000284E-2</v>
      </c>
      <c r="F10" s="17">
        <f t="shared" si="2"/>
        <v>-6.9000000000000838E-2</v>
      </c>
      <c r="G10" s="14">
        <f t="shared" si="3"/>
        <v>9.9999999999944578E-4</v>
      </c>
      <c r="H10" s="15">
        <f t="shared" si="4"/>
        <v>6.6666666666629713E-3</v>
      </c>
      <c r="I10" s="15">
        <f t="shared" si="5"/>
        <v>0.46666666666666851</v>
      </c>
    </row>
    <row r="11" spans="1:11" x14ac:dyDescent="0.25">
      <c r="A11" s="3">
        <v>10</v>
      </c>
      <c r="B11" s="18">
        <v>10.085000000000001</v>
      </c>
      <c r="C11" s="18">
        <v>10.047000000000001</v>
      </c>
      <c r="D11" s="18">
        <f t="shared" si="0"/>
        <v>10.066000000000001</v>
      </c>
      <c r="E11" s="18">
        <f t="shared" si="1"/>
        <v>-8.5000000000000853E-2</v>
      </c>
      <c r="F11" s="17">
        <f t="shared" si="2"/>
        <v>-4.7000000000000597E-2</v>
      </c>
      <c r="G11" s="14">
        <f t="shared" si="3"/>
        <v>3.8000000000000256E-2</v>
      </c>
      <c r="H11" s="15">
        <f t="shared" si="4"/>
        <v>0.25333333333333508</v>
      </c>
      <c r="I11" s="15">
        <f t="shared" si="5"/>
        <v>0.56666666666667231</v>
      </c>
    </row>
    <row r="12" spans="1:11" x14ac:dyDescent="0.25">
      <c r="A12" s="3">
        <v>11</v>
      </c>
      <c r="B12" s="18">
        <v>11.067</v>
      </c>
      <c r="C12" s="18">
        <v>11.045</v>
      </c>
      <c r="D12" s="18">
        <f t="shared" si="0"/>
        <v>11.056000000000001</v>
      </c>
      <c r="E12" s="18">
        <f t="shared" si="1"/>
        <v>-6.7000000000000171E-2</v>
      </c>
      <c r="F12" s="17">
        <f t="shared" si="2"/>
        <v>-4.4999999999999929E-2</v>
      </c>
      <c r="G12" s="14">
        <f t="shared" si="3"/>
        <v>2.2000000000000242E-2</v>
      </c>
      <c r="H12" s="15">
        <f t="shared" si="4"/>
        <v>0.14666666666666828</v>
      </c>
      <c r="I12" s="15">
        <f t="shared" si="5"/>
        <v>0.44666666666666777</v>
      </c>
    </row>
    <row r="13" spans="1:11" x14ac:dyDescent="0.25">
      <c r="A13" s="3">
        <v>12</v>
      </c>
      <c r="B13" s="18">
        <v>12.093</v>
      </c>
      <c r="C13" s="18">
        <v>12.077999999999999</v>
      </c>
      <c r="D13" s="18">
        <f t="shared" si="0"/>
        <v>12.0855</v>
      </c>
      <c r="E13" s="18">
        <f>A13-B13</f>
        <v>-9.2999999999999972E-2</v>
      </c>
      <c r="F13" s="17">
        <f>A13-C13</f>
        <v>-7.7999999999999403E-2</v>
      </c>
      <c r="G13" s="14">
        <f t="shared" si="3"/>
        <v>1.5000000000000568E-2</v>
      </c>
      <c r="H13" s="15">
        <f t="shared" si="4"/>
        <v>0.10000000000000379</v>
      </c>
      <c r="I13" s="15">
        <f t="shared" si="5"/>
        <v>0.61999999999999977</v>
      </c>
    </row>
    <row r="14" spans="1:11" ht="30" customHeight="1" x14ac:dyDescent="0.25">
      <c r="A14" s="3">
        <v>13</v>
      </c>
      <c r="B14" s="18">
        <v>13.115</v>
      </c>
      <c r="C14" s="18">
        <v>13.118</v>
      </c>
      <c r="D14" s="18">
        <f t="shared" si="0"/>
        <v>13.1165</v>
      </c>
      <c r="E14" s="18">
        <f t="shared" si="1"/>
        <v>-0.11500000000000021</v>
      </c>
      <c r="F14" s="17">
        <f t="shared" si="2"/>
        <v>-0.11800000000000033</v>
      </c>
      <c r="G14" s="14">
        <f t="shared" si="3"/>
        <v>-3.0000000000001137E-3</v>
      </c>
      <c r="H14" s="15">
        <f t="shared" si="4"/>
        <v>2.0000000000000757E-2</v>
      </c>
      <c r="I14" s="15">
        <f t="shared" si="5"/>
        <v>0.78666666666666885</v>
      </c>
    </row>
    <row r="15" spans="1:11" x14ac:dyDescent="0.25">
      <c r="A15" s="3">
        <v>14</v>
      </c>
      <c r="B15" s="18">
        <v>14.153</v>
      </c>
      <c r="C15" s="18">
        <v>14.141999999999999</v>
      </c>
      <c r="D15" s="18">
        <f t="shared" si="0"/>
        <v>14.147500000000001</v>
      </c>
      <c r="E15" s="18">
        <f t="shared" si="1"/>
        <v>-0.15300000000000047</v>
      </c>
      <c r="F15" s="17">
        <f t="shared" si="2"/>
        <v>-0.14199999999999946</v>
      </c>
      <c r="G15" s="14">
        <f t="shared" si="3"/>
        <v>1.1000000000001009E-2</v>
      </c>
      <c r="H15" s="15">
        <f t="shared" si="4"/>
        <v>7.3333333333340051E-2</v>
      </c>
      <c r="I15" s="15">
        <f t="shared" si="5"/>
        <v>1.0200000000000031</v>
      </c>
    </row>
    <row r="16" spans="1:11" x14ac:dyDescent="0.25">
      <c r="A16" s="3">
        <v>15</v>
      </c>
      <c r="B16" s="18">
        <v>15.167</v>
      </c>
      <c r="C16" s="18">
        <v>15.173999999999999</v>
      </c>
      <c r="D16" s="18">
        <f t="shared" si="0"/>
        <v>15.170500000000001</v>
      </c>
      <c r="E16" s="18">
        <f t="shared" si="1"/>
        <v>-0.16699999999999982</v>
      </c>
      <c r="F16" s="17">
        <f t="shared" si="2"/>
        <v>-0.17399999999999949</v>
      </c>
      <c r="G16" s="14">
        <f t="shared" si="3"/>
        <v>-6.9999999999996732E-3</v>
      </c>
      <c r="H16" s="15">
        <f t="shared" si="4"/>
        <v>4.666666666666449E-2</v>
      </c>
      <c r="I16" s="15">
        <f t="shared" si="5"/>
        <v>1.1599999999999966</v>
      </c>
      <c r="J16" s="6"/>
      <c r="K16" s="6"/>
    </row>
    <row r="17" spans="1:9" x14ac:dyDescent="0.25">
      <c r="G17" s="9" t="s">
        <v>17</v>
      </c>
      <c r="H17" s="16">
        <f>MAX(H4:H16)</f>
        <v>0.61333333333333384</v>
      </c>
      <c r="I17" s="16">
        <f>MAX(I4:I16)</f>
        <v>1.1599999999999966</v>
      </c>
    </row>
    <row r="19" spans="1:9" x14ac:dyDescent="0.25">
      <c r="A19" s="4" t="s">
        <v>18</v>
      </c>
    </row>
    <row r="20" spans="1:9" ht="45" x14ac:dyDescent="0.25">
      <c r="A20" s="2" t="s">
        <v>19</v>
      </c>
      <c r="B20" s="2" t="s">
        <v>20</v>
      </c>
    </row>
    <row r="21" spans="1:9" x14ac:dyDescent="0.25">
      <c r="A21" s="3">
        <v>3.81</v>
      </c>
      <c r="B21" s="12">
        <f>AVERAGE(A21:A24)</f>
        <v>3.7700000000000005</v>
      </c>
    </row>
    <row r="22" spans="1:9" x14ac:dyDescent="0.25">
      <c r="A22" s="3">
        <v>3.67</v>
      </c>
      <c r="B22" s="12"/>
    </row>
    <row r="23" spans="1:9" x14ac:dyDescent="0.25">
      <c r="A23" s="3">
        <v>3.62</v>
      </c>
      <c r="B23" s="12"/>
    </row>
    <row r="24" spans="1:9" x14ac:dyDescent="0.25">
      <c r="A24" s="3">
        <v>3.98</v>
      </c>
      <c r="B24" s="12"/>
    </row>
    <row r="26" spans="1:9" x14ac:dyDescent="0.25">
      <c r="A26" s="4" t="s">
        <v>11</v>
      </c>
    </row>
    <row r="27" spans="1:9" x14ac:dyDescent="0.25">
      <c r="A27" s="11" t="s">
        <v>2</v>
      </c>
      <c r="B27" s="11" t="s">
        <v>3</v>
      </c>
      <c r="C27" s="13" t="s">
        <v>4</v>
      </c>
      <c r="D27" s="13"/>
      <c r="E27" s="13"/>
      <c r="F27" s="11" t="s">
        <v>21</v>
      </c>
      <c r="G27" s="11"/>
    </row>
    <row r="28" spans="1:9" ht="75" x14ac:dyDescent="0.25">
      <c r="A28" s="11"/>
      <c r="B28" s="11"/>
      <c r="C28" s="3" t="s">
        <v>5</v>
      </c>
      <c r="D28" s="3" t="s">
        <v>6</v>
      </c>
      <c r="E28" s="2" t="s">
        <v>12</v>
      </c>
      <c r="F28" s="2" t="s">
        <v>22</v>
      </c>
      <c r="G28" s="2" t="s">
        <v>40</v>
      </c>
    </row>
    <row r="29" spans="1:9" x14ac:dyDescent="0.25">
      <c r="A29" s="3" t="s">
        <v>7</v>
      </c>
      <c r="B29" s="3">
        <v>10</v>
      </c>
      <c r="C29" s="18">
        <v>10.061999999999999</v>
      </c>
      <c r="D29" s="18">
        <v>10.01</v>
      </c>
      <c r="E29" s="18">
        <f>(C29+D29)/2</f>
        <v>10.036</v>
      </c>
      <c r="F29" s="15">
        <f>E29-D11</f>
        <v>-3.0000000000001137E-2</v>
      </c>
      <c r="G29" s="15">
        <f>(F29/$A$16)*100</f>
        <v>-0.20000000000000759</v>
      </c>
    </row>
    <row r="30" spans="1:9" x14ac:dyDescent="0.25">
      <c r="A30" s="3" t="s">
        <v>7</v>
      </c>
      <c r="B30" s="3">
        <v>15</v>
      </c>
      <c r="C30" s="18">
        <v>15.055999999999999</v>
      </c>
      <c r="D30" s="18">
        <v>15.079000000000001</v>
      </c>
      <c r="E30" s="18">
        <f t="shared" ref="E30:E36" si="6">(C30+D30)/2</f>
        <v>15.067499999999999</v>
      </c>
      <c r="F30" s="15">
        <f>E30-D16</f>
        <v>-0.10300000000000153</v>
      </c>
      <c r="G30" s="15">
        <f t="shared" ref="G30:G36" si="7">(F30/$A$16)*100</f>
        <v>-0.68666666666667686</v>
      </c>
    </row>
    <row r="31" spans="1:9" x14ac:dyDescent="0.25">
      <c r="A31" s="3" t="s">
        <v>8</v>
      </c>
      <c r="B31" s="3">
        <v>10</v>
      </c>
      <c r="C31" s="18">
        <v>10.106999999999999</v>
      </c>
      <c r="D31" s="18">
        <v>10.016999999999999</v>
      </c>
      <c r="E31" s="18">
        <f t="shared" si="6"/>
        <v>10.061999999999999</v>
      </c>
      <c r="F31" s="15">
        <f>E31-D11</f>
        <v>-4.0000000000013358E-3</v>
      </c>
      <c r="G31" s="15">
        <f t="shared" si="7"/>
        <v>-2.6666666666675574E-2</v>
      </c>
    </row>
    <row r="32" spans="1:9" x14ac:dyDescent="0.25">
      <c r="A32" s="3" t="s">
        <v>8</v>
      </c>
      <c r="B32" s="3">
        <v>15</v>
      </c>
      <c r="C32" s="18">
        <v>15.146000000000001</v>
      </c>
      <c r="D32" s="18">
        <v>15.132999999999999</v>
      </c>
      <c r="E32" s="18">
        <f t="shared" si="6"/>
        <v>15.1395</v>
      </c>
      <c r="F32" s="15">
        <f>E32-D16</f>
        <v>-3.1000000000000583E-2</v>
      </c>
      <c r="G32" s="15">
        <f t="shared" si="7"/>
        <v>-0.20666666666667052</v>
      </c>
    </row>
    <row r="33" spans="1:7" x14ac:dyDescent="0.25">
      <c r="A33" s="3" t="s">
        <v>9</v>
      </c>
      <c r="B33" s="3">
        <v>10</v>
      </c>
      <c r="C33" s="18">
        <v>10.115</v>
      </c>
      <c r="D33" s="18">
        <v>10.051</v>
      </c>
      <c r="E33" s="18">
        <f t="shared" si="6"/>
        <v>10.083</v>
      </c>
      <c r="F33" s="15">
        <f>E33-D11</f>
        <v>1.699999999999946E-2</v>
      </c>
      <c r="G33" s="15">
        <f t="shared" si="7"/>
        <v>0.11333333333332975</v>
      </c>
    </row>
    <row r="34" spans="1:7" x14ac:dyDescent="0.25">
      <c r="A34" s="3" t="s">
        <v>9</v>
      </c>
      <c r="B34" s="3">
        <v>15</v>
      </c>
      <c r="C34" s="18">
        <v>15.14</v>
      </c>
      <c r="D34" s="18">
        <v>15.131</v>
      </c>
      <c r="E34" s="18">
        <f t="shared" si="6"/>
        <v>15.1355</v>
      </c>
      <c r="F34" s="15">
        <f>E34-D16</f>
        <v>-3.5000000000000142E-2</v>
      </c>
      <c r="G34" s="15">
        <f t="shared" si="7"/>
        <v>-0.23333333333333425</v>
      </c>
    </row>
    <row r="35" spans="1:7" x14ac:dyDescent="0.25">
      <c r="A35" s="3" t="s">
        <v>10</v>
      </c>
      <c r="B35" s="3">
        <v>10</v>
      </c>
      <c r="C35" s="18">
        <v>10.015000000000001</v>
      </c>
      <c r="D35" s="18">
        <v>9.9480000000000004</v>
      </c>
      <c r="E35" s="18">
        <f t="shared" si="6"/>
        <v>9.9815000000000005</v>
      </c>
      <c r="F35" s="15">
        <f>E35-D11</f>
        <v>-8.4500000000000242E-2</v>
      </c>
      <c r="G35" s="15">
        <f t="shared" si="7"/>
        <v>-0.56333333333333491</v>
      </c>
    </row>
    <row r="36" spans="1:7" ht="39.6" customHeight="1" x14ac:dyDescent="0.25">
      <c r="A36" s="3" t="s">
        <v>10</v>
      </c>
      <c r="B36" s="3">
        <v>15</v>
      </c>
      <c r="C36" s="18">
        <v>15.069000000000001</v>
      </c>
      <c r="D36" s="18">
        <v>15.073</v>
      </c>
      <c r="E36" s="18">
        <f t="shared" si="6"/>
        <v>15.071000000000002</v>
      </c>
      <c r="F36" s="15">
        <f>E36-D16</f>
        <v>-9.9499999999999034E-2</v>
      </c>
      <c r="G36" s="15">
        <f t="shared" si="7"/>
        <v>-0.66333333333332689</v>
      </c>
    </row>
    <row r="37" spans="1:7" x14ac:dyDescent="0.25">
      <c r="F37" s="7" t="s">
        <v>17</v>
      </c>
      <c r="G37" s="15">
        <f>MAX(G29:G36)</f>
        <v>0.11333333333332975</v>
      </c>
    </row>
    <row r="39" spans="1:7" x14ac:dyDescent="0.25">
      <c r="A39" s="4" t="s">
        <v>33</v>
      </c>
    </row>
    <row r="40" spans="1:7" x14ac:dyDescent="0.25">
      <c r="A40" s="3" t="s">
        <v>23</v>
      </c>
      <c r="B40" s="3" t="s">
        <v>24</v>
      </c>
      <c r="C40" s="3" t="s">
        <v>25</v>
      </c>
      <c r="D40" s="3" t="s">
        <v>26</v>
      </c>
      <c r="E40" s="3" t="s">
        <v>27</v>
      </c>
      <c r="F40" s="3" t="s">
        <v>28</v>
      </c>
      <c r="G40" s="3" t="s">
        <v>29</v>
      </c>
    </row>
    <row r="41" spans="1:7" ht="30" x14ac:dyDescent="0.25">
      <c r="A41" s="2" t="s">
        <v>30</v>
      </c>
      <c r="B41" s="18">
        <f>I17</f>
        <v>1.1599999999999966</v>
      </c>
      <c r="C41" s="18">
        <f>H17</f>
        <v>0.61333333333333384</v>
      </c>
      <c r="D41" s="3">
        <v>0.25</v>
      </c>
      <c r="E41" s="10">
        <f>B21</f>
        <v>3.7700000000000005</v>
      </c>
      <c r="F41" s="18">
        <f>G37</f>
        <v>0.11333333333332975</v>
      </c>
      <c r="G41" s="3">
        <v>50.8</v>
      </c>
    </row>
    <row r="42" spans="1:7" ht="75" x14ac:dyDescent="0.25">
      <c r="A42" s="8" t="s">
        <v>31</v>
      </c>
      <c r="B42" s="3">
        <v>0.5</v>
      </c>
      <c r="C42" s="3">
        <v>0.5</v>
      </c>
      <c r="D42" s="3">
        <v>0.375</v>
      </c>
      <c r="E42" s="3">
        <v>4</v>
      </c>
      <c r="F42" s="3">
        <v>0.5</v>
      </c>
      <c r="G42" s="3" t="s">
        <v>32</v>
      </c>
    </row>
  </sheetData>
  <mergeCells count="10">
    <mergeCell ref="I2:I3"/>
    <mergeCell ref="B21:B24"/>
    <mergeCell ref="B2:C2"/>
    <mergeCell ref="A2:A3"/>
    <mergeCell ref="C27:E27"/>
    <mergeCell ref="B27:B28"/>
    <mergeCell ref="A27:A28"/>
    <mergeCell ref="E2:F2"/>
    <mergeCell ref="F27:G27"/>
    <mergeCell ref="G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kiki Artem</dc:creator>
  <cp:lastModifiedBy>kiki Artem</cp:lastModifiedBy>
  <dcterms:created xsi:type="dcterms:W3CDTF">2023-10-19T18:37:30Z</dcterms:created>
  <dcterms:modified xsi:type="dcterms:W3CDTF">2023-12-27T04:35:51Z</dcterms:modified>
</cp:coreProperties>
</file>